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231"/>
  <workbookPr showInkAnnotation="0" codeName="ThisWorkbook"/>
  <mc:AlternateContent xmlns:mc="http://schemas.openxmlformats.org/markup-compatibility/2006">
    <mc:Choice Requires="x15">
      <x15ac:absPath xmlns:x15ac="http://schemas.microsoft.com/office/spreadsheetml/2010/11/ac" url="C:\Users\pined\Documents\HUMBERTO ACUÑA\LEY DE PRESUPUESTO DEL AÑO 2021\Formatos y Directivas de las entidades\Entidades\Transportes y Comunicaciones\"/>
    </mc:Choice>
  </mc:AlternateContent>
  <xr:revisionPtr revIDLastSave="0" documentId="8_{26E81154-6532-43BF-A6BA-262B0757A462}" xr6:coauthVersionLast="45" xr6:coauthVersionMax="45" xr10:uidLastSave="{00000000-0000-0000-0000-000000000000}"/>
  <bookViews>
    <workbookView xWindow="-120" yWindow="-120" windowWidth="20730" windowHeight="11160" tabRatio="825" activeTab="1" xr2:uid="{00000000-000D-0000-FFFF-FFFF00000000}"/>
  </bookViews>
  <sheets>
    <sheet name="Índice" sheetId="55" r:id="rId1"/>
    <sheet name="F-01" sheetId="62" r:id="rId2"/>
    <sheet name="F-02" sheetId="73" r:id="rId3"/>
    <sheet name="F-03" sheetId="70" r:id="rId4"/>
    <sheet name="F-04" sheetId="30" r:id="rId5"/>
    <sheet name="F-05" sheetId="76" r:id="rId6"/>
    <sheet name="F-06" sheetId="57" r:id="rId7"/>
    <sheet name="F-07" sheetId="9" r:id="rId8"/>
    <sheet name="F-08" sheetId="21" r:id="rId9"/>
    <sheet name="F-09" sheetId="60" r:id="rId10"/>
    <sheet name="F-10" sheetId="32" r:id="rId11"/>
    <sheet name="F-11" sheetId="45" r:id="rId12"/>
    <sheet name="F-12" sheetId="33" r:id="rId13"/>
    <sheet name="F-13" sheetId="50" r:id="rId14"/>
    <sheet name="F-14" sheetId="51" r:id="rId15"/>
    <sheet name="F-15" sheetId="39" r:id="rId16"/>
    <sheet name="F-16" sheetId="79" r:id="rId17"/>
    <sheet name="F-17" sheetId="53" r:id="rId18"/>
    <sheet name="F-18" sheetId="64" r:id="rId19"/>
    <sheet name="Hoja1" sheetId="78" state="hidden" r:id="rId20"/>
  </sheets>
  <externalReferences>
    <externalReference r:id="rId21"/>
  </externalReferences>
  <definedNames>
    <definedName name="_xlnm.Print_Area" localSheetId="1">'F-01'!$A$1:$N$62</definedName>
    <definedName name="_xlnm.Print_Area" localSheetId="2">'F-02'!$A$1:$D$22</definedName>
    <definedName name="_xlnm.Print_Area" localSheetId="3">'F-03'!$A$1:$D$339</definedName>
    <definedName name="_xlnm.Print_Area" localSheetId="4">'F-04'!$A$1:$R$115</definedName>
    <definedName name="_xlnm.Print_Area" localSheetId="5">'F-05'!$A$1:$D$30</definedName>
    <definedName name="_xlnm.Print_Area" localSheetId="6">'F-06'!$A$1:$N$51</definedName>
    <definedName name="_xlnm.Print_Area" localSheetId="7">'F-07'!$A$1:$Q$25</definedName>
    <definedName name="_xlnm.Print_Area" localSheetId="8">'F-08'!$A$1:$R$32</definedName>
    <definedName name="_xlnm.Print_Area" localSheetId="9">'F-09'!$A$1:$W$61</definedName>
    <definedName name="_xlnm.Print_Area" localSheetId="10">'F-10'!$A$1:$I$31</definedName>
    <definedName name="_xlnm.Print_Area" localSheetId="11">'F-11'!$A$1:$AI$444</definedName>
    <definedName name="_xlnm.Print_Area" localSheetId="12">'F-12'!$A$1:$J$235</definedName>
    <definedName name="_xlnm.Print_Area" localSheetId="13">'F-13'!$A$1:$N$66</definedName>
    <definedName name="_xlnm.Print_Area" localSheetId="14">'F-14'!$A$1:$J$550</definedName>
    <definedName name="_xlnm.Print_Area" localSheetId="15">'F-15'!$A$1:$H$560</definedName>
    <definedName name="_xlnm.Print_Area" localSheetId="16">'F-16'!$A$1:$H$122</definedName>
    <definedName name="_xlnm.Print_Area" localSheetId="17">'F-17'!$A$1:$P$5927</definedName>
    <definedName name="_xlnm.Print_Area" localSheetId="18">'F-18'!$A$1:$N$237</definedName>
    <definedName name="_xlnm.Print_Area" localSheetId="0">Índice!$A$1:$E$35</definedName>
    <definedName name="dd" localSheetId="2">#REF!</definedName>
    <definedName name="dd" localSheetId="3">#REF!</definedName>
    <definedName name="dd" localSheetId="5">#REF!</definedName>
    <definedName name="dd">#REF!</definedName>
    <definedName name="DIRECREC" localSheetId="1">#REF!</definedName>
    <definedName name="DIRECREC" localSheetId="2">#REF!</definedName>
    <definedName name="DIRECREC" localSheetId="3">#REF!</definedName>
    <definedName name="DIRECREC" localSheetId="5">#REF!</definedName>
    <definedName name="DIRECREC" localSheetId="6">#REF!</definedName>
    <definedName name="DIRECREC" localSheetId="9">#REF!</definedName>
    <definedName name="DIRECREC" localSheetId="18">#REF!</definedName>
    <definedName name="DIRECREC">#REF!</definedName>
    <definedName name="DONAC" localSheetId="1">#REF!</definedName>
    <definedName name="DONAC" localSheetId="2">#REF!</definedName>
    <definedName name="DONAC" localSheetId="3">#REF!</definedName>
    <definedName name="DONAC" localSheetId="5">#REF!</definedName>
    <definedName name="DONAC" localSheetId="6">#REF!</definedName>
    <definedName name="DONAC" localSheetId="9">#REF!</definedName>
    <definedName name="DONAC" localSheetId="18">#REF!</definedName>
    <definedName name="DONAC">#REF!</definedName>
    <definedName name="EE" localSheetId="2">#REF!</definedName>
    <definedName name="EE" localSheetId="3">#REF!</definedName>
    <definedName name="EE" localSheetId="5">#REF!</definedName>
    <definedName name="EE">#REF!</definedName>
    <definedName name="RECORD" localSheetId="1">#REF!</definedName>
    <definedName name="RECORD" localSheetId="2">#REF!</definedName>
    <definedName name="RECORD" localSheetId="3">#REF!</definedName>
    <definedName name="RECORD" localSheetId="5">#REF!</definedName>
    <definedName name="RECORD" localSheetId="6">#REF!</definedName>
    <definedName name="RECORD" localSheetId="9">#REF!</definedName>
    <definedName name="RECORD" localSheetId="18">#REF!</definedName>
    <definedName name="RECORD">#REF!</definedName>
    <definedName name="RECPUB" localSheetId="1">#REF!</definedName>
    <definedName name="RECPUB" localSheetId="2">#REF!</definedName>
    <definedName name="RECPUB" localSheetId="3">#REF!</definedName>
    <definedName name="RECPUB" localSheetId="5">#REF!</definedName>
    <definedName name="RECPUB" localSheetId="6">#REF!</definedName>
    <definedName name="RECPUB" localSheetId="9">#REF!</definedName>
    <definedName name="RECPUB" localSheetId="18">#REF!</definedName>
    <definedName name="RECPUB">#REF!</definedName>
    <definedName name="_xlnm.Print_Titles" localSheetId="1">'F-01'!$1:$4</definedName>
    <definedName name="_xlnm.Print_Titles" localSheetId="4">'F-04'!$1:$2</definedName>
    <definedName name="_xlnm.Print_Titles" localSheetId="11">'F-11'!$1:$2</definedName>
    <definedName name="_xlnm.Print_Titles" localSheetId="12">'F-12'!$1:$2</definedName>
    <definedName name="_xlnm.Print_Titles" localSheetId="13">'F-13'!$1:$4</definedName>
    <definedName name="_xlnm.Print_Titles" localSheetId="14">'F-14'!$1:$4</definedName>
    <definedName name="_xlnm.Print_Titles" localSheetId="15">'F-15'!$1:$5</definedName>
    <definedName name="_xlnm.Print_Titles" localSheetId="16">'F-16'!$1:$5</definedName>
    <definedName name="_xlnm.Print_Titles" localSheetId="17">'F-17'!$1:$5</definedName>
    <definedName name="_xlnm.Print_Titles" localSheetId="18">'F-18'!$1:$5</definedName>
    <definedName name="_xlnm.Print_Titles" localSheetId="0">Índice!$1:$1</definedName>
    <definedName name="XPRINT" localSheetId="1">#REF!</definedName>
    <definedName name="XPRINT" localSheetId="2">#REF!</definedName>
    <definedName name="XPRINT" localSheetId="3">#REF!</definedName>
    <definedName name="XPRINT" localSheetId="5">#REF!</definedName>
    <definedName name="XPRINT" localSheetId="6">#REF!</definedName>
    <definedName name="XPRINT" localSheetId="9">#REF!</definedName>
    <definedName name="XPRINT" localSheetId="18">#REF!</definedName>
    <definedName name="XPRINT">#REF!</definedName>
    <definedName name="XPRINT2" localSheetId="1">#REF!</definedName>
    <definedName name="XPRINT2" localSheetId="2">#REF!</definedName>
    <definedName name="XPRINT2" localSheetId="3">#REF!</definedName>
    <definedName name="XPRINT2" localSheetId="5">#REF!</definedName>
    <definedName name="XPRINT2" localSheetId="6">#REF!</definedName>
    <definedName name="XPRINT2" localSheetId="9">#REF!</definedName>
    <definedName name="XPRINT2" localSheetId="18">#REF!</definedName>
    <definedName name="XPRINT2">#REF!</definedName>
    <definedName name="XPRINT3" localSheetId="1">#REF!</definedName>
    <definedName name="XPRINT3" localSheetId="2">#REF!</definedName>
    <definedName name="XPRINT3" localSheetId="3">#REF!</definedName>
    <definedName name="XPRINT3" localSheetId="5">#REF!</definedName>
    <definedName name="XPRINT3" localSheetId="6">#REF!</definedName>
    <definedName name="XPRINT3" localSheetId="9">#REF!</definedName>
    <definedName name="XPRINT3" localSheetId="18">#REF!</definedName>
    <definedName name="XPRINT3">#REF!</definedName>
    <definedName name="XPRINT4" localSheetId="1">#REF!</definedName>
    <definedName name="XPRINT4" localSheetId="2">#REF!</definedName>
    <definedName name="XPRINT4" localSheetId="3">#REF!</definedName>
    <definedName name="XPRINT4" localSheetId="5">#REF!</definedName>
    <definedName name="XPRINT4" localSheetId="6">#REF!</definedName>
    <definedName name="XPRINT4" localSheetId="9">#REF!</definedName>
    <definedName name="XPRINT4" localSheetId="18">#REF!</definedName>
    <definedName name="XPRINT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4" i="76" l="1"/>
  <c r="C15" i="76"/>
  <c r="C85" i="70"/>
  <c r="C19" i="73"/>
  <c r="C13" i="73"/>
  <c r="E252" i="51" l="1"/>
  <c r="W54" i="60" l="1"/>
  <c r="V54" i="60"/>
  <c r="U54" i="60"/>
  <c r="T54" i="60"/>
  <c r="S54" i="60"/>
  <c r="R54" i="60"/>
  <c r="Q54" i="60"/>
  <c r="P54" i="60"/>
  <c r="O54" i="60"/>
  <c r="N54" i="60"/>
  <c r="M54" i="60"/>
  <c r="L54" i="60"/>
  <c r="K54" i="60"/>
  <c r="J54" i="60"/>
  <c r="I54" i="60"/>
  <c r="H54" i="60"/>
  <c r="G54" i="60"/>
  <c r="F54" i="60"/>
  <c r="E54" i="60"/>
  <c r="D54" i="60"/>
  <c r="C54" i="60"/>
  <c r="B54" i="60"/>
  <c r="W51" i="60"/>
  <c r="V51" i="60"/>
  <c r="U51" i="60"/>
  <c r="T51" i="60"/>
  <c r="S51" i="60"/>
  <c r="R51" i="60"/>
  <c r="Q51" i="60"/>
  <c r="P51" i="60"/>
  <c r="O51" i="60"/>
  <c r="N51" i="60"/>
  <c r="M51" i="60"/>
  <c r="L51" i="60"/>
  <c r="K51" i="60"/>
  <c r="J51" i="60"/>
  <c r="I51" i="60"/>
  <c r="H51" i="60"/>
  <c r="G51" i="60"/>
  <c r="F51" i="60"/>
  <c r="E51" i="60"/>
  <c r="D51" i="60"/>
  <c r="C51" i="60"/>
  <c r="B51" i="60"/>
  <c r="W40" i="60"/>
  <c r="V40" i="60"/>
  <c r="U40" i="60"/>
  <c r="T40" i="60"/>
  <c r="S40" i="60"/>
  <c r="R40" i="60"/>
  <c r="Q40" i="60"/>
  <c r="P40" i="60"/>
  <c r="O40" i="60"/>
  <c r="N40" i="60"/>
  <c r="M40" i="60"/>
  <c r="L40" i="60"/>
  <c r="K40" i="60"/>
  <c r="J40" i="60"/>
  <c r="I40" i="60"/>
  <c r="H40" i="60"/>
  <c r="G40" i="60"/>
  <c r="F40" i="60"/>
  <c r="E40" i="60"/>
  <c r="D40" i="60"/>
  <c r="C40" i="60"/>
  <c r="B40" i="60"/>
  <c r="W29" i="60"/>
  <c r="V29" i="60"/>
  <c r="U29" i="60"/>
  <c r="T29" i="60"/>
  <c r="S29" i="60"/>
  <c r="R29" i="60"/>
  <c r="Q29" i="60"/>
  <c r="P29" i="60"/>
  <c r="O29" i="60"/>
  <c r="N29" i="60"/>
  <c r="M29" i="60"/>
  <c r="L29" i="60"/>
  <c r="K29" i="60"/>
  <c r="J29" i="60"/>
  <c r="I29" i="60"/>
  <c r="H29" i="60"/>
  <c r="G29" i="60"/>
  <c r="F29" i="60"/>
  <c r="E29" i="60"/>
  <c r="D29" i="60"/>
  <c r="C29" i="60"/>
  <c r="B29" i="60"/>
  <c r="W18" i="60"/>
  <c r="V18" i="60"/>
  <c r="U18" i="60"/>
  <c r="T18" i="60"/>
  <c r="S18" i="60"/>
  <c r="R18" i="60"/>
  <c r="Q18" i="60"/>
  <c r="P18" i="60"/>
  <c r="O18" i="60"/>
  <c r="N18" i="60"/>
  <c r="M18" i="60"/>
  <c r="L18" i="60"/>
  <c r="K18" i="60"/>
  <c r="J18" i="60"/>
  <c r="I18" i="60"/>
  <c r="H18" i="60"/>
  <c r="G18" i="60"/>
  <c r="F18" i="60"/>
  <c r="E18" i="60"/>
  <c r="D18" i="60"/>
  <c r="C18" i="60"/>
  <c r="B18" i="60"/>
  <c r="W7" i="60"/>
  <c r="W57" i="60" s="1"/>
  <c r="V7" i="60"/>
  <c r="U7" i="60"/>
  <c r="T7" i="60"/>
  <c r="S7" i="60"/>
  <c r="R7" i="60"/>
  <c r="Q7" i="60"/>
  <c r="P7" i="60"/>
  <c r="O7" i="60"/>
  <c r="O57" i="60" s="1"/>
  <c r="N7" i="60"/>
  <c r="M7" i="60"/>
  <c r="L7" i="60"/>
  <c r="K7" i="60"/>
  <c r="J7" i="60"/>
  <c r="I7" i="60"/>
  <c r="H7" i="60"/>
  <c r="G7" i="60"/>
  <c r="G57" i="60" s="1"/>
  <c r="F7" i="60"/>
  <c r="E7" i="60"/>
  <c r="D7" i="60"/>
  <c r="C7" i="60"/>
  <c r="B7" i="60"/>
  <c r="AI425" i="45"/>
  <c r="AH425" i="45"/>
  <c r="AG425" i="45"/>
  <c r="AE425" i="45"/>
  <c r="AD425" i="45"/>
  <c r="AC425" i="45"/>
  <c r="AB425" i="45"/>
  <c r="AA425" i="45"/>
  <c r="Z425" i="45"/>
  <c r="Y425" i="45"/>
  <c r="X425" i="45"/>
  <c r="W425" i="45"/>
  <c r="V425" i="45"/>
  <c r="U425" i="45"/>
  <c r="T425" i="45"/>
  <c r="S425" i="45"/>
  <c r="R425" i="45"/>
  <c r="Q425" i="45"/>
  <c r="P425" i="45"/>
  <c r="O425" i="45"/>
  <c r="N425" i="45"/>
  <c r="M425" i="45"/>
  <c r="L425" i="45"/>
  <c r="K425" i="45"/>
  <c r="J425" i="45"/>
  <c r="I425" i="45"/>
  <c r="H425" i="45"/>
  <c r="G425" i="45"/>
  <c r="F425" i="45"/>
  <c r="E425" i="45"/>
  <c r="D425" i="45"/>
  <c r="C425" i="45"/>
  <c r="B425" i="45"/>
  <c r="AI366" i="45"/>
  <c r="AH366" i="45"/>
  <c r="AG366" i="45"/>
  <c r="AF366" i="45"/>
  <c r="AB366" i="45"/>
  <c r="AA366" i="45"/>
  <c r="Y366" i="45"/>
  <c r="X366" i="45"/>
  <c r="W366" i="45"/>
  <c r="V366" i="45"/>
  <c r="U366" i="45"/>
  <c r="T366" i="45"/>
  <c r="S366" i="45"/>
  <c r="R366" i="45"/>
  <c r="Q366" i="45"/>
  <c r="P366" i="45"/>
  <c r="O366" i="45"/>
  <c r="N366" i="45"/>
  <c r="M366" i="45"/>
  <c r="L366" i="45"/>
  <c r="K366" i="45"/>
  <c r="J366" i="45"/>
  <c r="I366" i="45"/>
  <c r="H366" i="45"/>
  <c r="G366" i="45"/>
  <c r="F366" i="45"/>
  <c r="E366" i="45"/>
  <c r="D366" i="45"/>
  <c r="C366" i="45"/>
  <c r="B366" i="45"/>
  <c r="AC364" i="45"/>
  <c r="AC366" i="45" s="1"/>
  <c r="Z364" i="45"/>
  <c r="AD364" i="45" s="1"/>
  <c r="AI75" i="45"/>
  <c r="AH75" i="45"/>
  <c r="AG75" i="45"/>
  <c r="AF75" i="45"/>
  <c r="AE75" i="45"/>
  <c r="AD75" i="45"/>
  <c r="AC75" i="45"/>
  <c r="AB75" i="45"/>
  <c r="AA75" i="45"/>
  <c r="Z75" i="45"/>
  <c r="Y75" i="45"/>
  <c r="X75" i="45"/>
  <c r="W75" i="45"/>
  <c r="V75" i="45"/>
  <c r="U75" i="45"/>
  <c r="T75" i="45"/>
  <c r="S75" i="45"/>
  <c r="R75" i="45"/>
  <c r="Q75" i="45"/>
  <c r="P75" i="45"/>
  <c r="O75" i="45"/>
  <c r="N75" i="45"/>
  <c r="M75" i="45"/>
  <c r="L75" i="45"/>
  <c r="K75" i="45"/>
  <c r="J75" i="45"/>
  <c r="I75" i="45"/>
  <c r="H75" i="45"/>
  <c r="G75" i="45"/>
  <c r="F75" i="45"/>
  <c r="E75" i="45"/>
  <c r="D75" i="45"/>
  <c r="C75" i="45"/>
  <c r="B75" i="45"/>
  <c r="P5924" i="53"/>
  <c r="P5925" i="53" s="1"/>
  <c r="M5924" i="53"/>
  <c r="M5925" i="53" s="1"/>
  <c r="P5697" i="53"/>
  <c r="P5698" i="53" s="1"/>
  <c r="M5697" i="53"/>
  <c r="M5698" i="53" s="1"/>
  <c r="P5376" i="53"/>
  <c r="P5377" i="53" s="1"/>
  <c r="M5376" i="53"/>
  <c r="M5377" i="53" s="1"/>
  <c r="P2981" i="53"/>
  <c r="M2981" i="53"/>
  <c r="P2737" i="53"/>
  <c r="M2737" i="53"/>
  <c r="P2041" i="53"/>
  <c r="M2041" i="53"/>
  <c r="P1877" i="53"/>
  <c r="M1877" i="53"/>
  <c r="P1227" i="53"/>
  <c r="M1227" i="53"/>
  <c r="H29" i="32"/>
  <c r="G29" i="32"/>
  <c r="F29" i="32"/>
  <c r="E29" i="32"/>
  <c r="D29" i="32"/>
  <c r="C29" i="32"/>
  <c r="B29" i="32"/>
  <c r="I6" i="32"/>
  <c r="I7" i="32"/>
  <c r="I8" i="32"/>
  <c r="I9" i="32"/>
  <c r="I10" i="32"/>
  <c r="I11" i="32"/>
  <c r="I12" i="32"/>
  <c r="I13" i="32"/>
  <c r="I14" i="32"/>
  <c r="I15" i="32"/>
  <c r="I16" i="32"/>
  <c r="I17" i="32"/>
  <c r="I18" i="32"/>
  <c r="I19" i="32"/>
  <c r="I20" i="32"/>
  <c r="I21" i="32"/>
  <c r="I22" i="32"/>
  <c r="I23" i="32"/>
  <c r="I24" i="32"/>
  <c r="I25" i="32"/>
  <c r="I26" i="32"/>
  <c r="I27" i="32"/>
  <c r="I29" i="32" l="1"/>
  <c r="M2982" i="53"/>
  <c r="M5927" i="53" s="1"/>
  <c r="F57" i="60"/>
  <c r="N57" i="60"/>
  <c r="V57" i="60"/>
  <c r="P2982" i="53"/>
  <c r="P5927" i="53" s="1"/>
  <c r="E57" i="60"/>
  <c r="M57" i="60"/>
  <c r="U57" i="60"/>
  <c r="B57" i="60"/>
  <c r="C57" i="60"/>
  <c r="K57" i="60"/>
  <c r="S57" i="60"/>
  <c r="J57" i="60"/>
  <c r="D57" i="60"/>
  <c r="L57" i="60"/>
  <c r="T57" i="60"/>
  <c r="H57" i="60"/>
  <c r="P57" i="60"/>
  <c r="R57" i="60"/>
  <c r="I57" i="60"/>
  <c r="Q57" i="60"/>
  <c r="AE364" i="45"/>
  <c r="AE366" i="45" s="1"/>
  <c r="AD366" i="45"/>
  <c r="Z366" i="45"/>
  <c r="C27" i="76" l="1"/>
  <c r="C26" i="76"/>
  <c r="C25" i="76"/>
  <c r="C18" i="73"/>
  <c r="C17" i="73"/>
  <c r="C109" i="70"/>
  <c r="C333" i="70"/>
  <c r="C221" i="70"/>
  <c r="C203" i="70"/>
  <c r="C165" i="70"/>
  <c r="C147" i="70"/>
  <c r="C91" i="70"/>
  <c r="C86" i="70"/>
  <c r="C18" i="76"/>
  <c r="C12" i="73"/>
  <c r="N52" i="62" l="1"/>
  <c r="N51" i="62"/>
  <c r="N50" i="62"/>
  <c r="N49" i="62"/>
  <c r="N48" i="62"/>
  <c r="N47" i="62"/>
  <c r="N46" i="62"/>
  <c r="N45" i="62"/>
  <c r="N44" i="62"/>
  <c r="N43" i="62"/>
  <c r="N42" i="62"/>
  <c r="N41" i="62"/>
  <c r="N40" i="62"/>
  <c r="N39" i="62"/>
  <c r="N38" i="62"/>
  <c r="N37" i="62"/>
  <c r="N36" i="62"/>
  <c r="N35" i="62"/>
  <c r="C111" i="70" l="1"/>
  <c r="C11" i="73"/>
  <c r="I46" i="33" l="1"/>
  <c r="G46" i="33"/>
  <c r="I76"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I115"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I130"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I176" i="33"/>
  <c r="G193" i="33"/>
  <c r="G192" i="33"/>
  <c r="G191" i="33"/>
  <c r="G190" i="33"/>
  <c r="G189" i="33"/>
  <c r="G188" i="33"/>
  <c r="G187" i="33"/>
  <c r="G186" i="33"/>
  <c r="G185" i="33"/>
  <c r="G184" i="33"/>
  <c r="G183" i="33"/>
  <c r="G182" i="33"/>
  <c r="G181" i="33"/>
  <c r="G180" i="33"/>
  <c r="G179" i="33"/>
  <c r="G178" i="33"/>
  <c r="G177" i="33"/>
  <c r="G175" i="33"/>
  <c r="G174" i="33"/>
  <c r="G173" i="33"/>
  <c r="G172" i="33"/>
  <c r="G171" i="33"/>
  <c r="G170" i="33"/>
  <c r="G169" i="33"/>
  <c r="G168" i="33"/>
  <c r="G167" i="33"/>
  <c r="G166" i="33"/>
  <c r="G165" i="33"/>
  <c r="G163" i="33"/>
  <c r="G176" i="33"/>
  <c r="G164" i="33"/>
  <c r="I217" i="33"/>
  <c r="J217" i="33" s="1"/>
  <c r="I208" i="33"/>
  <c r="G232" i="33"/>
  <c r="G231" i="33"/>
  <c r="G230" i="33"/>
  <c r="G229" i="33"/>
  <c r="G228" i="33"/>
  <c r="G227" i="33"/>
  <c r="G226" i="33"/>
  <c r="G225" i="33"/>
  <c r="G224" i="33"/>
  <c r="G223" i="33"/>
  <c r="G222" i="33"/>
  <c r="G221" i="33"/>
  <c r="G220" i="33"/>
  <c r="G219" i="33"/>
  <c r="G218" i="33"/>
  <c r="G217" i="33"/>
  <c r="G216" i="33"/>
  <c r="G215" i="33"/>
  <c r="G214" i="33"/>
  <c r="G213" i="33"/>
  <c r="G212" i="33"/>
  <c r="G211" i="33"/>
  <c r="G210" i="33"/>
  <c r="G209" i="33"/>
  <c r="G208" i="33"/>
  <c r="G207" i="33"/>
  <c r="G206" i="33"/>
  <c r="G205" i="33"/>
  <c r="G204" i="33"/>
  <c r="G203" i="33"/>
  <c r="G202" i="33"/>
  <c r="G117" i="33" l="1"/>
  <c r="F36" i="33"/>
  <c r="E36" i="33"/>
  <c r="D36" i="33"/>
  <c r="C36" i="33"/>
  <c r="B36" i="33"/>
  <c r="F35" i="33"/>
  <c r="E35" i="33"/>
  <c r="D35" i="33"/>
  <c r="C35" i="33"/>
  <c r="B35" i="33"/>
  <c r="F34" i="33"/>
  <c r="E34" i="33"/>
  <c r="D34" i="33"/>
  <c r="C34" i="33"/>
  <c r="B34" i="33"/>
  <c r="F33" i="33"/>
  <c r="E33" i="33"/>
  <c r="D33" i="33"/>
  <c r="C33" i="33"/>
  <c r="B33" i="33"/>
  <c r="F32" i="33"/>
  <c r="E32" i="33"/>
  <c r="D32" i="33"/>
  <c r="C32" i="33"/>
  <c r="B32" i="33"/>
  <c r="F31" i="33"/>
  <c r="E31" i="33"/>
  <c r="D31" i="33"/>
  <c r="C31" i="33"/>
  <c r="B31" i="33"/>
  <c r="F30" i="33"/>
  <c r="E30" i="33"/>
  <c r="D30" i="33"/>
  <c r="C30" i="33"/>
  <c r="B30" i="33"/>
  <c r="F29" i="33"/>
  <c r="E29" i="33"/>
  <c r="D29" i="33"/>
  <c r="C29" i="33"/>
  <c r="B29" i="33"/>
  <c r="F28" i="33"/>
  <c r="E28" i="33"/>
  <c r="D28" i="33"/>
  <c r="C28" i="33"/>
  <c r="B28" i="33"/>
  <c r="F27" i="33"/>
  <c r="E27" i="33"/>
  <c r="D27" i="33"/>
  <c r="C27" i="33"/>
  <c r="B27" i="33"/>
  <c r="F26" i="33"/>
  <c r="E26" i="33"/>
  <c r="D26" i="33"/>
  <c r="C26" i="33"/>
  <c r="B26" i="33"/>
  <c r="F25" i="33"/>
  <c r="E25" i="33"/>
  <c r="D25" i="33"/>
  <c r="C25" i="33"/>
  <c r="B25" i="33"/>
  <c r="F24" i="33"/>
  <c r="E24" i="33"/>
  <c r="D24" i="33"/>
  <c r="C24" i="33"/>
  <c r="B24" i="33"/>
  <c r="F23" i="33"/>
  <c r="E23" i="33"/>
  <c r="D23" i="33"/>
  <c r="C23" i="33"/>
  <c r="B23" i="33"/>
  <c r="F22" i="33"/>
  <c r="E22" i="33"/>
  <c r="D22" i="33"/>
  <c r="C22" i="33"/>
  <c r="B22" i="33"/>
  <c r="F21" i="33"/>
  <c r="E21" i="33"/>
  <c r="D21" i="33"/>
  <c r="C21" i="33"/>
  <c r="B21" i="33"/>
  <c r="F20" i="33"/>
  <c r="E20" i="33"/>
  <c r="D20" i="33"/>
  <c r="C20" i="33"/>
  <c r="B20" i="33"/>
  <c r="F19" i="33"/>
  <c r="E19" i="33"/>
  <c r="D19" i="33"/>
  <c r="C19" i="33"/>
  <c r="B19" i="33"/>
  <c r="F18" i="33"/>
  <c r="E18" i="33"/>
  <c r="D18" i="33"/>
  <c r="C18" i="33"/>
  <c r="B18" i="33"/>
  <c r="F17" i="33"/>
  <c r="E17" i="33"/>
  <c r="D17" i="33"/>
  <c r="C17" i="33"/>
  <c r="B17" i="33"/>
  <c r="F16" i="33"/>
  <c r="E16" i="33"/>
  <c r="D16" i="33"/>
  <c r="C16" i="33"/>
  <c r="B16" i="33"/>
  <c r="F15" i="33"/>
  <c r="E15" i="33"/>
  <c r="D15" i="33"/>
  <c r="C15" i="33"/>
  <c r="B15" i="33"/>
  <c r="F14" i="33"/>
  <c r="E14" i="33"/>
  <c r="D14" i="33"/>
  <c r="C14" i="33"/>
  <c r="B14" i="33"/>
  <c r="F13" i="33"/>
  <c r="E13" i="33"/>
  <c r="D13" i="33"/>
  <c r="C13" i="33"/>
  <c r="B13" i="33"/>
  <c r="F12" i="33"/>
  <c r="E12" i="33"/>
  <c r="D12" i="33"/>
  <c r="C12" i="33"/>
  <c r="B12" i="33"/>
  <c r="F11" i="33"/>
  <c r="E11" i="33"/>
  <c r="D11" i="33"/>
  <c r="C11" i="33"/>
  <c r="B11" i="33"/>
  <c r="F10" i="33"/>
  <c r="E10" i="33"/>
  <c r="D10" i="33"/>
  <c r="C10" i="33"/>
  <c r="B10" i="33"/>
  <c r="F9" i="33"/>
  <c r="E9" i="33"/>
  <c r="D9" i="33"/>
  <c r="C9" i="33"/>
  <c r="B9" i="33"/>
  <c r="F8" i="33"/>
  <c r="E8" i="33"/>
  <c r="D8" i="33"/>
  <c r="C8" i="33"/>
  <c r="B8" i="33"/>
  <c r="F7" i="33"/>
  <c r="E7" i="33"/>
  <c r="D7" i="33"/>
  <c r="C7" i="33"/>
  <c r="B7" i="33"/>
  <c r="F6" i="33"/>
  <c r="I6" i="33" s="1"/>
  <c r="E6" i="33"/>
  <c r="D6" i="33"/>
  <c r="C6" i="33"/>
  <c r="B6" i="33"/>
  <c r="F234" i="33"/>
  <c r="E234" i="33"/>
  <c r="D234" i="33"/>
  <c r="C234" i="33"/>
  <c r="B234" i="33"/>
  <c r="I232" i="33"/>
  <c r="J232" i="33" s="1"/>
  <c r="H232" i="33"/>
  <c r="I231" i="33"/>
  <c r="I230" i="33"/>
  <c r="I229" i="33"/>
  <c r="I228" i="33"/>
  <c r="H228" i="33"/>
  <c r="I227" i="33"/>
  <c r="H227" i="33"/>
  <c r="I226" i="33"/>
  <c r="H226" i="33"/>
  <c r="I225" i="33"/>
  <c r="I224" i="33"/>
  <c r="I223" i="33"/>
  <c r="H223" i="33"/>
  <c r="I222" i="33"/>
  <c r="I221" i="33"/>
  <c r="H221" i="33"/>
  <c r="I220" i="33"/>
  <c r="H220" i="33"/>
  <c r="I219" i="33"/>
  <c r="I218" i="33"/>
  <c r="H218" i="33"/>
  <c r="H217" i="33"/>
  <c r="I216" i="33"/>
  <c r="H216" i="33"/>
  <c r="I215" i="33"/>
  <c r="H215" i="33"/>
  <c r="I214" i="33"/>
  <c r="I213" i="33"/>
  <c r="I212" i="33"/>
  <c r="H212" i="33"/>
  <c r="I211" i="33"/>
  <c r="H211" i="33"/>
  <c r="I210" i="33"/>
  <c r="H210" i="33"/>
  <c r="I209" i="33"/>
  <c r="H208" i="33"/>
  <c r="I207" i="33"/>
  <c r="I206" i="33"/>
  <c r="I205" i="33"/>
  <c r="I204" i="33"/>
  <c r="I203" i="33"/>
  <c r="H203" i="33"/>
  <c r="I202" i="33"/>
  <c r="F195" i="33"/>
  <c r="E195" i="33"/>
  <c r="D195" i="33"/>
  <c r="C195" i="33"/>
  <c r="B195" i="33"/>
  <c r="I193" i="33"/>
  <c r="I192" i="33"/>
  <c r="I191" i="33"/>
  <c r="I190" i="33"/>
  <c r="I189" i="33"/>
  <c r="I188" i="33"/>
  <c r="I187" i="33"/>
  <c r="I186" i="33"/>
  <c r="I185" i="33"/>
  <c r="I184" i="33"/>
  <c r="I183" i="33"/>
  <c r="I182" i="33"/>
  <c r="I181" i="33"/>
  <c r="I180" i="33"/>
  <c r="I179" i="33"/>
  <c r="I178" i="33"/>
  <c r="I177" i="33"/>
  <c r="J176" i="33"/>
  <c r="H176" i="33"/>
  <c r="I175" i="33"/>
  <c r="I174" i="33"/>
  <c r="I173" i="33"/>
  <c r="I172" i="33"/>
  <c r="I171" i="33"/>
  <c r="I170" i="33"/>
  <c r="I169" i="33"/>
  <c r="I168" i="33"/>
  <c r="I167" i="33"/>
  <c r="I166" i="33"/>
  <c r="I165" i="33"/>
  <c r="I164" i="33"/>
  <c r="I163" i="33"/>
  <c r="F156" i="33"/>
  <c r="E156" i="33"/>
  <c r="D156" i="33"/>
  <c r="C156" i="33"/>
  <c r="B156" i="33"/>
  <c r="I154" i="33"/>
  <c r="I153" i="33"/>
  <c r="I152" i="33"/>
  <c r="I151" i="33"/>
  <c r="I150" i="33"/>
  <c r="I149" i="33"/>
  <c r="I148" i="33"/>
  <c r="I147" i="33"/>
  <c r="I146" i="33"/>
  <c r="I145" i="33"/>
  <c r="I144" i="33"/>
  <c r="I143" i="33"/>
  <c r="I142" i="33"/>
  <c r="I141" i="33"/>
  <c r="I140" i="33"/>
  <c r="I139" i="33"/>
  <c r="I138" i="33"/>
  <c r="I137" i="33"/>
  <c r="I136" i="33"/>
  <c r="I135" i="33"/>
  <c r="I134" i="33"/>
  <c r="I133" i="33"/>
  <c r="I132" i="33"/>
  <c r="I131" i="33"/>
  <c r="I129" i="33"/>
  <c r="I128" i="33"/>
  <c r="I127" i="33"/>
  <c r="I126" i="33"/>
  <c r="I125" i="33"/>
  <c r="I124" i="33"/>
  <c r="F117" i="33"/>
  <c r="E117" i="33"/>
  <c r="D117" i="33"/>
  <c r="C117" i="33"/>
  <c r="B117" i="33"/>
  <c r="H117" i="33" s="1"/>
  <c r="J115" i="33"/>
  <c r="H115" i="33"/>
  <c r="I114" i="33"/>
  <c r="I113" i="33"/>
  <c r="I112" i="33"/>
  <c r="J112" i="33" s="1"/>
  <c r="H112" i="33"/>
  <c r="I111" i="33"/>
  <c r="J111" i="33" s="1"/>
  <c r="H111" i="33"/>
  <c r="I110" i="33"/>
  <c r="J110" i="33" s="1"/>
  <c r="H110" i="33"/>
  <c r="I109" i="33"/>
  <c r="J109" i="33" s="1"/>
  <c r="H109" i="33"/>
  <c r="I108" i="33"/>
  <c r="I107" i="33"/>
  <c r="J107" i="33" s="1"/>
  <c r="H107" i="33"/>
  <c r="I106" i="33"/>
  <c r="J106" i="33" s="1"/>
  <c r="H106" i="33"/>
  <c r="I105" i="33"/>
  <c r="J105" i="33" s="1"/>
  <c r="H105" i="33"/>
  <c r="I104" i="33"/>
  <c r="J104" i="33" s="1"/>
  <c r="H104" i="33"/>
  <c r="I103" i="33"/>
  <c r="J103" i="33" s="1"/>
  <c r="H103" i="33"/>
  <c r="I102" i="33"/>
  <c r="J102" i="33" s="1"/>
  <c r="H102" i="33"/>
  <c r="I101" i="33"/>
  <c r="J101" i="33" s="1"/>
  <c r="H101" i="33"/>
  <c r="I100" i="33"/>
  <c r="J100" i="33" s="1"/>
  <c r="H100" i="33"/>
  <c r="I99" i="33"/>
  <c r="J99" i="33" s="1"/>
  <c r="H99" i="33"/>
  <c r="I98" i="33"/>
  <c r="J98" i="33" s="1"/>
  <c r="H98" i="33"/>
  <c r="I97" i="33"/>
  <c r="J97" i="33" s="1"/>
  <c r="H97" i="33"/>
  <c r="I96" i="33"/>
  <c r="I95" i="33"/>
  <c r="J95" i="33" s="1"/>
  <c r="H95" i="33"/>
  <c r="I94" i="33"/>
  <c r="J94" i="33" s="1"/>
  <c r="H94" i="33"/>
  <c r="I93" i="33"/>
  <c r="J93" i="33" s="1"/>
  <c r="H93" i="33"/>
  <c r="I92" i="33"/>
  <c r="I91" i="33"/>
  <c r="J91" i="33" s="1"/>
  <c r="H91" i="33"/>
  <c r="I90" i="33"/>
  <c r="J90" i="33" s="1"/>
  <c r="H90" i="33"/>
  <c r="I89" i="33"/>
  <c r="J89" i="33" s="1"/>
  <c r="H89" i="33"/>
  <c r="I88" i="33"/>
  <c r="I87" i="33"/>
  <c r="I86" i="33"/>
  <c r="J86" i="33" s="1"/>
  <c r="I85" i="33"/>
  <c r="H85" i="33"/>
  <c r="F78" i="33"/>
  <c r="E78" i="33"/>
  <c r="D78" i="33"/>
  <c r="C78" i="33"/>
  <c r="B78" i="33"/>
  <c r="J76" i="33"/>
  <c r="H76" i="33"/>
  <c r="I75" i="33"/>
  <c r="I74" i="33"/>
  <c r="I73" i="33"/>
  <c r="J73" i="33" s="1"/>
  <c r="I72" i="33"/>
  <c r="J72" i="33" s="1"/>
  <c r="H72" i="33"/>
  <c r="I71" i="33"/>
  <c r="J71" i="33" s="1"/>
  <c r="H71" i="33"/>
  <c r="I70" i="33"/>
  <c r="J70" i="33" s="1"/>
  <c r="H70" i="33"/>
  <c r="I69" i="33"/>
  <c r="I68" i="33"/>
  <c r="J68" i="33" s="1"/>
  <c r="H68" i="33"/>
  <c r="I67" i="33"/>
  <c r="J67" i="33" s="1"/>
  <c r="H67" i="33"/>
  <c r="I66" i="33"/>
  <c r="J66" i="33" s="1"/>
  <c r="H66" i="33"/>
  <c r="I65" i="33"/>
  <c r="J65" i="33" s="1"/>
  <c r="H65" i="33"/>
  <c r="I64" i="33"/>
  <c r="J64" i="33" s="1"/>
  <c r="H64" i="33"/>
  <c r="I63" i="33"/>
  <c r="J63" i="33" s="1"/>
  <c r="H63" i="33"/>
  <c r="I62" i="33"/>
  <c r="J62" i="33" s="1"/>
  <c r="H62" i="33"/>
  <c r="I61" i="33"/>
  <c r="J61" i="33" s="1"/>
  <c r="H61" i="33"/>
  <c r="I60" i="33"/>
  <c r="J60" i="33" s="1"/>
  <c r="H60" i="33"/>
  <c r="I59" i="33"/>
  <c r="J59" i="33" s="1"/>
  <c r="H59" i="33"/>
  <c r="I58" i="33"/>
  <c r="J58" i="33" s="1"/>
  <c r="H58" i="33"/>
  <c r="I57" i="33"/>
  <c r="H57" i="33"/>
  <c r="I56" i="33"/>
  <c r="J56" i="33" s="1"/>
  <c r="H56" i="33"/>
  <c r="I55" i="33"/>
  <c r="J55" i="33" s="1"/>
  <c r="H55" i="33"/>
  <c r="I54" i="33"/>
  <c r="J54" i="33" s="1"/>
  <c r="H54" i="33"/>
  <c r="I53" i="33"/>
  <c r="I52" i="33"/>
  <c r="J52" i="33" s="1"/>
  <c r="H52" i="33"/>
  <c r="I51" i="33"/>
  <c r="J51" i="33" s="1"/>
  <c r="H51" i="33"/>
  <c r="I50" i="33"/>
  <c r="J50" i="33" s="1"/>
  <c r="H50" i="33"/>
  <c r="I49" i="33"/>
  <c r="I48" i="33"/>
  <c r="I47" i="33"/>
  <c r="J47" i="33" s="1"/>
  <c r="H47" i="33"/>
  <c r="H46" i="33"/>
  <c r="I29" i="33" l="1"/>
  <c r="I26" i="33"/>
  <c r="J26" i="33" s="1"/>
  <c r="I34" i="33"/>
  <c r="G6" i="33"/>
  <c r="H6" i="33" s="1"/>
  <c r="J85" i="33"/>
  <c r="I117" i="33"/>
  <c r="J117" i="33" s="1"/>
  <c r="I21" i="33"/>
  <c r="J21" i="33" s="1"/>
  <c r="I13" i="33"/>
  <c r="I18" i="33"/>
  <c r="J18" i="33" s="1"/>
  <c r="G34" i="33"/>
  <c r="G15" i="33"/>
  <c r="H15" i="33" s="1"/>
  <c r="G36" i="33"/>
  <c r="H36" i="33" s="1"/>
  <c r="G9" i="33"/>
  <c r="G17" i="33"/>
  <c r="H17" i="33" s="1"/>
  <c r="G22" i="33"/>
  <c r="H22" i="33" s="1"/>
  <c r="G25" i="33"/>
  <c r="H25" i="33" s="1"/>
  <c r="I36" i="33"/>
  <c r="J36" i="33" s="1"/>
  <c r="G18" i="33"/>
  <c r="H18" i="33" s="1"/>
  <c r="I28" i="33"/>
  <c r="J28" i="33" s="1"/>
  <c r="G20" i="33"/>
  <c r="H20" i="33" s="1"/>
  <c r="I20" i="33"/>
  <c r="J20" i="33" s="1"/>
  <c r="G28" i="33"/>
  <c r="H28" i="33" s="1"/>
  <c r="G26" i="33"/>
  <c r="H26" i="33" s="1"/>
  <c r="G12" i="33"/>
  <c r="H12" i="33" s="1"/>
  <c r="I12" i="33"/>
  <c r="J12" i="33" s="1"/>
  <c r="G33" i="33"/>
  <c r="H33" i="33" s="1"/>
  <c r="I10" i="33"/>
  <c r="J10" i="33" s="1"/>
  <c r="G195" i="33"/>
  <c r="H195" i="33" s="1"/>
  <c r="J6" i="33"/>
  <c r="G30" i="33"/>
  <c r="H30" i="33" s="1"/>
  <c r="I9" i="33"/>
  <c r="G19" i="33"/>
  <c r="H19" i="33" s="1"/>
  <c r="I25" i="33"/>
  <c r="J25" i="33" s="1"/>
  <c r="G27" i="33"/>
  <c r="H27" i="33" s="1"/>
  <c r="G35" i="33"/>
  <c r="G11" i="33"/>
  <c r="H11" i="33" s="1"/>
  <c r="I17" i="33"/>
  <c r="I33" i="33"/>
  <c r="J33" i="33" s="1"/>
  <c r="G8" i="33"/>
  <c r="G13" i="33"/>
  <c r="G21" i="33"/>
  <c r="H21" i="33" s="1"/>
  <c r="I22" i="33"/>
  <c r="J22" i="33" s="1"/>
  <c r="G29" i="33"/>
  <c r="I30" i="33"/>
  <c r="J30" i="33" s="1"/>
  <c r="I15" i="33"/>
  <c r="J15" i="33" s="1"/>
  <c r="I23" i="33"/>
  <c r="J23" i="33" s="1"/>
  <c r="I31" i="33"/>
  <c r="J31" i="33" s="1"/>
  <c r="G32" i="33"/>
  <c r="H32" i="33" s="1"/>
  <c r="G31" i="33"/>
  <c r="H31" i="33" s="1"/>
  <c r="G7" i="33"/>
  <c r="H7" i="33" s="1"/>
  <c r="G23" i="33"/>
  <c r="H23" i="33" s="1"/>
  <c r="G16" i="33"/>
  <c r="H16" i="33" s="1"/>
  <c r="G24" i="33"/>
  <c r="H24" i="33" s="1"/>
  <c r="G14" i="33"/>
  <c r="H14" i="33" s="1"/>
  <c r="I14" i="33"/>
  <c r="J14" i="33" s="1"/>
  <c r="E38" i="33"/>
  <c r="G10" i="33"/>
  <c r="H10" i="33" s="1"/>
  <c r="D38" i="33"/>
  <c r="C38" i="33"/>
  <c r="F38" i="33"/>
  <c r="I27" i="33"/>
  <c r="J27" i="33" s="1"/>
  <c r="I35" i="33"/>
  <c r="I32" i="33"/>
  <c r="J32" i="33" s="1"/>
  <c r="I24" i="33"/>
  <c r="J24" i="33" s="1"/>
  <c r="I16" i="33"/>
  <c r="J16" i="33" s="1"/>
  <c r="I8" i="33"/>
  <c r="B38" i="33"/>
  <c r="I19" i="33"/>
  <c r="J19" i="33" s="1"/>
  <c r="I7" i="33"/>
  <c r="J7" i="33" s="1"/>
  <c r="I11" i="33"/>
  <c r="J11" i="33" s="1"/>
  <c r="G156" i="33"/>
  <c r="I156" i="33"/>
  <c r="I195" i="33"/>
  <c r="J195" i="33" s="1"/>
  <c r="I234" i="33"/>
  <c r="J234" i="33" s="1"/>
  <c r="G234" i="33"/>
  <c r="H234" i="33" s="1"/>
  <c r="I78" i="33"/>
  <c r="J78" i="33" s="1"/>
  <c r="H202" i="33"/>
  <c r="J164" i="33"/>
  <c r="H86" i="33"/>
  <c r="G78" i="33"/>
  <c r="H78" i="33" s="1"/>
  <c r="J46" i="33"/>
  <c r="G38" i="33" l="1"/>
  <c r="H38" i="33" s="1"/>
  <c r="I38" i="33"/>
  <c r="J38" i="33" s="1"/>
  <c r="M31" i="21" l="1"/>
  <c r="L31" i="21"/>
  <c r="K31" i="21"/>
  <c r="J31" i="21"/>
  <c r="M30" i="21"/>
  <c r="L30" i="21"/>
  <c r="K30" i="21"/>
  <c r="J30" i="21"/>
  <c r="M29" i="21"/>
  <c r="L29" i="21"/>
  <c r="K29" i="21"/>
  <c r="J29" i="21"/>
  <c r="H31" i="21"/>
  <c r="G31" i="21"/>
  <c r="F31" i="21"/>
  <c r="E31" i="21"/>
  <c r="H30" i="21"/>
  <c r="G30" i="21"/>
  <c r="F30" i="21"/>
  <c r="E30" i="21"/>
  <c r="H29" i="21"/>
  <c r="G29" i="21"/>
  <c r="F29" i="21"/>
  <c r="E29" i="21"/>
  <c r="D31" i="21"/>
  <c r="D30" i="21"/>
  <c r="D29" i="21"/>
  <c r="L12" i="21"/>
  <c r="K12" i="21"/>
  <c r="J12" i="21"/>
  <c r="H12" i="21"/>
  <c r="G12" i="21"/>
  <c r="F12" i="21"/>
  <c r="E12" i="21"/>
  <c r="D12" i="21"/>
  <c r="N11" i="21"/>
  <c r="I11" i="21"/>
  <c r="N10" i="21"/>
  <c r="I10" i="21"/>
  <c r="N9" i="21"/>
  <c r="I9" i="21"/>
  <c r="B10" i="76"/>
  <c r="P112" i="30"/>
  <c r="N112" i="30"/>
  <c r="N111" i="30" s="1"/>
  <c r="I112" i="30"/>
  <c r="Q112" i="30" s="1"/>
  <c r="P111" i="30"/>
  <c r="O111" i="30"/>
  <c r="M111" i="30"/>
  <c r="L111" i="30"/>
  <c r="K111" i="30"/>
  <c r="J111" i="30"/>
  <c r="H111" i="30"/>
  <c r="G111" i="30"/>
  <c r="F111" i="30"/>
  <c r="E111" i="30"/>
  <c r="D111" i="30"/>
  <c r="C111" i="30"/>
  <c r="P93" i="30"/>
  <c r="P92" i="30" s="1"/>
  <c r="N93" i="30"/>
  <c r="N92" i="30" s="1"/>
  <c r="I93" i="30"/>
  <c r="I92" i="30" s="1"/>
  <c r="O92" i="30"/>
  <c r="M92" i="30"/>
  <c r="L92" i="30"/>
  <c r="K92" i="30"/>
  <c r="J92" i="30"/>
  <c r="H92" i="30"/>
  <c r="G92" i="30"/>
  <c r="F92" i="30"/>
  <c r="E92" i="30"/>
  <c r="D92" i="30"/>
  <c r="C92" i="30"/>
  <c r="P74" i="30"/>
  <c r="P73" i="30" s="1"/>
  <c r="N74" i="30"/>
  <c r="N73" i="30" s="1"/>
  <c r="I74" i="30"/>
  <c r="I73" i="30" s="1"/>
  <c r="O73" i="30"/>
  <c r="M73" i="30"/>
  <c r="L73" i="30"/>
  <c r="K73" i="30"/>
  <c r="J73" i="30"/>
  <c r="H73" i="30"/>
  <c r="G73" i="30"/>
  <c r="F73" i="30"/>
  <c r="E73" i="30"/>
  <c r="D73" i="30"/>
  <c r="C73" i="30"/>
  <c r="P55" i="30"/>
  <c r="P54" i="30" s="1"/>
  <c r="N55" i="30"/>
  <c r="N54" i="30" s="1"/>
  <c r="I55" i="30"/>
  <c r="O54" i="30"/>
  <c r="M54" i="30"/>
  <c r="L54" i="30"/>
  <c r="K54" i="30"/>
  <c r="J54" i="30"/>
  <c r="H54" i="30"/>
  <c r="G54" i="30"/>
  <c r="F54" i="30"/>
  <c r="E54" i="30"/>
  <c r="D54" i="30"/>
  <c r="C54" i="30"/>
  <c r="C17" i="30"/>
  <c r="C16" i="30"/>
  <c r="O17" i="30"/>
  <c r="P17" i="30" s="1"/>
  <c r="P16" i="30" s="1"/>
  <c r="M17" i="30"/>
  <c r="M16" i="30" s="1"/>
  <c r="L17" i="30"/>
  <c r="L16" i="30" s="1"/>
  <c r="K17" i="30"/>
  <c r="K16" i="30" s="1"/>
  <c r="J17" i="30"/>
  <c r="H17" i="30"/>
  <c r="H16" i="30" s="1"/>
  <c r="G17" i="30"/>
  <c r="G16" i="30" s="1"/>
  <c r="F17" i="30"/>
  <c r="F16" i="30" s="1"/>
  <c r="E17" i="30"/>
  <c r="E16" i="30" s="1"/>
  <c r="D17" i="30"/>
  <c r="D16" i="30" s="1"/>
  <c r="N36" i="30"/>
  <c r="N35" i="30" s="1"/>
  <c r="I36" i="30"/>
  <c r="C35" i="30"/>
  <c r="P36" i="30"/>
  <c r="P35" i="30"/>
  <c r="O35" i="30"/>
  <c r="M35" i="30"/>
  <c r="L35" i="30"/>
  <c r="K35" i="30"/>
  <c r="J35" i="30"/>
  <c r="H35" i="30"/>
  <c r="G35" i="30"/>
  <c r="F35" i="30"/>
  <c r="E35" i="30"/>
  <c r="D35" i="30"/>
  <c r="Q55" i="30" l="1"/>
  <c r="N12" i="21"/>
  <c r="Q10" i="21"/>
  <c r="I12" i="21"/>
  <c r="Q9" i="21"/>
  <c r="Q11" i="21"/>
  <c r="I111" i="30"/>
  <c r="Q93" i="30"/>
  <c r="Q74" i="30"/>
  <c r="I54" i="30"/>
  <c r="Q111" i="30"/>
  <c r="N17" i="30"/>
  <c r="N16" i="30" s="1"/>
  <c r="I17" i="30"/>
  <c r="Q54" i="30"/>
  <c r="O16" i="30"/>
  <c r="J16" i="30"/>
  <c r="Q36" i="30"/>
  <c r="I35" i="30"/>
  <c r="Q12" i="21" l="1"/>
  <c r="Q92" i="30"/>
  <c r="Q73" i="30"/>
  <c r="Q17" i="30"/>
  <c r="Q35" i="30"/>
  <c r="I16" i="30"/>
  <c r="Q16" i="30" l="1"/>
  <c r="D32" i="21" l="1"/>
  <c r="G28" i="21"/>
  <c r="E28" i="21"/>
  <c r="N27" i="21"/>
  <c r="I27" i="21"/>
  <c r="N26" i="21"/>
  <c r="I26" i="21"/>
  <c r="N25" i="21"/>
  <c r="I25" i="21"/>
  <c r="F24" i="21"/>
  <c r="N23" i="21"/>
  <c r="I23" i="21"/>
  <c r="N22" i="21"/>
  <c r="I22" i="21"/>
  <c r="N21" i="21"/>
  <c r="I21" i="21"/>
  <c r="F20" i="21"/>
  <c r="N19" i="21"/>
  <c r="I19" i="21"/>
  <c r="N18" i="21"/>
  <c r="I18" i="21"/>
  <c r="N17" i="21"/>
  <c r="I17" i="21"/>
  <c r="L16" i="21"/>
  <c r="H16" i="21"/>
  <c r="G16" i="21"/>
  <c r="F16" i="21"/>
  <c r="N15" i="21"/>
  <c r="I15" i="21"/>
  <c r="N14" i="21"/>
  <c r="I14" i="21"/>
  <c r="Q14" i="21" s="1"/>
  <c r="N13" i="21"/>
  <c r="I13" i="21"/>
  <c r="N7" i="21"/>
  <c r="I7" i="21"/>
  <c r="Q7" i="21" s="1"/>
  <c r="N6" i="21"/>
  <c r="I6" i="21"/>
  <c r="N5" i="21"/>
  <c r="I5" i="21"/>
  <c r="O24" i="9"/>
  <c r="N24" i="9"/>
  <c r="L24" i="9"/>
  <c r="K24" i="9"/>
  <c r="J24" i="9"/>
  <c r="I24" i="9"/>
  <c r="G24" i="9"/>
  <c r="F24" i="9"/>
  <c r="E24" i="9"/>
  <c r="D24" i="9"/>
  <c r="C24" i="9"/>
  <c r="B24" i="9"/>
  <c r="M17" i="9"/>
  <c r="H17" i="9"/>
  <c r="M15" i="9"/>
  <c r="H15" i="9"/>
  <c r="M13" i="9"/>
  <c r="H13" i="9"/>
  <c r="M10" i="9"/>
  <c r="H10" i="9"/>
  <c r="M8" i="9"/>
  <c r="H8" i="9"/>
  <c r="P8" i="9" s="1"/>
  <c r="M6" i="9"/>
  <c r="H6" i="9"/>
  <c r="D10" i="76"/>
  <c r="C10" i="76"/>
  <c r="D28" i="76"/>
  <c r="C28" i="76"/>
  <c r="B28" i="76"/>
  <c r="C19" i="76"/>
  <c r="D19" i="76"/>
  <c r="B19" i="76"/>
  <c r="P114" i="30"/>
  <c r="P113" i="30" s="1"/>
  <c r="N114" i="30"/>
  <c r="N113" i="30" s="1"/>
  <c r="I114" i="30"/>
  <c r="O113" i="30"/>
  <c r="M113" i="30"/>
  <c r="L113" i="30"/>
  <c r="K113" i="30"/>
  <c r="J113" i="30"/>
  <c r="H113" i="30"/>
  <c r="G113" i="30"/>
  <c r="F113" i="30"/>
  <c r="E113" i="30"/>
  <c r="D113" i="30"/>
  <c r="C113" i="30"/>
  <c r="P110" i="30"/>
  <c r="P109" i="30" s="1"/>
  <c r="N110" i="30"/>
  <c r="I110" i="30"/>
  <c r="O109" i="30"/>
  <c r="M109" i="30"/>
  <c r="L109" i="30"/>
  <c r="K109" i="30"/>
  <c r="J109" i="30"/>
  <c r="I109" i="30"/>
  <c r="H109" i="30"/>
  <c r="G109" i="30"/>
  <c r="F109" i="30"/>
  <c r="E109" i="30"/>
  <c r="D109" i="30"/>
  <c r="C109" i="30"/>
  <c r="P108" i="30"/>
  <c r="N108" i="30"/>
  <c r="I108" i="30"/>
  <c r="P107" i="30"/>
  <c r="N107" i="30"/>
  <c r="I107" i="30"/>
  <c r="P106" i="30"/>
  <c r="N106" i="30"/>
  <c r="I106" i="30"/>
  <c r="P105" i="30"/>
  <c r="N105" i="30"/>
  <c r="I105" i="30"/>
  <c r="P104" i="30"/>
  <c r="N104" i="30"/>
  <c r="I104" i="30"/>
  <c r="P103" i="30"/>
  <c r="N103" i="30"/>
  <c r="I103" i="30"/>
  <c r="O102" i="30"/>
  <c r="M102" i="30"/>
  <c r="L102" i="30"/>
  <c r="K102" i="30"/>
  <c r="J102" i="30"/>
  <c r="H102" i="30"/>
  <c r="G102" i="30"/>
  <c r="F102" i="30"/>
  <c r="E102" i="30"/>
  <c r="D102" i="30"/>
  <c r="C102" i="30"/>
  <c r="P95" i="30"/>
  <c r="P94" i="30" s="1"/>
  <c r="N95" i="30"/>
  <c r="N94" i="30" s="1"/>
  <c r="I95" i="30"/>
  <c r="I94" i="30" s="1"/>
  <c r="O94" i="30"/>
  <c r="M94" i="30"/>
  <c r="L94" i="30"/>
  <c r="K94" i="30"/>
  <c r="J94" i="30"/>
  <c r="H94" i="30"/>
  <c r="G94" i="30"/>
  <c r="F94" i="30"/>
  <c r="E94" i="30"/>
  <c r="D94" i="30"/>
  <c r="C94" i="30"/>
  <c r="P91" i="30"/>
  <c r="P90" i="30" s="1"/>
  <c r="N91" i="30"/>
  <c r="N90" i="30" s="1"/>
  <c r="I91" i="30"/>
  <c r="I90" i="30" s="1"/>
  <c r="O90" i="30"/>
  <c r="M90" i="30"/>
  <c r="L90" i="30"/>
  <c r="K90" i="30"/>
  <c r="J90" i="30"/>
  <c r="H90" i="30"/>
  <c r="G90" i="30"/>
  <c r="F90" i="30"/>
  <c r="E90" i="30"/>
  <c r="D90" i="30"/>
  <c r="C90" i="30"/>
  <c r="P89" i="30"/>
  <c r="N89" i="30"/>
  <c r="I89" i="30"/>
  <c r="P88" i="30"/>
  <c r="N88" i="30"/>
  <c r="I88" i="30"/>
  <c r="P87" i="30"/>
  <c r="N87" i="30"/>
  <c r="I87" i="30"/>
  <c r="P86" i="30"/>
  <c r="N86" i="30"/>
  <c r="I86" i="30"/>
  <c r="P85" i="30"/>
  <c r="N85" i="30"/>
  <c r="I85" i="30"/>
  <c r="P84" i="30"/>
  <c r="N84" i="30"/>
  <c r="I84" i="30"/>
  <c r="O83" i="30"/>
  <c r="M83" i="30"/>
  <c r="L83" i="30"/>
  <c r="K83" i="30"/>
  <c r="J83" i="30"/>
  <c r="H83" i="30"/>
  <c r="G83" i="30"/>
  <c r="F83" i="30"/>
  <c r="E83" i="30"/>
  <c r="D83" i="30"/>
  <c r="C83" i="30"/>
  <c r="P76" i="30"/>
  <c r="P75" i="30" s="1"/>
  <c r="N76" i="30"/>
  <c r="N75" i="30" s="1"/>
  <c r="I76" i="30"/>
  <c r="I75" i="30" s="1"/>
  <c r="O75" i="30"/>
  <c r="M75" i="30"/>
  <c r="L75" i="30"/>
  <c r="K75" i="30"/>
  <c r="J75" i="30"/>
  <c r="H75" i="30"/>
  <c r="G75" i="30"/>
  <c r="F75" i="30"/>
  <c r="E75" i="30"/>
  <c r="D75" i="30"/>
  <c r="C75" i="30"/>
  <c r="P72" i="30"/>
  <c r="P71" i="30" s="1"/>
  <c r="N72" i="30"/>
  <c r="N71" i="30" s="1"/>
  <c r="I72" i="30"/>
  <c r="I71" i="30" s="1"/>
  <c r="O71" i="30"/>
  <c r="M71" i="30"/>
  <c r="L71" i="30"/>
  <c r="K71" i="30"/>
  <c r="J71" i="30"/>
  <c r="H71" i="30"/>
  <c r="G71" i="30"/>
  <c r="F71" i="30"/>
  <c r="E71" i="30"/>
  <c r="D71" i="30"/>
  <c r="C71" i="30"/>
  <c r="P70" i="30"/>
  <c r="N70" i="30"/>
  <c r="I70" i="30"/>
  <c r="P69" i="30"/>
  <c r="N69" i="30"/>
  <c r="I69" i="30"/>
  <c r="P68" i="30"/>
  <c r="N68" i="30"/>
  <c r="I68" i="30"/>
  <c r="P67" i="30"/>
  <c r="N67" i="30"/>
  <c r="I67" i="30"/>
  <c r="P66" i="30"/>
  <c r="N66" i="30"/>
  <c r="I66" i="30"/>
  <c r="P65" i="30"/>
  <c r="N65" i="30"/>
  <c r="I65" i="30"/>
  <c r="O64" i="30"/>
  <c r="M64" i="30"/>
  <c r="L64" i="30"/>
  <c r="K64" i="30"/>
  <c r="J64" i="30"/>
  <c r="H64" i="30"/>
  <c r="G64" i="30"/>
  <c r="F64" i="30"/>
  <c r="E64" i="30"/>
  <c r="D64" i="30"/>
  <c r="C64" i="30"/>
  <c r="P57" i="30"/>
  <c r="P56" i="30" s="1"/>
  <c r="N57" i="30"/>
  <c r="I57" i="30"/>
  <c r="I56" i="30" s="1"/>
  <c r="O56" i="30"/>
  <c r="M56" i="30"/>
  <c r="L56" i="30"/>
  <c r="K56" i="30"/>
  <c r="J56" i="30"/>
  <c r="H56" i="30"/>
  <c r="G56" i="30"/>
  <c r="F56" i="30"/>
  <c r="E56" i="30"/>
  <c r="D56" i="30"/>
  <c r="C56" i="30"/>
  <c r="P53" i="30"/>
  <c r="P52" i="30" s="1"/>
  <c r="N53" i="30"/>
  <c r="N52" i="30" s="1"/>
  <c r="I53" i="30"/>
  <c r="I52" i="30" s="1"/>
  <c r="O52" i="30"/>
  <c r="M52" i="30"/>
  <c r="L52" i="30"/>
  <c r="K52" i="30"/>
  <c r="J52" i="30"/>
  <c r="H52" i="30"/>
  <c r="G52" i="30"/>
  <c r="F52" i="30"/>
  <c r="E52" i="30"/>
  <c r="D52" i="30"/>
  <c r="C52" i="30"/>
  <c r="P51" i="30"/>
  <c r="N51" i="30"/>
  <c r="I51" i="30"/>
  <c r="P50" i="30"/>
  <c r="N50" i="30"/>
  <c r="I50" i="30"/>
  <c r="P49" i="30"/>
  <c r="N49" i="30"/>
  <c r="I49" i="30"/>
  <c r="P48" i="30"/>
  <c r="N48" i="30"/>
  <c r="I48" i="30"/>
  <c r="P47" i="30"/>
  <c r="N47" i="30"/>
  <c r="I47" i="30"/>
  <c r="P46" i="30"/>
  <c r="N46" i="30"/>
  <c r="I46" i="30"/>
  <c r="O45" i="30"/>
  <c r="M45" i="30"/>
  <c r="L45" i="30"/>
  <c r="L58" i="30" s="1"/>
  <c r="K45" i="30"/>
  <c r="J45" i="30"/>
  <c r="H45" i="30"/>
  <c r="G45" i="30"/>
  <c r="F45" i="30"/>
  <c r="E45" i="30"/>
  <c r="D45" i="30"/>
  <c r="C45" i="30"/>
  <c r="P38" i="30"/>
  <c r="P37" i="30" s="1"/>
  <c r="N38" i="30"/>
  <c r="N37" i="30" s="1"/>
  <c r="I38" i="30"/>
  <c r="I37" i="30" s="1"/>
  <c r="O37" i="30"/>
  <c r="M37" i="30"/>
  <c r="L37" i="30"/>
  <c r="K37" i="30"/>
  <c r="J37" i="30"/>
  <c r="H37" i="30"/>
  <c r="G37" i="30"/>
  <c r="F37" i="30"/>
  <c r="E37" i="30"/>
  <c r="D37" i="30"/>
  <c r="C37" i="30"/>
  <c r="P34" i="30"/>
  <c r="P33" i="30" s="1"/>
  <c r="N34" i="30"/>
  <c r="N33" i="30" s="1"/>
  <c r="I34" i="30"/>
  <c r="O33" i="30"/>
  <c r="M33" i="30"/>
  <c r="L33" i="30"/>
  <c r="K33" i="30"/>
  <c r="J33" i="30"/>
  <c r="H33" i="30"/>
  <c r="G33" i="30"/>
  <c r="F33" i="30"/>
  <c r="E33" i="30"/>
  <c r="D33" i="30"/>
  <c r="C33" i="30"/>
  <c r="P32" i="30"/>
  <c r="N32" i="30"/>
  <c r="I32" i="30"/>
  <c r="P31" i="30"/>
  <c r="N31" i="30"/>
  <c r="I31" i="30"/>
  <c r="P30" i="30"/>
  <c r="N30" i="30"/>
  <c r="I30" i="30"/>
  <c r="P29" i="30"/>
  <c r="N29" i="30"/>
  <c r="I29" i="30"/>
  <c r="P28" i="30"/>
  <c r="N28" i="30"/>
  <c r="I28" i="30"/>
  <c r="P27" i="30"/>
  <c r="N27" i="30"/>
  <c r="I27" i="30"/>
  <c r="O26" i="30"/>
  <c r="M26" i="30"/>
  <c r="L26" i="30"/>
  <c r="K26" i="30"/>
  <c r="J26" i="30"/>
  <c r="H26" i="30"/>
  <c r="G26" i="30"/>
  <c r="F26" i="30"/>
  <c r="E26" i="30"/>
  <c r="D26" i="30"/>
  <c r="C26" i="30"/>
  <c r="O19" i="30"/>
  <c r="O18" i="30" s="1"/>
  <c r="M19" i="30"/>
  <c r="M18" i="30" s="1"/>
  <c r="L19" i="30"/>
  <c r="L18" i="30" s="1"/>
  <c r="K19" i="30"/>
  <c r="K18" i="30" s="1"/>
  <c r="J19" i="30"/>
  <c r="J18" i="30" s="1"/>
  <c r="H19" i="30"/>
  <c r="H18" i="30" s="1"/>
  <c r="G19" i="30"/>
  <c r="G18" i="30" s="1"/>
  <c r="F19" i="30"/>
  <c r="F18" i="30" s="1"/>
  <c r="E19" i="30"/>
  <c r="E18" i="30" s="1"/>
  <c r="D19" i="30"/>
  <c r="D18" i="30" s="1"/>
  <c r="C19" i="30"/>
  <c r="C18" i="30" s="1"/>
  <c r="O15" i="30"/>
  <c r="O14" i="30" s="1"/>
  <c r="M15" i="30"/>
  <c r="M14" i="30" s="1"/>
  <c r="L15" i="30"/>
  <c r="L14" i="30" s="1"/>
  <c r="K15" i="30"/>
  <c r="K14" i="30" s="1"/>
  <c r="J15" i="30"/>
  <c r="J14" i="30" s="1"/>
  <c r="H15" i="30"/>
  <c r="H14" i="30" s="1"/>
  <c r="G15" i="30"/>
  <c r="G14" i="30" s="1"/>
  <c r="F15" i="30"/>
  <c r="F14" i="30" s="1"/>
  <c r="E15" i="30"/>
  <c r="E14" i="30" s="1"/>
  <c r="D15" i="30"/>
  <c r="D14" i="30" s="1"/>
  <c r="C15" i="30"/>
  <c r="C14" i="30" s="1"/>
  <c r="O13" i="30"/>
  <c r="P13" i="30" s="1"/>
  <c r="M13" i="30"/>
  <c r="L13" i="30"/>
  <c r="K13" i="30"/>
  <c r="J13" i="30"/>
  <c r="H13" i="30"/>
  <c r="G13" i="30"/>
  <c r="F13" i="30"/>
  <c r="E13" i="30"/>
  <c r="D13" i="30"/>
  <c r="C13" i="30"/>
  <c r="O12" i="30"/>
  <c r="P12" i="30" s="1"/>
  <c r="M12" i="30"/>
  <c r="L12" i="30"/>
  <c r="K12" i="30"/>
  <c r="J12" i="30"/>
  <c r="H12" i="30"/>
  <c r="G12" i="30"/>
  <c r="F12" i="30"/>
  <c r="E12" i="30"/>
  <c r="D12" i="30"/>
  <c r="C12" i="30"/>
  <c r="O11" i="30"/>
  <c r="P11" i="30" s="1"/>
  <c r="M11" i="30"/>
  <c r="L11" i="30"/>
  <c r="K11" i="30"/>
  <c r="J11" i="30"/>
  <c r="H11" i="30"/>
  <c r="G11" i="30"/>
  <c r="F11" i="30"/>
  <c r="E11" i="30"/>
  <c r="D11" i="30"/>
  <c r="C11" i="30"/>
  <c r="O10" i="30"/>
  <c r="P10" i="30" s="1"/>
  <c r="M10" i="30"/>
  <c r="L10" i="30"/>
  <c r="K10" i="30"/>
  <c r="J10" i="30"/>
  <c r="H10" i="30"/>
  <c r="G10" i="30"/>
  <c r="F10" i="30"/>
  <c r="E10" i="30"/>
  <c r="D10" i="30"/>
  <c r="C10" i="30"/>
  <c r="O9" i="30"/>
  <c r="P9" i="30" s="1"/>
  <c r="M9" i="30"/>
  <c r="L9" i="30"/>
  <c r="K9" i="30"/>
  <c r="J9" i="30"/>
  <c r="H9" i="30"/>
  <c r="G9" i="30"/>
  <c r="F9" i="30"/>
  <c r="E9" i="30"/>
  <c r="D9" i="30"/>
  <c r="C9" i="30"/>
  <c r="O8" i="30"/>
  <c r="M8" i="30"/>
  <c r="L8" i="30"/>
  <c r="K8" i="30"/>
  <c r="J8" i="30"/>
  <c r="H8" i="30"/>
  <c r="G8" i="30"/>
  <c r="F8" i="30"/>
  <c r="E8" i="30"/>
  <c r="D8" i="30"/>
  <c r="C8" i="30"/>
  <c r="D14" i="73"/>
  <c r="D20" i="73"/>
  <c r="C20" i="73"/>
  <c r="B20" i="73"/>
  <c r="C14" i="73"/>
  <c r="B14" i="73"/>
  <c r="C8" i="73"/>
  <c r="D8" i="73"/>
  <c r="B8" i="73"/>
  <c r="D335" i="70"/>
  <c r="C335" i="70"/>
  <c r="B335" i="70"/>
  <c r="D330" i="70"/>
  <c r="C330" i="70"/>
  <c r="B330" i="70"/>
  <c r="D323" i="70"/>
  <c r="C323" i="70"/>
  <c r="B323" i="70"/>
  <c r="D317" i="70"/>
  <c r="C317" i="70"/>
  <c r="B317" i="70"/>
  <c r="D312" i="70"/>
  <c r="C312" i="70"/>
  <c r="B312" i="70"/>
  <c r="D305" i="70"/>
  <c r="C305" i="70"/>
  <c r="B305" i="70"/>
  <c r="D299" i="70"/>
  <c r="C299" i="70"/>
  <c r="B299" i="70"/>
  <c r="D294" i="70"/>
  <c r="C294" i="70"/>
  <c r="B294" i="70"/>
  <c r="D287" i="70"/>
  <c r="C287" i="70"/>
  <c r="B287" i="70"/>
  <c r="D279" i="70"/>
  <c r="C279" i="70"/>
  <c r="B279" i="70"/>
  <c r="D274" i="70"/>
  <c r="C274" i="70"/>
  <c r="B274" i="70"/>
  <c r="D267" i="70"/>
  <c r="C267" i="70"/>
  <c r="B267" i="70"/>
  <c r="D261" i="70"/>
  <c r="C261" i="70"/>
  <c r="B261" i="70"/>
  <c r="D256" i="70"/>
  <c r="C256" i="70"/>
  <c r="B256" i="70"/>
  <c r="D249" i="70"/>
  <c r="C249" i="70"/>
  <c r="B249" i="70"/>
  <c r="D243" i="70"/>
  <c r="C243" i="70"/>
  <c r="B243" i="70"/>
  <c r="D238" i="70"/>
  <c r="C238" i="70"/>
  <c r="B238" i="70"/>
  <c r="D231" i="70"/>
  <c r="C231" i="70"/>
  <c r="B231" i="70"/>
  <c r="D223" i="70"/>
  <c r="C223" i="70"/>
  <c r="B223" i="70"/>
  <c r="D218" i="70"/>
  <c r="C218" i="70"/>
  <c r="B218" i="70"/>
  <c r="D211" i="70"/>
  <c r="C211" i="70"/>
  <c r="B211" i="70"/>
  <c r="D205" i="70"/>
  <c r="C205" i="70"/>
  <c r="B205" i="70"/>
  <c r="D200" i="70"/>
  <c r="C200" i="70"/>
  <c r="B200" i="70"/>
  <c r="D193" i="70"/>
  <c r="C193" i="70"/>
  <c r="B193" i="70"/>
  <c r="D187" i="70"/>
  <c r="C187" i="70"/>
  <c r="B187" i="70"/>
  <c r="D182" i="70"/>
  <c r="C182" i="70"/>
  <c r="B182" i="70"/>
  <c r="D175" i="70"/>
  <c r="C175" i="70"/>
  <c r="B175" i="70"/>
  <c r="D167" i="70"/>
  <c r="C167" i="70"/>
  <c r="B167" i="70"/>
  <c r="D162" i="70"/>
  <c r="C162" i="70"/>
  <c r="B162" i="70"/>
  <c r="D155" i="70"/>
  <c r="C155" i="70"/>
  <c r="B155" i="70"/>
  <c r="D149" i="70"/>
  <c r="C149" i="70"/>
  <c r="B149" i="70"/>
  <c r="D144" i="70"/>
  <c r="C144" i="70"/>
  <c r="B144" i="70"/>
  <c r="D137" i="70"/>
  <c r="C137" i="70"/>
  <c r="B137" i="70"/>
  <c r="D131" i="70"/>
  <c r="C131" i="70"/>
  <c r="B131" i="70"/>
  <c r="D126" i="70"/>
  <c r="C126" i="70"/>
  <c r="B126" i="70"/>
  <c r="D119" i="70"/>
  <c r="C119" i="70"/>
  <c r="B119" i="70"/>
  <c r="D111" i="70"/>
  <c r="B111" i="70"/>
  <c r="D106" i="70"/>
  <c r="C106" i="70"/>
  <c r="B106" i="70"/>
  <c r="D99" i="70"/>
  <c r="C99" i="70"/>
  <c r="B99" i="70"/>
  <c r="D93" i="70"/>
  <c r="C93" i="70"/>
  <c r="B93" i="70"/>
  <c r="D88" i="70"/>
  <c r="C88" i="70"/>
  <c r="B88" i="70"/>
  <c r="D81" i="70"/>
  <c r="C81" i="70"/>
  <c r="B81" i="70"/>
  <c r="D75" i="70"/>
  <c r="C75" i="70"/>
  <c r="B75" i="70"/>
  <c r="D70" i="70"/>
  <c r="C70" i="70"/>
  <c r="B70" i="70"/>
  <c r="D63" i="70"/>
  <c r="C63" i="70"/>
  <c r="B63" i="70"/>
  <c r="D56" i="70"/>
  <c r="D55" i="70" s="1"/>
  <c r="C56" i="70"/>
  <c r="C55" i="70" s="1"/>
  <c r="B56" i="70"/>
  <c r="B55" i="70" s="1"/>
  <c r="D54" i="70"/>
  <c r="C54" i="70"/>
  <c r="B54" i="70"/>
  <c r="D53" i="70"/>
  <c r="C53" i="70"/>
  <c r="B53" i="70"/>
  <c r="D52" i="70"/>
  <c r="C52" i="70"/>
  <c r="B52" i="70"/>
  <c r="D51" i="70"/>
  <c r="C51" i="70"/>
  <c r="B51" i="70"/>
  <c r="D49" i="70"/>
  <c r="C49" i="70"/>
  <c r="B49" i="70"/>
  <c r="D48" i="70"/>
  <c r="C48" i="70"/>
  <c r="B48" i="70"/>
  <c r="D47" i="70"/>
  <c r="C47" i="70"/>
  <c r="B47" i="70"/>
  <c r="D46" i="70"/>
  <c r="C46" i="70"/>
  <c r="B46" i="70"/>
  <c r="D45" i="70"/>
  <c r="C45" i="70"/>
  <c r="B45" i="70"/>
  <c r="D44" i="70"/>
  <c r="C44" i="70"/>
  <c r="B44" i="70"/>
  <c r="D38" i="70"/>
  <c r="D37" i="70" s="1"/>
  <c r="C38" i="70"/>
  <c r="C37" i="70" s="1"/>
  <c r="B38" i="70"/>
  <c r="B37" i="70" s="1"/>
  <c r="D36" i="70"/>
  <c r="C36" i="70"/>
  <c r="B36" i="70"/>
  <c r="D35" i="70"/>
  <c r="C35" i="70"/>
  <c r="B35" i="70"/>
  <c r="D34" i="70"/>
  <c r="C34" i="70"/>
  <c r="B34" i="70"/>
  <c r="D33" i="70"/>
  <c r="C33" i="70"/>
  <c r="B33" i="70"/>
  <c r="D31" i="70"/>
  <c r="C31" i="70"/>
  <c r="B31" i="70"/>
  <c r="D30" i="70"/>
  <c r="C30" i="70"/>
  <c r="B30" i="70"/>
  <c r="D29" i="70"/>
  <c r="C29" i="70"/>
  <c r="B29" i="70"/>
  <c r="D28" i="70"/>
  <c r="C28" i="70"/>
  <c r="B28" i="70"/>
  <c r="D27" i="70"/>
  <c r="C27" i="70"/>
  <c r="B27" i="70"/>
  <c r="D26" i="70"/>
  <c r="C26" i="70"/>
  <c r="B26" i="70"/>
  <c r="D20" i="70"/>
  <c r="D19" i="70" s="1"/>
  <c r="C20" i="70"/>
  <c r="C19" i="70" s="1"/>
  <c r="B20" i="70"/>
  <c r="B19" i="70" s="1"/>
  <c r="D18" i="70"/>
  <c r="C18" i="70"/>
  <c r="B18" i="70"/>
  <c r="D17" i="70"/>
  <c r="C17" i="70"/>
  <c r="B17" i="70"/>
  <c r="D16" i="70"/>
  <c r="C16" i="70"/>
  <c r="B16" i="70"/>
  <c r="D15" i="70"/>
  <c r="C15" i="70"/>
  <c r="B15" i="70"/>
  <c r="D13" i="70"/>
  <c r="C13" i="70"/>
  <c r="B13" i="70"/>
  <c r="D12" i="70"/>
  <c r="C12" i="70"/>
  <c r="B12" i="70"/>
  <c r="D11" i="70"/>
  <c r="C11" i="70"/>
  <c r="B11" i="70"/>
  <c r="D10" i="70"/>
  <c r="C10" i="70"/>
  <c r="B10" i="70"/>
  <c r="D9" i="70"/>
  <c r="C9" i="70"/>
  <c r="B9" i="70"/>
  <c r="D8" i="70"/>
  <c r="C8" i="70"/>
  <c r="B8" i="70"/>
  <c r="F53" i="70" l="1"/>
  <c r="F54" i="70" s="1"/>
  <c r="O39" i="30"/>
  <c r="F77" i="30"/>
  <c r="G96" i="30"/>
  <c r="Q27" i="30"/>
  <c r="J39" i="30"/>
  <c r="C39" i="30"/>
  <c r="C58" i="30"/>
  <c r="Q18" i="21"/>
  <c r="I24" i="21"/>
  <c r="C77" i="30"/>
  <c r="B225" i="70"/>
  <c r="H58" i="30"/>
  <c r="E96" i="30"/>
  <c r="Q84" i="30"/>
  <c r="C337" i="70"/>
  <c r="C225" i="70"/>
  <c r="C113" i="70"/>
  <c r="Q21" i="21"/>
  <c r="Q25" i="21"/>
  <c r="N16" i="21"/>
  <c r="Q6" i="21"/>
  <c r="I28" i="21"/>
  <c r="Q22" i="21"/>
  <c r="I16" i="21"/>
  <c r="Q27" i="21"/>
  <c r="P13" i="9"/>
  <c r="M24" i="9"/>
  <c r="H24" i="9"/>
  <c r="H115" i="30"/>
  <c r="F115" i="30"/>
  <c r="Q108" i="30"/>
  <c r="Q110" i="30"/>
  <c r="Q109" i="30" s="1"/>
  <c r="J115" i="30"/>
  <c r="C115" i="30"/>
  <c r="L115" i="30"/>
  <c r="D115" i="30"/>
  <c r="M115" i="30"/>
  <c r="K115" i="30"/>
  <c r="E115" i="30"/>
  <c r="O115" i="30"/>
  <c r="Q107" i="30"/>
  <c r="G115" i="30"/>
  <c r="L96" i="30"/>
  <c r="J96" i="30"/>
  <c r="H96" i="30"/>
  <c r="M96" i="30"/>
  <c r="O96" i="30"/>
  <c r="D96" i="30"/>
  <c r="F96" i="30"/>
  <c r="C96" i="30"/>
  <c r="K96" i="30"/>
  <c r="G77" i="30"/>
  <c r="O77" i="30"/>
  <c r="L77" i="30"/>
  <c r="H77" i="30"/>
  <c r="J77" i="30"/>
  <c r="Q65" i="30"/>
  <c r="K77" i="30"/>
  <c r="D77" i="30"/>
  <c r="E77" i="30"/>
  <c r="M77" i="30"/>
  <c r="J58" i="30"/>
  <c r="K58" i="30"/>
  <c r="M58" i="30"/>
  <c r="O58" i="30"/>
  <c r="K39" i="30"/>
  <c r="L39" i="30"/>
  <c r="M39" i="30"/>
  <c r="Q57" i="30"/>
  <c r="Q56" i="30" s="1"/>
  <c r="D58" i="30"/>
  <c r="E58" i="30"/>
  <c r="F58" i="30"/>
  <c r="G58" i="30"/>
  <c r="D39" i="30"/>
  <c r="I19" i="30"/>
  <c r="I18" i="30" s="1"/>
  <c r="G39" i="30"/>
  <c r="H39" i="30"/>
  <c r="I9" i="30"/>
  <c r="H7" i="30"/>
  <c r="H20" i="30" s="1"/>
  <c r="E39" i="30"/>
  <c r="F39" i="30"/>
  <c r="I102" i="30"/>
  <c r="N102" i="30"/>
  <c r="Q106" i="30"/>
  <c r="P102" i="30"/>
  <c r="P115" i="30" s="1"/>
  <c r="Q104" i="30"/>
  <c r="Q53" i="30"/>
  <c r="Q52" i="30" s="1"/>
  <c r="Q87" i="30"/>
  <c r="Q105" i="30"/>
  <c r="P83" i="30"/>
  <c r="P96" i="30" s="1"/>
  <c r="N83" i="30"/>
  <c r="N96" i="30" s="1"/>
  <c r="Q85" i="30"/>
  <c r="P64" i="30"/>
  <c r="P77" i="30" s="1"/>
  <c r="Q86" i="30"/>
  <c r="Q88" i="30"/>
  <c r="Q89" i="30"/>
  <c r="Q69" i="30"/>
  <c r="Q47" i="30"/>
  <c r="Q67" i="30"/>
  <c r="Q70" i="30"/>
  <c r="Q68" i="30"/>
  <c r="Q66" i="30"/>
  <c r="N26" i="30"/>
  <c r="N39" i="30" s="1"/>
  <c r="Q49" i="30"/>
  <c r="N45" i="30"/>
  <c r="D7" i="30"/>
  <c r="D20" i="30" s="1"/>
  <c r="I12" i="30"/>
  <c r="Q31" i="30"/>
  <c r="Q29" i="30"/>
  <c r="C7" i="30"/>
  <c r="C20" i="30" s="1"/>
  <c r="O7" i="30"/>
  <c r="O20" i="30" s="1"/>
  <c r="Q30" i="30"/>
  <c r="P26" i="30"/>
  <c r="P39" i="30" s="1"/>
  <c r="J7" i="30"/>
  <c r="J20" i="30" s="1"/>
  <c r="K7" i="30"/>
  <c r="K20" i="30" s="1"/>
  <c r="C319" i="70"/>
  <c r="C77" i="70"/>
  <c r="B281" i="70"/>
  <c r="B263" i="70"/>
  <c r="B245" i="70"/>
  <c r="B207" i="70"/>
  <c r="B169" i="70"/>
  <c r="B133" i="70"/>
  <c r="B113" i="70"/>
  <c r="D207" i="70"/>
  <c r="D77" i="70"/>
  <c r="J32" i="21"/>
  <c r="K32" i="21"/>
  <c r="N29" i="21"/>
  <c r="L32" i="21"/>
  <c r="Q5" i="21"/>
  <c r="N30" i="21"/>
  <c r="Q26" i="21"/>
  <c r="Q28" i="21" s="1"/>
  <c r="Q23" i="21"/>
  <c r="Q19" i="21"/>
  <c r="Q17" i="21"/>
  <c r="I20" i="21"/>
  <c r="I30" i="21"/>
  <c r="G32" i="21"/>
  <c r="F32" i="21"/>
  <c r="Q13" i="21"/>
  <c r="H32" i="21"/>
  <c r="I29" i="21"/>
  <c r="E32" i="21"/>
  <c r="Q15" i="21"/>
  <c r="N31" i="21"/>
  <c r="I31" i="21"/>
  <c r="P17" i="9"/>
  <c r="P6" i="9"/>
  <c r="P10" i="9"/>
  <c r="P15" i="9"/>
  <c r="Q34" i="30"/>
  <c r="Q28" i="30"/>
  <c r="I15" i="30"/>
  <c r="I14" i="30" s="1"/>
  <c r="I33" i="30"/>
  <c r="Q46" i="30"/>
  <c r="L7" i="30"/>
  <c r="L20" i="30" s="1"/>
  <c r="N13" i="30"/>
  <c r="Q51" i="30"/>
  <c r="F7" i="30"/>
  <c r="F20" i="30" s="1"/>
  <c r="I10" i="30"/>
  <c r="Q48" i="30"/>
  <c r="I13" i="30"/>
  <c r="G7" i="30"/>
  <c r="G20" i="30" s="1"/>
  <c r="I8" i="30"/>
  <c r="E7" i="30"/>
  <c r="E20" i="30" s="1"/>
  <c r="I45" i="30"/>
  <c r="I58" i="30" s="1"/>
  <c r="N12" i="30"/>
  <c r="N10" i="30"/>
  <c r="N9" i="30"/>
  <c r="M7" i="30"/>
  <c r="M20" i="30" s="1"/>
  <c r="N64" i="30"/>
  <c r="N77" i="30" s="1"/>
  <c r="N11" i="30"/>
  <c r="I11" i="30"/>
  <c r="I83" i="30"/>
  <c r="I96" i="30" s="1"/>
  <c r="Q95" i="30"/>
  <c r="Q94" i="30" s="1"/>
  <c r="Q114" i="30"/>
  <c r="Q113" i="30" s="1"/>
  <c r="I113" i="30"/>
  <c r="N15" i="30"/>
  <c r="N14" i="30" s="1"/>
  <c r="N19" i="30"/>
  <c r="N18" i="30" s="1"/>
  <c r="Q32" i="30"/>
  <c r="P45" i="30"/>
  <c r="P58" i="30" s="1"/>
  <c r="I64" i="30"/>
  <c r="I77" i="30" s="1"/>
  <c r="Q76" i="30"/>
  <c r="N8" i="30"/>
  <c r="N56" i="30"/>
  <c r="P8" i="30"/>
  <c r="P7" i="30" s="1"/>
  <c r="P15" i="30"/>
  <c r="P14" i="30" s="1"/>
  <c r="P19" i="30"/>
  <c r="P18" i="30" s="1"/>
  <c r="I26" i="30"/>
  <c r="Q38" i="30"/>
  <c r="Q50" i="30"/>
  <c r="Q91" i="30"/>
  <c r="N109" i="30"/>
  <c r="N115" i="30" s="1"/>
  <c r="Q72" i="30"/>
  <c r="Q103" i="30"/>
  <c r="B77" i="70"/>
  <c r="B95" i="70"/>
  <c r="D95" i="70"/>
  <c r="C95" i="70"/>
  <c r="D113" i="70"/>
  <c r="D133" i="70"/>
  <c r="C133" i="70"/>
  <c r="B151" i="70"/>
  <c r="C151" i="70"/>
  <c r="D151" i="70"/>
  <c r="C169" i="70"/>
  <c r="D169" i="70"/>
  <c r="C189" i="70"/>
  <c r="B189" i="70"/>
  <c r="D189" i="70"/>
  <c r="C207" i="70"/>
  <c r="D32" i="70"/>
  <c r="D225" i="70"/>
  <c r="B50" i="70"/>
  <c r="B14" i="70"/>
  <c r="C14" i="70"/>
  <c r="D245" i="70"/>
  <c r="C245" i="70"/>
  <c r="C263" i="70"/>
  <c r="D25" i="70"/>
  <c r="D263" i="70"/>
  <c r="B43" i="70"/>
  <c r="D43" i="70"/>
  <c r="D281" i="70"/>
  <c r="C281" i="70"/>
  <c r="D7" i="70"/>
  <c r="C7" i="70"/>
  <c r="B7" i="70"/>
  <c r="B301" i="70"/>
  <c r="C301" i="70"/>
  <c r="D14" i="70"/>
  <c r="D301" i="70"/>
  <c r="B25" i="70"/>
  <c r="C25" i="70"/>
  <c r="B32" i="70"/>
  <c r="C32" i="70"/>
  <c r="B319" i="70"/>
  <c r="D319" i="70"/>
  <c r="C50" i="70"/>
  <c r="D50" i="70"/>
  <c r="D337" i="70"/>
  <c r="C43" i="70"/>
  <c r="B337" i="70"/>
  <c r="Q20" i="21" l="1"/>
  <c r="Q24" i="21"/>
  <c r="Q29" i="21"/>
  <c r="R21" i="21" s="1"/>
  <c r="P24" i="9"/>
  <c r="Q24" i="9" s="1"/>
  <c r="I115" i="30"/>
  <c r="P20" i="30"/>
  <c r="N58" i="30"/>
  <c r="Q33" i="30"/>
  <c r="Q9" i="30"/>
  <c r="Q83" i="30"/>
  <c r="Q64" i="30"/>
  <c r="I39" i="30"/>
  <c r="Q12" i="30"/>
  <c r="Q10" i="30"/>
  <c r="Q30" i="21"/>
  <c r="I32" i="21"/>
  <c r="N32" i="21"/>
  <c r="Q31" i="21"/>
  <c r="R7" i="21" s="1"/>
  <c r="Q16" i="21"/>
  <c r="Q11" i="30"/>
  <c r="Q13" i="30"/>
  <c r="I7" i="30"/>
  <c r="I20" i="30" s="1"/>
  <c r="N7" i="30"/>
  <c r="N20" i="30" s="1"/>
  <c r="Q37" i="30"/>
  <c r="Q8" i="30"/>
  <c r="Q19" i="30"/>
  <c r="Q45" i="30"/>
  <c r="Q58" i="30" s="1"/>
  <c r="Q71" i="30"/>
  <c r="Q75" i="30"/>
  <c r="Q102" i="30"/>
  <c r="Q115" i="30" s="1"/>
  <c r="Q26" i="30"/>
  <c r="Q90" i="30"/>
  <c r="Q15" i="30"/>
  <c r="B21" i="70"/>
  <c r="C21" i="70"/>
  <c r="D39" i="70"/>
  <c r="B57" i="70"/>
  <c r="C57" i="70"/>
  <c r="D57" i="70"/>
  <c r="C39" i="70"/>
  <c r="B39" i="70"/>
  <c r="D21" i="70"/>
  <c r="R25" i="21" l="1"/>
  <c r="R17" i="21"/>
  <c r="R13" i="21"/>
  <c r="R5" i="21"/>
  <c r="R15" i="21"/>
  <c r="R11" i="21"/>
  <c r="R30" i="21"/>
  <c r="R10" i="21"/>
  <c r="R29" i="21"/>
  <c r="R9" i="21"/>
  <c r="Q8" i="9"/>
  <c r="Q10" i="9"/>
  <c r="Q17" i="9"/>
  <c r="Q6" i="9"/>
  <c r="Q15" i="9"/>
  <c r="Q13" i="9"/>
  <c r="R112" i="30"/>
  <c r="R111" i="30"/>
  <c r="Q96" i="30"/>
  <c r="Q77" i="30"/>
  <c r="R55" i="30"/>
  <c r="R54" i="30"/>
  <c r="Q39" i="30"/>
  <c r="R6" i="21"/>
  <c r="R26" i="21"/>
  <c r="R22" i="21"/>
  <c r="R14" i="21"/>
  <c r="R18" i="21"/>
  <c r="Q32" i="21"/>
  <c r="R31" i="21"/>
  <c r="R27" i="21"/>
  <c r="R23" i="21"/>
  <c r="R19" i="21"/>
  <c r="Q14" i="30"/>
  <c r="Q18" i="30"/>
  <c r="Q7" i="30"/>
  <c r="R102" i="30"/>
  <c r="R93" i="30" l="1"/>
  <c r="R92" i="30"/>
  <c r="R74" i="30"/>
  <c r="R73" i="30"/>
  <c r="Q20" i="30"/>
  <c r="R7" i="30" s="1"/>
  <c r="R26" i="30"/>
  <c r="R36" i="30"/>
  <c r="R35" i="30"/>
  <c r="R34" i="30"/>
  <c r="R33" i="30"/>
  <c r="R89" i="30"/>
  <c r="R85" i="30"/>
  <c r="R95" i="30"/>
  <c r="R87" i="30"/>
  <c r="R88" i="30"/>
  <c r="R84" i="30"/>
  <c r="R94" i="30"/>
  <c r="R86" i="30"/>
  <c r="R91" i="30"/>
  <c r="R83" i="30"/>
  <c r="R107" i="30"/>
  <c r="R114" i="30"/>
  <c r="R108" i="30"/>
  <c r="R110" i="30"/>
  <c r="R104" i="30"/>
  <c r="R105" i="30"/>
  <c r="R106" i="30"/>
  <c r="R113" i="30"/>
  <c r="R103" i="30"/>
  <c r="R109" i="30"/>
  <c r="R90" i="30"/>
  <c r="R46" i="30"/>
  <c r="R48" i="30"/>
  <c r="R51" i="30"/>
  <c r="R57" i="30"/>
  <c r="R49" i="30"/>
  <c r="R53" i="30"/>
  <c r="R47" i="30"/>
  <c r="R52" i="30"/>
  <c r="R56" i="30"/>
  <c r="R50" i="30"/>
  <c r="R67" i="30"/>
  <c r="R65" i="30"/>
  <c r="R68" i="30"/>
  <c r="R70" i="30"/>
  <c r="R66" i="30"/>
  <c r="R69" i="30"/>
  <c r="R76" i="30"/>
  <c r="R64" i="30"/>
  <c r="R72" i="30"/>
  <c r="R75" i="30"/>
  <c r="R30" i="30"/>
  <c r="R29" i="30"/>
  <c r="R31" i="30"/>
  <c r="R27" i="30"/>
  <c r="R28" i="30"/>
  <c r="R38" i="30"/>
  <c r="R32" i="30"/>
  <c r="R37" i="30"/>
  <c r="R71" i="30"/>
  <c r="R45" i="30"/>
  <c r="R16" i="30" l="1"/>
  <c r="R17" i="30"/>
  <c r="R14" i="30"/>
  <c r="R9" i="30"/>
  <c r="R10" i="30"/>
  <c r="R11" i="30"/>
  <c r="R13" i="30"/>
  <c r="R12" i="30"/>
  <c r="R15" i="30"/>
  <c r="R8" i="30"/>
  <c r="R19" i="30"/>
  <c r="R18"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00000000-0006-0000-0100-000001000000}">
      <text>
        <r>
          <rPr>
            <sz val="8"/>
            <color indexed="81"/>
            <rFont val="Tahoma"/>
            <family val="2"/>
          </rPr>
          <t xml:space="preserve">
Nombre del Indicador</t>
        </r>
      </text>
    </comment>
  </commentList>
</comments>
</file>

<file path=xl/sharedStrings.xml><?xml version="1.0" encoding="utf-8"?>
<sst xmlns="http://schemas.openxmlformats.org/spreadsheetml/2006/main" count="72952" uniqueCount="19529">
  <si>
    <t>TOTAL</t>
  </si>
  <si>
    <t>RECURSOS PUBLICOS</t>
  </si>
  <si>
    <t>MONTO</t>
  </si>
  <si>
    <t>F-8</t>
  </si>
  <si>
    <t>PROFESIONALES</t>
  </si>
  <si>
    <t>TECNICOS</t>
  </si>
  <si>
    <t>AUXILIARES</t>
  </si>
  <si>
    <t>DIRECTIVOS/FUNCIONARIOS</t>
  </si>
  <si>
    <t>FUENTE DE FINANCIAMIENTO</t>
  </si>
  <si>
    <t xml:space="preserve"> REMUNERATIVA</t>
  </si>
  <si>
    <t>CATEGORIA</t>
  </si>
  <si>
    <t>PEA</t>
  </si>
  <si>
    <t>F-1</t>
  </si>
  <si>
    <t>SPA</t>
  </si>
  <si>
    <t>SPE</t>
  </si>
  <si>
    <t>STA</t>
  </si>
  <si>
    <t>STE</t>
  </si>
  <si>
    <t>SAA</t>
  </si>
  <si>
    <t>S/.</t>
  </si>
  <si>
    <t>Est. %</t>
  </si>
  <si>
    <t>EST. %</t>
  </si>
  <si>
    <t>GASTOS CORRIENTES */</t>
  </si>
  <si>
    <t>TOTAL (A)</t>
  </si>
  <si>
    <t>OTROS</t>
  </si>
  <si>
    <t>COSTO ANUAL</t>
  </si>
  <si>
    <t>OBLIGACIONES DEL EMPLEADOR (CARGAS SOCIALES)</t>
  </si>
  <si>
    <t>GASTOS VARIABLES Y OCASIONALES</t>
  </si>
  <si>
    <t>COMBUSTIBLE Y LUBRICANTES</t>
  </si>
  <si>
    <t>SERVICIOS NO PERSONALES</t>
  </si>
  <si>
    <t>PROPINAS</t>
  </si>
  <si>
    <t>BIENES DISTRIBUCION GRATUITA</t>
  </si>
  <si>
    <t>PASAJES Y GASTOS DE TRANSPORTE</t>
  </si>
  <si>
    <t>CONTRATACION CON EMPRESAS DE SERVICIOS</t>
  </si>
  <si>
    <t>TRANSFERENCIAS CAFAE</t>
  </si>
  <si>
    <t>RUBROS</t>
  </si>
  <si>
    <t>OTROS SERVICIOS DE TERCEROS</t>
  </si>
  <si>
    <t>BIENES DE CONSUMO</t>
  </si>
  <si>
    <t>ALIMENTOS DE PERSONAS</t>
  </si>
  <si>
    <t>TARIFAS DE SERVICIOS GENERALES</t>
  </si>
  <si>
    <t>SEGUROS</t>
  </si>
  <si>
    <t>VIATICOS Y ASIGNACIONES</t>
  </si>
  <si>
    <t>NUEVOS SOLES</t>
  </si>
  <si>
    <t xml:space="preserve">SERVICIO DE CONSULTORIA </t>
  </si>
  <si>
    <t>CONSULTORIAS</t>
  </si>
  <si>
    <t xml:space="preserve">TOTAL </t>
  </si>
  <si>
    <t>1. RECURSOS ORDINARIOS</t>
  </si>
  <si>
    <t>2. RECURSOS DIRECTAM. RECAUD.</t>
  </si>
  <si>
    <t>3.- RECURSOS OPERACIONES</t>
  </si>
  <si>
    <t>4. DONACIONES Y TRANSFERENCIAS</t>
  </si>
  <si>
    <t>5. RECURSOS DETERMINADOS</t>
  </si>
  <si>
    <t xml:space="preserve">    - CONTRIBUCIONES A FONDOS</t>
  </si>
  <si>
    <t xml:space="preserve">    - FONDO DE COMPENCIÓN MUNICIPAL</t>
  </si>
  <si>
    <t xml:space="preserve">    - IMPUESTOS MUNICIPALES</t>
  </si>
  <si>
    <t xml:space="preserve">    - CANON  Y  SOBRECANON, REGALIAS</t>
  </si>
  <si>
    <t xml:space="preserve">       Y PARTICIPACIONES</t>
  </si>
  <si>
    <t>TOTAL    (*)</t>
  </si>
  <si>
    <t>OTROS (ESPECIFICAR) (**)</t>
  </si>
  <si>
    <t>(PIA) = Presupuesto Institucional de Apertura</t>
  </si>
  <si>
    <t>TIPO DE ESTUDIO Y/O INFORME (*)</t>
  </si>
  <si>
    <t>(*) EL PRODUCTO QUE SE ADQUIERE</t>
  </si>
  <si>
    <t>NIVELES REMUNERATIVOS</t>
  </si>
  <si>
    <t>(1)</t>
  </si>
  <si>
    <t>(2)</t>
  </si>
  <si>
    <t>(3)</t>
  </si>
  <si>
    <t>(4)</t>
  </si>
  <si>
    <t>(5)</t>
  </si>
  <si>
    <t>(6)</t>
  </si>
  <si>
    <t>CARRERA ADMINISTRATIVA</t>
  </si>
  <si>
    <t>……</t>
  </si>
  <si>
    <t>ASISTENCIALES NO PROFESIONALES DE LA SALUD</t>
  </si>
  <si>
    <t>LEY DEL PROFESORADO</t>
  </si>
  <si>
    <t>CARRERA MEDICA Y PROFESIONALES  DE LA SALUD</t>
  </si>
  <si>
    <t>CARRERA JUDICIAL</t>
  </si>
  <si>
    <t>LEY UNIVERSITARIA</t>
  </si>
  <si>
    <t>LEY DEL SERVICIO DIPLOMATICO</t>
  </si>
  <si>
    <t>PERSONAL MILITAR Y POLICIAL</t>
  </si>
  <si>
    <t xml:space="preserve">OBREROS </t>
  </si>
  <si>
    <t>SERUMISTAS</t>
  </si>
  <si>
    <t xml:space="preserve">     ANIMADORES</t>
  </si>
  <si>
    <t xml:space="preserve">     ………….</t>
  </si>
  <si>
    <t xml:space="preserve">    INTERNOS DE MEDICINA HUMANA Y ODONTOLOGIA</t>
  </si>
  <si>
    <t xml:space="preserve">    SERVICIOS NO PERSONAL </t>
  </si>
  <si>
    <t xml:space="preserve">    PROYECTOS DE INVERSION</t>
  </si>
  <si>
    <t>NOTAS</t>
  </si>
  <si>
    <t xml:space="preserve">(1) PEA: </t>
  </si>
  <si>
    <t xml:space="preserve">(2) REMUNERACION: </t>
  </si>
  <si>
    <t xml:space="preserve">SE CONSIGNARA LA REMUNERACION MENSUAL PROMEDIO DE UN SERVIDOR EN CADA NIVEL DE LA CARRERA PUBLICA SEGUN CORRESPONDA </t>
  </si>
  <si>
    <t xml:space="preserve">(3) CAFAE: </t>
  </si>
  <si>
    <t xml:space="preserve">SE CONSIGNARA EL  INCENTIVO LABORAL  MENSUAL PROMEDIO QUE POR DISPOSICION EXPRESA SE LE OTORGUE A UN SERVIDOR EN CADA NIVEL SEGUN CORRESPONDA </t>
  </si>
  <si>
    <t xml:space="preserve">(4) AETA: </t>
  </si>
  <si>
    <t xml:space="preserve">SOLO APLICABLE AL SECTOR SALUD. SE CONSIGNARA LA ASIGNACION EXTRAORDINARIA POR TRABAJO ASISTENCIAL  MENSUAL PROMEDIO DE UN SERVIDOR EN CADA NIVEL </t>
  </si>
  <si>
    <t xml:space="preserve">SEGUN CORRESPONDA </t>
  </si>
  <si>
    <t xml:space="preserve">(5) OTROS BENEFICIOS - ASIGNACION MENSUAL </t>
  </si>
  <si>
    <t xml:space="preserve">RUBROS ANTERIORES . EN HOJA INDEPENDIENTES SE DETALLARA CADA CONCEPTO Y MONTO, ASI COMO LA DISPOSICION EXPRESA QUE LOS AUTORICE Y LA PERIODICIDAD CON QUE </t>
  </si>
  <si>
    <t xml:space="preserve">SE OTORGA . DEBERA DETALLAR POR CADA CONCEPTO ASI COMO LA DISPOSICION EXPRESA QUE LOS AUTORICE Y LA PERIODICIDAD CON QUE SE OTORGA (MENSUAL, BIMENSUAL, </t>
  </si>
  <si>
    <t>TRIMESTRAL , CUATRIMENSUAL)</t>
  </si>
  <si>
    <t>(7)</t>
  </si>
  <si>
    <t xml:space="preserve">    - OTROS (ESPECIFICAR)</t>
  </si>
  <si>
    <t>TOTAL SECTOR</t>
  </si>
  <si>
    <t>PROYECTO</t>
  </si>
  <si>
    <t>CODIGO SNIP</t>
  </si>
  <si>
    <t>TIPO DE PROCESO DE SELECCIÓN</t>
  </si>
  <si>
    <t>ADQUISICIÓN</t>
  </si>
  <si>
    <t>OBSERVACIONES</t>
  </si>
  <si>
    <t>ESTADO DEL PROCESO</t>
  </si>
  <si>
    <t>PART. %</t>
  </si>
  <si>
    <t xml:space="preserve">       OFICIALES DE CREDITO</t>
  </si>
  <si>
    <t>SERVICIO DE DEUDA</t>
  </si>
  <si>
    <t>(**) PNUD, BONOS, etc.</t>
  </si>
  <si>
    <t xml:space="preserve"> </t>
  </si>
  <si>
    <t>TIPO DE CONTRATO</t>
  </si>
  <si>
    <t>CAS</t>
  </si>
  <si>
    <t>…</t>
  </si>
  <si>
    <t>PLIEGO</t>
  </si>
  <si>
    <t>UNIDAD EJECUTORA</t>
  </si>
  <si>
    <t>FUNCIÓN DESEMPEÑADA</t>
  </si>
  <si>
    <t>SUB TOTAL GASTOS CORRIENTES</t>
  </si>
  <si>
    <t>SUB TOTAL GASTOS DE CAPITAL</t>
  </si>
  <si>
    <t>SUB TOTAL SERVICIO DE DEUDA</t>
  </si>
  <si>
    <t>GASTOS DE CAPITAL</t>
  </si>
  <si>
    <t>1: Reserva de Contingencia</t>
  </si>
  <si>
    <t>2: Personal y Obligaciones Sociales</t>
  </si>
  <si>
    <t>3: Pensiones y Prestaciones Sociales</t>
  </si>
  <si>
    <t>4: Bienes y Servicios</t>
  </si>
  <si>
    <t>5: Donaciones y Transferencias</t>
  </si>
  <si>
    <t>6: Otros Gastos</t>
  </si>
  <si>
    <t>7: Donaciones y Transferencias</t>
  </si>
  <si>
    <t>8: Otros Gastos</t>
  </si>
  <si>
    <t>9: Adquisiciones de Activos No Financieros</t>
  </si>
  <si>
    <t>10: Adquisiciones de Activos Financieros</t>
  </si>
  <si>
    <t>11: Servicio de la Deuda</t>
  </si>
  <si>
    <t>GASTOS CORRIENTES</t>
  </si>
  <si>
    <t>TRIMESTRAL , CUATRIMENSUAL  O SIN PERIODICIDAD)</t>
  </si>
  <si>
    <t>(8)</t>
  </si>
  <si>
    <t>SUB TOTAL OTROS BENEFICIOS ... (no, mensuales, monto anual)</t>
  </si>
  <si>
    <t>ESPECIALIDAD (**)</t>
  </si>
  <si>
    <t xml:space="preserve">CONTRAPRESTACIÓN MENSUAL </t>
  </si>
  <si>
    <t>FUNCIONES</t>
  </si>
  <si>
    <t>PPTO (PIA)</t>
  </si>
  <si>
    <t>Decreto Legislativo 728 (Regimen Privado)</t>
  </si>
  <si>
    <t>DNI</t>
  </si>
  <si>
    <t>Apellidos y Nombres</t>
  </si>
  <si>
    <t>Numero de contratos o renovaciones</t>
  </si>
  <si>
    <t>Meses Ejecutados</t>
  </si>
  <si>
    <t>Monto Ejecutado</t>
  </si>
  <si>
    <t>Titulo Profesióonal, Técncio o Capacitación Ocupacional</t>
  </si>
  <si>
    <t>Fuente de Información</t>
  </si>
  <si>
    <t>7: Donaciones y Transferencias (de capital)</t>
  </si>
  <si>
    <t>5: Donaciones y Transferencias (corrientes)</t>
  </si>
  <si>
    <t>6: Otros Gastos (corrientes)</t>
  </si>
  <si>
    <t>8: Otros Gastos (de capital)</t>
  </si>
  <si>
    <t>TOTAL GASTOS UNIDAD EJECUTORA / ENTIDAD PÚBLICA</t>
  </si>
  <si>
    <t>CONTRATANTE</t>
  </si>
  <si>
    <t>CONTRATADO</t>
  </si>
  <si>
    <t>COSTO TOTAL EN PLANILLAS (*)</t>
  </si>
  <si>
    <t>Profesión</t>
  </si>
  <si>
    <t>Grado Academico</t>
  </si>
  <si>
    <t>PEA / Beneficiarios</t>
  </si>
  <si>
    <t>REMUNERACION MENSUAL (cada persona)</t>
  </si>
  <si>
    <t>CAFAE MENSUL (cada persona)</t>
  </si>
  <si>
    <t>AETA MENSUAL (cada persona)</t>
  </si>
  <si>
    <t>OTROS INGRESOS MENSUAL (cada persona)</t>
  </si>
  <si>
    <t>SUB TOTAL INGRESOS MENSUALES (cada persona)</t>
  </si>
  <si>
    <t>AGUINALDOS, GRAFICACIONES Y ESCOLARIDAD (anual cada persona)</t>
  </si>
  <si>
    <r>
      <rPr>
        <b/>
        <sz val="9"/>
        <rFont val="Arial"/>
        <family val="2"/>
      </rPr>
      <t xml:space="preserve">LAS COLUMNAS COMO SEAN NECESARIAS, </t>
    </r>
    <r>
      <rPr>
        <sz val="9"/>
        <rFont val="Arial"/>
        <family val="2"/>
      </rPr>
      <t xml:space="preserve">SE CONSIGNARA LOS OTROS BENEFICIOS - ASIGNACIONES MENSUALES PERIODICOS  DE UN SERVIDOR EN CADA NIVEL SEGÚN CORRESPONDA NO CONSIGNADO EN LOS </t>
    </r>
  </si>
  <si>
    <r>
      <rPr>
        <b/>
        <sz val="9"/>
        <rFont val="Arial"/>
        <family val="2"/>
      </rPr>
      <t xml:space="preserve">LAS COLUMNAS COMO SEAN NECESARIAS, </t>
    </r>
    <r>
      <rPr>
        <sz val="9"/>
        <rFont val="Arial"/>
        <family val="2"/>
      </rPr>
      <t xml:space="preserve">SE CONSIGNARA LOS OTROS BENEFICIOS - ASIGNACIONES PERIODICOS O NO PERIODICAS DE UN SERVIDOR EN CADA NIVEL SEGÚN CORRESPONDA NO CONSIGNADO EN LOS </t>
    </r>
  </si>
  <si>
    <t>(9)</t>
  </si>
  <si>
    <t>TOTAL INGRESO ANUAL PEA</t>
  </si>
  <si>
    <t>TOTAL INGRESOS ANUAL POR PERSONA</t>
  </si>
  <si>
    <t>MONTO ANUAL</t>
  </si>
  <si>
    <t>(10)</t>
  </si>
  <si>
    <t>DIFERENCIA INGRESO ANUAL PEA</t>
  </si>
  <si>
    <t xml:space="preserve">DIFERENCIA INGRESO ANUAL POR PERSONAL </t>
  </si>
  <si>
    <t>SE CONSIGNARA EL NUMERO TOTAL DE PERSONAL ACTIVO ( NOMBRADO Y CONTRATADO) SEGÚN EL PRESUPUESTO ANILITOCO DE PERSONAL (PAP) APROBADO</t>
  </si>
  <si>
    <t>(**) Recursos Públicos / Recursos Ordinarios / Recursos Directamente Recaudados / Donaciones  y  Transferencias / Operaciones Oficiales de Crédito/ Recursos Determinados</t>
  </si>
  <si>
    <t>SECTOR O GOB. REGIONAL:</t>
  </si>
  <si>
    <t>FECHA DE SUSCRIPCION DEL CONTRATO</t>
  </si>
  <si>
    <t>FECHA DE VENCIMIENTO DEL PLAZO</t>
  </si>
  <si>
    <t>PLAZO DE EJEUCION DE OBRAS</t>
  </si>
  <si>
    <t>AMPLIACION DE PLAZO</t>
  </si>
  <si>
    <t>FECHA DE VENCIMIENTO DE PLAZO</t>
  </si>
  <si>
    <t>FECHA DE ENTREGA</t>
  </si>
  <si>
    <t>FECHA DE CONFORMIDAD DE OBRA</t>
  </si>
  <si>
    <t>VESTUARIO</t>
  </si>
  <si>
    <t>BONOS POR FUNCION JURIDICCIONAL Y FISCAL</t>
  </si>
  <si>
    <t>ESCOLARIDAD, AGUINALDO Y GRATIFICACIONES</t>
  </si>
  <si>
    <t>BONIFICACIÓN EXTRAORDINARIA (INACEPTACIÓN DE GRATIFICACIONES)</t>
  </si>
  <si>
    <t>DIETAS</t>
  </si>
  <si>
    <t>RETRIBUCIONES EN BIENES</t>
  </si>
  <si>
    <t>MOVILIDAD PARA TRASLADO DE TRABAJADORES</t>
  </si>
  <si>
    <t>PRODUCTIVIDAD</t>
  </si>
  <si>
    <t>SEGUROS (ESPECIFICAR)</t>
  </si>
  <si>
    <t>GASTOS POR ESTACIONAMIENTO DE VEHICULOS</t>
  </si>
  <si>
    <t>DIETA DE DIRECTORIO</t>
  </si>
  <si>
    <t>OTROS INGRESOS NO MENSUALES 
(anual cada personal)</t>
  </si>
  <si>
    <t>INCENTIVOS O PRODUCTIVIDAD (cada persona)</t>
  </si>
  <si>
    <t>MOVILIDAD</t>
  </si>
  <si>
    <t>RACIONAMIENTO</t>
  </si>
  <si>
    <t>BONOS</t>
  </si>
  <si>
    <t>(10) SUB TOTAL</t>
  </si>
  <si>
    <t>SUMATORIA DE LAS COLUMNAS (2), (3), (4), (5), (6), (7), (8), (9)</t>
  </si>
  <si>
    <t>(11) AGUINALDOS, GRAFICACIONES Y ESCOLARIDAD</t>
  </si>
  <si>
    <t>(12) OTROS BENEFICIOS - ASIGNACION ANUAL</t>
  </si>
  <si>
    <t>(11)</t>
  </si>
  <si>
    <t>(12)</t>
  </si>
  <si>
    <t xml:space="preserve">MULTIMPLACIÓN DE LA COLUMNA (10) POR 12 (MESES) Y AL RESULTADO SE SUMA LA COLUMNA (13) </t>
  </si>
  <si>
    <t>(13)</t>
  </si>
  <si>
    <t>(14)</t>
  </si>
  <si>
    <t>(15)</t>
  </si>
  <si>
    <t>(14) TOTAL INGRESOS ANUAL POR PERSONA</t>
  </si>
  <si>
    <t>(15) TOTAL ANUAL PEA</t>
  </si>
  <si>
    <t>(13) SUB TOTAL OTROS BENEFICIOS</t>
  </si>
  <si>
    <t>SUMATORIA DE LAS COLUMNAS (11) Y (12)</t>
  </si>
  <si>
    <t>MULTIPLICACIÓN DEL A COMUNTA (1) POR LA COLUMNA (14)</t>
  </si>
  <si>
    <t>CONTRATISTA (RUC y Denominacion)</t>
  </si>
  <si>
    <t>MODALIDAD</t>
  </si>
  <si>
    <t>NUMERO DEL PROCESO</t>
  </si>
  <si>
    <t>PROGRAMAS SOCIALES</t>
  </si>
  <si>
    <t>JUNTOS</t>
  </si>
  <si>
    <t>SAMU</t>
  </si>
  <si>
    <t>SMN</t>
  </si>
  <si>
    <t>Mortalidad Materna</t>
  </si>
  <si>
    <t>Mortalidad Neonatal</t>
  </si>
  <si>
    <t>II.  GESTACIÓN</t>
  </si>
  <si>
    <t>PAN</t>
  </si>
  <si>
    <t>CUNA MAS</t>
  </si>
  <si>
    <t>Desnutrición Cronica</t>
  </si>
  <si>
    <t>Mortalidad Infantil</t>
  </si>
  <si>
    <t>Desarrollo cognitivo, lenguaje, socioemocional y motor</t>
  </si>
  <si>
    <t>PELA</t>
  </si>
  <si>
    <t>Logros de aprendizaje</t>
  </si>
  <si>
    <t>Cobertura escolar</t>
  </si>
  <si>
    <t>PELA Primaria</t>
  </si>
  <si>
    <t>PELA Secundaria</t>
  </si>
  <si>
    <t>Logros de aprindizaje</t>
  </si>
  <si>
    <t>Deserción escolar</t>
  </si>
  <si>
    <t>Jovenes a la obra</t>
  </si>
  <si>
    <t>Beca 18</t>
  </si>
  <si>
    <t>Acceso a la educación superior de calidad</t>
  </si>
  <si>
    <t>Educacion pertienente para el mercado laboral</t>
  </si>
  <si>
    <t>Pensión 65</t>
  </si>
  <si>
    <t>Asegurar las condiciones básicas para la subsistencia</t>
  </si>
  <si>
    <t>III.  De 0 a 2 AÑOS</t>
  </si>
  <si>
    <t>IV. DE 3 A 5 AÑOS</t>
  </si>
  <si>
    <t>V. DE 6 A 12 AÑOS</t>
  </si>
  <si>
    <t>VI. DE 13 A 17 AÑOS</t>
  </si>
  <si>
    <t>VII. DE 17 A 24 AÑOS</t>
  </si>
  <si>
    <t>VIII. DE 65 A MAS</t>
  </si>
  <si>
    <t>I.  DE GESTANTES A NIÑOS DE HASTA 14 AÑOS</t>
  </si>
  <si>
    <t>BENEFICIARIOS</t>
  </si>
  <si>
    <t>PRESUPUESTO PIA</t>
  </si>
  <si>
    <t>PRESUPUESTO PIM</t>
  </si>
  <si>
    <t>MONTO PRESUPUESTADO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</si>
  <si>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</si>
  <si>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</si>
  <si>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</si>
  <si>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</si>
  <si>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</si>
  <si>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</si>
  <si>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</si>
  <si>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</si>
  <si>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</si>
  <si>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VIAJES</t>
  </si>
  <si>
    <t>SUMINISTROS PARA MANTENIMIENTO Y REPARACION</t>
  </si>
  <si>
    <t>SERVICIOS BASICOS, COMUNICACIONES, PUBLICIDAD Y DIFUSION</t>
  </si>
  <si>
    <t>COMBUSTIBLE, CARBURANTES, LUBRICANTES Y AFINES</t>
  </si>
  <si>
    <t>SERVICIOS DE LIMPIEZA, SEGURIDAD Y VIGILANCIA</t>
  </si>
  <si>
    <t>SERVICIO DE MANTENIMIENTO, ACONDICIONAMIENTO Y REPARA</t>
  </si>
  <si>
    <t>ALQUILERES DE MUEBLES E INMUEBLES</t>
  </si>
  <si>
    <t>MATERIALES Y UTILES</t>
  </si>
  <si>
    <t>REPUESTOS Y ACCESORIOS</t>
  </si>
  <si>
    <t>SERVICIOS ADMINISTRATIVOS, FINANCIEROS Y DE SEGUROS</t>
  </si>
  <si>
    <t>ENSERES</t>
  </si>
  <si>
    <t>SERVICIOS PROFESIONALES Y TECNICOS</t>
  </si>
  <si>
    <t>CONTRATO ADMINISTRATIVO DE SERVICIOS</t>
  </si>
  <si>
    <t>SUMINISTROS MEDICOS</t>
  </si>
  <si>
    <t>MATERIALES Y UTILES DE ENSEÑANZA</t>
  </si>
  <si>
    <t>SUMINISTROS PARA USO AGROPECUARIO, FORESTAL Y VETERIN</t>
  </si>
  <si>
    <t>COMPRA DE OTROS BIENES</t>
  </si>
  <si>
    <t>CAFAE MENSUAL (cada persona)</t>
  </si>
  <si>
    <t>Linea Base</t>
  </si>
  <si>
    <t>Meta 2021</t>
  </si>
  <si>
    <t>Responsable</t>
  </si>
  <si>
    <t>Resultado</t>
  </si>
  <si>
    <t>Proyectado</t>
  </si>
  <si>
    <t>Meta</t>
  </si>
  <si>
    <t>UNIDADES EJECUTORAS O ENTIDADES PÚBLICAS ADSCRITAS AL SECTOR</t>
  </si>
  <si>
    <t>RESERVA DE CONTINGENCIA</t>
  </si>
  <si>
    <t>PERSONAL Y OBLIGAC. SOC.</t>
  </si>
  <si>
    <t>PENSIONES Y PREST. SOC.</t>
  </si>
  <si>
    <t>BIENES Y SERVICIOS</t>
  </si>
  <si>
    <t>DONACIONES TRANSFER.</t>
  </si>
  <si>
    <t>OTROS GASTOS</t>
  </si>
  <si>
    <t>DONACIONES Y TRANSFER,</t>
  </si>
  <si>
    <t>ADQUIS. ACT. NO FINANC.</t>
  </si>
  <si>
    <t>ADQUIS. ACT. FINANC.</t>
  </si>
  <si>
    <t xml:space="preserve">SERVICIO DE DEUDA </t>
  </si>
  <si>
    <t>SUB TOTAL SER. DEUDA</t>
  </si>
  <si>
    <t>Ley 30057 
(Ley del Servicio Civil)</t>
  </si>
  <si>
    <t>PLIEGOS DEL SECTOR O GOBIERNO REGIONAL</t>
  </si>
  <si>
    <t>PLIEGO O ENTIDAD DEL SECTOR</t>
  </si>
  <si>
    <t>Nombre del Indicador</t>
  </si>
  <si>
    <t>Objetivo Estrategico Institucional
(Código y Enunciado)</t>
  </si>
  <si>
    <t>Objetivo Estrategico Sectorial
(Código)</t>
  </si>
  <si>
    <t>Decreto Legislativo 1057 (Contrato Administrativo de Servicios</t>
  </si>
  <si>
    <t>(**) Incluye el monto pagado por otras entidades al personal que presta servidos en el Sector o Gobierno Regional</t>
  </si>
  <si>
    <t>Decreto Legislativo 1024 (Gerentes Públicos) (**)</t>
  </si>
  <si>
    <t>Ley 25650 (Fondo de Apoyo Generencial) (**)</t>
  </si>
  <si>
    <t>Ley 29806 (Personal Altamente Calificado) (**)</t>
  </si>
  <si>
    <t xml:space="preserve">(***) Detallar el marco legal </t>
  </si>
  <si>
    <t>Otros Servidores (especificar) (**) (***)</t>
  </si>
  <si>
    <t>(*) Incluye GRATIFICACIONES, CAFAE, PNUD, BONOS, PRODUCTIVIDAD, HORAS EXTRAS, GUARDIAS, AETAS, etc.</t>
  </si>
  <si>
    <t xml:space="preserve">Total </t>
  </si>
  <si>
    <t>S/ (****)</t>
  </si>
  <si>
    <t>S/ Anual (****)</t>
  </si>
  <si>
    <t>Practicantes (***)</t>
  </si>
  <si>
    <t>(****) Proyectado</t>
  </si>
  <si>
    <t>ARRENDATARIO</t>
  </si>
  <si>
    <t>ARRENDADOR</t>
  </si>
  <si>
    <t>DNI O PARTIDA REGISTRAL</t>
  </si>
  <si>
    <t>Apellidos y Nombres o Denominación</t>
  </si>
  <si>
    <t>INMUEBLE</t>
  </si>
  <si>
    <t>CONTRATO</t>
  </si>
  <si>
    <t>VIGENCIA DEL CONTRATO</t>
  </si>
  <si>
    <t>MONTO MENSUAL</t>
  </si>
  <si>
    <t>BIEN PROPIO DE TERCEROS O AJENO</t>
  </si>
  <si>
    <t>PARTIDA REGISTRAL DE INCRIPCION DE PROPIEDAD</t>
  </si>
  <si>
    <t>METROS CUADRADOS</t>
  </si>
  <si>
    <t>COCHERAS</t>
  </si>
  <si>
    <t xml:space="preserve">FORMA DE PAGO (MENSUAL O ANUAL) Y FECHA DE PAGO </t>
  </si>
  <si>
    <t>PIA TOTAL S/</t>
  </si>
  <si>
    <t>PIM TOTAL S/</t>
  </si>
  <si>
    <t>EJECUCIÓN TOTAL S/</t>
  </si>
  <si>
    <t>1: Acciones Centrales (AC)</t>
  </si>
  <si>
    <t>2: Asignaciones Presupuestarias que No Resultan en Productos (APNP)</t>
  </si>
  <si>
    <t>3: Programas Presupuestales</t>
  </si>
  <si>
    <t>PIA
POR CATEGORIA PRESUPUESTAL</t>
  </si>
  <si>
    <t>PIM
POR CATEGORIA PRESUPUESTAL</t>
  </si>
  <si>
    <t>EJECUCIÓN
POR CATEGORIA PRESUPUESTAL</t>
  </si>
  <si>
    <t>PIA
POR PROGRAMA PRESUPUESTAL</t>
  </si>
  <si>
    <t>PIM
POR PROGRAMA PRESUPUESTAL</t>
  </si>
  <si>
    <t>EJECUCIÓN
POR PROGRAMA PRESUPUESTAL</t>
  </si>
  <si>
    <t>FORMATO 01: INDICADORES DE GESTIÓN SEGÚN OBJETIVOS ESTRATÉGICOS INSTITUCIONALES AL 2021</t>
  </si>
  <si>
    <t>SECTOR o GOB. REGIONAL:</t>
  </si>
  <si>
    <t>Decreto Legislativo 276 (Regimen Público)</t>
  </si>
  <si>
    <t>2019 (PIA)</t>
  </si>
  <si>
    <t>(*) DEBE COINCIDIR CON LOS MONTOS ASIGNADOS EN LA GENERICA 1. PERSONAL Y OBLIGACIONES SOCIALES CONSIDERADAS EN EL PRESUPUESTO</t>
  </si>
  <si>
    <t>INGRESOS PERSONAL PRESUPUESTO 2019</t>
  </si>
  <si>
    <t>TOTAL INGRESO ANUAL PEA (Proyección al 31 de diciembre de  2019)</t>
  </si>
  <si>
    <t>TOTAL INGRESO ANUAL PEA (Proyección al 31 de diciembre de 2020)</t>
  </si>
  <si>
    <t>PPTO 2019 
(PIA)</t>
  </si>
  <si>
    <t>EJECUCIÓN S/</t>
  </si>
  <si>
    <t>(*) Una línea por cada año fiscal, consignado en monto presupuestado por cada año presupuestal</t>
  </si>
  <si>
    <t>PERSONA JURIDICA (RUC)</t>
  </si>
  <si>
    <t>PERSONA NATURAL (DNI)</t>
  </si>
  <si>
    <t xml:space="preserve">       OFICIALES DE CRED. EXTERNO</t>
  </si>
  <si>
    <t>MONEDA</t>
  </si>
  <si>
    <t>FECHA DE APERTURA</t>
  </si>
  <si>
    <t>CUENTA</t>
  </si>
  <si>
    <t>BANCO / INSTITUCIÓN FINANCIERA</t>
  </si>
  <si>
    <t>CUENTAS BANCARIAS</t>
  </si>
  <si>
    <t>ESPECIFICACIONES RECURSOS PUBLICOS</t>
  </si>
  <si>
    <t>ÍNDICE DE FORMATOS</t>
  </si>
  <si>
    <t>INDICADORES DE GESTIÓN SEGÚN OBJETIVOS ESTRATÉGICOS INSTITUCIONALES AL 2021</t>
  </si>
  <si>
    <t>FORMATO Nº 1:</t>
  </si>
  <si>
    <t>FORMATO Nº 2:</t>
  </si>
  <si>
    <t>FORMATO Nº 3:</t>
  </si>
  <si>
    <t>FORMATO Nº 4:</t>
  </si>
  <si>
    <t>FORMATO Nº 5:</t>
  </si>
  <si>
    <t>FORMATO Nº 6:</t>
  </si>
  <si>
    <t>FORMATO Nº 7:</t>
  </si>
  <si>
    <t>FORMATO Nº 8:</t>
  </si>
  <si>
    <t>FORMATO Nº 9:</t>
  </si>
  <si>
    <t>FORMATO Nº 10:</t>
  </si>
  <si>
    <t>FORMATO Nº 11:</t>
  </si>
  <si>
    <t>FORMATO Nº 12:</t>
  </si>
  <si>
    <t>FORMATO Nº 13:</t>
  </si>
  <si>
    <t>FORMATO Nº 14:</t>
  </si>
  <si>
    <t>FORMATO Nº 15:</t>
  </si>
  <si>
    <t>FORMATO Nº 16:</t>
  </si>
  <si>
    <t>FORMATO Nº 17:</t>
  </si>
  <si>
    <t>FORMATO Nº 18:</t>
  </si>
  <si>
    <t>INDICADORES INSTITUCIONALES</t>
  </si>
  <si>
    <t>DISTRIBUCIÓN DEL GASTO</t>
  </si>
  <si>
    <t>GASTOS DE PERSONAL</t>
  </si>
  <si>
    <t>GASTOS EN BIENES Y SERVICIOS</t>
  </si>
  <si>
    <t>FORMATO 02: DISTRIBUCIÓN DEL PRESUPUESTO POR CATEGORÍA PRESUPUESTAL 2019, 2020 Y PROYECTO 2021</t>
  </si>
  <si>
    <t>2020 (*)</t>
  </si>
  <si>
    <t>2021 (**)</t>
  </si>
  <si>
    <t>(*) Proyección al 31/12/2020</t>
  </si>
  <si>
    <t>(**) Proyecto 2021</t>
  </si>
  <si>
    <t>FORMATO 03: DISTRIBUCIÓN DEL PRESUPUESTO POR FUENTE DE FINANCIAMIENTO 2019, 2020 Y PROYECTO 2021</t>
  </si>
  <si>
    <t>FORMATO 04: DISTRIBUCIÓN DEL GASTO POR UNIDADES EJECUTORAS / ENTIDAD PÚBLICA Y FUENTES DE FINANCIAMIENTO - PROYECTO 2021</t>
  </si>
  <si>
    <t>FORMATO 05: DISTRIBUCIÓN DEL PRESUPUESTO POR PROGRAMA PRESUPUESTAL 2019, 2020 Y 2021</t>
  </si>
  <si>
    <t>FORMATO 06: PROGRAMAS SOCIALES PRIORIZADOS SEGÚN EL CICLO DE VIDA POR FUENTE DE FINANCIAMIENTO 2019, 2020 Y PROYECTO 2021</t>
  </si>
  <si>
    <t>DIferencia 
(2019-2020</t>
  </si>
  <si>
    <t>Proyecto 2021</t>
  </si>
  <si>
    <t>Estimado 2020 (**)</t>
  </si>
  <si>
    <t>DIferencia 
(2020-2021)</t>
  </si>
  <si>
    <t>(*) Al 30 de junio de 2020</t>
  </si>
  <si>
    <t>(**) Estimado al 31 de diciembre de 2020</t>
  </si>
  <si>
    <t>FORMATO 07: RESUMEN POR GRUPO GENÉRICO Y FUENTES DE FINANCIAMIENTO PROYECTO 2021</t>
  </si>
  <si>
    <t>GASTO CORRIENTE 2021</t>
  </si>
  <si>
    <t>GASTO CAPITAL 2021</t>
  </si>
  <si>
    <t>SERVICIO DE DEUDA 2021</t>
  </si>
  <si>
    <t>FORMATO 08: RESUMEN DE PRESUPUESTO POR FUNCIONES PIA 2019, 2020 Y PROYECTO 2021</t>
  </si>
  <si>
    <t>Var. % (2020-2021)</t>
  </si>
  <si>
    <t>2020 (JUNIO)</t>
  </si>
  <si>
    <t>PROYECCIÓN 2021 (JUNIO)</t>
  </si>
  <si>
    <t>FORMATO 09: COMPARATIVO DEL NÚMERO DE PLAZAS EN EL PRESUPUESTO  2020 Y PROYECTO 2021</t>
  </si>
  <si>
    <t>2020 (PIA)</t>
  </si>
  <si>
    <t>2021  (PROYECTO)</t>
  </si>
  <si>
    <t>FORMATO 12: ASIGNACIÓN DE BIENES Y SERVICIOS - COMPARATIVO PRESUPUESTO 2019, 2020 Y PROYECTO 2021</t>
  </si>
  <si>
    <t>PPTO 2019 (PIM)</t>
  </si>
  <si>
    <t>PPTO 2020 
(PIA)</t>
  </si>
  <si>
    <t>PPTO 2020
(PIM 30 JUNIO)</t>
  </si>
  <si>
    <t>PPTO 2021 (PROYECTO)</t>
  </si>
  <si>
    <t>FORMATO 13: CONTRATOS DE OBRAS SUSCRITOS EN LOS AÑOS 2019 Y 2020</t>
  </si>
  <si>
    <t>FORMATO 14: PRINCIPALES ADQUISICIONES DE BIENES Y SERVICIOS - PRESUPUESTO 2019, 2020 Y PROYECTO 2021</t>
  </si>
  <si>
    <t>FORMATO 15: DETALLE DE CONSULTORIAS PERSONAS JURÍDICAS Y NATURALES - PRESUPUESTO 2019 Y 2020</t>
  </si>
  <si>
    <t>FORMATO 16: TESORERIA - RESUMEN POR GRUPO GENERICO Y FUENTES DE FINANCIAMIENTO 2019 Y 2020</t>
  </si>
  <si>
    <t>(*) Saldo al 31 de Diciembre de 2019</t>
  </si>
  <si>
    <t>(**) Saldo al 30 de Junio de 2020</t>
  </si>
  <si>
    <t>FORMATO 17: NOMBRES E INGRESOS MENSUALES DEL PERSONAL CONTRATADO FUERA DEL PAP EN LOS AÑOS FISCALES 2019 Y 2020</t>
  </si>
  <si>
    <t>FORMATO 18: ALQUILER DE INMUEBLES EN LOS AÑOS FISCALES 2019 Y 2020</t>
  </si>
  <si>
    <t>(*) = Al 30 de junio de 2020</t>
  </si>
  <si>
    <t>FORMATO 11: INGRESOS MENSUALES POR PERIODO DEL PERSONAL ACTIVO -  COMPARATIVO PRESUPUESTO 2019, 2020 Y PROYECTO 2021</t>
  </si>
  <si>
    <t>INGRESOS PERSONAL PRESUPUESTO 2020</t>
  </si>
  <si>
    <t>PROYECTO 2021</t>
  </si>
  <si>
    <t>DIFERENCIA 
(2019 -2020)</t>
  </si>
  <si>
    <t>DISTRIBUCIÓN DEL PRESUPUESTO POR CATEGORÍA PRESUPUESTAL 2019, 2020 Y PROYECTO 2021</t>
  </si>
  <si>
    <t>DISTRIBUCIÓN DEL PRESUPUESTO POR FUENTE DE FINANCIAMIENTO 2019, 2020 Y PROYECTO 2021</t>
  </si>
  <si>
    <t>DISTRIBUCIÓN DEL GASTO POR UNIDADES EJECUTORAS / ENTIDAD PÚBLICA Y FUENTES DE FINANCIAMIENTO - PROYECTO 2021</t>
  </si>
  <si>
    <t>DISTRIBUCIÓN DEL PRESUPUESTO POR PROGRAMA PRESUPUESTAL 2019, 2020 Y 2021</t>
  </si>
  <si>
    <t>PROGRAMAS SOCIALES PRIORIZADOS SEGÚN EL CICLO DE VIDA POR FUENTE DE FINANCIAMIENTO 2019, 2020 Y PROYECTO 2021</t>
  </si>
  <si>
    <t>RESUMEN POR GRUPO GENÉRICO Y FUENTES DE FINANCIAMIENTO PROYECTO 2021</t>
  </si>
  <si>
    <t>RESUMEN DE PRESUPUESTO POR FUNCIONES PIA 2019, 2020 Y PROYECTO 2021</t>
  </si>
  <si>
    <t>COMPARATIVO DEL NÚMERO DE PLAZAS EN EL PRESUPUESTO 2019, 2020 Y PROYECTO 2021</t>
  </si>
  <si>
    <t>INFORMACIÓN DE REMUNERACIONES Y NÚMERO DE PLAZAS - PRESUPUESTO 2019, 2020 Y PROYECTO 2021</t>
  </si>
  <si>
    <t>INGRESOS MENSUALES POR PERIODO DEL PERSONAL ACTIVO -  COMPARATIVO PRESUPUESTO 2019, 2020 Y PROYECTO 2021</t>
  </si>
  <si>
    <t>ASIGNACIÓN DE BIENES Y SERVICIOS - COMPARATIVO PRESUPUESTO 2019, 2020 Y PROYECTO 2021</t>
  </si>
  <si>
    <t>CONTRATOS DE OBRAS SUSCRITOS EN LOS AÑOS 2019 Y 2020</t>
  </si>
  <si>
    <t>PRINCIPALES ADQUISICIONES DE BIENES Y SERVICIOS - PRESUPUESTO 2019, 2020 Y PROYECTO 2021</t>
  </si>
  <si>
    <t>DETALLE DE CONSULTORIAS PERSONAS JURÍDICAS Y NATURALES - PRESUPUESTO 2019, 2020 Y PROYECTO 2021</t>
  </si>
  <si>
    <t>TESORERIA - RESUMEN POR GRUPO GENERICO Y FUENTES DE FINANCIAMIENTO 2019 Y 2020</t>
  </si>
  <si>
    <t>NOMBRES E INGRESOS MENSUALES DEL PERSONAL CONTRATADO FUERA DEL PAP EN LOS AÑOS FISCALES 2019 Y 2020</t>
  </si>
  <si>
    <t>ALQUILER DE INMUEBLES EN LOS AÑOS FISCALES 2019 Y 2020</t>
  </si>
  <si>
    <t>SECTOR: 36 TRANSPORTES Y COMUNICACIONES</t>
  </si>
  <si>
    <t>Fuente: Toda Fuente</t>
  </si>
  <si>
    <t>PIA</t>
  </si>
  <si>
    <t>PIM</t>
  </si>
  <si>
    <t>EJECUCIÓN</t>
  </si>
  <si>
    <t>Fuente: Recursos Ordinarios</t>
  </si>
  <si>
    <t>Fuente: Recursos Directamete Recaudados</t>
  </si>
  <si>
    <t>Fuente: Recursos por Operaciones Oficiales de Crédito</t>
  </si>
  <si>
    <t>Fuente: Donaciones y Transferencias</t>
  </si>
  <si>
    <t>Fuente: Recursos Determinados</t>
  </si>
  <si>
    <t>SECTOR 36: TRANSPORTES Y COMUNICACIONES</t>
  </si>
  <si>
    <t>Fuente Financiamiento: Toda Fuente</t>
  </si>
  <si>
    <t>036. MINISTERIO DE TRANSPORTES Y COMUNICACIONES</t>
  </si>
  <si>
    <t>001. ADMINISTRACION GENERAL</t>
  </si>
  <si>
    <t>007. PROVIAS NACIONAL</t>
  </si>
  <si>
    <t>010. PROVIAS DESCENTRALIZADO</t>
  </si>
  <si>
    <t>012. AUTORIDAD AUTONOMA DEL SISTEMA ELECTRICO DE TRANSPORTE MASIVO DE LIMA Y CALLAO - ATE</t>
  </si>
  <si>
    <t>013. PROYECTO ESPECIAL PARA LA PREPARACIÓN Y DESARROLLO DE LOS XVIII JUEGOS PANAMERICANOS 2019</t>
  </si>
  <si>
    <t>014. PROGRAMA NACIONAL DE TELECOMUNICACIONES</t>
  </si>
  <si>
    <t>202. SUP. DE TRAN. TERRESTRE DE PERSONAS, CARGA Y MER. - SUTRAN</t>
  </si>
  <si>
    <t>001. GESTION Y ADMINISTRACION GENERAL</t>
  </si>
  <si>
    <t>214. AUTORIDAD PORTUARIA NACIONAL</t>
  </si>
  <si>
    <t>001. AUTORIDAD PORTUARIA NACIONAL</t>
  </si>
  <si>
    <t>Fuente Financiamiento: Recursos Ordinarios</t>
  </si>
  <si>
    <t>Fuente Financiamiento: Recursos Directamente Recaudados</t>
  </si>
  <si>
    <t>Fuente Financiamiento: Recursos por Operaciones Oficiales de Crédito</t>
  </si>
  <si>
    <t>Fuente Financiamiento: Donaciones y Transferencias</t>
  </si>
  <si>
    <t>Fuente Financiamiento: Recursos Determinados</t>
  </si>
  <si>
    <t>0047. ACCESO Y USO ADECUADO DE LOS SERVICIOS PUBLICOS DE TELECOMUNICACIONES E INFORMACION ASOCIADOS</t>
  </si>
  <si>
    <t>0138. REDUCCION DEL COSTO, TIEMPO E INSEGURIDAD EN EL SISTEMA DE TRANSPORTE</t>
  </si>
  <si>
    <t>0148. REDUCCION DEL TIEMPO, INSEGURIDAD Y COSTO AMBIENTAL EN EL TRANSPORTE URBANO</t>
  </si>
  <si>
    <t>9001. ACCIONES CENTRALES</t>
  </si>
  <si>
    <t>9002. ASIGNACIONES PRESUPUESTARIAS QUE NO RESULTAN EN PRODUCTOS</t>
  </si>
  <si>
    <t>SUB TOTAL GASTO CORRIENTETE</t>
  </si>
  <si>
    <t>SUB TOTAL GASTOS CAPITAL</t>
  </si>
  <si>
    <t>15. Transportes</t>
  </si>
  <si>
    <t>16. Comunicaciones</t>
  </si>
  <si>
    <t>17. Ambiente</t>
  </si>
  <si>
    <t>21. Cultura y Deporte</t>
  </si>
  <si>
    <t>24. Previsión Social</t>
  </si>
  <si>
    <t>Reducción PIM</t>
  </si>
  <si>
    <t>Saldos</t>
  </si>
  <si>
    <t>203. AUTORIDAD DE TRANSPORTE URBANO - ATU</t>
  </si>
  <si>
    <t>001. AUTORIDAD DE TRANSPORTE URBANO PARA LIMA Y CALLAO - ATU</t>
  </si>
  <si>
    <t>0068. REDUCCION DE VULNERABILIDAD Y ATENCION DE EMERGENCIAS POR DESASTRES</t>
  </si>
  <si>
    <t>Saldo</t>
  </si>
  <si>
    <t>03. Planeamiento</t>
  </si>
  <si>
    <t>Diferencia PIA (2020-2019)</t>
  </si>
  <si>
    <t>Variación % (2020-2019)</t>
  </si>
  <si>
    <t>Diferencia PIA (2021-2020)</t>
  </si>
  <si>
    <t>Variación % (2021-2020)</t>
  </si>
  <si>
    <t>OTROS (VESTUARIOS Y TEXTILES)</t>
  </si>
  <si>
    <t>(*) DEBE COINCIDIR CON LOS MONTOS ASIGNADOS EN LA GENERICA 3. BIENES Y SERVICIOS CONSIDERADAS EN EL PRESUPUESTO 2019 - 2020 - 2021</t>
  </si>
  <si>
    <t>SECTOR 36: TRANSPORTES Y COMUNICACIONE</t>
  </si>
  <si>
    <t>FUENTE: TODA FUENTE</t>
  </si>
  <si>
    <t>FUENTE: RECURSOS ORDINARIOS</t>
  </si>
  <si>
    <t>FUENTE: RECURSOS DIRECTAMENTE RECAUDADOS</t>
  </si>
  <si>
    <t>FUENTE: RECURSOS POR OPERACIONES OFICIALES DE CRÉDITO</t>
  </si>
  <si>
    <t>FUENTE: DONACIONES Y TRANSFERENCIAS</t>
  </si>
  <si>
    <t>FUENTE: DRECURSOS DETERMINADOS</t>
  </si>
  <si>
    <t>SECTOR: TRANSPORTES Y COMUNICACIONES</t>
  </si>
  <si>
    <t>ESPECIALISTA</t>
  </si>
  <si>
    <t>ANALISTA</t>
  </si>
  <si>
    <t>F-7</t>
  </si>
  <si>
    <t>F-6</t>
  </si>
  <si>
    <t>F-5</t>
  </si>
  <si>
    <t>F-4</t>
  </si>
  <si>
    <t>F-3</t>
  </si>
  <si>
    <t>F-2</t>
  </si>
  <si>
    <t>OES.01 Reducir los tiempos y costos logísticos en el Sistema de Transporte</t>
  </si>
  <si>
    <t>OEI.01 Incrementar la disponibilidad y uso del sistema de transporte Urbano</t>
  </si>
  <si>
    <t>Porcentaje de viajes de pasajeros atendidos por la red del Metro de Lima y Callao</t>
  </si>
  <si>
    <t>AATE</t>
  </si>
  <si>
    <t>MTC</t>
  </si>
  <si>
    <t>Porcentaje de viajes de pasajeros atendidos por el SIT de Trujillo</t>
  </si>
  <si>
    <t>N.D.</t>
  </si>
  <si>
    <t>DGPRTM</t>
  </si>
  <si>
    <t>OEI.02 Mejorar el nivel de la  Infraestructura vial para la integración interna y externa de nuestro país.</t>
  </si>
  <si>
    <t>Porcentaje de variación del índice medio vehicular en la Red Vial Nacional producto de las intervenciones del Sector</t>
  </si>
  <si>
    <t>7%
(2016)</t>
  </si>
  <si>
    <t>OGPP</t>
  </si>
  <si>
    <t>OEI.03 Promover la mejora del sistema fluvial y portuario a nivel nacional</t>
  </si>
  <si>
    <t>Porcentaje de embarcaderos fluviales y lacustres operativos en los departamentos de Loreto y Ucayali</t>
  </si>
  <si>
    <t>8%
(2017)</t>
  </si>
  <si>
    <t>DGPPT</t>
  </si>
  <si>
    <t>OEI.04 Incrementar la disponibilidad y uso de la red ferroviaria a favor de la población</t>
  </si>
  <si>
    <t>Índice de calidad de la infraestructura ferroviaria</t>
  </si>
  <si>
    <t>2.00
(2017)</t>
  </si>
  <si>
    <t>OEI.05 Incrementar la disponibilidad de infraestructura y calidad de los servicios de transporte aéreo a favor de la población</t>
  </si>
  <si>
    <t>Porcentaje de aeropuertos ampliados, mejorados o rehabilitados del total de aeropuertos con programación de ampliación, mejoramiento o rehabilitación</t>
  </si>
  <si>
    <t>N.D.
(2017)</t>
  </si>
  <si>
    <t>DGAC</t>
  </si>
  <si>
    <t>Porcentaje de variación interanual del número de pasajeros en aeropuertos a nivel nacional</t>
  </si>
  <si>
    <t>OEI.06 Impulsar la renovación del parque automotor en las ciudades con mayor población</t>
  </si>
  <si>
    <t>Porcentaje de vehículos habilitados para el servicio de transporte de personas con más de 15 años</t>
  </si>
  <si>
    <t>3.9%
(2017)</t>
  </si>
  <si>
    <t>DGATR</t>
  </si>
  <si>
    <t>Porcentaje de vehículos habilitados para el servicio de transporte de mercancías con más de 15 años</t>
  </si>
  <si>
    <t>31.2%
(2017)</t>
  </si>
  <si>
    <t>OES.02 Mejorar la seguridad y calidad ambiental en el sistema de transportes y comunicaciones</t>
  </si>
  <si>
    <t>OEI.07 Reducir las consecuencias fatales derivadas de los siniestros viales en la población nacional</t>
  </si>
  <si>
    <t>Porcentaje de vehículos que aprueban inspección técnica vehicular</t>
  </si>
  <si>
    <t>40.0%
(2017)</t>
  </si>
  <si>
    <t>DGFST</t>
  </si>
  <si>
    <t>OEI.08 Incrementar el nivel de cumplimiento de la normativa socio ambiental de los proyectos de infraestructura y servicios de transportes al ciudadano y fortalecer la sostenibilidad ambiental de los sistemas de transportes.</t>
  </si>
  <si>
    <t>Porcentaje de instrumentos técnico-normativos para mejorar la gestión ambiental de los proyectos y servicios de transportes y la estimación de GEI y otros contaminantes atmosféricos.</t>
  </si>
  <si>
    <t>11.0%
(2017)</t>
  </si>
  <si>
    <t>DGAAM</t>
  </si>
  <si>
    <t>OES.03 Impulsar el desarrollo de las comunicaciones a nivel nacional</t>
  </si>
  <si>
    <t>OEI.09 Incrementar la cobertura de los servicios de comunicaciones a nivel nacional</t>
  </si>
  <si>
    <t>Porcentaje de localidades con cobertura del servicio de internet de banda ancha</t>
  </si>
  <si>
    <t>29.7%
(2017)</t>
  </si>
  <si>
    <t>DGPRC</t>
  </si>
  <si>
    <t>Porcentaje de distritos con cobertura del servicio de TDT</t>
  </si>
  <si>
    <t>6.3%
(2017)</t>
  </si>
  <si>
    <t>DGAT</t>
  </si>
  <si>
    <t>Porcentaje de distritos con cobertura de los servicios postales</t>
  </si>
  <si>
    <t>25.0%
(2017)</t>
  </si>
  <si>
    <t>OEI.10 Incrementar el uso de los servicios de comunicaciones a nivel nacional</t>
  </si>
  <si>
    <t>Porcentaje de uso del servicio de internet, de personas mayores de 6 años</t>
  </si>
  <si>
    <t>49.0%
(2017)</t>
  </si>
  <si>
    <t>OEI.11 Promover la asequibilidad de los servicios de comunicaciones a nivel nacional</t>
  </si>
  <si>
    <t>Porcentaje de hogares que no contratan el servicio de internet debido a que considera tarifas altas</t>
  </si>
  <si>
    <t>20.8%
(2017)</t>
  </si>
  <si>
    <t>OES.04 Fortalecer la gobernanza, descentralización y modernización del Sector Transportes y Comunicaciones</t>
  </si>
  <si>
    <t>OEI.12 Modernizar la gestión Institucional del MTC</t>
  </si>
  <si>
    <t>Índice de implementación de los indicadores asociados a la gestión administrativa institucional</t>
  </si>
  <si>
    <t>16.5%
(2017)</t>
  </si>
  <si>
    <t>OEI.13 Reducir la vulnerabilidad, ante el riesgo de desastres del MTC</t>
  </si>
  <si>
    <t xml:space="preserve">Índice de implementación de la Gestión del Riesgo de Desastres  </t>
  </si>
  <si>
    <t>0,40
(2017)</t>
  </si>
  <si>
    <t>ODNGRD</t>
  </si>
  <si>
    <t>OEI.01 Proveer infraestructura de transporte  para la integración interna y externa del país.</t>
  </si>
  <si>
    <t>Ubicación del Perú en el ranking de competitividad del World Economic Forum - WEF en infraestructura de transportes.</t>
  </si>
  <si>
    <t>Ubicación: Puesto 97
(2019)</t>
  </si>
  <si>
    <t>Ubicación: Puesto 93</t>
  </si>
  <si>
    <t>OEI.02 Gestionar la provisión de servicios de transporte con niveles adecuados de calidad y competitividad para satisfacer las necesidades de los usuarios.</t>
  </si>
  <si>
    <t>Costo de operación vehicular promedio, en el transporte de pasajeros en los principales corredores viales</t>
  </si>
  <si>
    <t>Costo promedio: S/. 54.90
(2018)</t>
  </si>
  <si>
    <t>Costo de operación vehicular promedio, en el transporte de carga en los principales corredores viales</t>
  </si>
  <si>
    <t>Costo promedio: S/. 248.75
(2018)</t>
  </si>
  <si>
    <t>OEI.03 Promover la implementación de Sistemas de Transporte Urbano para mejorar la movilidad de la población.</t>
  </si>
  <si>
    <t>Porcentaje de ciudades en las que se promueven la implementación de Sistemas de Transportes</t>
  </si>
  <si>
    <t>0%
(2018)</t>
  </si>
  <si>
    <t>OEI.04 Elevar los niveles de seguridad en el sistema de transporte en la población.</t>
  </si>
  <si>
    <t>Tasa de fallecidos en accidentes de tránsito terrestre por cada 100,000 habitantes</t>
  </si>
  <si>
    <t>8.9 fallecidos por 100 mil hab.
(2017)</t>
  </si>
  <si>
    <t>OEI.05 Mejorar la gestión ambiental en la implementación de los sistemas de transportes y comunicaciones.</t>
  </si>
  <si>
    <t xml:space="preserve">Porcentaje de proyectos, actividades y/o servicios del sector transporte desarrollados de manera sostenible
</t>
  </si>
  <si>
    <t>27%
(2018)</t>
  </si>
  <si>
    <t>OEI.06 Incrementar la cobertura de los servicios de comunicaciones a nivel nacional</t>
  </si>
  <si>
    <t>Porcentaje de localidades con población mayor a 100 habitantes con cobertura del servicio de internet de banda ancha</t>
  </si>
  <si>
    <t>30%
(2017)</t>
  </si>
  <si>
    <t xml:space="preserve">Porcentaje de distritos con cobertura del servicio de Televisión Digital Terrestre (TDT) </t>
  </si>
  <si>
    <t>OEI.07 Promover el uso universal de los servicios de comunicaciones en beneficio de la población en general.</t>
  </si>
  <si>
    <t xml:space="preserve">Porcentaje de la población de 6 años y más que usa Internet </t>
  </si>
  <si>
    <t>49%
(2017)</t>
  </si>
  <si>
    <t>OEI.08 Modernizar la gestión institucional.</t>
  </si>
  <si>
    <t>Porcentaje de ciudadanos que manifiestan su satisfacción por los servicios recibidos del MTC</t>
  </si>
  <si>
    <t>nd
(2019)</t>
  </si>
  <si>
    <t>OACGD</t>
  </si>
  <si>
    <t>OEI.09 Fortalecer la articulación intergubernamental en el ámbito de competencia del MTC</t>
  </si>
  <si>
    <t>Gobiernos Regionales incorporados en los espacios de articulación intergubernamental</t>
  </si>
  <si>
    <t>nd
(2018)</t>
  </si>
  <si>
    <t>OGMEI</t>
  </si>
  <si>
    <t>OEI.10 Gestionar el riesgo de desastres.</t>
  </si>
  <si>
    <t xml:space="preserve">Porcentaje de implementación de las actividades del Plan de Gestión del Riesgo de Desastres  </t>
  </si>
  <si>
    <t>44%
(2019)</t>
  </si>
  <si>
    <t>Pliego 036: Ministerio de Transportes y Comunicaciones    (*)</t>
  </si>
  <si>
    <t>Pliego 036: Ministerio de Transportes y Comunicaciones    (**)</t>
  </si>
  <si>
    <t>Pliego 202: Superintendencia de Transporte Terrestre de Personas, Carga y Mercancía - SUTRAN</t>
  </si>
  <si>
    <t>OEI.01 Incrementar el cumplimiento de la norma de los agentes supervisados del servicio de transporte y tránsito terrestre</t>
  </si>
  <si>
    <t>Porcentaje de cumplimientos de la norma en los agentes supervisados</t>
  </si>
  <si>
    <t>SUTRAN</t>
  </si>
  <si>
    <t>Porcentaje de unidades de transporte terrestre en vias de competencia de la SUTRAN que registran exceso de velocidad</t>
  </si>
  <si>
    <t>AEI.01.01 Fiscalización y supervisión coordinada con otras instituciones del sector público a los servicios de transporte terrestre y complementario</t>
  </si>
  <si>
    <t>Porcentaje de intervenciones con infracciones graves y muy graves, producto de las intervenciones de supervisión y fiscalización en los servicios de transporte y tránsito terrestre, y servicios complementarios de la SUTRAN</t>
  </si>
  <si>
    <t>Tasa de variación producto de las intervenciones de supervisión y fiscalización de la SUTRAN</t>
  </si>
  <si>
    <t>Número de acciones de prevención, fiscalización y/o supervisión con Gobiernos Regionales, Locales y otras entidades públicas y privadas.</t>
  </si>
  <si>
    <t>Porcentaje de cobertura a nivel nacional de presencia de la SUTRAN</t>
  </si>
  <si>
    <t>Número de acciones de apoyo técnico y normativo a Gobiernos Regionales, a fin de fortalecer sus capacidades en el ambito de sus competencias</t>
  </si>
  <si>
    <t>AEI.01.02 Resoluciones emitidas a los prestatarios / agentes de servicios de transporte terrestre y complementario</t>
  </si>
  <si>
    <t>Porcentaje de resoluciones de ejecución coactiva cumplida</t>
  </si>
  <si>
    <t>Porcentaje de resoluciones de sanción firmes en segunda instancia</t>
  </si>
  <si>
    <t>Porcentaje de sanciones emitidas del total de papeletas / formularios / actas impuestas por SUTRAN</t>
  </si>
  <si>
    <t>AEI.01.03 Programa de prevención en seguridad de transporte terrestre implementado en los operadores y generadores del servicio</t>
  </si>
  <si>
    <t>Porcentaje de operadores y generadores de transporte capacitados</t>
  </si>
  <si>
    <t>NO DEFINIDO</t>
  </si>
  <si>
    <t>Porcentaje de vehiculos con observaciones encontradas en las acciones de fiscalización preventiva</t>
  </si>
  <si>
    <t>OEI.02 Modernizar la gestión institucional de la SUTRAN</t>
  </si>
  <si>
    <t>Indice de efectividad de la gestión institucional de la SUTRAN</t>
  </si>
  <si>
    <t>AEI.02.01 Ejercer la defensa jurídica de la SUTRAN</t>
  </si>
  <si>
    <t>Porcentaje de casos ganados por la Procuraduría Pública</t>
  </si>
  <si>
    <t>AEI.02.02 Implementar mecanismos electrónicos e informáticos en los procesos de supervisión y fiscalización</t>
  </si>
  <si>
    <t>Número de requerimientos informáticos estrategicos atendidos establecidos en el Plan Estrategico de Tecnología de Información</t>
  </si>
  <si>
    <t>AEI.02.03 Gestionar el desarrollo insitucional de la SUTRAN</t>
  </si>
  <si>
    <t>Indice de efectividad del desarrollo institucional</t>
  </si>
  <si>
    <t>AEI.02.04 Desarrollar información relevante y estrategica para la toma de decisiones de la SUTRAN</t>
  </si>
  <si>
    <t>Número de informes de opinión y/o propuestas de normas elaboradas</t>
  </si>
  <si>
    <t>Número de estudios elaborados de carácter estrategico</t>
  </si>
  <si>
    <t>Pliego 214: Autoridad Portuaria Nacional - APN</t>
  </si>
  <si>
    <t>OES.01 Reducir los tiempos y costos en el sistema de transportes</t>
  </si>
  <si>
    <t>OEI.01. Fortalecer la competividad del Sistema Portuario Nacional</t>
  </si>
  <si>
    <t>Porcentaje de tiempo no operacional imputables al administrador portuario concesionados</t>
  </si>
  <si>
    <t>25 Porcentaje (2017)</t>
  </si>
  <si>
    <t>23 Porcentaje</t>
  </si>
  <si>
    <t>DIRECCION DE OPERACIONES Y MEDIOAMBIENTE</t>
  </si>
  <si>
    <t>AUTORIDAD PORTUARIA NACIONAL</t>
  </si>
  <si>
    <t>Porcentaje de satisfacción del usuario en la prestación de los servicios en los terminales portuarios</t>
  </si>
  <si>
    <t>ND Porcentaje (ND)</t>
  </si>
  <si>
    <t>38 Porcentaje</t>
  </si>
  <si>
    <t>Tiempo promedio en horas para traslado de mercancías desde los terminales portuarios hacia los almacenes aduaneros o de los consignatarios y viceversa.</t>
  </si>
  <si>
    <t>3 Número (2017)</t>
  </si>
  <si>
    <t>2.2 Número</t>
  </si>
  <si>
    <t>UNIDAD DE PROTECCION Y SEGURIDAD</t>
  </si>
  <si>
    <t>ND</t>
  </si>
  <si>
    <t>OES. 02 Mejorar la seguridad y calidad amibental en el Sistema de Transportes y Comunicaiones</t>
  </si>
  <si>
    <t>Tasa de Incidentes de protección por naves atendidas</t>
  </si>
  <si>
    <t>ND Tasa (ND)</t>
  </si>
  <si>
    <t>1.62 Tasa</t>
  </si>
  <si>
    <t>Porcentaje de avance del Sistema de Comunidad Portuaria implementado</t>
  </si>
  <si>
    <t>0 Porcentaje (2017)</t>
  </si>
  <si>
    <t>80 Porcentaje</t>
  </si>
  <si>
    <t>OFICINA DE TECNOLOGIA DE INFORMACION</t>
  </si>
  <si>
    <t>OES. 04 Fortalecer la Gobernanza de descentralizacion y modernización del Sector Transporte y Comunicaciones</t>
  </si>
  <si>
    <t>OEI.02. Modernizar la gestión institucional</t>
  </si>
  <si>
    <t>Porcentaje satisfacción del cliente</t>
  </si>
  <si>
    <t>77 Porcentaje (2017)</t>
  </si>
  <si>
    <t>95 Porcentaje</t>
  </si>
  <si>
    <t>GERENCIA GENERAL</t>
  </si>
  <si>
    <t>OEI.03. Promover la gestión del riesgo de desastre</t>
  </si>
  <si>
    <t>Porcentaje de avance de implementación del Plan de Continuidad Operativa</t>
  </si>
  <si>
    <t>76.92 Porcentaje</t>
  </si>
  <si>
    <t>(*)   PEI MTC 2020-2023 vigente, aprobado mediante Resolución Ministerial N° 0328-2020-MTC/01 (18/06/2020)</t>
  </si>
  <si>
    <t>(**)  PEI MTC 2018-2022 y resultados de las Evaluaciones del PEI 2018-2022 de los años 2018 y 2019.</t>
  </si>
  <si>
    <t>APORTES A LOS FONDOS DE PENSIONES</t>
  </si>
  <si>
    <t>OTROS GASTOS DE PERSONAL</t>
  </si>
  <si>
    <t>OTROS - CENTRO DE EDUCACION INICIAL</t>
  </si>
  <si>
    <t>OTRAS RETRIBUCIONES Y COMPLEMENTOS</t>
  </si>
  <si>
    <t>OTROS (2.1. 1. 9. 3.98  OTROS GASTOS DE PERSONAL)</t>
  </si>
  <si>
    <t>OBRERO EVENTUAL (***)</t>
  </si>
  <si>
    <t>VARIACION 2021-2020</t>
  </si>
  <si>
    <t>FORMATO 10: INFORMACIÓN DE REMUNERACIONES Y NÚMERO DE PLAZAS- COMPARATIVO DE LOS PRESUPUESTOS 2019, 2020 Y PROYECTADO 2021</t>
  </si>
  <si>
    <t>AÑO FISCAL 2019</t>
  </si>
  <si>
    <t>AÑO FISCAL 2020 (*)</t>
  </si>
  <si>
    <t>PLIEGO 036: MINISTERIO DE TRANSPORTES Y COMUNICACIONES</t>
  </si>
  <si>
    <t>UNIDAD EJECUTORA: 001-1072 ADMINISTRACION GENERAL</t>
  </si>
  <si>
    <t>001-1072</t>
  </si>
  <si>
    <t>R.O</t>
  </si>
  <si>
    <t>PROFESIONAL</t>
  </si>
  <si>
    <t>40560123</t>
  </si>
  <si>
    <t>ABANTO AGUILAR ,LUIS ERNESTO</t>
  </si>
  <si>
    <t>LIC. EN ADMINISTRACION</t>
  </si>
  <si>
    <t>TITULO PROFESIONAL</t>
  </si>
  <si>
    <t>23946929</t>
  </si>
  <si>
    <t>ABARCA VERA ,SANDRA CATALINA</t>
  </si>
  <si>
    <t>CONTADOR PUBLICO</t>
  </si>
  <si>
    <t>43845155</t>
  </si>
  <si>
    <t>ACERO CARRION ,CELSO PATRICIO</t>
  </si>
  <si>
    <t>ING. DE TRANSPORTES</t>
  </si>
  <si>
    <t>09404460</t>
  </si>
  <si>
    <t>ACEVEDO HINOSTROZA ,JESUS ANGEL</t>
  </si>
  <si>
    <t>ING. DE ESTADISTICA E INFORMATICA</t>
  </si>
  <si>
    <t>48052773</t>
  </si>
  <si>
    <t>ACEVEDO SALVATIERRA ,ANA CRISTINA</t>
  </si>
  <si>
    <t>ABOGADO</t>
  </si>
  <si>
    <t>25745785</t>
  </si>
  <si>
    <t>ACHING PAREDES ,GISSELA RUBY</t>
  </si>
  <si>
    <t>LIC. EN GESTION PUBLICA</t>
  </si>
  <si>
    <t>44418945</t>
  </si>
  <si>
    <t>ACOSTA GIL ,RONALD AUGUSTO</t>
  </si>
  <si>
    <t>TECNICO</t>
  </si>
  <si>
    <t>07535917</t>
  </si>
  <si>
    <t>ACOSTA PANDURO ,MARIA DE LOURDES</t>
  </si>
  <si>
    <t>CONTABILIDAD</t>
  </si>
  <si>
    <t>EGRESADO IST</t>
  </si>
  <si>
    <t>AUXILIAR</t>
  </si>
  <si>
    <t>06629511</t>
  </si>
  <si>
    <t>ACUÑA MALASQUEZ ,NANCY LUZ</t>
  </si>
  <si>
    <t>SECUNDARIA COMPLETA</t>
  </si>
  <si>
    <t>27426027</t>
  </si>
  <si>
    <t>ACUÑA PEREZ ,CESAR</t>
  </si>
  <si>
    <t>25811871</t>
  </si>
  <si>
    <t>AGREDA GUERRA ,JAVIER JHONSON</t>
  </si>
  <si>
    <t>10578637</t>
  </si>
  <si>
    <t>AGUERO CHAMOLI ,FIORELLA KAREN</t>
  </si>
  <si>
    <t>EDUCACION</t>
  </si>
  <si>
    <t>X CICLO UNIV</t>
  </si>
  <si>
    <t>45558581</t>
  </si>
  <si>
    <t>AGUILAR JARA ,JONATHAN O'BRAYN</t>
  </si>
  <si>
    <t>BACHILLER PROF. (IST)</t>
  </si>
  <si>
    <t>08469117</t>
  </si>
  <si>
    <t>AGUILAR LINAREZ ,RONALD EDUARDO</t>
  </si>
  <si>
    <t>06148756</t>
  </si>
  <si>
    <t>AGUIRRE ZENDER ,EDUARDO ATILIO</t>
  </si>
  <si>
    <t>COMPUTACION</t>
  </si>
  <si>
    <t>10486033</t>
  </si>
  <si>
    <t>AIQUIPA SIVIPAUCAR ,EPIFANIO</t>
  </si>
  <si>
    <t>41593199</t>
  </si>
  <si>
    <t>ALARCON CANCHARI ,DANIEL DENIS</t>
  </si>
  <si>
    <t>ECONOMIA</t>
  </si>
  <si>
    <t>GRADO DE BACHILLER</t>
  </si>
  <si>
    <t>44723996</t>
  </si>
  <si>
    <t>ALARCON VALVERDE ,LIZET KATHERIN</t>
  </si>
  <si>
    <t>ING. SISTEMAS Y COMPUTACION</t>
  </si>
  <si>
    <t>EGRESADO DE ESTUDIOS UNIVERSITARIOS</t>
  </si>
  <si>
    <t>09437768</t>
  </si>
  <si>
    <t>ALBINES SANCHEZ ,JOSE LUIS</t>
  </si>
  <si>
    <t>41863741</t>
  </si>
  <si>
    <t>ALBINO PICOY ,NANCY DEL PILAR</t>
  </si>
  <si>
    <t>DERECHO Y CIENCIAS POLITICAS</t>
  </si>
  <si>
    <t>41897965</t>
  </si>
  <si>
    <t>ALCARRAZ VILLA ,ROSMERY</t>
  </si>
  <si>
    <t>GEOGRAFA</t>
  </si>
  <si>
    <t>08110616</t>
  </si>
  <si>
    <t>ALEJOS RAHUAY ,ALFREDO WALTER</t>
  </si>
  <si>
    <t>07477134</t>
  </si>
  <si>
    <t>ALIAGA AQUINO ,JERRY SCOOT</t>
  </si>
  <si>
    <t>CAS-DESIGNADO</t>
  </si>
  <si>
    <t>FUNCIONARIO</t>
  </si>
  <si>
    <t>07968771</t>
  </si>
  <si>
    <t>ALIAGA MARIN ,ELVIA</t>
  </si>
  <si>
    <t>ING. CIVIL</t>
  </si>
  <si>
    <t>71467067</t>
  </si>
  <si>
    <t>ALIAGA NUÑEZ ,JORGE GUSTAVO</t>
  </si>
  <si>
    <t>42844238</t>
  </si>
  <si>
    <t>ALIAGA SOLIMANO ,WILFREDO</t>
  </si>
  <si>
    <t>25615895</t>
  </si>
  <si>
    <t>ALLCA VELAZCO ,ZORAIDA</t>
  </si>
  <si>
    <t>43231853</t>
  </si>
  <si>
    <t>ALMONACID GARCIA ,YOLANDA IVETT</t>
  </si>
  <si>
    <t>ING. DE TELECOMUNICACIONES</t>
  </si>
  <si>
    <t>41771260</t>
  </si>
  <si>
    <t>ALMONACID GUERRERO ,ENRIQUE</t>
  </si>
  <si>
    <t>06180297</t>
  </si>
  <si>
    <t>ALONSO ERAZO ,MERCEDES LUCILA</t>
  </si>
  <si>
    <t>47333023</t>
  </si>
  <si>
    <t>ALVA GUTIERREZ ,LUIS ANTONIO</t>
  </si>
  <si>
    <t>25762594</t>
  </si>
  <si>
    <t>ALVAREZ GALARZA ,CLAUDIO ALEXANDER</t>
  </si>
  <si>
    <t>ADMINISTRACION</t>
  </si>
  <si>
    <t>45633466</t>
  </si>
  <si>
    <t>ALVAREZ JARA ,KIRO PAT</t>
  </si>
  <si>
    <t>ING. EN HIGIENE Y SEG. INDUSTRIAL.</t>
  </si>
  <si>
    <t>09303328</t>
  </si>
  <si>
    <t>ALVAREZ VERA ,ERIKA HELENA</t>
  </si>
  <si>
    <t>41352455</t>
  </si>
  <si>
    <t>AMARO CARHUAVILCA ,EVELYN ESTHER</t>
  </si>
  <si>
    <t>ING. INDUSTRIAL</t>
  </si>
  <si>
    <t>18207910</t>
  </si>
  <si>
    <t>AMAYA MEGO ,CAROLINA MARGOT</t>
  </si>
  <si>
    <t>09454780</t>
  </si>
  <si>
    <t>AMPUERO ROJAS ,MARIELA NANCY</t>
  </si>
  <si>
    <t>25839430</t>
  </si>
  <si>
    <t>ANGELATS SAVAGE ,MIRYAM DESIREE</t>
  </si>
  <si>
    <t>31679817</t>
  </si>
  <si>
    <t>ANTEQUERA AYALA ,PEDRO</t>
  </si>
  <si>
    <t>25793346</t>
  </si>
  <si>
    <t>ANZUALDO RIOS ,KAREN MARIA</t>
  </si>
  <si>
    <t>09739049</t>
  </si>
  <si>
    <t>APARCANA ELIAS ,JULIO CESAR</t>
  </si>
  <si>
    <t>40884535</t>
  </si>
  <si>
    <t>APAZA MAQUERA ,SERGIO EFRAIN</t>
  </si>
  <si>
    <t>41630126</t>
  </si>
  <si>
    <t>AQUIJE CORTEZ ,LUIS MIGUEL</t>
  </si>
  <si>
    <t>II CICLO UNIV</t>
  </si>
  <si>
    <t>09648235</t>
  </si>
  <si>
    <t>ARANA PASCO ,TULIO CESAR</t>
  </si>
  <si>
    <t>43043565</t>
  </si>
  <si>
    <t>ARANDA SILVA ,MERLY FIORELA</t>
  </si>
  <si>
    <t>LIC. EN INVESTIGACION OPERATIVA</t>
  </si>
  <si>
    <t>07872207</t>
  </si>
  <si>
    <t>ARCINIEGA LUCES ,FAVIO ARTURO</t>
  </si>
  <si>
    <t>41987984</t>
  </si>
  <si>
    <t>ARENAS ALCANTARA ,CINTHIA TERESA</t>
  </si>
  <si>
    <t>VII CICLO UNIV</t>
  </si>
  <si>
    <t>10553602</t>
  </si>
  <si>
    <t>ARENAS ROMAN ,MARITZA MARIBEL</t>
  </si>
  <si>
    <t>SECRETARIA EJECUTIVA</t>
  </si>
  <si>
    <t>05376220</t>
  </si>
  <si>
    <t>AREVALO DEL AGUILA ,ROXANE MARITZA</t>
  </si>
  <si>
    <t>LIC. EN EDUCACION INICIAL</t>
  </si>
  <si>
    <t>07150973</t>
  </si>
  <si>
    <t>ARIAS FLORES ,SUSANA MARGARITA</t>
  </si>
  <si>
    <t>09988124</t>
  </si>
  <si>
    <t>ARIAS SALINAS ,HILARIO APOLINAR</t>
  </si>
  <si>
    <t>45632364</t>
  </si>
  <si>
    <t>ATERO POMA ,DIANA RUTH</t>
  </si>
  <si>
    <t>07447892</t>
  </si>
  <si>
    <t>ATUNCAR SANCHEZ ,LUIS ALBERTO</t>
  </si>
  <si>
    <t>BACH. EN CIENCIAS MILITARES</t>
  </si>
  <si>
    <t>06159451</t>
  </si>
  <si>
    <t>AURAZO URIARTE ,ALFREDO MARTIN</t>
  </si>
  <si>
    <t>15438882</t>
  </si>
  <si>
    <t>AVELLANEDA SERRANO ,MIGUEL ANGEL</t>
  </si>
  <si>
    <t>08983601</t>
  </si>
  <si>
    <t>AYALA FLORES ,VICTOR</t>
  </si>
  <si>
    <t>43402334</t>
  </si>
  <si>
    <t>AYLAS QUISPE ,PATRICIA DAJHANA</t>
  </si>
  <si>
    <t>10426997</t>
  </si>
  <si>
    <t>BARDALES DE PADILLA ,MARIA DELICIA</t>
  </si>
  <si>
    <t>09982315</t>
  </si>
  <si>
    <t>BARRA CCASANI ,JULIO CESAR</t>
  </si>
  <si>
    <t>06671276</t>
  </si>
  <si>
    <t>BARREDA ROBLES ,YSABEL OLGA</t>
  </si>
  <si>
    <t>41683084</t>
  </si>
  <si>
    <t>BARRIENTOS CHOQUEHUANCA ,JOSE</t>
  </si>
  <si>
    <t>BIOLOGO</t>
  </si>
  <si>
    <t>40453551</t>
  </si>
  <si>
    <t>BARTRA GARCIA ,GINO GARLIK</t>
  </si>
  <si>
    <t>ECONOMISTA</t>
  </si>
  <si>
    <t>04635111</t>
  </si>
  <si>
    <t>BASTIDAS VILLANES ,DAVID SAMUEL</t>
  </si>
  <si>
    <t>41194810</t>
  </si>
  <si>
    <t>BASUALDO ALVAREZ ,RICHARD DAIVY</t>
  </si>
  <si>
    <t>07731657</t>
  </si>
  <si>
    <t>BASURCO NEUMANN ,JORGE MARTIN</t>
  </si>
  <si>
    <t>44537666</t>
  </si>
  <si>
    <t>BAZAN TAPULLIMA ,VIELKA MILEXSI</t>
  </si>
  <si>
    <t>PSICOLOGIA</t>
  </si>
  <si>
    <t>28250802</t>
  </si>
  <si>
    <t>BENDEZU AVILES ,SANDRA</t>
  </si>
  <si>
    <t>02426058</t>
  </si>
  <si>
    <t>BENIQUE RUIZ ,ADELINA YNOCENCIA</t>
  </si>
  <si>
    <t>COMPUTACION E INFORMATICA</t>
  </si>
  <si>
    <t>07624361</t>
  </si>
  <si>
    <t>BENITEZ PALACIOS ,JENNY DORIS</t>
  </si>
  <si>
    <t>10628494</t>
  </si>
  <si>
    <t>BERNARDO SERRANO ,GAUDY LUZ</t>
  </si>
  <si>
    <t>LIC. EN ADMINISTRACION PUBLICA</t>
  </si>
  <si>
    <t>06271103</t>
  </si>
  <si>
    <t>BERRIOS GODOY ,DAVID JOSE</t>
  </si>
  <si>
    <t>09957645</t>
  </si>
  <si>
    <t>BOLAÑOS CHOY ,JORGE JOSE</t>
  </si>
  <si>
    <t>ING. GEOGRAFO</t>
  </si>
  <si>
    <t>08227494</t>
  </si>
  <si>
    <t>BOTTINO MAYORGA ,ANGEL ELIAS</t>
  </si>
  <si>
    <t>ING. DE CONSTRUCCIONES CIVILES</t>
  </si>
  <si>
    <t>04649431</t>
  </si>
  <si>
    <t>BOURONCLE HERRERA ,JESSICA HAYDE</t>
  </si>
  <si>
    <t>44169185</t>
  </si>
  <si>
    <t>BRENIS LLUEN ,GIANMARCO GIOVANNY</t>
  </si>
  <si>
    <t>10029159</t>
  </si>
  <si>
    <t>BRONDI BARBA ,PIERO CARLO</t>
  </si>
  <si>
    <t>IV CICLO UNIV</t>
  </si>
  <si>
    <t>43843487</t>
  </si>
  <si>
    <t>BUIZA CABELLO ,SANDIBEL</t>
  </si>
  <si>
    <t>ING. DE SISTEMAS</t>
  </si>
  <si>
    <t>09144177</t>
  </si>
  <si>
    <t>BULLON GORDON ,KATIA ELIZABETH</t>
  </si>
  <si>
    <t>28065860</t>
  </si>
  <si>
    <t>BURGOS ALFARO ,MILTON RUBENS</t>
  </si>
  <si>
    <t>08027610</t>
  </si>
  <si>
    <t>CABANILLAS ALVA ,MARIA SOLEDAD</t>
  </si>
  <si>
    <t>LIC. EN PSICOLOGIA</t>
  </si>
  <si>
    <t>40335940</t>
  </si>
  <si>
    <t>CABELLO PORTOCARRERO ,MERCEDES MILAGROS</t>
  </si>
  <si>
    <t>TITULO PROFESIONAL TÉCNICO DE IST</t>
  </si>
  <si>
    <t>45840633</t>
  </si>
  <si>
    <t>CABELLO RIVADENEYRA ,SULLY MARIBETT</t>
  </si>
  <si>
    <t>46369704</t>
  </si>
  <si>
    <t>CABRERA DEL CASTILLO ,CESAR</t>
  </si>
  <si>
    <t>ING. MECATRONICO</t>
  </si>
  <si>
    <t>41247568</t>
  </si>
  <si>
    <t>CACHIQUE PUJAY ,TATIANA MARGARITA</t>
  </si>
  <si>
    <t>EDUCACION PRIMARIA</t>
  </si>
  <si>
    <t>40434860</t>
  </si>
  <si>
    <t>CADILLO QUIÑONES ,MICHAEL CARL</t>
  </si>
  <si>
    <t>45076974</t>
  </si>
  <si>
    <t>CAICO MORALES ,KATHERIN VICTORIA</t>
  </si>
  <si>
    <t>ING. AMBIENTAL</t>
  </si>
  <si>
    <t>04409446</t>
  </si>
  <si>
    <t>CAIRO CAM ,DAMIAN CESAR</t>
  </si>
  <si>
    <t>43712285</t>
  </si>
  <si>
    <t>CALDERON CARTHY ,JOHANNA VANESSA</t>
  </si>
  <si>
    <t>42722995</t>
  </si>
  <si>
    <t>CALDERON LOAYZA ,SILVIA GABRIELA</t>
  </si>
  <si>
    <t>41348577</t>
  </si>
  <si>
    <t>CAMACHO LAGOMARCINO ,EVELIN ROSARIO</t>
  </si>
  <si>
    <t>LIC. EN RELACIONES INDUSTRIALES</t>
  </si>
  <si>
    <t>25842481</t>
  </si>
  <si>
    <t>CAMACHO RAMIREZ ,JESUS ALBERTO</t>
  </si>
  <si>
    <t>LIC. EN HISTORIA</t>
  </si>
  <si>
    <t>45490304</t>
  </si>
  <si>
    <t>CAMPOS ASORZA ,CRISTIAN</t>
  </si>
  <si>
    <t>10645937</t>
  </si>
  <si>
    <t>CAMPOS CABEZAS ,YURI</t>
  </si>
  <si>
    <t>07466671</t>
  </si>
  <si>
    <t>CANO GONZALES ,JOSE LUIS</t>
  </si>
  <si>
    <t>25726565</t>
  </si>
  <si>
    <t>CAÑAMERO MANTILLA ,CESAR AUGUSTO</t>
  </si>
  <si>
    <t>43742357</t>
  </si>
  <si>
    <t>CARBAJAL MENDOZA ,ESTEFANY CAROLINA</t>
  </si>
  <si>
    <t>GASTRONOMIA</t>
  </si>
  <si>
    <t>07940992</t>
  </si>
  <si>
    <t>CARDENAS FERNANDEZ ,JUAN ABELARDO</t>
  </si>
  <si>
    <t>ING. AGRICOLA</t>
  </si>
  <si>
    <t>42415655</t>
  </si>
  <si>
    <t>CARDENAS SANCHEZ ,ROSA NOELIA</t>
  </si>
  <si>
    <t>10457587</t>
  </si>
  <si>
    <t>CARDOZA ROMERO ,JARLINTON</t>
  </si>
  <si>
    <t>09923918</t>
  </si>
  <si>
    <t>CARLIN UZATEGUI ,VIOLETA ROSALIA</t>
  </si>
  <si>
    <t>45034065</t>
  </si>
  <si>
    <t>CARMONA TERREROS ,JOAO GUILLERMO</t>
  </si>
  <si>
    <t>20115909</t>
  </si>
  <si>
    <t>CARO AMARO ,NIVARDO JORGE</t>
  </si>
  <si>
    <t>48447584</t>
  </si>
  <si>
    <t>CARRETERO GARCIA ,JUAN CARLOS JUNIOR</t>
  </si>
  <si>
    <t>43124009</t>
  </si>
  <si>
    <t>CARRILLO PURIN ,DIEGO ELOY</t>
  </si>
  <si>
    <t>06826378</t>
  </si>
  <si>
    <t>CARRION LOZADA ,ENRIQUE ALBERTO</t>
  </si>
  <si>
    <t>05391851</t>
  </si>
  <si>
    <t>CARRION RAMOS ,DANIEL ALBERTO</t>
  </si>
  <si>
    <t>10701210</t>
  </si>
  <si>
    <t>CASAPAICO VASQUEZ ,CARLOS</t>
  </si>
  <si>
    <t>21560648</t>
  </si>
  <si>
    <t>CASAS CALLE ,MIGUEL GUSTAVO</t>
  </si>
  <si>
    <t>07515130</t>
  </si>
  <si>
    <t>CASELLA VILLARROEL ,GRETA GRACE</t>
  </si>
  <si>
    <t>SECRETARIA COMERCIAL</t>
  </si>
  <si>
    <t>44175386</t>
  </si>
  <si>
    <t>CASILLAS ESQUIVEL ,WALTER JAVIER</t>
  </si>
  <si>
    <t>07521324</t>
  </si>
  <si>
    <t>CASTAÑEDA CHAVEZ ,MAGALY ELIZABETH</t>
  </si>
  <si>
    <t>23943176</t>
  </si>
  <si>
    <t>CASTAÑEDA MOYA ,MIRIAM</t>
  </si>
  <si>
    <t>06231106</t>
  </si>
  <si>
    <t>CASTELLANOS SALAZAR ,RUTH VICTORIA</t>
  </si>
  <si>
    <t>43121741</t>
  </si>
  <si>
    <t>CASTILLA GARCIA ,ELIZABETH ALEJANDRA LUZMILA</t>
  </si>
  <si>
    <t>09729432</t>
  </si>
  <si>
    <t>CASTILLO CASTILLO ,EFRAIN NEIL</t>
  </si>
  <si>
    <t>40334204</t>
  </si>
  <si>
    <t>CASTRO AREVALO ,RONNY FERNANDO</t>
  </si>
  <si>
    <t>45469247</t>
  </si>
  <si>
    <t xml:space="preserve">CASTRO BELLEZA ,JASON RAY RICHARD </t>
  </si>
  <si>
    <t>41025714</t>
  </si>
  <si>
    <t>CASTRO HIDALGO ,EMERSON JUNIOR</t>
  </si>
  <si>
    <t>42360594</t>
  </si>
  <si>
    <t>CASTRO MARTIN ,SANDRA JENIFFER</t>
  </si>
  <si>
    <t>ADMINISTRACION DE EMPRESAS</t>
  </si>
  <si>
    <t>10671062</t>
  </si>
  <si>
    <t>CASTRO RAMIREZ ,LUCY MERY</t>
  </si>
  <si>
    <t>LIC. EN TECN. MEDICA LABORAT.</t>
  </si>
  <si>
    <t>41811061</t>
  </si>
  <si>
    <t>CATPO NUNCEVAY ,EUNICE</t>
  </si>
  <si>
    <t>40352373</t>
  </si>
  <si>
    <t>CAYCHO SOLIS ,ANGELICA MARIA</t>
  </si>
  <si>
    <t>SOCIOLOGIA</t>
  </si>
  <si>
    <t>41145211</t>
  </si>
  <si>
    <t>CCUSI SALAZAR ,MANUEL WILLIAM</t>
  </si>
  <si>
    <t>02641167</t>
  </si>
  <si>
    <t>CELI LUNA VICTORIA ,MARIA EUGENIA</t>
  </si>
  <si>
    <t>43041504</t>
  </si>
  <si>
    <t>CERNA CHORRES ,FERNANDO HUGO</t>
  </si>
  <si>
    <t>ING. ECONOMISTA</t>
  </si>
  <si>
    <t>40563913</t>
  </si>
  <si>
    <t>CERNA YENDO DE GARCIA ,MARIA DEL PILAR</t>
  </si>
  <si>
    <t>41528748</t>
  </si>
  <si>
    <t>CERRO RUIZ ,JOSE ANTONIO</t>
  </si>
  <si>
    <t>BACH. EN CIENCIAS ADMINISTRATIVAS</t>
  </si>
  <si>
    <t>10491068</t>
  </si>
  <si>
    <t>CESPEDES ARANA ,ANGELICA BEATRIZ</t>
  </si>
  <si>
    <t>V CICLO UNIV</t>
  </si>
  <si>
    <t>45245716</t>
  </si>
  <si>
    <t>CESPEDES CRUZADO ,RUTHY IBETH</t>
  </si>
  <si>
    <t>09142259</t>
  </si>
  <si>
    <t>CHACON HERNANDEZ ,LORENZO ALEJANDRO</t>
  </si>
  <si>
    <t>15850646</t>
  </si>
  <si>
    <t>CHANG CRISTOBAL ,LOURDES</t>
  </si>
  <si>
    <t>ING. QUIMICO</t>
  </si>
  <si>
    <t>25683843</t>
  </si>
  <si>
    <t>CHAPPELL GONZALEZ ,HUGO VALENTIN MARTIN</t>
  </si>
  <si>
    <t>26706396</t>
  </si>
  <si>
    <t>CHAVARRIA MENDOZA ,OSCAR ROBERTO</t>
  </si>
  <si>
    <t>07485919</t>
  </si>
  <si>
    <t>CHÁVEZ CARMELINO ,JOSÉ SANTOS</t>
  </si>
  <si>
    <t>LIC. EN CIENCIAS MILITARES</t>
  </si>
  <si>
    <t>FF. AA. EJÉRCITO</t>
  </si>
  <si>
    <t>45596614</t>
  </si>
  <si>
    <t>CHAVEZ CHAVEZ ,DANIEL ALEXANDER</t>
  </si>
  <si>
    <t>02863281</t>
  </si>
  <si>
    <t>CHAVEZ CHAVEZ ,GUILLERMO</t>
  </si>
  <si>
    <t>41281542</t>
  </si>
  <si>
    <t>CHAVEZ LAZO ,MARSSELA SUSANN</t>
  </si>
  <si>
    <t>08867359</t>
  </si>
  <si>
    <t>CHINCHAY BOHORQUEZ ,JULIO HUMBERTO</t>
  </si>
  <si>
    <t>40019991</t>
  </si>
  <si>
    <t>CHIPA DE LA CRUZ ,MIGUEL ANGEL</t>
  </si>
  <si>
    <t>ING. EN COMPUTACION E INFORMATICA</t>
  </si>
  <si>
    <t>07032907</t>
  </si>
  <si>
    <t>CHIPANA HUAROTTO ,JUAN</t>
  </si>
  <si>
    <t>40251446</t>
  </si>
  <si>
    <t>CHIQUILLAN HUAYHUAS ,RUSSIEL KARINA</t>
  </si>
  <si>
    <t>ING. QUIMICA</t>
  </si>
  <si>
    <t>22514227</t>
  </si>
  <si>
    <t>CHUQUIAURI COTRINA ,YENITH</t>
  </si>
  <si>
    <t>20033353</t>
  </si>
  <si>
    <t>CLAROS ARMAS ,MADELEINE</t>
  </si>
  <si>
    <t>10205426</t>
  </si>
  <si>
    <t>CLAVIJO TOVAR ,OSCAR ENRIQUE</t>
  </si>
  <si>
    <t>40869062</t>
  </si>
  <si>
    <t>CONDOR LLAMOGA ,JUAN</t>
  </si>
  <si>
    <t>10195097</t>
  </si>
  <si>
    <t>CONDOR VILLEGAS ,ELIANA RUTH</t>
  </si>
  <si>
    <t>EGRESADO DE MAESTRIA</t>
  </si>
  <si>
    <t>46898849</t>
  </si>
  <si>
    <t>CONTRERAS MARTINEZ ,JAVIER FRANCISCO</t>
  </si>
  <si>
    <t>PERIODISTA</t>
  </si>
  <si>
    <t>41567210</t>
  </si>
  <si>
    <t>CORDOVA OLAYUNCA ,DAVID</t>
  </si>
  <si>
    <t>44932234</t>
  </si>
  <si>
    <t>CORDOVA SOVERO ,JOSE ENRIQUE</t>
  </si>
  <si>
    <t>45494827</t>
  </si>
  <si>
    <t>CORI ROMERO ,PAOLA ALEJANDRA</t>
  </si>
  <si>
    <t>07154759</t>
  </si>
  <si>
    <t>CORNEJO VARGAS ,JOSE ANSELMO</t>
  </si>
  <si>
    <t>CIENCIAS ADMINISTRATIVAS Y TURISMO</t>
  </si>
  <si>
    <t>29300445</t>
  </si>
  <si>
    <t>CORNEJO VELASQUEZ ,SANTIAGO</t>
  </si>
  <si>
    <t>07884865</t>
  </si>
  <si>
    <t>CORTEZ LECTOR ,JULIO MANUEL</t>
  </si>
  <si>
    <t>07589343</t>
  </si>
  <si>
    <t>CORTIJO RAMIREZ ,LUZ MERCEDES</t>
  </si>
  <si>
    <t>I CICLO UNIV</t>
  </si>
  <si>
    <t>08740807</t>
  </si>
  <si>
    <t>COSSIO MELGAR ,MARTIN JOEL</t>
  </si>
  <si>
    <t>10660694</t>
  </si>
  <si>
    <t>COTERA YACTAYO ,MANUEL EDUARDO</t>
  </si>
  <si>
    <t>DERECHO</t>
  </si>
  <si>
    <t>VI CICLO UNIV</t>
  </si>
  <si>
    <t>07563471</t>
  </si>
  <si>
    <t>CRISPIN CRISPIN ,FORTUNATO</t>
  </si>
  <si>
    <t>45348506</t>
  </si>
  <si>
    <t>CROVETTO COLOMA ,RAUL ALEJANDRO</t>
  </si>
  <si>
    <t>ESTUDIOS IST</t>
  </si>
  <si>
    <t>10585428</t>
  </si>
  <si>
    <t>CRUZ CORDOVA ,IVONNE PAOLA</t>
  </si>
  <si>
    <t>40320098</t>
  </si>
  <si>
    <t>CRUZ PACHECO ,GIULIANO SAUL</t>
  </si>
  <si>
    <t>07566037</t>
  </si>
  <si>
    <t>CRUZ SARAVIA ,GUILLERMO ADOLFO MARCIAL</t>
  </si>
  <si>
    <t>42960290</t>
  </si>
  <si>
    <t>CUBA URRUTIA ,JORGE LUIS</t>
  </si>
  <si>
    <t>47257758</t>
  </si>
  <si>
    <t>CUBAS GUEVARA ,RUBEN ALBERTO</t>
  </si>
  <si>
    <t>INGENIERÍA DE SISTEMAS</t>
  </si>
  <si>
    <t>40641846</t>
  </si>
  <si>
    <t>CUESTAS CALDERON ,MELVIN GRIMALDO</t>
  </si>
  <si>
    <t>CIENCIAS ECONOMICAS</t>
  </si>
  <si>
    <t>06168934</t>
  </si>
  <si>
    <t>CUMPA RAMIREZ ,CARLOS JOSE</t>
  </si>
  <si>
    <t>06114687</t>
  </si>
  <si>
    <t>DALL'ORTO MENESES ,EDUARDO ALFREDO</t>
  </si>
  <si>
    <t>CIENCIAS CONTABLES Y EMPRESARIALES</t>
  </si>
  <si>
    <t>09425186</t>
  </si>
  <si>
    <t>DAVILA MONTESINOS ,CECILIO ERNESTO</t>
  </si>
  <si>
    <t>41394542</t>
  </si>
  <si>
    <t>DAVILA SANDOVAL ,NORTON</t>
  </si>
  <si>
    <t>44992113</t>
  </si>
  <si>
    <t>DAZA ISUIZA ,MELISSA</t>
  </si>
  <si>
    <t>43592593</t>
  </si>
  <si>
    <t>DE LA CRUZ MEDINA ,JONATHAN NAZARENO</t>
  </si>
  <si>
    <t>09533910</t>
  </si>
  <si>
    <t>DE LA CRUZ MUSCARI ,TELMO</t>
  </si>
  <si>
    <t>42348166</t>
  </si>
  <si>
    <t>DE LA ROSA CARRION ,SARITA CLARISA</t>
  </si>
  <si>
    <t>17414143</t>
  </si>
  <si>
    <t>DE LOS SANTOS ESCALANTE ,AGUSTIN ALBERTO</t>
  </si>
  <si>
    <t>04430466</t>
  </si>
  <si>
    <t>DELGADO CASTRO ,NORKA YSABEL</t>
  </si>
  <si>
    <t>05070354</t>
  </si>
  <si>
    <t>DIAZ ARAUJO ,MARSIA</t>
  </si>
  <si>
    <t>09257048</t>
  </si>
  <si>
    <t>DIAZ CHAVEZ ,MANUEL BERNARDO</t>
  </si>
  <si>
    <t>08114719</t>
  </si>
  <si>
    <t>DIAZ LOAYZA ,JULIA VILMA</t>
  </si>
  <si>
    <t>00808958</t>
  </si>
  <si>
    <t>DIAZ NAVARRO ,ERBIN JORGE</t>
  </si>
  <si>
    <t>43969337</t>
  </si>
  <si>
    <t>DIAZ RONCAL ,KENNY JEFFERSON</t>
  </si>
  <si>
    <t>10030858</t>
  </si>
  <si>
    <t>DIAZ SOLDEVILLA ,EDGAR ERIK</t>
  </si>
  <si>
    <t>41708674</t>
  </si>
  <si>
    <t>DIAZ VILELA ,LUTER ANTONIO</t>
  </si>
  <si>
    <t>70212488</t>
  </si>
  <si>
    <t>DIOS LUNA ,JIM BRYAN</t>
  </si>
  <si>
    <t>10090105</t>
  </si>
  <si>
    <t>ERAUSQUIN LEYVA ,CARLOS EVARISTO</t>
  </si>
  <si>
    <t>07507684</t>
  </si>
  <si>
    <t>ESCOBAR CARBAJAL ,SANDRA INES</t>
  </si>
  <si>
    <t>ARCHIVERO</t>
  </si>
  <si>
    <t>45436217</t>
  </si>
  <si>
    <t>ESCRIBA RAMOS ,ANTHONY VIDAL</t>
  </si>
  <si>
    <t>40557623</t>
  </si>
  <si>
    <t>ESPEJO UZCO ,JUAN CARLOS</t>
  </si>
  <si>
    <t>09642659</t>
  </si>
  <si>
    <t>ESPINO HINOJOSA ,CORINA GRACE</t>
  </si>
  <si>
    <t>08153947</t>
  </si>
  <si>
    <t>ESPINOZA SAMANIEGO DE TERAN ,ELIZABETH PATRICIA</t>
  </si>
  <si>
    <t>10738465</t>
  </si>
  <si>
    <t>FARJE GOMERO ,OSCAR KELVIN</t>
  </si>
  <si>
    <t>LIC. EN PERIODISMO</t>
  </si>
  <si>
    <t>18139368</t>
  </si>
  <si>
    <t>FERNANDEZ DAVILA ,JORGE LUIS</t>
  </si>
  <si>
    <t>ING. DE COMPUTACION Y SISTEMAS</t>
  </si>
  <si>
    <t>16684599</t>
  </si>
  <si>
    <t>FERNANDEZ ESTELA ,AMARILDO</t>
  </si>
  <si>
    <t>09316475</t>
  </si>
  <si>
    <t>FERNANDEZ SUSANIBAR ,FERMIN ALBERTO</t>
  </si>
  <si>
    <t>09152200</t>
  </si>
  <si>
    <t>FERREYROS CORCUERA ,CESAR AUGUSTO</t>
  </si>
  <si>
    <t>09810835</t>
  </si>
  <si>
    <t>FIERRO VIVANCO ,HERLINDA FRANCISCA</t>
  </si>
  <si>
    <t>16783375</t>
  </si>
  <si>
    <t>FIESTAS RAMIREZ ,JOSE ALEX</t>
  </si>
  <si>
    <t>09637953</t>
  </si>
  <si>
    <t>FIGUERES CASTILLO ,JHONNY MARTIN</t>
  </si>
  <si>
    <t>06089252</t>
  </si>
  <si>
    <t>FIGUEROA LETURIA ,GABRIEL LEONARDO</t>
  </si>
  <si>
    <t>06682724</t>
  </si>
  <si>
    <t>FLORES ACUÑA ,JAMES</t>
  </si>
  <si>
    <t>40489405</t>
  </si>
  <si>
    <t>FLORES ALVARADO ,DANIEL DIONEL</t>
  </si>
  <si>
    <t>25716592</t>
  </si>
  <si>
    <t>FLORES CORNEJO ,JUAN CARLOS</t>
  </si>
  <si>
    <t>42526072</t>
  </si>
  <si>
    <t>FLORES DIAZ ,JACQUELINE DANEZA</t>
  </si>
  <si>
    <t>07486120</t>
  </si>
  <si>
    <t>FLORES HUERTA ,ANDRES ELOY</t>
  </si>
  <si>
    <t>PROF. DE EDUC. SECUNDARIA</t>
  </si>
  <si>
    <t>15423911</t>
  </si>
  <si>
    <t>FLORES INCA ,HIPOLITO</t>
  </si>
  <si>
    <t>46008304</t>
  </si>
  <si>
    <t>FLORES SENADOR ,JOSE MANUEL</t>
  </si>
  <si>
    <t>44633213</t>
  </si>
  <si>
    <t>FLORES URBINA ,PATRICIA</t>
  </si>
  <si>
    <t>MAESTRO</t>
  </si>
  <si>
    <t>07875471</t>
  </si>
  <si>
    <t>FLORES VASQUEZ ,BLANCA OLIDES</t>
  </si>
  <si>
    <t>LIC. EN CIENCIAS DE LA ADMINISTRACION AEROESPACIAL</t>
  </si>
  <si>
    <t>08736309</t>
  </si>
  <si>
    <t>FRANCO PEBE ,NILDA ALIDE</t>
  </si>
  <si>
    <t>ARQUITECTO</t>
  </si>
  <si>
    <t>09541188</t>
  </si>
  <si>
    <t>FRISANCHO DAVILA DE MONGE ,CLAUDIA SOFIA</t>
  </si>
  <si>
    <t>27152060</t>
  </si>
  <si>
    <t>GALLARDO TELLO ,SEGUNDO DAVID</t>
  </si>
  <si>
    <t>41711882</t>
  </si>
  <si>
    <t>GALLOSO SALVA ,LUIS MANUEL</t>
  </si>
  <si>
    <t>42145386</t>
  </si>
  <si>
    <t>GALVEZ SOLDEVILLA ,MARIA CRISTINA</t>
  </si>
  <si>
    <t>25790197</t>
  </si>
  <si>
    <t>GAMARRA MIRANDA ,JORGE LUIS</t>
  </si>
  <si>
    <t>42775026</t>
  </si>
  <si>
    <t>GAMARRA QUISPE DE BRICEÑO ,ANNY MAIBETH</t>
  </si>
  <si>
    <t>LIC. EN CIENCIAS DE LA COMUNICACION</t>
  </si>
  <si>
    <t>28222522</t>
  </si>
  <si>
    <t>GAMARRA RIVERA ,MARIO DIMAS</t>
  </si>
  <si>
    <t>10056026</t>
  </si>
  <si>
    <t>GAMBOA NAJARRO ,KEVIN WILDER</t>
  </si>
  <si>
    <t>ING. ELECTRONICA</t>
  </si>
  <si>
    <t>06780258</t>
  </si>
  <si>
    <t>GARCIA CHAVEZ ,ROBERTO CARLOS</t>
  </si>
  <si>
    <t>42418335</t>
  </si>
  <si>
    <t>GARCIA GODOS VASQUEZ DE NATIVIDAD ,NATHALIE NOELIA</t>
  </si>
  <si>
    <t>27051942</t>
  </si>
  <si>
    <t>GARCIA LOZANO ,JESUS</t>
  </si>
  <si>
    <t>LIC. EN SOCIOLOGIA</t>
  </si>
  <si>
    <t>25526202</t>
  </si>
  <si>
    <t>GARCIA MORAN ,SILVIO AUGUSTO</t>
  </si>
  <si>
    <t>40227758</t>
  </si>
  <si>
    <t>GARCIA WOO ,ROSITA CRISTINA</t>
  </si>
  <si>
    <t>40838680</t>
  </si>
  <si>
    <t>GARRAFA GARCIA ,MARTIN</t>
  </si>
  <si>
    <t>08452225</t>
  </si>
  <si>
    <t>GOMEZ VALLES ,LUIS FILIBERTO</t>
  </si>
  <si>
    <t>40627841</t>
  </si>
  <si>
    <t>GONZALES AREVALO ,JOSE RIHARD</t>
  </si>
  <si>
    <t>42097230</t>
  </si>
  <si>
    <t>GONZALES GONZALES ,DANIEL</t>
  </si>
  <si>
    <t>46263169</t>
  </si>
  <si>
    <t>GONZALES LOGUERCIO ,RITA ALEXANDRA</t>
  </si>
  <si>
    <t>07650820</t>
  </si>
  <si>
    <t>GONZALES MUÑOZ ,PEDRO</t>
  </si>
  <si>
    <t>09703070</t>
  </si>
  <si>
    <t>GONZALES VELASQUEZ ,NOEMI</t>
  </si>
  <si>
    <t>40465276</t>
  </si>
  <si>
    <t>GOTELLI MELENDEZ ,FIORELLA MERCEDES</t>
  </si>
  <si>
    <t>40874247</t>
  </si>
  <si>
    <t>GRADOS CERNA ,MAYRA ALANA</t>
  </si>
  <si>
    <t>08831831</t>
  </si>
  <si>
    <t>GRADOS LAZO ,CARLOS ALEJANDRO</t>
  </si>
  <si>
    <t>25765848</t>
  </si>
  <si>
    <t>GRANDEZ LOPEZ ,NESTOR</t>
  </si>
  <si>
    <t>40083098</t>
  </si>
  <si>
    <t>GUERRERO MALVA ,RENZO ESTANISLAO</t>
  </si>
  <si>
    <t>46965529</t>
  </si>
  <si>
    <t>GUERRERO VERONA ,SOLANGE RUBI</t>
  </si>
  <si>
    <t>BACH. EN ADMINISTRACION - GESTION PUBLICA</t>
  </si>
  <si>
    <t>09606859</t>
  </si>
  <si>
    <t>GUEVARA FABIAN ,MARIA MARITZA</t>
  </si>
  <si>
    <t>40088801</t>
  </si>
  <si>
    <t>GUEVARA SEMINARIO ,MARTIN MANUEL</t>
  </si>
  <si>
    <t>40305318</t>
  </si>
  <si>
    <t>GUILLEN JURADO ,LUIS ANGEL</t>
  </si>
  <si>
    <t>40462123</t>
  </si>
  <si>
    <t>GUTIERRES SOLORZANO ,WILFREDDY LUIS</t>
  </si>
  <si>
    <t>01334700</t>
  </si>
  <si>
    <t>GUTIERREZ MENDOZA ,VICENTE MARIO</t>
  </si>
  <si>
    <t>09999224</t>
  </si>
  <si>
    <t>GUTIERREZ ROSAS ,JAIME</t>
  </si>
  <si>
    <t>ING. INFORMATICO</t>
  </si>
  <si>
    <t>25488251</t>
  </si>
  <si>
    <t>GUTIERREZ ZAMBRANO ,VICTOR MANUEL</t>
  </si>
  <si>
    <t>02857882</t>
  </si>
  <si>
    <t>GUZMAN CACHO ,LILIA AMPARO</t>
  </si>
  <si>
    <t>ADMINISTRACION DE NEGOCIOS INTERNACIONALES</t>
  </si>
  <si>
    <t>II SEMESTRE IST</t>
  </si>
  <si>
    <t>40139951</t>
  </si>
  <si>
    <t>GUZMAN CARDENAS ,EVELYN VANESSA</t>
  </si>
  <si>
    <t>70442052</t>
  </si>
  <si>
    <t>GUZMAN PALOMINO ,MARCO GUILLERMO</t>
  </si>
  <si>
    <t>41539317</t>
  </si>
  <si>
    <t>HERNANDEZ MARTINEZ ,VANESSA DEL PILAR</t>
  </si>
  <si>
    <t>V SEMESTRE IST</t>
  </si>
  <si>
    <t>08496960</t>
  </si>
  <si>
    <t>HERRERA ACUÑA ,ARNALDO</t>
  </si>
  <si>
    <t>09562838</t>
  </si>
  <si>
    <t>HERRERA POMA ,FERNANDO</t>
  </si>
  <si>
    <t>45599937</t>
  </si>
  <si>
    <t>HERRERA SALAS ,RENATO ALONSO</t>
  </si>
  <si>
    <t>VIII CICLO UNIV</t>
  </si>
  <si>
    <t>08811234</t>
  </si>
  <si>
    <t>HERVIAS CONCHA ,JAVIER MARTIN</t>
  </si>
  <si>
    <t>ING. MECANICO</t>
  </si>
  <si>
    <t>07082977</t>
  </si>
  <si>
    <t>HONORIO OLIVARES ,GERMAN FAUSTO</t>
  </si>
  <si>
    <t>43169867</t>
  </si>
  <si>
    <t>HUALI VELIZ ,FREDDY ANTONIO</t>
  </si>
  <si>
    <t>06817534</t>
  </si>
  <si>
    <t>HUAMAN ALACUTTE ,VICENTE FEDERICO</t>
  </si>
  <si>
    <t>10315447</t>
  </si>
  <si>
    <t>HUAMAN HUARCAYA ,RUTH GUADALUPE</t>
  </si>
  <si>
    <t>LIC. EN EDUCACION</t>
  </si>
  <si>
    <t>43111177</t>
  </si>
  <si>
    <t>HUAMANI CAVEL ,BERNARDO ALEJANDRO</t>
  </si>
  <si>
    <t>09745168</t>
  </si>
  <si>
    <t>HUAMANI ECHEVARRIA ,CARLOS MANUEL</t>
  </si>
  <si>
    <t>07508448</t>
  </si>
  <si>
    <t>HUANCA LUQUE ,CELSO</t>
  </si>
  <si>
    <t>70096305</t>
  </si>
  <si>
    <t>HUIVIN CARHUANCHO ,MARLITH SULEY</t>
  </si>
  <si>
    <t>LIC. EN ENFERMERIA</t>
  </si>
  <si>
    <t>72031241</t>
  </si>
  <si>
    <t>HUMALA CHAMAYA ,JANETH KAREN ROSA</t>
  </si>
  <si>
    <t>UNIVERSIDAD</t>
  </si>
  <si>
    <t>44792149</t>
  </si>
  <si>
    <t>HURTADO ARCE ,MARIA LOURDES</t>
  </si>
  <si>
    <t>LIC. EN TRABAJO SOCIAL</t>
  </si>
  <si>
    <t>45028190</t>
  </si>
  <si>
    <t xml:space="preserve">HURTADO DE LOS RIOS ,IRVIN JONATTAN </t>
  </si>
  <si>
    <t>40190559</t>
  </si>
  <si>
    <t>HURTADO MARTINEZ ,YRIS ELENA</t>
  </si>
  <si>
    <t>08543749</t>
  </si>
  <si>
    <t>IBAÑEZ ROSALES ,LUZ DANILA</t>
  </si>
  <si>
    <t>EDUCACION INICIAL</t>
  </si>
  <si>
    <t>43575081</t>
  </si>
  <si>
    <t>IGNACIO MALCA ,JHONNY ALEJANDRO</t>
  </si>
  <si>
    <t>40796357</t>
  </si>
  <si>
    <t>INGA CONDEZO ,HENRRY JESUS</t>
  </si>
  <si>
    <t>46654950</t>
  </si>
  <si>
    <t>ISLACHIN SANCHEZ ,LUIS ANGEL</t>
  </si>
  <si>
    <t>47331952</t>
  </si>
  <si>
    <t>JARA LARREA ,RICARDO AUGUSTO</t>
  </si>
  <si>
    <t>08599810</t>
  </si>
  <si>
    <t>JARA TELLO ,GLADYS CECILIA</t>
  </si>
  <si>
    <t>40056127</t>
  </si>
  <si>
    <t>JARA VELA ,PIERO PAUL</t>
  </si>
  <si>
    <t>07730715</t>
  </si>
  <si>
    <t>JAUREGUI CRESPO ,LUIS MIGUEL</t>
  </si>
  <si>
    <t>40152204</t>
  </si>
  <si>
    <t>JORDAN ONARI ,KATTYA ROSARIO</t>
  </si>
  <si>
    <t>08740984</t>
  </si>
  <si>
    <t>JUAREZ CHIRINOS  ,GUSTAVO MANUEL</t>
  </si>
  <si>
    <t>MEDICO CIRUJANO</t>
  </si>
  <si>
    <t>70435079</t>
  </si>
  <si>
    <t>JULCA CIRIACO ,MARIA LUISA</t>
  </si>
  <si>
    <t>ING. ZOOTECNISTA</t>
  </si>
  <si>
    <t>10425436</t>
  </si>
  <si>
    <t>JULCA MARTINEZ ,PEDRO MARCOS</t>
  </si>
  <si>
    <t>40227344</t>
  </si>
  <si>
    <t>LA NOIRE NUÑEZ ,SANDRA JOHANNA</t>
  </si>
  <si>
    <t>25516831</t>
  </si>
  <si>
    <t>LA ROSA ROBLES ,LILIANA BEATRIZ</t>
  </si>
  <si>
    <t>18161373</t>
  </si>
  <si>
    <t>LAREDO REYNA ,JORGE ALEJANDRO</t>
  </si>
  <si>
    <t>42779220</t>
  </si>
  <si>
    <t>LAVADO ACOSTA ,KELIT DORCAS</t>
  </si>
  <si>
    <t>08425024</t>
  </si>
  <si>
    <t>LAZO DIAZ ,ADRIAN NATIVIDAD</t>
  </si>
  <si>
    <t>40456016</t>
  </si>
  <si>
    <t>LECHUGA MARMANILLO ,ADRIANA KARLA</t>
  </si>
  <si>
    <t>07841834</t>
  </si>
  <si>
    <t>LEIVA VITERI ,HUMBERTO WILLIAN</t>
  </si>
  <si>
    <t>08087257</t>
  </si>
  <si>
    <t>LEON BALDEON ,SOLEDAD</t>
  </si>
  <si>
    <t>07960370</t>
  </si>
  <si>
    <t>LEON CASTILLO ,JUAN MOISES</t>
  </si>
  <si>
    <t>41752648</t>
  </si>
  <si>
    <t>LEON GUISADO ,MIRIAM TRINIDAD</t>
  </si>
  <si>
    <t>40557651</t>
  </si>
  <si>
    <t>LEON MARTINEZ ,CARMEN VICTORIA</t>
  </si>
  <si>
    <t>40722972</t>
  </si>
  <si>
    <t>LEON VALDERRAMA ,MARGOT</t>
  </si>
  <si>
    <t>06715611</t>
  </si>
  <si>
    <t>LIAO RENGIFO ,RAUL ALFREDO</t>
  </si>
  <si>
    <t>00494093</t>
  </si>
  <si>
    <t xml:space="preserve">LIENDO LIENDO ,LUIS ALEJANDRO </t>
  </si>
  <si>
    <t>41822847</t>
  </si>
  <si>
    <t>LIMACO NINAHUANCA ,WILMAN JOSUE</t>
  </si>
  <si>
    <t>LIC. EN ESTADISTICA</t>
  </si>
  <si>
    <t>07260850</t>
  </si>
  <si>
    <t>LINARES CAJAHUARINGA ,AUREA TERESA</t>
  </si>
  <si>
    <t>08298645</t>
  </si>
  <si>
    <t>LIÑAN TANTAS ,ASUNCION EDITH</t>
  </si>
  <si>
    <t>EDUCACION TECNICA COMPLETA</t>
  </si>
  <si>
    <t>07477835</t>
  </si>
  <si>
    <t>LIZAMA TORRES ,ALBERTO ROBERTO</t>
  </si>
  <si>
    <t>19970522</t>
  </si>
  <si>
    <t>LLANOS MEJICO ,MONICA BEATRIZ</t>
  </si>
  <si>
    <t>25775635</t>
  </si>
  <si>
    <t>LLOCCLLA GONZALES ,ENRIQUE CARLOS</t>
  </si>
  <si>
    <t>07351129</t>
  </si>
  <si>
    <t>LOAYZA CORDERO ,JORGE MARTIN</t>
  </si>
  <si>
    <t>08405415</t>
  </si>
  <si>
    <t>LOAYZA POMAHUALLCA ,HERNAN DEMETRIO</t>
  </si>
  <si>
    <t>40401706</t>
  </si>
  <si>
    <t>LOLI NUÑEZ ,JUAN ANTONIO</t>
  </si>
  <si>
    <t>40185549</t>
  </si>
  <si>
    <t>LONGA CERNA ,JAIME</t>
  </si>
  <si>
    <t>04018509</t>
  </si>
  <si>
    <t>LOPE BERNUY ,JUANA YRENE</t>
  </si>
  <si>
    <t>21288388</t>
  </si>
  <si>
    <t>LOYOLA LOYOLA ,VIOLETA ROSARIO</t>
  </si>
  <si>
    <t>08684697</t>
  </si>
  <si>
    <t>LOZANO LEVANO ,JOSE LUIS</t>
  </si>
  <si>
    <t>45526879</t>
  </si>
  <si>
    <t>LUNA VERDE ,YANETH PATRICIA</t>
  </si>
  <si>
    <t>42287873</t>
  </si>
  <si>
    <t>LY MALLMA ,YANG EDUARDO</t>
  </si>
  <si>
    <t>08153443</t>
  </si>
  <si>
    <t>MACEDO PACHERRES ,TANIA FRANCISCA</t>
  </si>
  <si>
    <t>06041120</t>
  </si>
  <si>
    <t>MACHUCA DE LOS RIOS ,JOSE CARLOS</t>
  </si>
  <si>
    <t>40954341</t>
  </si>
  <si>
    <t>MALASPINA QUEVEDO ,LUIS FRANCISCO</t>
  </si>
  <si>
    <t>10236162</t>
  </si>
  <si>
    <t>MALCA ALBITRES ,ROGELIO</t>
  </si>
  <si>
    <t>25764621</t>
  </si>
  <si>
    <t>MALDONADO CABRERA ,MONICA PATRICIA</t>
  </si>
  <si>
    <t>00885641</t>
  </si>
  <si>
    <t>MALDONADO CHOTA ,ALBERTO</t>
  </si>
  <si>
    <t>09526978</t>
  </si>
  <si>
    <t>MANCO SUNI ,CARLOS ALBERTO</t>
  </si>
  <si>
    <t>07094114</t>
  </si>
  <si>
    <t>MANDUJANO SAQUICURAY ,ALBERTO</t>
  </si>
  <si>
    <t>SECUNDARIA INCOMPLETA</t>
  </si>
  <si>
    <t>40266151</t>
  </si>
  <si>
    <t>MANRIQUE RAMOS ,CARMEN ROSA</t>
  </si>
  <si>
    <t>07496849</t>
  </si>
  <si>
    <t>MARILUZ SILVA ,BERTHA YOVANA</t>
  </si>
  <si>
    <t>09769280</t>
  </si>
  <si>
    <t>MARQUEZ CASTILLO ,DANIEL JUSTO</t>
  </si>
  <si>
    <t>09998258</t>
  </si>
  <si>
    <t>MARQUEZ DE OLIVEIRA ,LAURO JOHNNY</t>
  </si>
  <si>
    <t>OFIC. CUBIER. Y PILOT. NAV.</t>
  </si>
  <si>
    <t>41410395</t>
  </si>
  <si>
    <t>MARTINEZ ALVARO ,CESAR ALEXANDER</t>
  </si>
  <si>
    <t>09894441</t>
  </si>
  <si>
    <t>MARTINEZ HERNANDEZ ,ALBERTO RAUL</t>
  </si>
  <si>
    <t>09595762</t>
  </si>
  <si>
    <t>MARTINEZ YAYA ,JUANA LIDIA</t>
  </si>
  <si>
    <t>25524515</t>
  </si>
  <si>
    <t>MATOS LOPEZ ,LUIS NORMAN</t>
  </si>
  <si>
    <t>SECUNDARIA</t>
  </si>
  <si>
    <t>07301379</t>
  </si>
  <si>
    <t>MATTO MATTA ,JORGE LUIS</t>
  </si>
  <si>
    <t>MECANICA DE PRODUCCION</t>
  </si>
  <si>
    <t>06004962</t>
  </si>
  <si>
    <t>MAURICIO MAYTA ,MANUEL ARTURO</t>
  </si>
  <si>
    <t>22413748</t>
  </si>
  <si>
    <t>MAYLLE ALEJANDRO ,JUAN ANTONIO</t>
  </si>
  <si>
    <t>23928088</t>
  </si>
  <si>
    <t>MAYORGA LIZARRAGA ,DAVID FERNANDO</t>
  </si>
  <si>
    <t>25784409</t>
  </si>
  <si>
    <t>MAYORGA SANCHEZ ,DAVID MARTIN</t>
  </si>
  <si>
    <t>26709849</t>
  </si>
  <si>
    <t>MAZA ESPINOZA ,OSCAR</t>
  </si>
  <si>
    <t>45469494</t>
  </si>
  <si>
    <t>MEDINA BARDALEZ ,KEILA</t>
  </si>
  <si>
    <t>08839898</t>
  </si>
  <si>
    <t>MEDINA QUIROZ ,MARIO PASTOR</t>
  </si>
  <si>
    <t>CIENCIAS ADMINISTRATIVAS</t>
  </si>
  <si>
    <t>29657440</t>
  </si>
  <si>
    <t>MENDIVIL COLPAERT ,MARIA DEL CARMEN</t>
  </si>
  <si>
    <t>08703044</t>
  </si>
  <si>
    <t>MENDIZABAL CASTILLO ,ROQUE MARIO</t>
  </si>
  <si>
    <t>45748332</t>
  </si>
  <si>
    <t>MENDOZA DEL MAESTRO ,DANIEL GILBERTO</t>
  </si>
  <si>
    <t>07453770</t>
  </si>
  <si>
    <t>MENDOZA VILLAFANY ,MAGALI YAZMIN</t>
  </si>
  <si>
    <t>08858549</t>
  </si>
  <si>
    <t>MENENDEZ LAVALLE ,RICARDO WALTER</t>
  </si>
  <si>
    <t>41881395</t>
  </si>
  <si>
    <t>MENOR TORRES ,NELLY</t>
  </si>
  <si>
    <t>ADMINISTRACION Y GESTION PUBLICA</t>
  </si>
  <si>
    <t>09662328</t>
  </si>
  <si>
    <t>MERA CADILLO ,FERMIN</t>
  </si>
  <si>
    <t>IX CICLO UNIV</t>
  </si>
  <si>
    <t>40991400</t>
  </si>
  <si>
    <t>MESCUA HUAMANI ,RAUL ALEJANDRO</t>
  </si>
  <si>
    <t>TECNICO EN REDES Y COMUNICACIONES DE DATOS</t>
  </si>
  <si>
    <t>10131995</t>
  </si>
  <si>
    <t>MEZA FERNANDEZ ,ANTONIO</t>
  </si>
  <si>
    <t>ELECTRICIDAD</t>
  </si>
  <si>
    <t>29662823</t>
  </si>
  <si>
    <t>MEZA OLIVARES ,ROBERTO MANUEL</t>
  </si>
  <si>
    <t>08855202</t>
  </si>
  <si>
    <t>MEZARINA CASTRO ,MARTIN VIRGILIO</t>
  </si>
  <si>
    <t>ING. DE PETROLEO</t>
  </si>
  <si>
    <t>08164521</t>
  </si>
  <si>
    <t>MEZARINA MENDOZA ,KARIM MAGGI</t>
  </si>
  <si>
    <t>CIENCIAS DE LA COMUNICACION</t>
  </si>
  <si>
    <t>09452312</t>
  </si>
  <si>
    <t>MOLINA COTAQUISPE ,NANCY ROSALIA</t>
  </si>
  <si>
    <t>09769370</t>
  </si>
  <si>
    <t>MONTALVO CORTEZ ,CESAR JUAN</t>
  </si>
  <si>
    <t>46007002</t>
  </si>
  <si>
    <t>MONTERO CRUZ ,DIANA JULIA</t>
  </si>
  <si>
    <t>17902300</t>
  </si>
  <si>
    <t>MONTERO VALDIVIEZO ,CARMEN CIRA</t>
  </si>
  <si>
    <t>09410703</t>
  </si>
  <si>
    <t>MONZON ACUÑA ,ERIKA TANIA</t>
  </si>
  <si>
    <t>ING. PESQUERO</t>
  </si>
  <si>
    <t>46715922</t>
  </si>
  <si>
    <t>MORALES LAVADO ,LISBETH MILAGROS</t>
  </si>
  <si>
    <t>40843653</t>
  </si>
  <si>
    <t>MORANTE MANRIQUE ,ANGELA LIZET</t>
  </si>
  <si>
    <t>40221797</t>
  </si>
  <si>
    <t>MORENO AZAÑA ,RAQUEL LIZET</t>
  </si>
  <si>
    <t>16123947</t>
  </si>
  <si>
    <t>MORENO PINADO ,MARIA EUGENIA</t>
  </si>
  <si>
    <t>21804745</t>
  </si>
  <si>
    <t>MOREYRA ALZAMORA ,SANDRA LUZ</t>
  </si>
  <si>
    <t>41870852</t>
  </si>
  <si>
    <t>MORON LLANOS ,JUAN AUGUSTO</t>
  </si>
  <si>
    <t>INGENIERIA GEOGRAFICA Y ECOLOGICA</t>
  </si>
  <si>
    <t>26673916</t>
  </si>
  <si>
    <t>MOSQUEIRA RAMIREZ ,HERMES ROBERTO</t>
  </si>
  <si>
    <t>08157175</t>
  </si>
  <si>
    <t>MOYA GOYCOCHEA ,RAFAEL CESAR</t>
  </si>
  <si>
    <t>43004217</t>
  </si>
  <si>
    <t>MUGUERZA ORREGO ,PAMELA ROCIO</t>
  </si>
  <si>
    <t>LIC. EN TRADUCCION E INTERPRETACION</t>
  </si>
  <si>
    <t>09859150</t>
  </si>
  <si>
    <t>MUÑANTE LOAYZA ,PATRICK JAVIER</t>
  </si>
  <si>
    <t>INSTITUTO</t>
  </si>
  <si>
    <t>06795811</t>
  </si>
  <si>
    <t>MUZAURIETA LUJAN ,JEANNETE YVONNE</t>
  </si>
  <si>
    <t>09772835</t>
  </si>
  <si>
    <t>NALVARTE CUADROS ,DANILO</t>
  </si>
  <si>
    <t>44746893</t>
  </si>
  <si>
    <t>NATEROS MARTINEZ ,ISABEL GISELA</t>
  </si>
  <si>
    <t>06785891</t>
  </si>
  <si>
    <t>NATIVIDAD SANCHEZ ,DANIEL ENRIQUE</t>
  </si>
  <si>
    <t>ANTROPOLOGIA</t>
  </si>
  <si>
    <t>46989987</t>
  </si>
  <si>
    <t>NAVARRETE RODRIGUEZ ,LUCINDA STEPHANIE</t>
  </si>
  <si>
    <t>09722342</t>
  </si>
  <si>
    <t>NAVARRO FLORES ,LUIS WALTER</t>
  </si>
  <si>
    <t>40361689</t>
  </si>
  <si>
    <t>NERVI MARTINEZ DE PINILLOS ,VIVIANA GRISELDA</t>
  </si>
  <si>
    <t>07253281</t>
  </si>
  <si>
    <t>NUÑEZ BECERRA ,MARIA SELENEE</t>
  </si>
  <si>
    <t>07616912</t>
  </si>
  <si>
    <t>NUÑEZ ZEVALLOS ,VIOLETA FABIOLA</t>
  </si>
  <si>
    <t>07590345</t>
  </si>
  <si>
    <t>NUREÑA ESCOBEDO ,RENEE ROSA</t>
  </si>
  <si>
    <t>10325136</t>
  </si>
  <si>
    <t>OBREGON MONTES ,RICARDO MIGUEL</t>
  </si>
  <si>
    <t>ING. MECANICO DE FLUIDOS</t>
  </si>
  <si>
    <t>72398687</t>
  </si>
  <si>
    <t>OBREGON RIOS ,CLAUDIA CAROLINA</t>
  </si>
  <si>
    <t>ADMINISTRACION Y SISTEMAS</t>
  </si>
  <si>
    <t>III CICLO UNIV</t>
  </si>
  <si>
    <t>41590122</t>
  </si>
  <si>
    <t>OCAS CAMPOVERDE ,LILI</t>
  </si>
  <si>
    <t>31682861</t>
  </si>
  <si>
    <t>OCROSPOMA REYNAGA ,KELLY YANINA</t>
  </si>
  <si>
    <t>08069677</t>
  </si>
  <si>
    <t>OLIVA CARICCHIO ,CLARA INES</t>
  </si>
  <si>
    <t>08432319</t>
  </si>
  <si>
    <t>OMRRAN VILA ,SOLEDAD BLANCA</t>
  </si>
  <si>
    <t>42402245</t>
  </si>
  <si>
    <t>ORBEGOSO SALAZAR ,CARLOS EDUARDO</t>
  </si>
  <si>
    <t>46541597</t>
  </si>
  <si>
    <t>ORDOÑEZ ZAVALA ,ROMMY ESTEFFANY</t>
  </si>
  <si>
    <t>06713513</t>
  </si>
  <si>
    <t>ORE RICHLE ,EVA GABINA</t>
  </si>
  <si>
    <t>ING. EN INDUSTRIAS ALIMENTARIAS</t>
  </si>
  <si>
    <t>10798258</t>
  </si>
  <si>
    <t>OREJUELA QUINTANA ,CARLOS FERNANDO AUGUSTO</t>
  </si>
  <si>
    <t>43436381</t>
  </si>
  <si>
    <t>ORELLANA HUAMAN ,MARIELLA PILAR</t>
  </si>
  <si>
    <t>29610739</t>
  </si>
  <si>
    <t>OROSCO CHAVEZ ,ALVARO EDWIN</t>
  </si>
  <si>
    <t>25607544</t>
  </si>
  <si>
    <t>OROZCO PINTO-BAZURCO ,LILIANA MARTINA</t>
  </si>
  <si>
    <t>46183970</t>
  </si>
  <si>
    <t>ORTIZ DURAN ,CESAR FERNANDO</t>
  </si>
  <si>
    <t>70441763</t>
  </si>
  <si>
    <t>ORTIZ GASPAR ,DAVID ANIBAL</t>
  </si>
  <si>
    <t>10148467</t>
  </si>
  <si>
    <t>OSORIO BARRAZA ,STEVE GIULIANO</t>
  </si>
  <si>
    <t>08764846</t>
  </si>
  <si>
    <t>OSSO TALLEDO ,OTTO OSCAR</t>
  </si>
  <si>
    <t>08407251</t>
  </si>
  <si>
    <t>OYARCE POSTIGO ,MANUEL FABIAN</t>
  </si>
  <si>
    <t>06247580</t>
  </si>
  <si>
    <t>PAIRAZAMAN TORRES ,JOSE LUIS</t>
  </si>
  <si>
    <t>09624483</t>
  </si>
  <si>
    <t>PALACIOS YARLEQUE ,ALEJANDRO</t>
  </si>
  <si>
    <t>41253733</t>
  </si>
  <si>
    <t>PALOMINO AMBLODEGUI ,RAUL JESUS</t>
  </si>
  <si>
    <t>08635072</t>
  </si>
  <si>
    <t>PALOMINO HERENCIA ,EMILIO ABDEL</t>
  </si>
  <si>
    <t>ING. ELECTRICISTA</t>
  </si>
  <si>
    <t>28273326</t>
  </si>
  <si>
    <t>PALOMINO PALOMINO ,LUIS ALFREDO</t>
  </si>
  <si>
    <t>08594140</t>
  </si>
  <si>
    <t>PALOMINO ZAVALA ,MARIA VERONICA</t>
  </si>
  <si>
    <t>COMUNICACION SOCIAL</t>
  </si>
  <si>
    <t>10628235</t>
  </si>
  <si>
    <t>PANEZ RICALDI ,PAOLO PAUL</t>
  </si>
  <si>
    <t>10611063</t>
  </si>
  <si>
    <t>PASAPERA TRUJILLO ,FABIOLA SUSANA</t>
  </si>
  <si>
    <t>07013751</t>
  </si>
  <si>
    <t>PASSALACQUA AGUIRRE ,CARLOS ALBERTO</t>
  </si>
  <si>
    <t>40943910</t>
  </si>
  <si>
    <t>PAUCAR LLAMOGA ,EDUARDO CESAR</t>
  </si>
  <si>
    <t>21122433</t>
  </si>
  <si>
    <t>PAZ VALENZUELA ,MIRKO RUBEN</t>
  </si>
  <si>
    <t>07371952</t>
  </si>
  <si>
    <t>PECHE DAMIAN ,PEDRO</t>
  </si>
  <si>
    <t>41444627</t>
  </si>
  <si>
    <t>PEREZ ALVA ,OMAR JAVIER</t>
  </si>
  <si>
    <t>ING. ESTADISTICA</t>
  </si>
  <si>
    <t>06063985</t>
  </si>
  <si>
    <t>PEREZ AMASIFUEN ,CARLOS NILO</t>
  </si>
  <si>
    <t>42296151</t>
  </si>
  <si>
    <t>PEREZ CANDIOTTI ,MERLIN JANETH</t>
  </si>
  <si>
    <t>40935726</t>
  </si>
  <si>
    <t>PEREZ ESTRADA ,DORA AMELIA</t>
  </si>
  <si>
    <t>25740554</t>
  </si>
  <si>
    <t>PEREZ NOVOA ,LUIS ALBERTO</t>
  </si>
  <si>
    <t>06270150</t>
  </si>
  <si>
    <t>PEREZ RODRIGUEZ ,VICTOR CESAR</t>
  </si>
  <si>
    <t>29686436</t>
  </si>
  <si>
    <t>PEZO ROMANI ,ALBERTO JULIAN</t>
  </si>
  <si>
    <t>15647866</t>
  </si>
  <si>
    <t>PIJO TAPIA ,DAVID PABLO</t>
  </si>
  <si>
    <t>70056051</t>
  </si>
  <si>
    <t>PINEDO JULCA ,JALBERT</t>
  </si>
  <si>
    <t xml:space="preserve">CONTABILIDAD Y FINANZAS </t>
  </si>
  <si>
    <t>40371841</t>
  </si>
  <si>
    <t>PISCOYA SANCHEZ ,LUCIA CRISTINA</t>
  </si>
  <si>
    <t>44026516</t>
  </si>
  <si>
    <t>PIZARRO CANEVARO ,CLAUDIA LUZ</t>
  </si>
  <si>
    <t>ADMINISTRACION EN SECRETARIADO</t>
  </si>
  <si>
    <t>19881093</t>
  </si>
  <si>
    <t>PLAZA HUAMAN ,JULIAN FELIX</t>
  </si>
  <si>
    <t>PRIMARIA COMPLETA</t>
  </si>
  <si>
    <t>06266842</t>
  </si>
  <si>
    <t>POLLERI GALDOS ,RAUL ENRIQUE</t>
  </si>
  <si>
    <t>09576179</t>
  </si>
  <si>
    <t>POLO PAREDES ,ELVIS</t>
  </si>
  <si>
    <t>07962013</t>
  </si>
  <si>
    <t>POMA OQUENDO ,EUGENIO EMILIO</t>
  </si>
  <si>
    <t>41233039</t>
  </si>
  <si>
    <t>POMA QUISPE ,KETTY NERIDA</t>
  </si>
  <si>
    <t>21544503</t>
  </si>
  <si>
    <t>PONCE FARFAN ,AUGUSTO ALFONSO</t>
  </si>
  <si>
    <t>29635485</t>
  </si>
  <si>
    <t>PORTUGAL MANRIQUE ,LUIS ANGEL</t>
  </si>
  <si>
    <t>25501026</t>
  </si>
  <si>
    <t>POZO CCASANI ,FABIAN GUSTAVO</t>
  </si>
  <si>
    <t>10346786</t>
  </si>
  <si>
    <t>PRADA ARROYO ,MARIELA</t>
  </si>
  <si>
    <t>41129053</t>
  </si>
  <si>
    <t>PRADO BUSTAMANTE ,PATRICIA ROSARIO</t>
  </si>
  <si>
    <t>07629800</t>
  </si>
  <si>
    <t>PUERTAS CANADELL ,OMAR HECTOR</t>
  </si>
  <si>
    <t>41777700</t>
  </si>
  <si>
    <t>QUEREVALU GARCIA ,FABIOLA</t>
  </si>
  <si>
    <t>08874899</t>
  </si>
  <si>
    <t>QUINTANILLA LUGO ,GUSTAVO JAVIER</t>
  </si>
  <si>
    <t>23869085</t>
  </si>
  <si>
    <t>QUIRITA BEJAR ,EDGAR MARCELINO</t>
  </si>
  <si>
    <t>40024853</t>
  </si>
  <si>
    <t>QUISPE CERNA ,MARIA ISABEL</t>
  </si>
  <si>
    <t>42764940</t>
  </si>
  <si>
    <t>QUISPE FERNANDEZ ,MANUEL ADRIAN</t>
  </si>
  <si>
    <t>08150381</t>
  </si>
  <si>
    <t>QUISPE HILARES ,JOHNNY ANGEL</t>
  </si>
  <si>
    <t>08416747</t>
  </si>
  <si>
    <t>QUISPE HITO ,PABLO GENARO</t>
  </si>
  <si>
    <t>16003313</t>
  </si>
  <si>
    <t>QUISPE RICALDI ,ASISCLO ESTEBAN</t>
  </si>
  <si>
    <t>43361839</t>
  </si>
  <si>
    <t>QWISTGAARD SUAREZ ,JOSE LUIS</t>
  </si>
  <si>
    <t>44448535</t>
  </si>
  <si>
    <t>RAMIREZ CASTILLO ,DIANA ROSALIA</t>
  </si>
  <si>
    <t>41888302</t>
  </si>
  <si>
    <t>RAMIREZ GAMARRA ,CLAUDIA MARIA</t>
  </si>
  <si>
    <t>40181751</t>
  </si>
  <si>
    <t>RAMIREZ GUERRERO ,VETZNA FLAVIOLA</t>
  </si>
  <si>
    <t>25793980</t>
  </si>
  <si>
    <t>RAMIREZ MORENO ,RAPHAEL ENRIQUE</t>
  </si>
  <si>
    <t>41315969</t>
  </si>
  <si>
    <t>RAMIREZ ORDUÑA ,KATTY ELEUTERIA</t>
  </si>
  <si>
    <t>06053025</t>
  </si>
  <si>
    <t>RAMIREZ RODRIGUEZ ,CARLOS RONING</t>
  </si>
  <si>
    <t>09907251</t>
  </si>
  <si>
    <t>RAMIREZ ZAPATA ,DENNICE LYDHA</t>
  </si>
  <si>
    <t>ING. ADMINISTRATIVO</t>
  </si>
  <si>
    <t>41147893</t>
  </si>
  <si>
    <t>RAMOS SANES ,RICHARD VIDAL</t>
  </si>
  <si>
    <t>41367835</t>
  </si>
  <si>
    <t>REAÑO VERASTEGUI ,MELISSA ELENA DEL ROSARIO</t>
  </si>
  <si>
    <t>25742880</t>
  </si>
  <si>
    <t>REATEGUI VELIZ ,JESSICA AMELIA</t>
  </si>
  <si>
    <t>16665951</t>
  </si>
  <si>
    <t>REQUEJO ALVAREZ ,NELLY CARMINA</t>
  </si>
  <si>
    <t>09957771</t>
  </si>
  <si>
    <t>REQUENA CASTRO ,JESUS NICANOR</t>
  </si>
  <si>
    <t>41668769</t>
  </si>
  <si>
    <t>RETAMOZO VELARDE ,RAUL NICOLAS</t>
  </si>
  <si>
    <t>45402067</t>
  </si>
  <si>
    <t>REYES CHACHAPOYAS ,ROLANDO</t>
  </si>
  <si>
    <t>40143539</t>
  </si>
  <si>
    <t>REYES GONZALES ,KATHERINE GERALDINE</t>
  </si>
  <si>
    <t>17546172</t>
  </si>
  <si>
    <t>REYES SANTAMARIA ,WILMER</t>
  </si>
  <si>
    <t>09188131</t>
  </si>
  <si>
    <t>RICALDI CALLE ,CARMEN VICTORIA</t>
  </si>
  <si>
    <t>10475587</t>
  </si>
  <si>
    <t>RICO RIVADENEIRA ,GUMERCINDA</t>
  </si>
  <si>
    <t>46216724</t>
  </si>
  <si>
    <t>RIEGA QUEZADA ,CINTIA ZULEICA</t>
  </si>
  <si>
    <t>09748089</t>
  </si>
  <si>
    <t>RIOS DIAZ ,ORLANDO HUGO</t>
  </si>
  <si>
    <t>06175531</t>
  </si>
  <si>
    <t>RIOS GONZALES ,JUAN ELEUTERIO</t>
  </si>
  <si>
    <t>06954476</t>
  </si>
  <si>
    <t>RIOS HIGINIO ,ARBEA</t>
  </si>
  <si>
    <t>44815525</t>
  </si>
  <si>
    <t>RIVERA FRANCIA ,PABLO CESAR</t>
  </si>
  <si>
    <t>10002524</t>
  </si>
  <si>
    <t>RIVERA VASQUEZ ,SAMUEL ENRIQUE</t>
  </si>
  <si>
    <t>10144324</t>
  </si>
  <si>
    <t>ROCA VALENCIA ,BENIGNO</t>
  </si>
  <si>
    <t>09383595</t>
  </si>
  <si>
    <t>ROCCA GASTELO ,PAUL CESAR</t>
  </si>
  <si>
    <t>18199470</t>
  </si>
  <si>
    <t>RODAS CUEVA ,RICHERD HOMERO</t>
  </si>
  <si>
    <t>21431790</t>
  </si>
  <si>
    <t>RODRIGUEZ CAMACHO ,HARRY MAXIMIANO</t>
  </si>
  <si>
    <t>07442193</t>
  </si>
  <si>
    <t>RODRIGUEZ CARPIO ,CARMEN ELVIRA</t>
  </si>
  <si>
    <t>41550679</t>
  </si>
  <si>
    <t>RODRIGUEZ DIOSES ,WILDER JUNIOR</t>
  </si>
  <si>
    <t>47284018</t>
  </si>
  <si>
    <t>RODRIGUEZ MERCEDES ,ADRIAN JOEL</t>
  </si>
  <si>
    <t>40523122</t>
  </si>
  <si>
    <t>RODRIGUEZ REATEGUI ,RANY FRANCISCO</t>
  </si>
  <si>
    <t>40494691</t>
  </si>
  <si>
    <t>RODRIGUEZ VENTURA ,ALEJANDRO JESUS</t>
  </si>
  <si>
    <t>40033230</t>
  </si>
  <si>
    <t>RODRIGUEZ ZAVALETA ,GORKI</t>
  </si>
  <si>
    <t>43931265</t>
  </si>
  <si>
    <t>ROJAS ARZABE ,SANTOS WILLAN</t>
  </si>
  <si>
    <t>08071645</t>
  </si>
  <si>
    <t>ROJAS CARBAJAL ,ZENOBIA AMALIA</t>
  </si>
  <si>
    <t>CONTADOR MERCANTIL</t>
  </si>
  <si>
    <t>20021405</t>
  </si>
  <si>
    <t>ROJAS LERMO ,EDISON HUGO</t>
  </si>
  <si>
    <t>09937994</t>
  </si>
  <si>
    <t>ROJAS NIÑO ,KARINA YSABEL</t>
  </si>
  <si>
    <t>70439951</t>
  </si>
  <si>
    <t>ROJAS SANCHEZ ,PIA MARIELLA</t>
  </si>
  <si>
    <t>42047476</t>
  </si>
  <si>
    <t>ROMANI CARBAJAL ,JUAN CARLOS</t>
  </si>
  <si>
    <t>10725202</t>
  </si>
  <si>
    <t>ROMANI QUISPE ,LAURA LILIANA BLANCA</t>
  </si>
  <si>
    <t>08799116</t>
  </si>
  <si>
    <t>ROMERO ALCALA ,AQUILINO HERMES</t>
  </si>
  <si>
    <t>40018131</t>
  </si>
  <si>
    <t>ROMERO CASABONA ,MILAGROS DARIA</t>
  </si>
  <si>
    <t>01334200</t>
  </si>
  <si>
    <t>ROMERO RIOS ,JORGE JOHNNY</t>
  </si>
  <si>
    <t>10064157</t>
  </si>
  <si>
    <t>RONDON MACHACA ,DANIEL</t>
  </si>
  <si>
    <t>70657923</t>
  </si>
  <si>
    <t>RUEDA HERNANDEZ ,YOMARA LETICIA</t>
  </si>
  <si>
    <t>42972680</t>
  </si>
  <si>
    <t>RUIZ MAYURI ,CHRISTIAN ALFREDO</t>
  </si>
  <si>
    <t>45434804</t>
  </si>
  <si>
    <t>SAAVEDRA PALOMINO ,EUSTELLA MARCELA</t>
  </si>
  <si>
    <t>08377121</t>
  </si>
  <si>
    <t>SAAVEDRA POLANCO ,CARLOS AUGUSTO</t>
  </si>
  <si>
    <t>41173834</t>
  </si>
  <si>
    <t>SAAVEDRA VELASQUEZ ,LIA CAROLINA</t>
  </si>
  <si>
    <t>40595321</t>
  </si>
  <si>
    <t>SAAVEDRA ZAVALETA ,CARLOS ALBERTO</t>
  </si>
  <si>
    <t>42690068</t>
  </si>
  <si>
    <t>SALAS OJEDA ,JORGE EDUARDO</t>
  </si>
  <si>
    <t>08010887</t>
  </si>
  <si>
    <t>SALAS TASSO ,ERNESTO ALBERTO</t>
  </si>
  <si>
    <t>07218243</t>
  </si>
  <si>
    <t>SALAZAR AMES ,EDDA MARITZA</t>
  </si>
  <si>
    <t>16572517</t>
  </si>
  <si>
    <t>SALAZAR GONZALES ,JOSE ANTONIO</t>
  </si>
  <si>
    <t>09241885</t>
  </si>
  <si>
    <t>SALAZAR SORIANO ,MANUEL MILCIADES</t>
  </si>
  <si>
    <t>ESTUDIOS UNIVERSITARIOS</t>
  </si>
  <si>
    <t>41887731</t>
  </si>
  <si>
    <t>SALAZAR YATACO ,JOSE JESUS</t>
  </si>
  <si>
    <t>44118427</t>
  </si>
  <si>
    <t>SALDAÑA YAÑEZ ,OSCAR</t>
  </si>
  <si>
    <t>10694045</t>
  </si>
  <si>
    <t>SALVATIERRA CABEZAS ,EUGENIO VIDAL</t>
  </si>
  <si>
    <t>42460100</t>
  </si>
  <si>
    <t>SAMANIEGO URBANO ,LUISA NORA</t>
  </si>
  <si>
    <t>07901087</t>
  </si>
  <si>
    <t>SANCHEZ BAZAN ,EUGENIO RAFAEL</t>
  </si>
  <si>
    <t>ING. MECANICA</t>
  </si>
  <si>
    <t>00516291</t>
  </si>
  <si>
    <t>SANCHEZ JARA ,RICARDO</t>
  </si>
  <si>
    <t>10607210</t>
  </si>
  <si>
    <t>SANCHEZ MERA ,LUIS MANUEL</t>
  </si>
  <si>
    <t>07332134</t>
  </si>
  <si>
    <t>SANCHEZ MONTERO DE CUYUBAMBA ,LINDA ZULLY</t>
  </si>
  <si>
    <t>10632810</t>
  </si>
  <si>
    <t>SANCHEZ VILLARRUEL ,LEYLA CARMEN</t>
  </si>
  <si>
    <t>42118787</t>
  </si>
  <si>
    <t>SANCHEZ YACTAYO ,JORGE JAVIER</t>
  </si>
  <si>
    <t>06171163</t>
  </si>
  <si>
    <t>SANCHEZ YSURRAGA ,FAUSTINO MIGUEL</t>
  </si>
  <si>
    <t>41755238</t>
  </si>
  <si>
    <t>SANDOVAL MENDOZA ,DIANA ERIKA</t>
  </si>
  <si>
    <t>41992911</t>
  </si>
  <si>
    <t>SANTA MARIA PODESTA ,JACKSON</t>
  </si>
  <si>
    <t>10168609</t>
  </si>
  <si>
    <t>SARAVIA PINEDA ,SILVIA</t>
  </si>
  <si>
    <t>06607366</t>
  </si>
  <si>
    <t>SCUDERE OLIVERA ,OSCAR MANUEL</t>
  </si>
  <si>
    <t>44634476</t>
  </si>
  <si>
    <t>SEDANO TAIPE ,JUAN ANTONIO</t>
  </si>
  <si>
    <t>07200869</t>
  </si>
  <si>
    <t>SEGURA MONTEVERDE ,CARLOS AMADOR</t>
  </si>
  <si>
    <t>72232309</t>
  </si>
  <si>
    <t>SEMINARIO PEREA ,JULIO MANUEL</t>
  </si>
  <si>
    <t>43253978</t>
  </si>
  <si>
    <t>SEMINO SANTOS ,YULIANA GREIG</t>
  </si>
  <si>
    <t>06052182</t>
  </si>
  <si>
    <t>SEPULVEDA MOYA ,JOSE FRANCISCO</t>
  </si>
  <si>
    <t>41047768</t>
  </si>
  <si>
    <t>SERRANO REINOSO ,LADIS MADILEYDI</t>
  </si>
  <si>
    <t>72719043</t>
  </si>
  <si>
    <t>SIGUAS ALATA ,ROSA ELIZABETH</t>
  </si>
  <si>
    <t>43463177</t>
  </si>
  <si>
    <t>SILVA ACEVEDO ,SERGIO ARTURO</t>
  </si>
  <si>
    <t>43561249</t>
  </si>
  <si>
    <t>SILVA ALEGRE ,NATALIA DEL PILAR</t>
  </si>
  <si>
    <t>41625068</t>
  </si>
  <si>
    <t>SILVA ANCCO ,GIAN CARLOS</t>
  </si>
  <si>
    <t>25841550</t>
  </si>
  <si>
    <t>SILVA AVILA ,SERGIO JUSTINO</t>
  </si>
  <si>
    <t>43698490</t>
  </si>
  <si>
    <t>SILVA COLLAO ,DIEGO MAURICIO</t>
  </si>
  <si>
    <t>06048114</t>
  </si>
  <si>
    <t>SILVA MANQUI ,JOSE LEONCIO</t>
  </si>
  <si>
    <t>41613022</t>
  </si>
  <si>
    <t>SILVA RIMEY ,HENRY RICHARD</t>
  </si>
  <si>
    <t>07266813</t>
  </si>
  <si>
    <t>SILVESTRE CASAS ,MARTHA CECILIA</t>
  </si>
  <si>
    <t>10205754</t>
  </si>
  <si>
    <t>SOBRINO FUCHS ,ANGIE EDITH</t>
  </si>
  <si>
    <t>46855467</t>
  </si>
  <si>
    <t>SOLANO CLEMENTE ,JOSEPH LOUIS</t>
  </si>
  <si>
    <t>10722613</t>
  </si>
  <si>
    <t>SOSA BARRERA ,RAFAEL ALEXANDER</t>
  </si>
  <si>
    <t>07822865</t>
  </si>
  <si>
    <t>SOTELO LARA ,ARNULFO WILFREDO</t>
  </si>
  <si>
    <t>43596248</t>
  </si>
  <si>
    <t>SOTO BLAS ,PERCY JUVER</t>
  </si>
  <si>
    <t>46775027</t>
  </si>
  <si>
    <t>SOTO HUAMAN ,JUNIOR RAUL</t>
  </si>
  <si>
    <t>42245984</t>
  </si>
  <si>
    <t>SOTO PAREJA ,RODRIGO</t>
  </si>
  <si>
    <t>06073479</t>
  </si>
  <si>
    <t>SOTOMAYOR SALINAS ,MAXIMO</t>
  </si>
  <si>
    <t>07399684</t>
  </si>
  <si>
    <t>SUAREZ DEL CASTILLO ,JENNY</t>
  </si>
  <si>
    <t>06076174</t>
  </si>
  <si>
    <t>SUAREZ ESTRADA ,GUILLERMO GERMAN</t>
  </si>
  <si>
    <t>40365190</t>
  </si>
  <si>
    <t>SUAREZ LESCANO ,SANDRA IVONE</t>
  </si>
  <si>
    <t>40255281</t>
  </si>
  <si>
    <t>SURCO PELINCO ,EDGAR WALTER</t>
  </si>
  <si>
    <t>09643300</t>
  </si>
  <si>
    <t>SUSANIBAR CAVERO ,NOEMI</t>
  </si>
  <si>
    <t>23961789</t>
  </si>
  <si>
    <t>SUTTA SOTO ,ISMAEL</t>
  </si>
  <si>
    <t>10534682</t>
  </si>
  <si>
    <t>SUYON VITE ,JORGE LUIS</t>
  </si>
  <si>
    <t>40603892</t>
  </si>
  <si>
    <t>TABOADA HERMOZA ,SARA</t>
  </si>
  <si>
    <t>42720602</t>
  </si>
  <si>
    <t>TANG MENENDEZ ,JENNIFER AZALEA</t>
  </si>
  <si>
    <t>40506647</t>
  </si>
  <si>
    <t>TAPIA MELENDEZ ,ERIC ERWIN</t>
  </si>
  <si>
    <t>04433552</t>
  </si>
  <si>
    <t>TAPIA PONCE ,LUIS ANTONIO</t>
  </si>
  <si>
    <t>43692447</t>
  </si>
  <si>
    <t>TEJADA OCAÑA ,VANIA MILITZA</t>
  </si>
  <si>
    <t>08681827</t>
  </si>
  <si>
    <t>TELLES CASTAÑEDA ,JENNY VICTORIA</t>
  </si>
  <si>
    <t>22417788</t>
  </si>
  <si>
    <t>TEODORO LEANDRO ,CEFERINO LINDER</t>
  </si>
  <si>
    <t>45332511</t>
  </si>
  <si>
    <t>TERAN GUEVARA ,CESAR NIXON</t>
  </si>
  <si>
    <t>42705015</t>
  </si>
  <si>
    <t>TERAN SOBRINO ,CARMEN JULIA</t>
  </si>
  <si>
    <t>46551661</t>
  </si>
  <si>
    <t>TERRONES ALARCON ,LIZ MASSIEL</t>
  </si>
  <si>
    <t>70154974</t>
  </si>
  <si>
    <t>TERUYA TERUYA ,NATALIA STEFFI</t>
  </si>
  <si>
    <t>08442884</t>
  </si>
  <si>
    <t>TICLLACURI ROMERO ,ABEL FRANCISCO</t>
  </si>
  <si>
    <t>42721156</t>
  </si>
  <si>
    <t>TORRES HERNANDEZ ,MIGUEL ANGEL</t>
  </si>
  <si>
    <t>PROFESIONAL TECNICO EN COMERCIO</t>
  </si>
  <si>
    <t>46187621</t>
  </si>
  <si>
    <t>TORRES MAITA ,JOSE CARLOS</t>
  </si>
  <si>
    <t>21438488</t>
  </si>
  <si>
    <t>TORRES QUIROZ ,CELSA LOURDES</t>
  </si>
  <si>
    <t>10059686</t>
  </si>
  <si>
    <t>TORRES TUESTA ,JEANNIE MARGIT</t>
  </si>
  <si>
    <t>LIC. EN RELACIONES PUBLICAS</t>
  </si>
  <si>
    <t>40600431</t>
  </si>
  <si>
    <t>TOSKANO HURTADO ,GERARD BRUNO</t>
  </si>
  <si>
    <t>44559018</t>
  </si>
  <si>
    <t>UCAÑAN CASTELLANOS ,MANUEL</t>
  </si>
  <si>
    <t>09875711</t>
  </si>
  <si>
    <t>UGARELLI NAVARRO ,MANUEL ANGEL</t>
  </si>
  <si>
    <t>18903131</t>
  </si>
  <si>
    <t>ULLOA RODRIGUEZ ,MAZZINI EDGAR</t>
  </si>
  <si>
    <t>08339706</t>
  </si>
  <si>
    <t>URIARTE VASQUEZ ,VICENTE</t>
  </si>
  <si>
    <t>TECNICO EN ADMINISTRACION DE NEGOCIOS INTERNACIONA</t>
  </si>
  <si>
    <t>EDUCACION TECNICA PRODUCTIVA</t>
  </si>
  <si>
    <t>42961476</t>
  </si>
  <si>
    <t>UTRILLA VILCA ,ELMER NESTOR</t>
  </si>
  <si>
    <t>21507607</t>
  </si>
  <si>
    <t>VALENZUELA APARCANA ,FERNANDO FRANCISCO</t>
  </si>
  <si>
    <t>09800802</t>
  </si>
  <si>
    <t>VALERA HUESEMBE ,FRANCISCO</t>
  </si>
  <si>
    <t>15722164</t>
  </si>
  <si>
    <t>VALERIO ZEVALLOS ,MARICELA NOEMI</t>
  </si>
  <si>
    <t>08728648</t>
  </si>
  <si>
    <t>VALLADARES ALARCON ,JUAN MANUEL</t>
  </si>
  <si>
    <t>43536220</t>
  </si>
  <si>
    <t>VALLADOLID FLOREANO ,CARLOS SEBASTIAN</t>
  </si>
  <si>
    <t>40619607</t>
  </si>
  <si>
    <t>VALLEJOS VALVERDE ,WILFREDO ADOLFO</t>
  </si>
  <si>
    <t>41519071</t>
  </si>
  <si>
    <t>VALVERDE HERRERA ,MARIO GUIDO</t>
  </si>
  <si>
    <t>43989800</t>
  </si>
  <si>
    <t>VARGAS OBLITAS ,ESTEFANY AZUCENA</t>
  </si>
  <si>
    <t>25844650</t>
  </si>
  <si>
    <t>VARGAS PACHECO ,EDUARDO</t>
  </si>
  <si>
    <t>45953202</t>
  </si>
  <si>
    <t>VARGAS RODRIGUEZ ,GIAN CARLOS</t>
  </si>
  <si>
    <t>06593368</t>
  </si>
  <si>
    <t>VARILLAS SOLANO ,LUIS SALVADOR</t>
  </si>
  <si>
    <t>10627680</t>
  </si>
  <si>
    <t>VASQUEZ DAVILA ,ORIETTA CECILIA</t>
  </si>
  <si>
    <t>47140469</t>
  </si>
  <si>
    <t>VASQUEZ DIAZ ,RENZO ELIAS</t>
  </si>
  <si>
    <t>18211550</t>
  </si>
  <si>
    <t>VASQUEZ LEAL ,MARY YSABEL</t>
  </si>
  <si>
    <t>47841449</t>
  </si>
  <si>
    <t>VASQUEZ MILIAN ,MILTON</t>
  </si>
  <si>
    <t>70008919</t>
  </si>
  <si>
    <t>VASQUEZ MUÑOZ ,EDUARDO RAUL</t>
  </si>
  <si>
    <t>42218743</t>
  </si>
  <si>
    <t>VASQUEZ ORTIZ ,JULIO FRANCISCO</t>
  </si>
  <si>
    <t>07211148</t>
  </si>
  <si>
    <t>VASSALLO SALCEDO ,SARA MARTHA</t>
  </si>
  <si>
    <t>70436638</t>
  </si>
  <si>
    <t>VEGA PEREZ ,JOSE FRANCISCO</t>
  </si>
  <si>
    <t>06871959</t>
  </si>
  <si>
    <t>VELA CORREA ,ANIBAL LUIS</t>
  </si>
  <si>
    <t>41054132</t>
  </si>
  <si>
    <t>VELA RENGIFO ,DANIEL ALFONSO</t>
  </si>
  <si>
    <t>29699739</t>
  </si>
  <si>
    <t>VELASQUEZ LARICO ,JOSE LUIS</t>
  </si>
  <si>
    <t>10250729</t>
  </si>
  <si>
    <t>VELASQUEZ PIÑAS ,JUDITH ERIKA</t>
  </si>
  <si>
    <t>09473026</t>
  </si>
  <si>
    <t>VENTURA CAMAS ,LUIS</t>
  </si>
  <si>
    <t>45191339</t>
  </si>
  <si>
    <t>VERA CARRASCO ,EMERSON DOUGLAS</t>
  </si>
  <si>
    <t>09178871</t>
  </si>
  <si>
    <t>VERAMENDI RAMOS ,JESUS EDUARDO</t>
  </si>
  <si>
    <t>15352650</t>
  </si>
  <si>
    <t>VERASTEGUI PELAEZ ,MARIA NIEVES</t>
  </si>
  <si>
    <t>07130361</t>
  </si>
  <si>
    <t>VERDE MORENO ,WALTER VIRGILIO</t>
  </si>
  <si>
    <t>43259644</t>
  </si>
  <si>
    <t>VERDE ZEGARRA ,JACKELINE LISSETT</t>
  </si>
  <si>
    <t>18160955</t>
  </si>
  <si>
    <t>VERGARA PRINCIPE ,LIZ VERONICA</t>
  </si>
  <si>
    <t>09679886</t>
  </si>
  <si>
    <t>VERTIZ GARGUREVICH ,MARIA ALEJANDRA</t>
  </si>
  <si>
    <t>18134653</t>
  </si>
  <si>
    <t>VICENTE VASQUEZ ,MILAGRITOS NOEMI</t>
  </si>
  <si>
    <t>15355832</t>
  </si>
  <si>
    <t>VICTORIO URRIOLA ,VICTOR CESAR</t>
  </si>
  <si>
    <t>09950973</t>
  </si>
  <si>
    <t>VIDAL FERNANDEZ ,NATIVIDAD RUTH</t>
  </si>
  <si>
    <t>70439973</t>
  </si>
  <si>
    <t>VIDAL TRISTAN ,CLARA SOLEDAD</t>
  </si>
  <si>
    <t>NEGOCIOS INTERNACIONAL</t>
  </si>
  <si>
    <t>07538160</t>
  </si>
  <si>
    <t>VIERA LOPEZ ,WILMER MERCEDES</t>
  </si>
  <si>
    <t>43664000</t>
  </si>
  <si>
    <t>VILCA CAMUS ,PETER JEAN PIERRE</t>
  </si>
  <si>
    <t>01122975</t>
  </si>
  <si>
    <t>VILLACORTA DELGADO ,MIGUEL ANGEL</t>
  </si>
  <si>
    <t>21878952</t>
  </si>
  <si>
    <t>VILLACORTA SALVADOR ,JOSE GUSTAVO</t>
  </si>
  <si>
    <t>10620022</t>
  </si>
  <si>
    <t>VILLANUEVA REYES ,GLADYS YVONNE</t>
  </si>
  <si>
    <t>04643198</t>
  </si>
  <si>
    <t>VILLARROEL CCASO ,MARIA ROSMERY</t>
  </si>
  <si>
    <t>06644595</t>
  </si>
  <si>
    <t>VILLAVICENCIO ECHENIQUE ,LUIS ENRIQUE</t>
  </si>
  <si>
    <t>40938308</t>
  </si>
  <si>
    <t>VILLENA VIVAR ,VERONICA PATRICIA</t>
  </si>
  <si>
    <t>08103057</t>
  </si>
  <si>
    <t>VIVANCO RIOS ,MARIA YSABEL</t>
  </si>
  <si>
    <t>INVESTIGACION OPERATIVA</t>
  </si>
  <si>
    <t>25723078</t>
  </si>
  <si>
    <t>WONG MENDOZA ,RONALD EDUBINO</t>
  </si>
  <si>
    <t>44695336</t>
  </si>
  <si>
    <t>YANQUI ALVAREZ ,LUIS ENRIQUE</t>
  </si>
  <si>
    <t>10721724</t>
  </si>
  <si>
    <t>YATACO CUETO ,RENE GUSTAVO</t>
  </si>
  <si>
    <t>41368853</t>
  </si>
  <si>
    <t>YAURI PALOMINO ,DORIS MILAGROS</t>
  </si>
  <si>
    <t>40587143</t>
  </si>
  <si>
    <t>YEPEZ GUILLEN ,LEONEL ALEXANDER</t>
  </si>
  <si>
    <t>70016677</t>
  </si>
  <si>
    <t>ZAMALLOA OTERO ,JHOANS JUNIOR</t>
  </si>
  <si>
    <t>47711057</t>
  </si>
  <si>
    <t>ZAMBRANO URCIA ,DAYANNE KELLY</t>
  </si>
  <si>
    <t>46279809</t>
  </si>
  <si>
    <t>ZAMORA ALAYO ,VICTORIA XIMENA</t>
  </si>
  <si>
    <t>CIENCIAS SOCIALES</t>
  </si>
  <si>
    <t>02888665</t>
  </si>
  <si>
    <t>ZAPATA CARRASCO ,PEDRO EMILIANO</t>
  </si>
  <si>
    <t>ING. DE INFORMATICA</t>
  </si>
  <si>
    <t>15755469</t>
  </si>
  <si>
    <t>ZAPATA REYES ,ROGER</t>
  </si>
  <si>
    <t>17554304</t>
  </si>
  <si>
    <t>ZAPATA VILELA ,LUIS ALONSO</t>
  </si>
  <si>
    <t>42881050</t>
  </si>
  <si>
    <t>ZEA CUADROS ,CHRISTIAN CARLOS</t>
  </si>
  <si>
    <t>40484564</t>
  </si>
  <si>
    <t>ZEGARRA ALEMAN ,KAROL</t>
  </si>
  <si>
    <t>ARQUITECTURA</t>
  </si>
  <si>
    <t>08171831</t>
  </si>
  <si>
    <t>ZEGARRA MARIÑAS ,JORGE LUIS</t>
  </si>
  <si>
    <t>43345039</t>
  </si>
  <si>
    <t>ZEGARRA VALDIVIA ,EDWIN RAFAEL</t>
  </si>
  <si>
    <t>LIC. EN CIENCIAS MARITIMAS NAVALES</t>
  </si>
  <si>
    <t>10052579</t>
  </si>
  <si>
    <t>ZEVALLOS REYES ,AMANDA</t>
  </si>
  <si>
    <t>09474303</t>
  </si>
  <si>
    <t>ZORRILLA ROJAS ,JOHNNY ELVER</t>
  </si>
  <si>
    <t>40124048</t>
  </si>
  <si>
    <t>ZUMAETA COSSIO ,IGOR MAURO OSMAN</t>
  </si>
  <si>
    <t>01332152</t>
  </si>
  <si>
    <t>ZUÑIGA TINTAYA ,GIOVANY</t>
  </si>
  <si>
    <t>RDR</t>
  </si>
  <si>
    <t>06712811</t>
  </si>
  <si>
    <t>AGOYO SILVA ,MARIA ESPERANZA</t>
  </si>
  <si>
    <t>40264873</t>
  </si>
  <si>
    <t>AQUIJE CORTEZ ,RAUL MARTIN</t>
  </si>
  <si>
    <t>09707080</t>
  </si>
  <si>
    <t>CABRERA ANGULO ,CARMEN JULIA</t>
  </si>
  <si>
    <t>10638036</t>
  </si>
  <si>
    <t>CASTRO BAZAN ,GLADYS ROXANA</t>
  </si>
  <si>
    <t>07969787</t>
  </si>
  <si>
    <t>CAUSILLAS HERNANDEZ ,CARLOS ALBERTO</t>
  </si>
  <si>
    <t>21436920</t>
  </si>
  <si>
    <t>CHACALIAZA UCHUYA ,GUSTAVO ENRIQUE</t>
  </si>
  <si>
    <t>MECANICA AUTOMOTRIZ</t>
  </si>
  <si>
    <t>08845293</t>
  </si>
  <si>
    <t>CHILLCCE OLIVA ,MARICELA DEL ROSARIO</t>
  </si>
  <si>
    <t>08688177</t>
  </si>
  <si>
    <t>CISTERNA PINILLOS ,YNNY ELIZABETH</t>
  </si>
  <si>
    <t>SECRETARIA BILINGUE</t>
  </si>
  <si>
    <t>08140890</t>
  </si>
  <si>
    <t>CIURLIZZA FUENTES ,JORGE ALFONSO</t>
  </si>
  <si>
    <t>02802311</t>
  </si>
  <si>
    <t>CORDOVA CRUZ ,AMEDALYT YOVANY</t>
  </si>
  <si>
    <t>40722062</t>
  </si>
  <si>
    <t>CORNEJO COSIO ,HEIDY UMERLINDA</t>
  </si>
  <si>
    <t>09678802</t>
  </si>
  <si>
    <t>CUSTODIO RIOS ,JIMMY ALEXIS</t>
  </si>
  <si>
    <t>09141081</t>
  </si>
  <si>
    <t>DE LA CRUZ TINTO ,ROGELIO</t>
  </si>
  <si>
    <t>10354008</t>
  </si>
  <si>
    <t>DIAZ VARGAS ,NANCY</t>
  </si>
  <si>
    <t>08676636</t>
  </si>
  <si>
    <t>FERNANDEZ CARBAJO ,VICTOR HUGO</t>
  </si>
  <si>
    <t>06805222</t>
  </si>
  <si>
    <t>FLORES ALCANTARA ,MOISES CARLOS EDGARDO</t>
  </si>
  <si>
    <t>08468427</t>
  </si>
  <si>
    <t>FLORES LLACSAHUANGA ,ANTONIO RAFAEL</t>
  </si>
  <si>
    <t>09899517</t>
  </si>
  <si>
    <t>FLORES SUELDO ,JANET ELIZABETH</t>
  </si>
  <si>
    <t>LIC. EN PRODUCCION DE CINE, RADIO Y TELEVISION</t>
  </si>
  <si>
    <t>08836092</t>
  </si>
  <si>
    <t>GARCIA CARBONE ,ANA CECILIA</t>
  </si>
  <si>
    <t>BACH. EN ING. ADMINISTRATIVA</t>
  </si>
  <si>
    <t>08417582</t>
  </si>
  <si>
    <t>GODOY PENDOLA ,JUAN CARLOS</t>
  </si>
  <si>
    <t>09769850</t>
  </si>
  <si>
    <t>GRANDEZ REATEGUI ,AMANDA</t>
  </si>
  <si>
    <t>07729760</t>
  </si>
  <si>
    <t>GUERRA RODRIGUEZ ,VICTORIA NORMA</t>
  </si>
  <si>
    <t>VI SEMESTRE IST</t>
  </si>
  <si>
    <t>32863973</t>
  </si>
  <si>
    <t>HERNANDEZ ALVA ,OSCAR HUGO</t>
  </si>
  <si>
    <t>09695516</t>
  </si>
  <si>
    <t>HERRERA LIMA ,SALOME HILDA</t>
  </si>
  <si>
    <t>10381644</t>
  </si>
  <si>
    <t>HUAMAN TUMIALAN ,NILTON CESAR</t>
  </si>
  <si>
    <t>43289439</t>
  </si>
  <si>
    <t>HUERTAS QUISPE ,PEDRO MIGUEL</t>
  </si>
  <si>
    <t>10195460</t>
  </si>
  <si>
    <t>LOARTE CHUQUINAUPA ,ROSSANA MIRELLA</t>
  </si>
  <si>
    <t>10232154</t>
  </si>
  <si>
    <t>MANRIQUE QUISPE ,MONICA YSABEL</t>
  </si>
  <si>
    <t>25718786</t>
  </si>
  <si>
    <t>MARTINEZ CARDENAS ,VIOLETA KATHERINE</t>
  </si>
  <si>
    <t>09544203</t>
  </si>
  <si>
    <t>MARTINEZ LEYVA ,LUIS ENRIQUE</t>
  </si>
  <si>
    <t>25582834</t>
  </si>
  <si>
    <t>MEDINA RODRIGUEZ ,ROBINSON TEODULO</t>
  </si>
  <si>
    <t>40108017</t>
  </si>
  <si>
    <t>MEZA GONZALES DEL VALLE ,MARIA ANGELA</t>
  </si>
  <si>
    <t>16165684</t>
  </si>
  <si>
    <t>NAVARRO ZANABRIA ,NICOLAS YDONI</t>
  </si>
  <si>
    <t>42083527</t>
  </si>
  <si>
    <t>NUÑEZ TOVAR ,PEDRO ADEMIR</t>
  </si>
  <si>
    <t>40728423</t>
  </si>
  <si>
    <t>ONTON FLORES ,SILVIA TOMASA</t>
  </si>
  <si>
    <t>07453088</t>
  </si>
  <si>
    <t>OUTTEN SOTELO ,JUANA AURORA</t>
  </si>
  <si>
    <t>10434084</t>
  </si>
  <si>
    <t>PONCE DE LEON MARQUINA ,DIGNA SUSANA</t>
  </si>
  <si>
    <t>25597262</t>
  </si>
  <si>
    <t>PRIETO ZAVALETA ,FELIX FABIAN</t>
  </si>
  <si>
    <t>06777269</t>
  </si>
  <si>
    <t>PUNTILLO REYES ,MATEO ALEJANDRO</t>
  </si>
  <si>
    <t>06147612</t>
  </si>
  <si>
    <t>QUISPE HILARES ,ELIZABETH MAURA</t>
  </si>
  <si>
    <t>ANALISTA DE SISTEMAS</t>
  </si>
  <si>
    <t>25750264</t>
  </si>
  <si>
    <t>QUISPE MEDINA ,FLOR DE MARIA</t>
  </si>
  <si>
    <t>32972238</t>
  </si>
  <si>
    <t>REYES BERMUDEZ ,SEBASTIANA MARISOL</t>
  </si>
  <si>
    <t>25669696</t>
  </si>
  <si>
    <t>RIDOUTT LINDO ,CESAR ENRIQUE</t>
  </si>
  <si>
    <t>07908900</t>
  </si>
  <si>
    <t>RODRIGUEZ ASPARREN ,NARCISO SEBERO</t>
  </si>
  <si>
    <t>09081502</t>
  </si>
  <si>
    <t>SONCCO DELGADO ,FRANCISCA</t>
  </si>
  <si>
    <t>32817925</t>
  </si>
  <si>
    <t>THORNDIKE VASQUEZ ,ELMER ALEJANDRO</t>
  </si>
  <si>
    <t>ELECTRONICA</t>
  </si>
  <si>
    <t>10743658</t>
  </si>
  <si>
    <t>TICA CHAVEZ ,BETTY ROSALYN</t>
  </si>
  <si>
    <t>40039679</t>
  </si>
  <si>
    <t>TOSCANO VALVERDE ,SANDY</t>
  </si>
  <si>
    <t>BACH. EN CIENCIAS FINANCIERAS Y CONTABLES</t>
  </si>
  <si>
    <t>07605844</t>
  </si>
  <si>
    <t>TOSHIO MENDEZ ,JAVIER FERNANDO</t>
  </si>
  <si>
    <t>07927062</t>
  </si>
  <si>
    <t>VALDEZ CUEVA ,FERNANDO DESIDERIO</t>
  </si>
  <si>
    <t>ING. ELECTRONICO</t>
  </si>
  <si>
    <t>10792568</t>
  </si>
  <si>
    <t>VARGAS SAMANEZ DE FERNANDEZ ,GLADYS AIDA</t>
  </si>
  <si>
    <t>08682575</t>
  </si>
  <si>
    <t>VILLANUEVA CUSIHUALLPA ,VIRGINIA</t>
  </si>
  <si>
    <t>07207010</t>
  </si>
  <si>
    <t>ABAD PORRAS VDA DE SALINAS ,JUANA BETSABE</t>
  </si>
  <si>
    <t>46659093</t>
  </si>
  <si>
    <t>ACASIETE LOZA ,EDWAR JAIR</t>
  </si>
  <si>
    <t>72430603</t>
  </si>
  <si>
    <t>ACOSTA CUEVA ,DIANA CAROLINA</t>
  </si>
  <si>
    <t>29473754</t>
  </si>
  <si>
    <t>ACOSTA PINTO ,RONALD NOE</t>
  </si>
  <si>
    <t>05305964</t>
  </si>
  <si>
    <t>AGNINI RODRIGUEZ ,EMILIO LEON</t>
  </si>
  <si>
    <t>18112043</t>
  </si>
  <si>
    <t>AGUILAR COSME ,JUAN CARLOS</t>
  </si>
  <si>
    <t>10192455</t>
  </si>
  <si>
    <t>AGUILAR POMA ,AGUSTIN TORIBIO</t>
  </si>
  <si>
    <t>42573285</t>
  </si>
  <si>
    <t>AGUIRRE CORTEZ ,FRANCISCO</t>
  </si>
  <si>
    <t>40196998</t>
  </si>
  <si>
    <t>ALARCON RIVERA ,HENRY MICHAEL</t>
  </si>
  <si>
    <t>32933868</t>
  </si>
  <si>
    <t>ALAYO POLO ,WILIAM ALEXANDER</t>
  </si>
  <si>
    <t>10811600</t>
  </si>
  <si>
    <t>ALBA CASTRO ,FERNANDO JOSE</t>
  </si>
  <si>
    <t>20030396</t>
  </si>
  <si>
    <t>ALEGRE MURRUGARRA ,WILFREDO HUMBERTO</t>
  </si>
  <si>
    <t>43497873</t>
  </si>
  <si>
    <t>ALEGRIA REINA ,EDWAR</t>
  </si>
  <si>
    <t>01343833</t>
  </si>
  <si>
    <t>ALEJO CHAMBILLA ,MARCO ANTONIO</t>
  </si>
  <si>
    <t>46189710</t>
  </si>
  <si>
    <t>ALFARO ROMANI ,LUIS ENRIQUE</t>
  </si>
  <si>
    <t>06098244</t>
  </si>
  <si>
    <t>ALMEYDA PACHAS ,ROSARIO MARINA</t>
  </si>
  <si>
    <t>06170856</t>
  </si>
  <si>
    <t>ALMIDON GARAY ,GLADYS</t>
  </si>
  <si>
    <t>10723476</t>
  </si>
  <si>
    <t>ALONZO TORRES ,ROEL</t>
  </si>
  <si>
    <t>21528068</t>
  </si>
  <si>
    <t>ALTAMIRANO HUAMAN ,JUAN JOSE</t>
  </si>
  <si>
    <t>III SEMESTRE IST</t>
  </si>
  <si>
    <t>42882146</t>
  </si>
  <si>
    <t>ALVAREZ ALCALDE ,SULY</t>
  </si>
  <si>
    <t>10000034</t>
  </si>
  <si>
    <t>ALVAREZ MORALES ,CARLOS ALBERTO</t>
  </si>
  <si>
    <t>28300455</t>
  </si>
  <si>
    <t>ANAYA CAVERO ,RUBEN</t>
  </si>
  <si>
    <t>10675269</t>
  </si>
  <si>
    <t>ANCHAY CAMPOS ,SEGUNDO ROMULO</t>
  </si>
  <si>
    <t>43658209</t>
  </si>
  <si>
    <t>ANDRADE ALMESTAR ,MIGUEL LANDER</t>
  </si>
  <si>
    <t>09355151</t>
  </si>
  <si>
    <t>ANGELES GARCIA ,FERNANDO REY</t>
  </si>
  <si>
    <t>07632956</t>
  </si>
  <si>
    <t>ANGLAS OTOYA ,JOSE EDUARDO ALCEU</t>
  </si>
  <si>
    <t>08125698</t>
  </si>
  <si>
    <t>ANGULO REYES ,MARIO NOLBERTO</t>
  </si>
  <si>
    <t>40560373</t>
  </si>
  <si>
    <t>APARCO SEGAMA ,GILBER HUGO</t>
  </si>
  <si>
    <t>40332832</t>
  </si>
  <si>
    <t>APARICIO ZAVALETA ,EDGAR RAUL</t>
  </si>
  <si>
    <t>46700526</t>
  </si>
  <si>
    <t>AQUISE MEZA ,MARIO IVAN</t>
  </si>
  <si>
    <t>08690985</t>
  </si>
  <si>
    <t>ARAUJO CAILLAHUE ,DAVID YSIDRO</t>
  </si>
  <si>
    <t>07043647</t>
  </si>
  <si>
    <t>ARCE CARRERA ,JOSE DOMINGO</t>
  </si>
  <si>
    <t>40657411</t>
  </si>
  <si>
    <t>ARCELA VASQUEZ ,MARIO ANHNER</t>
  </si>
  <si>
    <t>42189094</t>
  </si>
  <si>
    <t>ARENAS CERECIDA ,CHRISTIAN ANTHONY</t>
  </si>
  <si>
    <t>07138905</t>
  </si>
  <si>
    <t>AREVALO CRUZ ,JORGE LUIS</t>
  </si>
  <si>
    <t>10287669</t>
  </si>
  <si>
    <t>AREVALO SANCHEZ ,JORGE ERNESTO</t>
  </si>
  <si>
    <t>41688654</t>
  </si>
  <si>
    <t>ARIAS JULCA ,BLANCA MARIA</t>
  </si>
  <si>
    <t>10683009</t>
  </si>
  <si>
    <t>ARIAS VALDIVIA ,JANET PATRICIA</t>
  </si>
  <si>
    <t>44819307</t>
  </si>
  <si>
    <t>ARMAS LOPEZ ,ERYKA NORMA</t>
  </si>
  <si>
    <t>09560895</t>
  </si>
  <si>
    <t>ARRIETA VEGA ,CARLOS ALBERTO</t>
  </si>
  <si>
    <t>07822923</t>
  </si>
  <si>
    <t>ARRIOLA PARODI ,ZOILA RAQUEL IRENE</t>
  </si>
  <si>
    <t>45471137</t>
  </si>
  <si>
    <t>ASENCIOS PINEDA ,LIZ BONY</t>
  </si>
  <si>
    <t>16794238</t>
  </si>
  <si>
    <t>ASENJO PORTILLA ,FERNANDO BENJAMIN</t>
  </si>
  <si>
    <t>44064927</t>
  </si>
  <si>
    <t>ASHCALLAY SAMANIEGO ,DAVID EMMANUEL</t>
  </si>
  <si>
    <t>09652912</t>
  </si>
  <si>
    <t>ATAO PILLACA ,FRANKLIN TEOFILO</t>
  </si>
  <si>
    <t>07337635</t>
  </si>
  <si>
    <t>AVALOS MANCO ,RAFAEL HERNAN</t>
  </si>
  <si>
    <t>ING. MECANICO ELECTRICISTA</t>
  </si>
  <si>
    <t>10281820</t>
  </si>
  <si>
    <t>AYMAR OLIVERA ,PATRICIA ANGELICA</t>
  </si>
  <si>
    <t>42936971</t>
  </si>
  <si>
    <t>AZURZA NEYRA ,WILMER CAROL</t>
  </si>
  <si>
    <t>32976099</t>
  </si>
  <si>
    <t>BALCAZAR AMARANTO ,NELLY JUDITH</t>
  </si>
  <si>
    <t>43487581</t>
  </si>
  <si>
    <t>BARRIENTOS PEDROZA ,DIANA ROSA</t>
  </si>
  <si>
    <t>23806627</t>
  </si>
  <si>
    <t>BARRIGA URQUIETA ,OSCAR GONZALO</t>
  </si>
  <si>
    <t>46883689</t>
  </si>
  <si>
    <t>BARZOLA PINO ,MELISSA</t>
  </si>
  <si>
    <t>LIC. EN EDUCACION PRIMARIA</t>
  </si>
  <si>
    <t>08098137</t>
  </si>
  <si>
    <t>BASURTO SALAZAR ,VILMA ELIZABETH</t>
  </si>
  <si>
    <t>10157572</t>
  </si>
  <si>
    <t>BAUTISTA YUCRA ,CARLOS ALBERTO</t>
  </si>
  <si>
    <t>25723978</t>
  </si>
  <si>
    <t>BAYLON MENDOZA ,MIRIAM ROSA</t>
  </si>
  <si>
    <t>PROF. EDUC. INICIAL</t>
  </si>
  <si>
    <t>10342995</t>
  </si>
  <si>
    <t>BELLIDO GARCIA ,JAVIER HERNAN</t>
  </si>
  <si>
    <t>40173060</t>
  </si>
  <si>
    <t>BERAÚN NINA ,RUTHY ANABELLA</t>
  </si>
  <si>
    <t>46365194</t>
  </si>
  <si>
    <t>BLANCO ROMERO ,GISLAYNE YOCELYN</t>
  </si>
  <si>
    <t>41568886</t>
  </si>
  <si>
    <t>BOBADILLA GALEAS ,MIGUEL ANGEL</t>
  </si>
  <si>
    <t>43082007</t>
  </si>
  <si>
    <t>BOCANEGRA BRAVO ,ANITA ARLETTE</t>
  </si>
  <si>
    <t>44759102</t>
  </si>
  <si>
    <t>BRAVO SUCLUPE ,JESUS MARTIN</t>
  </si>
  <si>
    <t>41276958</t>
  </si>
  <si>
    <t>BRICEÑO SANCHEZ ,GLORIA ELIZET</t>
  </si>
  <si>
    <t>40017736</t>
  </si>
  <si>
    <t>BUITRON ROSADIO ,LUIS ANGEL</t>
  </si>
  <si>
    <t>40664252</t>
  </si>
  <si>
    <t>BULL AZALDE ,JAVIER ANTONIO</t>
  </si>
  <si>
    <t>46991835</t>
  </si>
  <si>
    <t>BURGA PAREDES ,MALORIE GERALDINE</t>
  </si>
  <si>
    <t>41769505</t>
  </si>
  <si>
    <t>BURGA VASQUEZ ,JUAN FELIBERTO</t>
  </si>
  <si>
    <t>02449600</t>
  </si>
  <si>
    <t>BUSTINZA ANCO ,PATRICIA ELIZABETH</t>
  </si>
  <si>
    <t>43982708</t>
  </si>
  <si>
    <t>BUTLER CASQUERO ,GABRIELA</t>
  </si>
  <si>
    <t>ADMINISTRACION BANCARIA</t>
  </si>
  <si>
    <t>09129871</t>
  </si>
  <si>
    <t>CABALLERO TAPIA ,JULIO CESAR</t>
  </si>
  <si>
    <t>20568125</t>
  </si>
  <si>
    <t>CABEZAS PARDO ,EDGAR</t>
  </si>
  <si>
    <t>43952979</t>
  </si>
  <si>
    <t>CABRERA QUEVEDO ,MELISSA LIZZET</t>
  </si>
  <si>
    <t>21859126</t>
  </si>
  <si>
    <t>CAHUANA LLANCARE ,LUIS FERNANDO</t>
  </si>
  <si>
    <t>43969871</t>
  </si>
  <si>
    <t>CAJAHUAMAN PAUCAR ,LEO DAVID</t>
  </si>
  <si>
    <t>46842887</t>
  </si>
  <si>
    <t>CAJAVILCA GONZALES ,ANA ROSA</t>
  </si>
  <si>
    <t>LIC. EN ECONOMIA</t>
  </si>
  <si>
    <t>10623728</t>
  </si>
  <si>
    <t>CAMACHO CONTRERAS ,ROBINSON</t>
  </si>
  <si>
    <t>44545843</t>
  </si>
  <si>
    <t>CAMAYO ALVA ,ALEXANDER RUSBEL</t>
  </si>
  <si>
    <t>44307210</t>
  </si>
  <si>
    <t>CAMPOS CARRIZALES ,GREYSI LORENA</t>
  </si>
  <si>
    <t>46135588</t>
  </si>
  <si>
    <t>CAMPOS HERRERA ,KELVIN OLMEX ROLANDO</t>
  </si>
  <si>
    <t>42585520</t>
  </si>
  <si>
    <t>CAMPOS SAAVEDRA ,ORSINO</t>
  </si>
  <si>
    <t>40665047</t>
  </si>
  <si>
    <t>CAMPOS VILCHEZ ,ROBERTO MARTIN</t>
  </si>
  <si>
    <t>41994064</t>
  </si>
  <si>
    <t>CANALES OJEDA ,EDUARDO HUMBERTO</t>
  </si>
  <si>
    <t>41191134</t>
  </si>
  <si>
    <t>CANCINO PACHAS ,PILAR VERONICA</t>
  </si>
  <si>
    <t>46865271</t>
  </si>
  <si>
    <t>CARDENAS CARDENAS ,ANGEL JEAN CARLOS</t>
  </si>
  <si>
    <t>41334032</t>
  </si>
  <si>
    <t>CARDENAS OSCATA ,JESUS ANTONIO</t>
  </si>
  <si>
    <t>73324993</t>
  </si>
  <si>
    <t>CARDENAS VASQUEZ ,JORGE AMARAL</t>
  </si>
  <si>
    <t>46792980</t>
  </si>
  <si>
    <t>CARRASCO RODRIGO ,ESTHER ROSMERI</t>
  </si>
  <si>
    <t>08678853</t>
  </si>
  <si>
    <t>CARRUITERO LOZANO ,BERTHA</t>
  </si>
  <si>
    <t>18160782</t>
  </si>
  <si>
    <t>CARRUITERO QUIÑONES ,VICTOR ORLANDO</t>
  </si>
  <si>
    <t>45369768</t>
  </si>
  <si>
    <t>CASTAÑEDA CABANILLAS ,ANTONIO STALIN</t>
  </si>
  <si>
    <t>41683187</t>
  </si>
  <si>
    <t>CASTILLA CABEZAS ,VIDAL RAMON</t>
  </si>
  <si>
    <t>72044427</t>
  </si>
  <si>
    <t>CASTILLO MAR ,LUCYMAR CRISHTYN</t>
  </si>
  <si>
    <t>06224955</t>
  </si>
  <si>
    <t>CASTRO CACERES ,ANA SOPHIA</t>
  </si>
  <si>
    <t>41456356</t>
  </si>
  <si>
    <t>CASTRO JURADO ,DIEGO ALONSO</t>
  </si>
  <si>
    <t>40968017</t>
  </si>
  <si>
    <t>CASTRO SOTO ,JORGE</t>
  </si>
  <si>
    <t>46437179</t>
  </si>
  <si>
    <t>CASTRO YACCHI ,KATHERINE MIDORI</t>
  </si>
  <si>
    <t>41766442</t>
  </si>
  <si>
    <t>CCAMA NINA ,JULIO CESAR</t>
  </si>
  <si>
    <t>40627820</t>
  </si>
  <si>
    <t>CELIS SAMANEZ ,EDIT MERCEDES</t>
  </si>
  <si>
    <t>18119989</t>
  </si>
  <si>
    <t>CENAS ANGULO ,MARIO FERNANDO</t>
  </si>
  <si>
    <t>43669069</t>
  </si>
  <si>
    <t>CERSSO GUERRERO ,GIANCARLO DANIEL</t>
  </si>
  <si>
    <t>17434570</t>
  </si>
  <si>
    <t>CEVALLOS DE BARRENECHEA ,GUSTAVO GUILLERMO</t>
  </si>
  <si>
    <t>70431800</t>
  </si>
  <si>
    <t>CHAU ROMERO ,GIOVANNA PATRICIA</t>
  </si>
  <si>
    <t>45512874</t>
  </si>
  <si>
    <t>CHAVEZ VASQUEZ ,WILLIAMS ARTURO</t>
  </si>
  <si>
    <t>10134819</t>
  </si>
  <si>
    <t>CHIVILCHEZ SALOMON ,CARLOS ALBERTO</t>
  </si>
  <si>
    <t>41539277</t>
  </si>
  <si>
    <t>CHUNGA HUANCA ,KARLA STHEPANIE</t>
  </si>
  <si>
    <t>10403660</t>
  </si>
  <si>
    <t>CHUQUIPUL SIFUENTES ,WILBER ALEXANDER</t>
  </si>
  <si>
    <t>08157866</t>
  </si>
  <si>
    <t>CIEZA MACEDO ,JUANITA GIAP</t>
  </si>
  <si>
    <t>41144543</t>
  </si>
  <si>
    <t>COLLANTES ROBLES ,GUILLERMO</t>
  </si>
  <si>
    <t>40539376</t>
  </si>
  <si>
    <t>CONTRERAS ASTORGA ,MICHAEL IVAN</t>
  </si>
  <si>
    <t>18211349</t>
  </si>
  <si>
    <t>CORDOVA DIAZ ,HAMILTON ROGGER</t>
  </si>
  <si>
    <t>04431291</t>
  </si>
  <si>
    <t>CORNEJO LLERENA ,AMERICO JESUS</t>
  </si>
  <si>
    <t>TENIENTE CORONEL EP (R)</t>
  </si>
  <si>
    <t>46208806</t>
  </si>
  <si>
    <t>CORREA PALOMINO ,MILAGROS ISABEL</t>
  </si>
  <si>
    <t>29209322</t>
  </si>
  <si>
    <t>CRUZ GUTIERREZ ,JOSE EDUARDO</t>
  </si>
  <si>
    <t>46524170</t>
  </si>
  <si>
    <t>CRUZ LOPEZ ,FRANCO DAVID</t>
  </si>
  <si>
    <t>46758234</t>
  </si>
  <si>
    <t>CRUZ ROBLES ,GIULIANA MARJORIET</t>
  </si>
  <si>
    <t>45049660</t>
  </si>
  <si>
    <t>CUADRA MORENO ,MAURICIO AUGUSTO RICARDO</t>
  </si>
  <si>
    <t>41392299</t>
  </si>
  <si>
    <t>CUADROS GOMEZ ,HENRY</t>
  </si>
  <si>
    <t>09568350</t>
  </si>
  <si>
    <t>CUBA DIAZ ,JORGE LUIS</t>
  </si>
  <si>
    <t>25745901</t>
  </si>
  <si>
    <t>CUEVA ARELLANO ,VICTOR HUGO</t>
  </si>
  <si>
    <t>43114484</t>
  </si>
  <si>
    <t>CURI CARNERO ,RAUL ERIXSON SARITH</t>
  </si>
  <si>
    <t>80297478</t>
  </si>
  <si>
    <t>CURO BARRAZA ,HUMBERTO FREDY</t>
  </si>
  <si>
    <t>20047633</t>
  </si>
  <si>
    <t>DAVILA ESCURRA ,RAUL</t>
  </si>
  <si>
    <t>18181885</t>
  </si>
  <si>
    <t>DAVILA RENGIFO ,WILSON ROYER</t>
  </si>
  <si>
    <t>41496139</t>
  </si>
  <si>
    <t>DE LA CRUZ FARFAN ,RONALD MOISES</t>
  </si>
  <si>
    <t>41522265</t>
  </si>
  <si>
    <t>DE LA CRUZ HIDALGO ,RAUL</t>
  </si>
  <si>
    <t>71739959</t>
  </si>
  <si>
    <t>DELGADILLO RAVELO ,ANGEL BRYAN</t>
  </si>
  <si>
    <t>45246152</t>
  </si>
  <si>
    <t>DEXTRE ALFARO ,IVES FRANK</t>
  </si>
  <si>
    <t>10803672</t>
  </si>
  <si>
    <t>DIAZ CARO ,NELSON ARMANDO</t>
  </si>
  <si>
    <t>40893804</t>
  </si>
  <si>
    <t>DIAZ DEL OLMO ALVARADO ,GISELLA IVETHE</t>
  </si>
  <si>
    <t>09450811</t>
  </si>
  <si>
    <t>DIAZ UBILLUS ,PATRICIA VERONICA</t>
  </si>
  <si>
    <t>00244753</t>
  </si>
  <si>
    <t>DIOSES MORAN ,MIMYRLE JESUS</t>
  </si>
  <si>
    <t>44541715</t>
  </si>
  <si>
    <t>DOMINGUEZ LOZANO ,BERLIN FRANTT</t>
  </si>
  <si>
    <t>43976871</t>
  </si>
  <si>
    <t>DONAIRES GOMEZ ,MARIA ANGELICA</t>
  </si>
  <si>
    <t>40601292</t>
  </si>
  <si>
    <t>ELIAS CARRION ,CESAR DAVID</t>
  </si>
  <si>
    <t>07632839</t>
  </si>
  <si>
    <t>ESCALANTE SALAZAR ,CARMEN ELVIRA</t>
  </si>
  <si>
    <t>80373029</t>
  </si>
  <si>
    <t>ESPINOZA CABELLO ,LIZ DAYSI</t>
  </si>
  <si>
    <t>42709970</t>
  </si>
  <si>
    <t>ESPINOZA FRANCIA ,VICTOR NATIVIDAD</t>
  </si>
  <si>
    <t>04645231</t>
  </si>
  <si>
    <t>ESTREMADOYRO KOC ,ALEXANDRO FABRICIO</t>
  </si>
  <si>
    <t>46098861</t>
  </si>
  <si>
    <t>EVARISTO MANRIQUE ,ANA MARIA</t>
  </si>
  <si>
    <t>42915740</t>
  </si>
  <si>
    <t>FABIAN ALIAGA ,YOHANA ERNESTINA</t>
  </si>
  <si>
    <t>41834761</t>
  </si>
  <si>
    <t>FARFAN ROMAN ,GIANCARLO</t>
  </si>
  <si>
    <t>40677603</t>
  </si>
  <si>
    <t>FARIAS ZANCA ,JOSE LUIS</t>
  </si>
  <si>
    <t>10181144</t>
  </si>
  <si>
    <t>FARROMEQUE HONORES ,RONALD MAURICIO</t>
  </si>
  <si>
    <t>45919943</t>
  </si>
  <si>
    <t>FERNANDEZ YARANGA ,ANGEL LEON</t>
  </si>
  <si>
    <t>MOTORES DISEL Y SISTEMAS DE INYECCIONES</t>
  </si>
  <si>
    <t>44537288</t>
  </si>
  <si>
    <t>FERREL CHUMPE ,GABY SANDRA</t>
  </si>
  <si>
    <t>10802400</t>
  </si>
  <si>
    <t>FIGUEROA FASSIO ,ESTEFANY MARIA</t>
  </si>
  <si>
    <t>42356652</t>
  </si>
  <si>
    <t>FLORES ESCATE ,CARLOS GUSTAVO</t>
  </si>
  <si>
    <t>40037987</t>
  </si>
  <si>
    <t>FLORES ESPINOZA ,EUGENIA RAQUEL</t>
  </si>
  <si>
    <t>41084902</t>
  </si>
  <si>
    <t>FLORES ESPINOZA ,LUIS MIGUEL</t>
  </si>
  <si>
    <t>45799509</t>
  </si>
  <si>
    <t>FLORES ROBLADILLO ,JONATHAN WILMER</t>
  </si>
  <si>
    <t>42338977</t>
  </si>
  <si>
    <t>FLORES SOSA ,LIDIA TEODORA</t>
  </si>
  <si>
    <t>42779579</t>
  </si>
  <si>
    <t>FU RUIZ ,PATRICIA ROSAMELIA</t>
  </si>
  <si>
    <t>44325521</t>
  </si>
  <si>
    <t>GALVEZ CORDOVA ,VIVIANA ANDREA</t>
  </si>
  <si>
    <t>46312101</t>
  </si>
  <si>
    <t>GARCIA HERNANDEZ ,JESUS ALEXIS</t>
  </si>
  <si>
    <t>43716943</t>
  </si>
  <si>
    <t>GARNIQUE RAMIREZ ,DENISSE PATRICIA</t>
  </si>
  <si>
    <t>16800162</t>
  </si>
  <si>
    <t>GIL SEYTUQUE ,SEGUNDO FRANCISCO</t>
  </si>
  <si>
    <t>42351609</t>
  </si>
  <si>
    <t>GIRAU MENDOZA ,JOSE MANUEL</t>
  </si>
  <si>
    <t>00126415</t>
  </si>
  <si>
    <t>GOMERO MAGUIÑA ,VICTOR ANGEL</t>
  </si>
  <si>
    <t>09663472</t>
  </si>
  <si>
    <t>GOMEZ HIDALGO ,WALTER RICARDO</t>
  </si>
  <si>
    <t>72670996</t>
  </si>
  <si>
    <t>GOMEZ MUNAYLLA ,NEILA XIOMARA</t>
  </si>
  <si>
    <t>06764584</t>
  </si>
  <si>
    <t>GONGORA CANDIOTTI ,ROSA BEATRIZ</t>
  </si>
  <si>
    <t>10379258</t>
  </si>
  <si>
    <t>GONZALES QUINTANA ,ERIKA</t>
  </si>
  <si>
    <t>44943434</t>
  </si>
  <si>
    <t>GONZALES VALDIVIA ,ANADID JENETT</t>
  </si>
  <si>
    <t>09986642</t>
  </si>
  <si>
    <t>GONZALES VICTORIANO ,CONSUELO ARACELLY</t>
  </si>
  <si>
    <t>29313125</t>
  </si>
  <si>
    <t>GONZALEZ DEL CARPIO ,MANUEL RUBEN</t>
  </si>
  <si>
    <t>07732457</t>
  </si>
  <si>
    <t>GONZALEZ TORO ,MARITZA ISABEL</t>
  </si>
  <si>
    <t>08245547</t>
  </si>
  <si>
    <t>GOZALO HUBY ,JOSE ANTONIO HUGO</t>
  </si>
  <si>
    <t>ING. TECNICO ELECTRONICO</t>
  </si>
  <si>
    <t>09862164</t>
  </si>
  <si>
    <t>GRADOS ZAVALA ,KARINA CONCEPCION</t>
  </si>
  <si>
    <t>44171424</t>
  </si>
  <si>
    <t>GUARDIA RAMIREZ ,ROGER MIGUEL</t>
  </si>
  <si>
    <t>09679158</t>
  </si>
  <si>
    <t>GUERRA CASTAÑEDA ,MARIA GUADALUPE</t>
  </si>
  <si>
    <t>41593247</t>
  </si>
  <si>
    <t>GUERRA HUAMAN ,WALTER PAUL</t>
  </si>
  <si>
    <t>17402562</t>
  </si>
  <si>
    <t>GUEVARA MONTALVO ,ELMER BRACILIO</t>
  </si>
  <si>
    <t>41203946</t>
  </si>
  <si>
    <t>GUILLEN QUISPE ,SAYURY VICTORIA</t>
  </si>
  <si>
    <t>47991457</t>
  </si>
  <si>
    <t>GUILLEN SAAVEDRA ,KIMBERLY FIORELLY</t>
  </si>
  <si>
    <t>02839453</t>
  </si>
  <si>
    <t>GUTIERREZ RIJALBA ,DENNIS RICHARD</t>
  </si>
  <si>
    <t>46022624</t>
  </si>
  <si>
    <t>GUTIERREZ VELASQUEZ ,JUAN CARLOS</t>
  </si>
  <si>
    <t>40709004</t>
  </si>
  <si>
    <t>HARO OSTOLAZA ,RENZO DANILO</t>
  </si>
  <si>
    <t>43786051</t>
  </si>
  <si>
    <t>HERNANDEZ FLORES ,MARTIN ROBERTO</t>
  </si>
  <si>
    <t>40977219</t>
  </si>
  <si>
    <t>HERRERA CAZORLA ,LUIS ALBERTO</t>
  </si>
  <si>
    <t>10169492</t>
  </si>
  <si>
    <t>HILARIO YACSAVILCA ,MIGUEL ANGEL</t>
  </si>
  <si>
    <t>07561716</t>
  </si>
  <si>
    <t>HOYOS HERNANDEZ ,JOSE FRANCISCO</t>
  </si>
  <si>
    <t>45120849</t>
  </si>
  <si>
    <t>HOYOS IDROGO ,YONI</t>
  </si>
  <si>
    <t>08618732</t>
  </si>
  <si>
    <t>HUAMAN ANDRES ,EBER HIPOLITO</t>
  </si>
  <si>
    <t>41911121</t>
  </si>
  <si>
    <t>HUAMAN TORRE ,KAREM SHIRLEY</t>
  </si>
  <si>
    <t>44528726</t>
  </si>
  <si>
    <t>HUAMANI CASTAÑEDA ,BLANCA DIANA</t>
  </si>
  <si>
    <t>44836402</t>
  </si>
  <si>
    <t>HUANCA HEREDIA ,ROXANA</t>
  </si>
  <si>
    <t>18073665</t>
  </si>
  <si>
    <t>HUANCAS RAMOS ,CARLY ADELMO</t>
  </si>
  <si>
    <t>44326510</t>
  </si>
  <si>
    <t>HUAPAYA GARRIAZO ,JORGE LUIS</t>
  </si>
  <si>
    <t>HISTORIA</t>
  </si>
  <si>
    <t>42196321</t>
  </si>
  <si>
    <t>HUARACA ZECENARRO ,GABRIEL FERNANDO</t>
  </si>
  <si>
    <t>07886734</t>
  </si>
  <si>
    <t>HUARINGA ALVAREZ ,NADEZHDA FABIOLA</t>
  </si>
  <si>
    <t>44462540</t>
  </si>
  <si>
    <t>HUARINGA HUATUCO ,ERWIN CRISTEAM</t>
  </si>
  <si>
    <t>MEDICINA</t>
  </si>
  <si>
    <t>SEGUNDA ESPECIALIZACION</t>
  </si>
  <si>
    <t>09629353</t>
  </si>
  <si>
    <t>HUIZA JAUREGUI ,EDWARD JAVIER</t>
  </si>
  <si>
    <t>43941687</t>
  </si>
  <si>
    <t>HURTADO ARCE ,CARLO CESAR FEDERICO</t>
  </si>
  <si>
    <t>46296864</t>
  </si>
  <si>
    <t>HURTADO LOPEZ ,SARA CAROLINA</t>
  </si>
  <si>
    <t>40424407</t>
  </si>
  <si>
    <t>ICKOVIC PADILLA ,GEORGI CARLO</t>
  </si>
  <si>
    <t>42791674</t>
  </si>
  <si>
    <t>INFANTE VINCES ,RODRIGO ENRIQUE</t>
  </si>
  <si>
    <t>41228140</t>
  </si>
  <si>
    <t>INFANTES YNGA ,WILBER FERNANDO</t>
  </si>
  <si>
    <t>45502569</t>
  </si>
  <si>
    <t>ISLA SAAVEDRA ,CLAUDIA ROCIO DEL CARMEN</t>
  </si>
  <si>
    <t>25783696</t>
  </si>
  <si>
    <t>IZAGUIRRE SIMBORT ,VICTOR HUGO ALEJANDRO</t>
  </si>
  <si>
    <t>41386378</t>
  </si>
  <si>
    <t>IZQUIERDO CORDOVA ,CARMEN ROSA</t>
  </si>
  <si>
    <t>47308266</t>
  </si>
  <si>
    <t>JACINTO ECA ,ARNOLD VICENTE</t>
  </si>
  <si>
    <t>41988638</t>
  </si>
  <si>
    <t>JALCA BEGAZO ,JORGE LUIS</t>
  </si>
  <si>
    <t>46675799</t>
  </si>
  <si>
    <t>JARA ANICETO ,ALMINDA FABIOLA</t>
  </si>
  <si>
    <t>43861204</t>
  </si>
  <si>
    <t>JARA FLORES ,LUZ AURELIA</t>
  </si>
  <si>
    <t>07761870</t>
  </si>
  <si>
    <t>JARAMILLO ESPINOZA ,YNGRID AMANDA</t>
  </si>
  <si>
    <t>44529326</t>
  </si>
  <si>
    <t>JARAMILLO MELENDEZ ,MARIA DEL CARMEN</t>
  </si>
  <si>
    <t>06729495</t>
  </si>
  <si>
    <t>JIMENEZ MURILLO ,FELIX ROBERTO</t>
  </si>
  <si>
    <t>06839873</t>
  </si>
  <si>
    <t>JUAPE CAMPOS ,FELIPE ABEL</t>
  </si>
  <si>
    <t>42357516</t>
  </si>
  <si>
    <t>JUAREZ CASTILLO ,MARTIN ESTEBAN</t>
  </si>
  <si>
    <t>45818384</t>
  </si>
  <si>
    <t>LAINEZ ALE ,ISABEL ALEJANDRA</t>
  </si>
  <si>
    <t>07965295</t>
  </si>
  <si>
    <t>LAMARCA SANCHEZ ,SCELZA GISELLA</t>
  </si>
  <si>
    <t>40115891</t>
  </si>
  <si>
    <t>LANCHIPA APAZA ,YOVANI JORGE</t>
  </si>
  <si>
    <t>08247734</t>
  </si>
  <si>
    <t>LARCO SICHERI ,MIRIAM</t>
  </si>
  <si>
    <t>41977109</t>
  </si>
  <si>
    <t>LARROCHE CUETO ,GRABIELA VERONICA</t>
  </si>
  <si>
    <t>41321390</t>
  </si>
  <si>
    <t>LAVADO ROSALES ,NOELIA GLORIA</t>
  </si>
  <si>
    <t>41481460</t>
  </si>
  <si>
    <t>LEON RODRIGUEZ ,RICHARD ALEXANDER</t>
  </si>
  <si>
    <t>40609331</t>
  </si>
  <si>
    <t>LESCANO YAYA ,ANA VERONIKA</t>
  </si>
  <si>
    <t>06019973</t>
  </si>
  <si>
    <t>LEYVA BARRIOS ,ABRAHAM</t>
  </si>
  <si>
    <t>40908434</t>
  </si>
  <si>
    <t>LEYVA ILLATOPA ,JOHANA LISSETH</t>
  </si>
  <si>
    <t>43589546</t>
  </si>
  <si>
    <t>LEZAMA ZAMORA ,DENNIS ROY</t>
  </si>
  <si>
    <t>07797299</t>
  </si>
  <si>
    <t>LEZAMETA ESCRIBENS ,CARLOS ALBERTO</t>
  </si>
  <si>
    <t>INGENIERO INDUSTRIAL</t>
  </si>
  <si>
    <t>40995441</t>
  </si>
  <si>
    <t>LIMA RIVERA ,JOSE MIGUEL</t>
  </si>
  <si>
    <t>47700550</t>
  </si>
  <si>
    <t>LINARES QUEVEDO ,SANDRA CAROLINA</t>
  </si>
  <si>
    <t>70001989</t>
  </si>
  <si>
    <t>LINDO ALFARO ,MARCO AURELIO</t>
  </si>
  <si>
    <t>25717146</t>
  </si>
  <si>
    <t>LIZA SOLIS ,ROBERTSON RUBEN</t>
  </si>
  <si>
    <t>09529914</t>
  </si>
  <si>
    <t>LOAIZA MOLINA ,JAVIER ROQUE</t>
  </si>
  <si>
    <t>07759317</t>
  </si>
  <si>
    <t>LOBATON FUCHS ,PAOLA LILIANA</t>
  </si>
  <si>
    <t>18216236</t>
  </si>
  <si>
    <t>LOJA VALDIVIA ,MILTON ENRIQUE</t>
  </si>
  <si>
    <t>09438967</t>
  </si>
  <si>
    <t>LOJE DIAZ ,ANITA RAQUEL</t>
  </si>
  <si>
    <t>09851164</t>
  </si>
  <si>
    <t>LOPEZ GUERRERO ,NAYLAMP MARTIN</t>
  </si>
  <si>
    <t>07449328</t>
  </si>
  <si>
    <t>LOPEZ MEDINA ,JOSE IGNACIO</t>
  </si>
  <si>
    <t>41038962</t>
  </si>
  <si>
    <t>LOPEZ OROZCO ,GINA FERNANDA</t>
  </si>
  <si>
    <t>42823703</t>
  </si>
  <si>
    <t>LUCAS ESPEZA ,LUIS ALBERTO</t>
  </si>
  <si>
    <t>43150389</t>
  </si>
  <si>
    <t>LUJAN HUAMANI ,JHIN PIO</t>
  </si>
  <si>
    <t>01327964</t>
  </si>
  <si>
    <t>LUNA QUECAÑO ,JUAN CARLOS</t>
  </si>
  <si>
    <t>ING. AGRONOMO</t>
  </si>
  <si>
    <t>45679957</t>
  </si>
  <si>
    <t>LUNA QUISPE ,CLAUDIA MADELEINE</t>
  </si>
  <si>
    <t>43021682</t>
  </si>
  <si>
    <t>LUQUE CORIMAYHUA ,ANYELA JUSTIANA</t>
  </si>
  <si>
    <t>42871496</t>
  </si>
  <si>
    <t>MACEDO ARTEAGA ,REYNA KARINA</t>
  </si>
  <si>
    <t>40534513</t>
  </si>
  <si>
    <t>MALCA ACAYTURRI ,JONATAN RICARDO</t>
  </si>
  <si>
    <t>21116614</t>
  </si>
  <si>
    <t>MALLMA BERTINETTI ,JORGE LUIS</t>
  </si>
  <si>
    <t>41706297</t>
  </si>
  <si>
    <t>MALPARTIDA VILLANUEVA ,FELIX EVERTH</t>
  </si>
  <si>
    <t>41290906</t>
  </si>
  <si>
    <t>MANRIQUE BECERRA ,SANDRA IVON</t>
  </si>
  <si>
    <t>43314431</t>
  </si>
  <si>
    <t>MARCELO PUENTE ,GABY REGINA</t>
  </si>
  <si>
    <t>10017782</t>
  </si>
  <si>
    <t>MARIN MELENDEZ ,TITO MARCELO</t>
  </si>
  <si>
    <t>41432118</t>
  </si>
  <si>
    <t>MARQUEZ DIAZ ,OSCAR ALBERTO</t>
  </si>
  <si>
    <t>08139901</t>
  </si>
  <si>
    <t>MARTINEZ OCAÑA ,JULIO ARMANDO</t>
  </si>
  <si>
    <t>10144058</t>
  </si>
  <si>
    <t>MASIAS YAMUNAQUE ,PAULITA DEL SOCORRO</t>
  </si>
  <si>
    <t>71544870</t>
  </si>
  <si>
    <t>MASSARI CARPIO ,GIAN-PIER LUIS</t>
  </si>
  <si>
    <t>25590882</t>
  </si>
  <si>
    <t>MASSEY CABELLO ,JACQUELINE CATHERINE</t>
  </si>
  <si>
    <t>43728719</t>
  </si>
  <si>
    <t>MATIAS PARIONA ,DULCE CORAZON</t>
  </si>
  <si>
    <t>45549119</t>
  </si>
  <si>
    <t>MEJIA DEXTRE ,SHOYMER DIMAS</t>
  </si>
  <si>
    <t>44809779</t>
  </si>
  <si>
    <t>MELENDEZ PAJUELO ,ROCIO CORALI</t>
  </si>
  <si>
    <t>44484522</t>
  </si>
  <si>
    <t>MELGAR ALONSO ,CHRISTIAN HUGO</t>
  </si>
  <si>
    <t>46222890</t>
  </si>
  <si>
    <t>MELGAR TAMARA ,KATHERINE ANDREA</t>
  </si>
  <si>
    <t>47368491</t>
  </si>
  <si>
    <t>MENDEZ VIVANCO ,JOHANNA RUTH</t>
  </si>
  <si>
    <t>29545332</t>
  </si>
  <si>
    <t>MENDOZA FERNANDEZ ,DAVID LEOPOLDO</t>
  </si>
  <si>
    <t>21139941</t>
  </si>
  <si>
    <t>MENESES ESPINOZA ,FERNANDO JULIO</t>
  </si>
  <si>
    <t>26685726</t>
  </si>
  <si>
    <t>MERCADO AGUILAR ,MIGUEL FERNANDO</t>
  </si>
  <si>
    <t>44620115</t>
  </si>
  <si>
    <t>MERINO GUERRERO ,GIULIANA ESTHER</t>
  </si>
  <si>
    <t>41388538</t>
  </si>
  <si>
    <t>MESA TORRE ,CRISTIAN</t>
  </si>
  <si>
    <t>LIC. EN CIENCIA POLITICA</t>
  </si>
  <si>
    <t>43835042</t>
  </si>
  <si>
    <t>MESIAS NAVARRO ,VICTOR DANIEL</t>
  </si>
  <si>
    <t>15725451</t>
  </si>
  <si>
    <t>MEZA BAZALAR ,NILTON JESUS</t>
  </si>
  <si>
    <t>09139449</t>
  </si>
  <si>
    <t>MIGUEL ATO ,ROMULO ALFONSO</t>
  </si>
  <si>
    <t>44223582</t>
  </si>
  <si>
    <t>MINAYA CHAPARRO ,ELIA LIZ</t>
  </si>
  <si>
    <t>09138570</t>
  </si>
  <si>
    <t>MONTALVAN DAVILA ,FLOR ANGELICA</t>
  </si>
  <si>
    <t>09647675</t>
  </si>
  <si>
    <t>MONTANCHEZ BULNES ,MANUEL EDUARDO</t>
  </si>
  <si>
    <t>19252714</t>
  </si>
  <si>
    <t>MORA YENGLE ,MILAGROS MILLENA</t>
  </si>
  <si>
    <t>43071346</t>
  </si>
  <si>
    <t>MORALES HERMOSA ,ROSSMERY</t>
  </si>
  <si>
    <t>45109191</t>
  </si>
  <si>
    <t>MORALES MONDRAGON ,FRANCISCO JAVIER</t>
  </si>
  <si>
    <t>20659973</t>
  </si>
  <si>
    <t>MORALES ORTEGA ,IVANOVSKY JACK</t>
  </si>
  <si>
    <t>09587083</t>
  </si>
  <si>
    <t>MORAN HUANAY ,EDUARDO MARTIN</t>
  </si>
  <si>
    <t>40445359</t>
  </si>
  <si>
    <t>MORIN VARGAS ,VICTOR ALEXANDER</t>
  </si>
  <si>
    <t>43143124</t>
  </si>
  <si>
    <t>MURO BROPHY ,JAIMIE JOAN SUSAN</t>
  </si>
  <si>
    <t>40040157</t>
  </si>
  <si>
    <t>NAKAYAMA WATANABE ,ARTURO HARUO</t>
  </si>
  <si>
    <t>43816822</t>
  </si>
  <si>
    <t>NAPA AGUILAR ,JULIO CESAR</t>
  </si>
  <si>
    <t>45871853</t>
  </si>
  <si>
    <t>NAVARRO GRANDA ,DIEGO ARMANDO</t>
  </si>
  <si>
    <t>02880108</t>
  </si>
  <si>
    <t>NAVARRO MONZON ,DANNY MANUEL</t>
  </si>
  <si>
    <t>40622068</t>
  </si>
  <si>
    <t>NAVAS LAVALLE ,ANGELICA MARIA</t>
  </si>
  <si>
    <t>40618437</t>
  </si>
  <si>
    <t>NEYRA TRUJILLO ,MARIA DE LAS NIEVES</t>
  </si>
  <si>
    <t>00402111</t>
  </si>
  <si>
    <t>NEYRA URQUIZO ,EDGAR RELI</t>
  </si>
  <si>
    <t>08488495</t>
  </si>
  <si>
    <t>NIEVES YZAGUIRRE ,CESAR SANTIAGO</t>
  </si>
  <si>
    <t>26681095</t>
  </si>
  <si>
    <t>NOVOA SALINAS ,HUGO</t>
  </si>
  <si>
    <t>44079423</t>
  </si>
  <si>
    <t>OLIVARES MUÑOZ ,PEDRO</t>
  </si>
  <si>
    <t>08497725</t>
  </si>
  <si>
    <t>OLIVAS VALVERDE ,JAVIER ALCIDES</t>
  </si>
  <si>
    <t>22291342</t>
  </si>
  <si>
    <t>ONTIVEROS DUEÑAS ,MIGUEL ANGEL</t>
  </si>
  <si>
    <t>07480118</t>
  </si>
  <si>
    <t>ORMEÑO BERMUDEZ ,SANDRO ABIGAIL</t>
  </si>
  <si>
    <t>46793212</t>
  </si>
  <si>
    <t>ORTIZ ALIAGA ,JOSE NILTON JUNIOR</t>
  </si>
  <si>
    <t>41028061</t>
  </si>
  <si>
    <t>ORTIZ PATIÑO ,GONZALO DAVID</t>
  </si>
  <si>
    <t>08555287</t>
  </si>
  <si>
    <t>OSORIO ANGLAS ,ENILSA CATALINA</t>
  </si>
  <si>
    <t>41923870</t>
  </si>
  <si>
    <t>OTERO LOJE ,ABNER ALFREDO</t>
  </si>
  <si>
    <t>01327652</t>
  </si>
  <si>
    <t>PACA PALAO ,ADA YESENIA</t>
  </si>
  <si>
    <t>43387679</t>
  </si>
  <si>
    <t>PACHAS RIOS ,JOSE ANGEL</t>
  </si>
  <si>
    <t>10514893</t>
  </si>
  <si>
    <t>PACHECO LAZO ,FERNANDO JUAN</t>
  </si>
  <si>
    <t>03354119</t>
  </si>
  <si>
    <t>PACHERRES VALVERDE ,LORENZO</t>
  </si>
  <si>
    <t>09944214</t>
  </si>
  <si>
    <t>PACO GUTIERREZ ,PATRICIO</t>
  </si>
  <si>
    <t>10230096</t>
  </si>
  <si>
    <t>PAHUACHO GUTIERREZ ,VICTOR HUGO</t>
  </si>
  <si>
    <t>05640881</t>
  </si>
  <si>
    <t>PALACIOS ROMERO ,ELMER RIGOBERTO</t>
  </si>
  <si>
    <t>25560291</t>
  </si>
  <si>
    <t>PALOMINO ESPINOZA DE CHIRINOS ,ROSA MARIA</t>
  </si>
  <si>
    <t>04649472</t>
  </si>
  <si>
    <t>PAREDES DIEZ CANSECO ,PASTOR HUMBERTO</t>
  </si>
  <si>
    <t>20027777</t>
  </si>
  <si>
    <t>PAREDES GUTARRA ,WERNER</t>
  </si>
  <si>
    <t>09298149</t>
  </si>
  <si>
    <t>PASTOR PAREDES ,MILAGRITOS PILAR</t>
  </si>
  <si>
    <t>43237169</t>
  </si>
  <si>
    <t>PAUCAR CHOQUE ,SUELEM YSMENA</t>
  </si>
  <si>
    <t>42746478</t>
  </si>
  <si>
    <t>PAUCAR HANCO ,KELY YOHANA</t>
  </si>
  <si>
    <t>41045114</t>
  </si>
  <si>
    <t>PELAEZ SANTILLAN ,HIVELLI</t>
  </si>
  <si>
    <t>42442046</t>
  </si>
  <si>
    <t>PEÑA ZAVALETA ,JORGE LUIS</t>
  </si>
  <si>
    <t>45887318</t>
  </si>
  <si>
    <t>PERALES ROMERO ,JULISSA DEL SOCORRO</t>
  </si>
  <si>
    <t>43009835</t>
  </si>
  <si>
    <t>PERALTA CARRERA ,CAROLA GABRIELA</t>
  </si>
  <si>
    <t>44638153</t>
  </si>
  <si>
    <t>PERALTA RISCO ,NEYSER EDUIN</t>
  </si>
  <si>
    <t>10134026</t>
  </si>
  <si>
    <t>PEREZ DAVILA ,LILIA ANGELICA</t>
  </si>
  <si>
    <t>42324361</t>
  </si>
  <si>
    <t>PEREZ PEREZ ,DIANA LIZ</t>
  </si>
  <si>
    <t>04433923</t>
  </si>
  <si>
    <t>PEREZ VARGAS ,SAUL ROLANDO</t>
  </si>
  <si>
    <t>43716820</t>
  </si>
  <si>
    <t>PERICHE PANTA ,ROCIO</t>
  </si>
  <si>
    <t>26733101</t>
  </si>
  <si>
    <t>PEZO CASTAÑEDA ,ALEX EDUARDO</t>
  </si>
  <si>
    <t>10804380</t>
  </si>
  <si>
    <t>PEZO LANFRANCO ,GROCIO AUGUSTO</t>
  </si>
  <si>
    <t>43066015</t>
  </si>
  <si>
    <t>PILLACA FLORES ,JONATAN</t>
  </si>
  <si>
    <t>BACH. EN ING. ECONOMICA</t>
  </si>
  <si>
    <t>45198672</t>
  </si>
  <si>
    <t>PINO RUBIO ,JOHANNA LISBETH</t>
  </si>
  <si>
    <t>09766855</t>
  </si>
  <si>
    <t>PIZARRO SANTOS ,JOHNNY JORGE</t>
  </si>
  <si>
    <t>43534048</t>
  </si>
  <si>
    <t>POLO LAMBRUSCHINI ,RICARDO SEGUNDO ATILIO</t>
  </si>
  <si>
    <t>43813890</t>
  </si>
  <si>
    <t>PONCE CARVO ,GLADYS CECILIA</t>
  </si>
  <si>
    <t>40351684</t>
  </si>
  <si>
    <t>PONCE CHONG ,KARIM MEY</t>
  </si>
  <si>
    <t>41854879</t>
  </si>
  <si>
    <t>PONCE DOMINGUEZ ,HAMILTON DANIEL</t>
  </si>
  <si>
    <t>16460959</t>
  </si>
  <si>
    <t>PORRAS FLORES ,JUAN GUALBERTO</t>
  </si>
  <si>
    <t>43314163</t>
  </si>
  <si>
    <t>PORTOCARRERO BUSTAMANTE ,CARLOS ALBERTO FELICIANO</t>
  </si>
  <si>
    <t>76058231</t>
  </si>
  <si>
    <t>PROCEL BRUCIL ,WENDY FELICIA</t>
  </si>
  <si>
    <t>44181885</t>
  </si>
  <si>
    <t>PUICON CHE ,CARLOS DANIEL</t>
  </si>
  <si>
    <t>09670839</t>
  </si>
  <si>
    <t>QUESADA PERALTA ,NORMA BETTY</t>
  </si>
  <si>
    <t>41786539</t>
  </si>
  <si>
    <t>QUEVEDO SANTOS ,CARLOS NOE</t>
  </si>
  <si>
    <t>10282677</t>
  </si>
  <si>
    <t>QUINDE MOGOLLON ,ELIZABETH KARINA</t>
  </si>
  <si>
    <t>10144081</t>
  </si>
  <si>
    <t>QUINTEROS CIEZA ,EVER</t>
  </si>
  <si>
    <t>44088117</t>
  </si>
  <si>
    <t>QUIÑONES FLORIANO ,PATRICIA ELIANA</t>
  </si>
  <si>
    <t>44148969</t>
  </si>
  <si>
    <t>QUIROZ PITA ,ALEXANDER ANDREY</t>
  </si>
  <si>
    <t>41862916</t>
  </si>
  <si>
    <t>QUIROZ SIFUENTES ,JACK PAUL</t>
  </si>
  <si>
    <t>80030598</t>
  </si>
  <si>
    <t>QUISPE ARIZACA ,JUAN ALBERTO</t>
  </si>
  <si>
    <t>43229413</t>
  </si>
  <si>
    <t>QUISPE CALLO ,DALEMBERT GOETHE</t>
  </si>
  <si>
    <t>42880388</t>
  </si>
  <si>
    <t>QUISPE VARGAS ,FIDEL DANNY</t>
  </si>
  <si>
    <t>44089954</t>
  </si>
  <si>
    <t>RAMIREZ ENRIQUEZ ,JOSE ANTONIO</t>
  </si>
  <si>
    <t>02823296</t>
  </si>
  <si>
    <t>RAMIREZ ESCARATE ,ROSE MARY</t>
  </si>
  <si>
    <t>43137525</t>
  </si>
  <si>
    <t>RAMIREZ MENDOZA ,MARICELA LIZZY GEORGINA</t>
  </si>
  <si>
    <t>MAESTRIA</t>
  </si>
  <si>
    <t>07511590</t>
  </si>
  <si>
    <t>RAMIREZ SOTOMAYOR ,HUGO ALEJANDRO</t>
  </si>
  <si>
    <t>32732184</t>
  </si>
  <si>
    <t>RAMOS BERNARDO ,ISIDRO JESUS</t>
  </si>
  <si>
    <t>42778053</t>
  </si>
  <si>
    <t>RAMOS QUISPE ,GERMAN DAVID</t>
  </si>
  <si>
    <t>23272738</t>
  </si>
  <si>
    <t>RAMOS TAYPE ,YENY TEOFILA</t>
  </si>
  <si>
    <t>42646090</t>
  </si>
  <si>
    <t>RAMOS TORCHIANI ,MARYON CINTHYA REBECA</t>
  </si>
  <si>
    <t>10006782</t>
  </si>
  <si>
    <t>REATEGUI BARTRA ,BERTHA NOEMI</t>
  </si>
  <si>
    <t>43905046</t>
  </si>
  <si>
    <t>REATEGUI CERNA ,SILVANA DEL PILAR</t>
  </si>
  <si>
    <t>41073964</t>
  </si>
  <si>
    <t>REYES GONZALES ,SANTOS ELADIO</t>
  </si>
  <si>
    <t>46947612</t>
  </si>
  <si>
    <t>REYNA OYARCE ,JOSE HARDIN</t>
  </si>
  <si>
    <t>07394827</t>
  </si>
  <si>
    <t>REYNOSO ZARATE ,JOSE LUIS GERMAN</t>
  </si>
  <si>
    <t>09975092</t>
  </si>
  <si>
    <t>RIOS NESTARES ,GIOVANNI MARTIN</t>
  </si>
  <si>
    <t>41530257</t>
  </si>
  <si>
    <t>RIVAS PIZARRO ,DAVID</t>
  </si>
  <si>
    <t>43937790</t>
  </si>
  <si>
    <t>RIVERA CORDOVA ,CRISTINA</t>
  </si>
  <si>
    <t>41906394</t>
  </si>
  <si>
    <t>RIVERA HERNANDEZ ,LUIS GREGORIO</t>
  </si>
  <si>
    <t>08270741</t>
  </si>
  <si>
    <t>RIVERA IBERICO ,ROSSANA</t>
  </si>
  <si>
    <t>41804181</t>
  </si>
  <si>
    <t>RIVERA MOYA ,ALEX ARNOLD</t>
  </si>
  <si>
    <t>80066982</t>
  </si>
  <si>
    <t>RIVERA REYNAGA ,ROMULO</t>
  </si>
  <si>
    <t>45833511</t>
  </si>
  <si>
    <t>ROBLES FIGUEROA ,EDSON NELINO</t>
  </si>
  <si>
    <t>40235471</t>
  </si>
  <si>
    <t>RODRIGUEZ CACERES ,KENNY MIRKO</t>
  </si>
  <si>
    <t>46089053</t>
  </si>
  <si>
    <t>RODRIGUEZ PEZO ,ANGEL LEONARDO</t>
  </si>
  <si>
    <t>09537102</t>
  </si>
  <si>
    <t>ROJAS DIAZ ,ANA AURORA</t>
  </si>
  <si>
    <t>07455806</t>
  </si>
  <si>
    <t>ROJAS HUANQUI ,PAUL KIRWAN</t>
  </si>
  <si>
    <t>43794072</t>
  </si>
  <si>
    <t>ROJAS HUAPAYA ,MARIA HAYDEE</t>
  </si>
  <si>
    <t>09971999</t>
  </si>
  <si>
    <t>ROJAS ROJAS ,WILDER FREDDY</t>
  </si>
  <si>
    <t>70909659</t>
  </si>
  <si>
    <t>ROJAS SERRANO ,ALLEN JAVIER</t>
  </si>
  <si>
    <t>45072899</t>
  </si>
  <si>
    <t>ROJAS VENDIETA ,JAMES FRANK</t>
  </si>
  <si>
    <t>07199364</t>
  </si>
  <si>
    <t>ROMERO BOLAÑOS ,FERNANDO JAVIER</t>
  </si>
  <si>
    <t>43590261</t>
  </si>
  <si>
    <t>ROMERO BONILLA ,SAUL YURI</t>
  </si>
  <si>
    <t>25482313</t>
  </si>
  <si>
    <t>ROMERO QUIROZ ,JOSE JESUS</t>
  </si>
  <si>
    <t>41951986</t>
  </si>
  <si>
    <t>ROMERO TINEO ,IVAN MAURICE</t>
  </si>
  <si>
    <t>07222689</t>
  </si>
  <si>
    <t>RONCAL VERGARA ,SEGUNDO FAUSTO</t>
  </si>
  <si>
    <t>ING. SANITARIO</t>
  </si>
  <si>
    <t>46065470</t>
  </si>
  <si>
    <t>ROQUE ZAVALETA ,ELIANA CLAUDIA</t>
  </si>
  <si>
    <t>42242716</t>
  </si>
  <si>
    <t>ROSAS BASURCO ,ISABEL MARILYN</t>
  </si>
  <si>
    <t>44869382</t>
  </si>
  <si>
    <t>ROSAS BECERRA ,ARACELLI BELÉN</t>
  </si>
  <si>
    <t>46511247</t>
  </si>
  <si>
    <t>ROSAS GONZALES ,MAYRA IVETTE</t>
  </si>
  <si>
    <t>25857638</t>
  </si>
  <si>
    <t>ROSPIGLIOSI GUTIERREZ ,KETTY</t>
  </si>
  <si>
    <t>40568097</t>
  </si>
  <si>
    <t>RUIZ CUEVA ,ANATOLY PAVEL</t>
  </si>
  <si>
    <t>43236556</t>
  </si>
  <si>
    <t>RUIZ ESCALANTE ,JUAN ENRIQUE</t>
  </si>
  <si>
    <t>40265749</t>
  </si>
  <si>
    <t>RUTTI OROYA ,WALTER SAUL</t>
  </si>
  <si>
    <t>47015773</t>
  </si>
  <si>
    <t>SAAVEDRA PAREDES ,JOHRDAN JEFFERSON</t>
  </si>
  <si>
    <t>09750183</t>
  </si>
  <si>
    <t>SALARDI RODRIGUEZ ,JOSE ANTONIO</t>
  </si>
  <si>
    <t>16658413</t>
  </si>
  <si>
    <t>SAMANIEGO MUGA ,CARLOS ALFONSO</t>
  </si>
  <si>
    <t>47487238</t>
  </si>
  <si>
    <t>SANCHEZ ENRIQUEZ ,IVAN YUSEY</t>
  </si>
  <si>
    <t>32103395</t>
  </si>
  <si>
    <t>SANCHEZ HERRERA ,WILFREDO ANTONIO</t>
  </si>
  <si>
    <t>18141803</t>
  </si>
  <si>
    <t>SANCHEZ NUÑEZ ,LENIN DALTON</t>
  </si>
  <si>
    <t>08126420</t>
  </si>
  <si>
    <t>SANCHEZ PARRA ,VERONICA ROCIO</t>
  </si>
  <si>
    <t>40635182</t>
  </si>
  <si>
    <t>SANCHEZ QUINTANA ,JOSE LUIS</t>
  </si>
  <si>
    <t>09770647</t>
  </si>
  <si>
    <t>SANTOS GONZALES ,MIGUEL ANGEL</t>
  </si>
  <si>
    <t>08562195</t>
  </si>
  <si>
    <t>SANTOS MARTINEZ ,SEGUNDO SANTIAGO</t>
  </si>
  <si>
    <t>25761886</t>
  </si>
  <si>
    <t>SEMINARIO AYBAR ,GRECIA ELKY</t>
  </si>
  <si>
    <t>47162434</t>
  </si>
  <si>
    <t>SEMINARIO CESPEDES ,CHRISTIAN ALEXANDER</t>
  </si>
  <si>
    <t>70276431</t>
  </si>
  <si>
    <t>SEMINARIO GUTIERREZ ,MONICA CECILIA</t>
  </si>
  <si>
    <t>09833933</t>
  </si>
  <si>
    <t>SERRANO ROJAS ,CARLOS ALBERTO</t>
  </si>
  <si>
    <t>73426741</t>
  </si>
  <si>
    <t>SERRATO MONJA ,AUGUSTO LEANDRO</t>
  </si>
  <si>
    <t>43609997</t>
  </si>
  <si>
    <t>SILVA SEDANO ,ROSA MILAGROS</t>
  </si>
  <si>
    <t>43259011</t>
  </si>
  <si>
    <t>SOLIS FLORES ,TERESA</t>
  </si>
  <si>
    <t>10681459</t>
  </si>
  <si>
    <t>SOSA ROJAS ,KARINA ALEJANDRINA</t>
  </si>
  <si>
    <t>09842176</t>
  </si>
  <si>
    <t>SOTO TORRES ,RAQUEL HILIANOVA</t>
  </si>
  <si>
    <t>LIC. EN BIOLOGIA</t>
  </si>
  <si>
    <t>10772212</t>
  </si>
  <si>
    <t>SUASNABAR ESPINOSA ,OMAR ALFONSO</t>
  </si>
  <si>
    <t>41270482</t>
  </si>
  <si>
    <t>SUASNABAR SANTANA ,ELIZABETH</t>
  </si>
  <si>
    <t>72533686</t>
  </si>
  <si>
    <t>SUMARAN SOLANO ,NEYLIZ KAREN</t>
  </si>
  <si>
    <t>10374207</t>
  </si>
  <si>
    <t>TAMAYO YOSHIMOTO ,MARIA LILIANA</t>
  </si>
  <si>
    <t>25406804</t>
  </si>
  <si>
    <t>TELLO TELLO ,FELIX RICARDO</t>
  </si>
  <si>
    <t>08122414</t>
  </si>
  <si>
    <t>TENA TENA ,RUBEN ANIBAL</t>
  </si>
  <si>
    <t>07576557</t>
  </si>
  <si>
    <t>TERAN SANCHEZ ,CLAUDIO MARCEL</t>
  </si>
  <si>
    <t>43574679</t>
  </si>
  <si>
    <t>TINEO SANTIAGO ,VICTORIA VERONICA</t>
  </si>
  <si>
    <t>45465354</t>
  </si>
  <si>
    <t>TINEO ZAMORA ,LAURA CHRISTINA</t>
  </si>
  <si>
    <t>40786294</t>
  </si>
  <si>
    <t>TITO RAMIREZ ,EDWARD RENATO</t>
  </si>
  <si>
    <t>40250672</t>
  </si>
  <si>
    <t>TONG VELA ,GIANCARLO</t>
  </si>
  <si>
    <t>01128455</t>
  </si>
  <si>
    <t>TORRES GOICOECHEA ,JULIA ANNE</t>
  </si>
  <si>
    <t>40413876</t>
  </si>
  <si>
    <t>TORRES RIOS ,JUAN DAVID</t>
  </si>
  <si>
    <t>70439485</t>
  </si>
  <si>
    <t>TORRES TOLEDO ,GIANCARLO ELIAS</t>
  </si>
  <si>
    <t>09678104</t>
  </si>
  <si>
    <t>TORRES VIGIL ,JULIO CESAR</t>
  </si>
  <si>
    <t>09923567</t>
  </si>
  <si>
    <t>UCEDA MARTINEZ ,JULIO MANUEL</t>
  </si>
  <si>
    <t>25754661</t>
  </si>
  <si>
    <t>UGARTE VERGARA ,YANINA MAGALLY</t>
  </si>
  <si>
    <t>09996090</t>
  </si>
  <si>
    <t>ULLOA LUJAN ,CESAR ALEXIS</t>
  </si>
  <si>
    <t>07643371</t>
  </si>
  <si>
    <t>UTANI CHIPANA ,VANESSA</t>
  </si>
  <si>
    <t>41232099</t>
  </si>
  <si>
    <t>VACA ARGOMEDO ,EDGARD TOMAS</t>
  </si>
  <si>
    <t>45407716</t>
  </si>
  <si>
    <t>VALDERA CAMPOS ,JOSE MIGUEL</t>
  </si>
  <si>
    <t>41133507</t>
  </si>
  <si>
    <t>VALDEZ GALVAN ,CARLA PAOLA</t>
  </si>
  <si>
    <t>28269057</t>
  </si>
  <si>
    <t>VALER TORRES ,GLENI MELVA</t>
  </si>
  <si>
    <t>47345704</t>
  </si>
  <si>
    <t>VALQUI CRUZ ,LESLIE CATHERINE</t>
  </si>
  <si>
    <t>09386922</t>
  </si>
  <si>
    <t>VALVERDE MORANTE ,MARTIN JOSE</t>
  </si>
  <si>
    <t>09957023</t>
  </si>
  <si>
    <t>VARGAS CASAS ,MARIELLA VANESSA</t>
  </si>
  <si>
    <t>07525261</t>
  </si>
  <si>
    <t>VARGAS LLIUYA ,AURORA VERONIKA</t>
  </si>
  <si>
    <t>70884789</t>
  </si>
  <si>
    <t>VARGAS PEREZ ,CARMEN PATRICIA</t>
  </si>
  <si>
    <t>32987822</t>
  </si>
  <si>
    <t>VARGAS TAVERA ,KARIM EDITH</t>
  </si>
  <si>
    <t>09862652</t>
  </si>
  <si>
    <t>VARGAS VILCHEZ ,LOURDES PATRICIA</t>
  </si>
  <si>
    <t>47792215</t>
  </si>
  <si>
    <t>VASQUEZ CALZADO ,PAOLA DEL CARMEN</t>
  </si>
  <si>
    <t>40872411</t>
  </si>
  <si>
    <t>VASQUEZ HERRERA ,BETTY MARITZA</t>
  </si>
  <si>
    <t>41757862</t>
  </si>
  <si>
    <t>VASQUEZ ORDOÑEZ ,PEPE</t>
  </si>
  <si>
    <t>41477649</t>
  </si>
  <si>
    <t>VASQUEZ PARDO ,EVELIO</t>
  </si>
  <si>
    <t>07503036</t>
  </si>
  <si>
    <t>VASQUEZ ROJAS ,GUILLERMO RODRIGO</t>
  </si>
  <si>
    <t>44755841</t>
  </si>
  <si>
    <t>VASQUEZ SUAREZ ,KATHERINE JANE</t>
  </si>
  <si>
    <t>45549673</t>
  </si>
  <si>
    <t>VASQUEZ TELLO ,MARCO ESTUARDO</t>
  </si>
  <si>
    <t>70444771</t>
  </si>
  <si>
    <t>VEGA BALLONA ,JAIME JHONY</t>
  </si>
  <si>
    <t>47083439</t>
  </si>
  <si>
    <t>VEGA MUÑOZ ,JUAN CARLOS</t>
  </si>
  <si>
    <t>00791319</t>
  </si>
  <si>
    <t>VEGA SAYRA ,IVAN ERICK</t>
  </si>
  <si>
    <t>41764034</t>
  </si>
  <si>
    <t>VELASQUEZ GARRO ,SPEED</t>
  </si>
  <si>
    <t>42838257</t>
  </si>
  <si>
    <t>VELIZ GUADALUPE ,JEAN CARLO</t>
  </si>
  <si>
    <t>29610284</t>
  </si>
  <si>
    <t>VENTURA GUTIERREZ ,FERNANDO FABIO</t>
  </si>
  <si>
    <t>07230227</t>
  </si>
  <si>
    <t>VERA LARRAIN ,CARLOS DANGELLO</t>
  </si>
  <si>
    <t>08166493</t>
  </si>
  <si>
    <t>VIACAVA DEXTRE ,MIGUEL ANGEL</t>
  </si>
  <si>
    <t>09450859</t>
  </si>
  <si>
    <t>VIDAL HUARCAYA ,JOSE</t>
  </si>
  <si>
    <t>09864669</t>
  </si>
  <si>
    <t>VIDAL IGLESIAS ,MARIELLA ESTHER</t>
  </si>
  <si>
    <t>47100859</t>
  </si>
  <si>
    <t>VIDAL VIDAL ,CESAR ANTONIO</t>
  </si>
  <si>
    <t>72247650</t>
  </si>
  <si>
    <t>VIDARTE PORTOCARRERO ,JUSSARA LUCIA</t>
  </si>
  <si>
    <t>10160857</t>
  </si>
  <si>
    <t>VILELA MIJAHUANCA ,GIANCARLO</t>
  </si>
  <si>
    <t>10304789</t>
  </si>
  <si>
    <t>VILLA CABALLERO ,ENRIQUE MANUEL</t>
  </si>
  <si>
    <t>10698723</t>
  </si>
  <si>
    <t>VILLAFUERTE GUTIERREZ ,EDNA</t>
  </si>
  <si>
    <t>43583557</t>
  </si>
  <si>
    <t>VILLANUEVA PINEDO ,PAUL PATRICK</t>
  </si>
  <si>
    <t>25801390</t>
  </si>
  <si>
    <t>VILLAR NAVARRO ,EDWIN MANUEL</t>
  </si>
  <si>
    <t>47027551</t>
  </si>
  <si>
    <t>VILLARREAL SALVADOR ,ANNABELEE COLETTE</t>
  </si>
  <si>
    <t>41791830</t>
  </si>
  <si>
    <t>YUCRA YTO ,FREDY</t>
  </si>
  <si>
    <t>45450003</t>
  </si>
  <si>
    <t>ZAMUDIO CAMPOS ,GABRIELA LUZ</t>
  </si>
  <si>
    <t>41328036</t>
  </si>
  <si>
    <t>ZAMUDIO LOPEZ ,GUSTAVO EULOGIO</t>
  </si>
  <si>
    <t>47138569</t>
  </si>
  <si>
    <t>ZEGARRA VENTURA ,RENZO DANIEL</t>
  </si>
  <si>
    <t>41172040</t>
  </si>
  <si>
    <t>ZEVALLOS PAREDES ,ALEXANDER MICHEL</t>
  </si>
  <si>
    <t>45129872</t>
  </si>
  <si>
    <t>ZEVALLOS TRUCIOS ,CINTYA DEL PILAR</t>
  </si>
  <si>
    <t>19985573</t>
  </si>
  <si>
    <t>ZORRILLA GUTARRA ,MANUEL JESUS</t>
  </si>
  <si>
    <t>08080897</t>
  </si>
  <si>
    <t>DOMINGUEZ DAVILA ,JOSE DOMINGO</t>
  </si>
  <si>
    <t>ING. GEOLOGO</t>
  </si>
  <si>
    <t>15841657</t>
  </si>
  <si>
    <t>FLORES CARDENAS ,CARLOS LUIS</t>
  </si>
  <si>
    <t>07256288</t>
  </si>
  <si>
    <t>HERRERA BRICEÑO ,CESAR EDUARDO</t>
  </si>
  <si>
    <t>18140712</t>
  </si>
  <si>
    <t>LIVAQUE SUAREZ ,MILAGRITOS BELERMINA</t>
  </si>
  <si>
    <t>08068923</t>
  </si>
  <si>
    <t>MANRIQUE PINO ,JULIO CESAR</t>
  </si>
  <si>
    <t>06134146</t>
  </si>
  <si>
    <t>MORI LIZARDO ,ESTEBAN DE JESUS</t>
  </si>
  <si>
    <t>41713435</t>
  </si>
  <si>
    <t>PALOMINO ORTIZ ,JONNI TONE</t>
  </si>
  <si>
    <t>41361156</t>
  </si>
  <si>
    <t>PIÑAS SUMALAVE ,CARMEN ROSA</t>
  </si>
  <si>
    <t>25489326</t>
  </si>
  <si>
    <t>QUIJANDRIA ROSALES ,MARCO ANTONIO</t>
  </si>
  <si>
    <t>09873436</t>
  </si>
  <si>
    <t>SEVILLA GONZALES ,JOSE ANTONIO</t>
  </si>
  <si>
    <t>07971710</t>
  </si>
  <si>
    <t>VICUÑA REYES ,RAFAEL JESUS</t>
  </si>
  <si>
    <t>09473875</t>
  </si>
  <si>
    <t>VIGO JAUREGUI ,FERNANDO</t>
  </si>
  <si>
    <t>TOTAL UNIDAD EJECUTORA 001: ADMNISTRACION GENERAL</t>
  </si>
  <si>
    <t>UNIDAD EJECUTORA : 007-1078 PROVIAS NACIONAL</t>
  </si>
  <si>
    <t>007-1078</t>
  </si>
  <si>
    <t xml:space="preserve">ASISTENTE DE SUPERVISIÓN II                                                                                                                                                                                                                                    </t>
  </si>
  <si>
    <t>46698567</t>
  </si>
  <si>
    <t>ACHAHUI PILCO VICTOR FELIPE GUILLERMO</t>
  </si>
  <si>
    <t>INGENIERO CIVIL</t>
  </si>
  <si>
    <t>EDUCACION UNIVERSITARIA COMPLETA</t>
  </si>
  <si>
    <t>RO</t>
  </si>
  <si>
    <t>ESPECIALISTA EN LA MODERNIZACION DE LA GESTION PUBLICA II</t>
  </si>
  <si>
    <t>23014846</t>
  </si>
  <si>
    <t>ACHIC DURAND RITA SILVIA</t>
  </si>
  <si>
    <t>ADMINISTRADOR</t>
  </si>
  <si>
    <t xml:space="preserve">INGENIERO SUPERVISOR - AMAZONAS /  Jefe Zonal ( e)   </t>
  </si>
  <si>
    <t>45447817</t>
  </si>
  <si>
    <t>AHUMADA HERRERA LUCIA</t>
  </si>
  <si>
    <t>TITULO UNIVERSITARIO</t>
  </si>
  <si>
    <t xml:space="preserve">COBRADOR DE PEAJE I                                                                                                                                                                                                                                            </t>
  </si>
  <si>
    <t>45456555</t>
  </si>
  <si>
    <t>ALANOCA ZARATE CARMEN ROSA</t>
  </si>
  <si>
    <t>TECNICO EN CONTABILIDAD</t>
  </si>
  <si>
    <t>EDUACAION SUPERIOR COMPLETA</t>
  </si>
  <si>
    <t>ANALISTA LEGAL</t>
  </si>
  <si>
    <t>46632471</t>
  </si>
  <si>
    <t>ALARCON CANALES ADALI KARINA</t>
  </si>
  <si>
    <t>AUXILIAR ADMINISTRATIVO I</t>
  </si>
  <si>
    <t>70378282</t>
  </si>
  <si>
    <t>ALBUJAR ARAGON JEAN PAUL</t>
  </si>
  <si>
    <t>ADMINISTRACION DE NEGOCIOS</t>
  </si>
  <si>
    <t>ANALISTA EN PROCESOS DE SELECCIÓN I</t>
  </si>
  <si>
    <t>45912293</t>
  </si>
  <si>
    <t>ALFARO CARBAJAL FLOR ALEXANDRA</t>
  </si>
  <si>
    <t xml:space="preserve">ESPECIALISTA I: ESPECIALISTA SOCIAL </t>
  </si>
  <si>
    <t>07464111</t>
  </si>
  <si>
    <t>ALFARO MONTOYA RAFAEL ROMULO</t>
  </si>
  <si>
    <t>ANALISTA EN PROGRAMACION FINANCIERA I</t>
  </si>
  <si>
    <t>45831742</t>
  </si>
  <si>
    <t>ALIAGA CLEMENTE JANETH VANESA</t>
  </si>
  <si>
    <t>INGENIERO PARA PROYECTOS PACRI</t>
  </si>
  <si>
    <t>40171368</t>
  </si>
  <si>
    <t>ALIAGA VASQUEZ JENNY SOLEDAD</t>
  </si>
  <si>
    <t>INGENIERIA GEOGRAFICA</t>
  </si>
  <si>
    <t>ESPECIALISTA EN TRAZO, TOPOGRAFÍA, DISEÑO VIAL, SEÑALIZACIÓN Y SEGURIDAD VIAL</t>
  </si>
  <si>
    <t>40656217</t>
  </si>
  <si>
    <t>ALLCCARIMA CRISOSTOMO WILLY</t>
  </si>
  <si>
    <t>ESPECIALISTA EN TRAZO TOPOGRAFIA Y SEÑALIZACION VIAL II</t>
  </si>
  <si>
    <t>RLOC</t>
  </si>
  <si>
    <t xml:space="preserve">ESPECIALISTA EN EJECUCION CONTRACTUAL II                                                                                                                                                                                                                       </t>
  </si>
  <si>
    <t>40545134</t>
  </si>
  <si>
    <t>ALLER CAMA RENE CHRISTYAN</t>
  </si>
  <si>
    <t xml:space="preserve">ESPECIALISTAS I :  ESPECIALISTAS EN ADMINISTRACION DE CONTRATOS </t>
  </si>
  <si>
    <t>09278429</t>
  </si>
  <si>
    <t>ALVA MATTEUCCI LUCIO</t>
  </si>
  <si>
    <t>ESPECIALISTA EN ADMINISTRACION DE CONTRATOS II</t>
  </si>
  <si>
    <t>ESPECIALISTA EN ESTRUCTURAS Y OBRAS DE ARTE</t>
  </si>
  <si>
    <t>09449187</t>
  </si>
  <si>
    <t>ALVARADO CALDERON CESAR DANIEL</t>
  </si>
  <si>
    <t>INGENIERO AMBIENTAL</t>
  </si>
  <si>
    <t>40931926</t>
  </si>
  <si>
    <t>ALVARADO VELAZCO KAREN LEONCIA</t>
  </si>
  <si>
    <t>ASISTENTE DE SUPERVISIÓN - CUSCO</t>
  </si>
  <si>
    <t>46920843</t>
  </si>
  <si>
    <t>ALVAREZ COAILA EDSON ENRIQUE</t>
  </si>
  <si>
    <t>BACHILLER</t>
  </si>
  <si>
    <t>ESPECIALISTA EN PROGRAMACION Y MONITOREO I</t>
  </si>
  <si>
    <t>45996171</t>
  </si>
  <si>
    <t>ALVAREZ GUEVARA DE ZEVALLOS KATTERYNE ELIZABETH</t>
  </si>
  <si>
    <t xml:space="preserve">ESPECIALISTA EN PROGRAMACIÓN Y MONITOREO </t>
  </si>
  <si>
    <t>DIBUJANTE CADISTA - CAJAMARCA  - SEDE</t>
  </si>
  <si>
    <t>41277911</t>
  </si>
  <si>
    <t>ALVAREZ NEYRA JESUS</t>
  </si>
  <si>
    <t>ASISTENTE PARA ACTIVIDADES EN ASUNTOS DE LOGISTICA</t>
  </si>
  <si>
    <t>43248255</t>
  </si>
  <si>
    <t>ALVAREZ PAUCAR EDER LEANDRO</t>
  </si>
  <si>
    <t>ASISTENTE GERENCIAL</t>
  </si>
  <si>
    <t>ESTUDIOS  TECNICOS</t>
  </si>
  <si>
    <t>ASISTENTE</t>
  </si>
  <si>
    <t>ESPECIALISTA AMBIENTAL</t>
  </si>
  <si>
    <t>08456712</t>
  </si>
  <si>
    <t>ALVAREZ ZANELLI JORGE LUIS</t>
  </si>
  <si>
    <t>ESPECIALISTA ELECTRICO</t>
  </si>
  <si>
    <t>23817343</t>
  </si>
  <si>
    <t>AMAHT ARAOZ AUGUSTO</t>
  </si>
  <si>
    <t>INGENIERO MECANICA/ELECTRICA</t>
  </si>
  <si>
    <t>ESPECIALISTA LEGGAL I</t>
  </si>
  <si>
    <t>41842892</t>
  </si>
  <si>
    <t>AMES DAMIAN LUIS FERNANDO</t>
  </si>
  <si>
    <t>ABAGADO</t>
  </si>
  <si>
    <t>ESPECIALISTA EN GESTIO DE OBRAS  II</t>
  </si>
  <si>
    <t>00799148</t>
  </si>
  <si>
    <t>AMÉSQUITA GUILLÉN ALEX WALTER</t>
  </si>
  <si>
    <t>ADMINISTRADOR DE PROYECTOS</t>
  </si>
  <si>
    <t>09717821</t>
  </si>
  <si>
    <t>AMORETTI AMASIFUEN FEDERICO CARLOS</t>
  </si>
  <si>
    <t>ESPECIALISTA EN SEGUIMIENTO EN CAMPO</t>
  </si>
  <si>
    <t>06106466</t>
  </si>
  <si>
    <t>ANAMARIA RUIZ LUCIO ISAIAS</t>
  </si>
  <si>
    <t>ESPECIALISTA I  ABOGADO PARA  PROYECTOS PACRI - OC</t>
  </si>
  <si>
    <t>45961308</t>
  </si>
  <si>
    <t>ANCHAYHUAS CORONADO SOFIA</t>
  </si>
  <si>
    <t>ESPECIALISTA ABOGADO EN ARBITRAJES</t>
  </si>
  <si>
    <t>10623447</t>
  </si>
  <si>
    <t>ANDRADE VILLAVICENCIOS ARMINDA ISABEL</t>
  </si>
  <si>
    <t>ESPECIALISTA: ESPECIALISTA LEGAL PAD</t>
  </si>
  <si>
    <t>40132195</t>
  </si>
  <si>
    <t>ANGELES ÑIQUEN ROSA MARLENY</t>
  </si>
  <si>
    <t>SUPERVISOR DE CONTRATO ZONAL AREQUIPA</t>
  </si>
  <si>
    <t>29643988</t>
  </si>
  <si>
    <t>APAZA ALVAREZ GELBER LUIS</t>
  </si>
  <si>
    <t>40698341</t>
  </si>
  <si>
    <t>APAZA MONCADA CAROL YANELY</t>
  </si>
  <si>
    <t>ASISTENTE ADMINISTRATIVO PARA ATENDER A LAS U. G. EN TEMAS ADMINISTRATIVOS DE ALTA CARGA LABORAL</t>
  </si>
  <si>
    <t>46533436</t>
  </si>
  <si>
    <t>APESTEGUI URRUTIA LIZETH VANESSA</t>
  </si>
  <si>
    <t>LICENCIADO EN ADMINISTRACION</t>
  </si>
  <si>
    <t>ESPECIALISTA LEGAL EN SERVICIOS DE CONTROL</t>
  </si>
  <si>
    <t>06688561</t>
  </si>
  <si>
    <t>APONTE ROJAS LOURDES LUCIA</t>
  </si>
  <si>
    <t>ADMINISTRADOR DE CONTRATO</t>
  </si>
  <si>
    <t>07975482</t>
  </si>
  <si>
    <t>ARANGUREN BELAUNDE IRENE SUSANA</t>
  </si>
  <si>
    <t>ESPECIALISTA EN SEGURIDAD Y SALUD EN EL TRABAJO</t>
  </si>
  <si>
    <t>43450192</t>
  </si>
  <si>
    <t>ARAUCO ORELLANA JANSS OLIVER</t>
  </si>
  <si>
    <t>INGENIERO DE TRANSPORTES</t>
  </si>
  <si>
    <t xml:space="preserve">JEFE DEL AREA DE LOGISTICA                                                                                                                                                                                                                                     </t>
  </si>
  <si>
    <t>22476435</t>
  </si>
  <si>
    <t>ARAUZO ALIPAZAGA ALFREDO FEDERICO</t>
  </si>
  <si>
    <t>BRINDAR APOYO A LOS VEEDORES DE LOS PROCESOS DE SELECCIÓN Y OTROS REQ. DE CONTRALORIA GENERAL</t>
  </si>
  <si>
    <t>10519750</t>
  </si>
  <si>
    <t>ARCHENTI MOYA WAGNER</t>
  </si>
  <si>
    <t>JEFE TECNICO DE PEAJE II</t>
  </si>
  <si>
    <t>30849599</t>
  </si>
  <si>
    <t>ARENAS ALMIRON JUAN LUIS</t>
  </si>
  <si>
    <t>CONTADOR</t>
  </si>
  <si>
    <t>ANALISTA EN PROCESOS DE SELECCIÓN II</t>
  </si>
  <si>
    <t>46548678</t>
  </si>
  <si>
    <t>ARENAS DAMIAN JUAN ALFONSO</t>
  </si>
  <si>
    <t>ESPECIALISTA EN SEGUIMIENTO DE MEDIDAS CORRECTIVAS</t>
  </si>
  <si>
    <t>42678165</t>
  </si>
  <si>
    <t>ARESTEGUI NINAPAITAN MIGUEL ANGEL</t>
  </si>
  <si>
    <t>ESPECIALISTA EN IMPACTO AMBIENTAL</t>
  </si>
  <si>
    <t>09117189</t>
  </si>
  <si>
    <t>AREVALO CELIS JUAN LEOPOLDO</t>
  </si>
  <si>
    <t>INGENIERO AGRONOMO</t>
  </si>
  <si>
    <t>ADMINISTRADOR DE CONTRATOS</t>
  </si>
  <si>
    <t>25400769</t>
  </si>
  <si>
    <t>ARICA CASTRO MANUEL AUGUSTO</t>
  </si>
  <si>
    <t>ESPECIALISTA EN OPERACIONES</t>
  </si>
  <si>
    <t>71342537</t>
  </si>
  <si>
    <t>ARPASI CERNA JAIME CHRISTIAN</t>
  </si>
  <si>
    <t>ESPECIALISTA II - ESTUDIOS DE CONSERVACION</t>
  </si>
  <si>
    <t>07481588</t>
  </si>
  <si>
    <t>ARREDONDO BOHORQUEZ MAGALY GIOVANA</t>
  </si>
  <si>
    <t>JEFE ZONAL UNIDAD ZONAL LA LIBERTAD</t>
  </si>
  <si>
    <t>18111152</t>
  </si>
  <si>
    <t>ARROYO RUBIO LIZ LESLEY</t>
  </si>
  <si>
    <t>10179697</t>
  </si>
  <si>
    <t>ARTEAGA VALERIANO LUCY MARIBEL</t>
  </si>
  <si>
    <t>48448750</t>
  </si>
  <si>
    <t>AUCCAILLE LAYME BELINDA</t>
  </si>
  <si>
    <t>ADMINISTRADOR DE PROYECTOS PACRI</t>
  </si>
  <si>
    <t>05365685</t>
  </si>
  <si>
    <t>AVENDAÑO JARAMA OSCAR ENRIQUE</t>
  </si>
  <si>
    <t>48976946</t>
  </si>
  <si>
    <t>AYLLÓN CARCELÉN BORIS WALTER</t>
  </si>
  <si>
    <t>ASESOR LEGAL</t>
  </si>
  <si>
    <t>80159429</t>
  </si>
  <si>
    <t>BALDARRAGO SOTO JOSE OSCAR</t>
  </si>
  <si>
    <t xml:space="preserve">ESPECIALISTA SOCIAL EN PROYECTOS PACRI I                                                                                                                                                                                                                       </t>
  </si>
  <si>
    <t>10009060</t>
  </si>
  <si>
    <t>BARRETO HUAMAN ENGELBERT</t>
  </si>
  <si>
    <t>EXPERTO EN SISTEMAS DE INFORMACION I</t>
  </si>
  <si>
    <t>40405069</t>
  </si>
  <si>
    <t>BARRETO LOYOLA HUBER EINER</t>
  </si>
  <si>
    <t>INGENIERIO DE COMPUTACION Y SISTEMAS</t>
  </si>
  <si>
    <t>INGENIERO SUPERVISOR ZONAL CUZCO</t>
  </si>
  <si>
    <t>44304676</t>
  </si>
  <si>
    <t>BARRIONUEVO ABARCA OSWALDO</t>
  </si>
  <si>
    <t>ANALISTA EN SISITEMAS DE INFORMACION GEOGRAFICA I</t>
  </si>
  <si>
    <t>46629607</t>
  </si>
  <si>
    <t>BARZOLA RODRIGUEZ KENYO EDWIN</t>
  </si>
  <si>
    <t>ARQUEOLOGIA - PACRIS</t>
  </si>
  <si>
    <t>32949072</t>
  </si>
  <si>
    <t>BEJAR CANO YESSENIA ALEJANDRINA</t>
  </si>
  <si>
    <t>ARQUEOLOGIA</t>
  </si>
  <si>
    <t>INGENIERO SUPERVISOR AREQUIPA</t>
  </si>
  <si>
    <t>42647309</t>
  </si>
  <si>
    <t>BENAVENTE ABARCA RICARDO ALONSO</t>
  </si>
  <si>
    <t>ESTUDIOS DE MAESTRIA</t>
  </si>
  <si>
    <t>41657104</t>
  </si>
  <si>
    <t>BENAVIDES MARTINEZ MELISSA LISBETH</t>
  </si>
  <si>
    <t>ASISTENTE DE REGISTROS</t>
  </si>
  <si>
    <t>25717392</t>
  </si>
  <si>
    <t>BENITES TORRES ELSA ESTHER</t>
  </si>
  <si>
    <t>TECNICO ADMINSITRATIVO DE PEAJE I</t>
  </si>
  <si>
    <t>30407544</t>
  </si>
  <si>
    <t>BERLANGA RIEGA JUNIOR GONZALO</t>
  </si>
  <si>
    <t>TECNICO SUPERIOR</t>
  </si>
  <si>
    <t>SUPERVISOR DE CONTRATO U.Z. HUÁNUCO</t>
  </si>
  <si>
    <t>22530411</t>
  </si>
  <si>
    <t>BERROSPI HUAYTAN RICARDO</t>
  </si>
  <si>
    <t>ESPECIALISTA EN ARQUEOLOGIA I</t>
  </si>
  <si>
    <t>10600906</t>
  </si>
  <si>
    <t>BONZANO HINOSTROZA KETTY MARIBEL</t>
  </si>
  <si>
    <t>Asistente de Supervisión - Huánuco</t>
  </si>
  <si>
    <t>41135557</t>
  </si>
  <si>
    <t>BOYANOVICH GARGUREVICH EDUARDO ALBERTO</t>
  </si>
  <si>
    <t>ANALISTA EN CONSERVACION DE CARRETERAS II</t>
  </si>
  <si>
    <t>ESPECIALISTA DEL EQUIPO DE PROCESOS DE SELECCIÓN</t>
  </si>
  <si>
    <t>04437012</t>
  </si>
  <si>
    <t>BRAVO VALENCIA JUAN CARLOS</t>
  </si>
  <si>
    <t>JEFE DEL AREA DE LOGISTICA</t>
  </si>
  <si>
    <t>ASISTENTE DE SUPERVISIÓN - PIURA TUMBES</t>
  </si>
  <si>
    <t>44821894</t>
  </si>
  <si>
    <t>BRIONES VARGAS WILSER ALBERTO</t>
  </si>
  <si>
    <t>ESPECIALISTA EN ADMINISTRACION DE CONTRATOS DE CONSERVACION II,</t>
  </si>
  <si>
    <t>ANALISTA: INGENIERO EN SEGURIDAD Y SALUD EN EL TRABAJO</t>
  </si>
  <si>
    <t>40747598</t>
  </si>
  <si>
    <t>BUENO PONCE CARLOS ALBERTO</t>
  </si>
  <si>
    <t xml:space="preserve">ESPECIALISTA EN PROCESOS DE SELECCION II                                                                                                                                                                                                                       </t>
  </si>
  <si>
    <t>20720143</t>
  </si>
  <si>
    <t>BULLON CHURAMPI JOEL EDILBERTO</t>
  </si>
  <si>
    <t>MAESTRIA COMPLETA</t>
  </si>
  <si>
    <t>JEFE ZONAL UNIDAD ZONAL PIURA - TUMBES</t>
  </si>
  <si>
    <t>16563256</t>
  </si>
  <si>
    <t>BURGA GHERSI DANTE</t>
  </si>
  <si>
    <t>JEFE DE LA OFICINA DE ASESORIA JURIDICA</t>
  </si>
  <si>
    <t>07490529</t>
  </si>
  <si>
    <t>BURGOS  BARDALES PATRICK</t>
  </si>
  <si>
    <t>ESPECIALISTA EN BIENESTAR</t>
  </si>
  <si>
    <t>09862781</t>
  </si>
  <si>
    <t>BUSTAMANTE GONZALES ROSSANA</t>
  </si>
  <si>
    <t>TRABAJO SOCIAL</t>
  </si>
  <si>
    <t>ESPECIALISTA EN PROYECTOS DE INFRAESTRUCTURA VIAL - TIPO 2: METRADOS, COSTOS Y PRESUPUESTOS</t>
  </si>
  <si>
    <t>41541253</t>
  </si>
  <si>
    <t>CABALLA HUAYHUAS JAVIER</t>
  </si>
  <si>
    <t>ASISTENTE DE SUPERVISIÓN - HUÁNUCO</t>
  </si>
  <si>
    <t>41054523</t>
  </si>
  <si>
    <t>CABRERA MOYA EMERSON EDGARD</t>
  </si>
  <si>
    <t>43485137</t>
  </si>
  <si>
    <t>CACERES MEDINA JOEL JOSE</t>
  </si>
  <si>
    <t>TECNICO ADMINISTRATIVO</t>
  </si>
  <si>
    <t>EDUCACION TECNICA</t>
  </si>
  <si>
    <t>COBRADOR</t>
  </si>
  <si>
    <t>ASISTENTE DE SUPERVISION JUNIN-PASCO</t>
  </si>
  <si>
    <t>42010942</t>
  </si>
  <si>
    <t>CAHUANA CASTRO FELIPE</t>
  </si>
  <si>
    <t>ANALISTA DE EGRESOS I</t>
  </si>
  <si>
    <t>42521259</t>
  </si>
  <si>
    <t>CAJAS BRAVO GILDER</t>
  </si>
  <si>
    <t>EDUACACION UNIVERSITARIA COMPLETA</t>
  </si>
  <si>
    <t>TECNICO EN ATENCION AL CIUDADANO</t>
  </si>
  <si>
    <t>10548598</t>
  </si>
  <si>
    <t>CALDERON SOSA ANDREA KARIN</t>
  </si>
  <si>
    <t>SECRETARIADO EJECUTIVO CASTELLANO</t>
  </si>
  <si>
    <t>ESTUDIOS TECNICOS</t>
  </si>
  <si>
    <t>ESPECIALISTA EN AFECTACIONES PREDIALES</t>
  </si>
  <si>
    <t>09483458</t>
  </si>
  <si>
    <t>CALDERON ZACARIAS JULIO CLAVER</t>
  </si>
  <si>
    <t>INGENIERO MECANICO</t>
  </si>
  <si>
    <t>ING. EN INTERFERENCIAS DE SERVICIOS PÚBLICOS - PACRI</t>
  </si>
  <si>
    <t>21444225</t>
  </si>
  <si>
    <t>CALLE LIZARRAGA CESAR ANDRES</t>
  </si>
  <si>
    <t>ASISTENTE DE SUPERVISION - CAJAMARCA</t>
  </si>
  <si>
    <t>26683521</t>
  </si>
  <si>
    <t>CALUA MARCELO ROSARIO DEL PILAR</t>
  </si>
  <si>
    <t>ABOGADO DE CAMPO EN AFECTACIONES - CAJAMARCA</t>
  </si>
  <si>
    <t>10309219</t>
  </si>
  <si>
    <t>CAMA MEZA RUBEN EDUARDO</t>
  </si>
  <si>
    <t>ESPECIALISTA EN HIDROLOGIA E HIDRAULICA</t>
  </si>
  <si>
    <t>43052459</t>
  </si>
  <si>
    <t>CAMACUARI SUAREZ LUZ DIANA</t>
  </si>
  <si>
    <t>INGENIERIO AGRICOLA</t>
  </si>
  <si>
    <t>ESPECIALISTA EN SEGUIMIENTO Y MONITOREO DE EMERGENCIAVIALES II</t>
  </si>
  <si>
    <t>43363398</t>
  </si>
  <si>
    <t>CAMINO ALCALA JORGE BERNARDO</t>
  </si>
  <si>
    <t>CIENCIAS MARITIMO NAVALES</t>
  </si>
  <si>
    <t>ESPECIALISTA EN TOPOGRAFIA, DISEÑO VIAL Y SEGURIDAD VIAL</t>
  </si>
  <si>
    <t>41580355</t>
  </si>
  <si>
    <t>CAMONES RONDAN PERCY OMAR</t>
  </si>
  <si>
    <t>INGENIERO DE IRRIGACION</t>
  </si>
  <si>
    <t>ESPECIALISTA EN GEOLOGÍA Y GEOTÉCNIA</t>
  </si>
  <si>
    <t>07384394</t>
  </si>
  <si>
    <t>CAMPOS DUEÑAS ANTHONY WASHINGTON</t>
  </si>
  <si>
    <t>INGENIERIO GEOLOGICO</t>
  </si>
  <si>
    <t>TITULO DE MAESTRIA</t>
  </si>
  <si>
    <t>ASISTENTE DE SUPERVISIÓN - HUANCAVELICA</t>
  </si>
  <si>
    <t>70495870</t>
  </si>
  <si>
    <t>CANDIOTTI PAREJAS ANGELA FIORELA</t>
  </si>
  <si>
    <t>ASISTENTE EN SUELOS Y PAVIMENTOS II</t>
  </si>
  <si>
    <t>45065430</t>
  </si>
  <si>
    <t>CANEVARO MEZA CLAUDETTE STEPHANIE</t>
  </si>
  <si>
    <t>ESPECIALISTA TECNICO DE INFORMACION CATASTRAL PREDIAL I</t>
  </si>
  <si>
    <t>08676656</t>
  </si>
  <si>
    <t>CAÑARI ROBLES MARIBEL MILAGROS</t>
  </si>
  <si>
    <t>INGENIERA GEOGRAFICA</t>
  </si>
  <si>
    <t>TITULO</t>
  </si>
  <si>
    <t>ESPECIALISTA I - EVALUACION DE PROYECTOS</t>
  </si>
  <si>
    <t>40113803</t>
  </si>
  <si>
    <t>CAPCHA CHAVEZ BECHER CRISTOBAL</t>
  </si>
  <si>
    <t>APOYO ADMINISTRATIVO</t>
  </si>
  <si>
    <t>47335286</t>
  </si>
  <si>
    <t>CAPCHA JURADO ANGELA LEONELA</t>
  </si>
  <si>
    <t>COBRADOR DE U.P. CANCAS</t>
  </si>
  <si>
    <t>71491706</t>
  </si>
  <si>
    <t>CARBAJAL ZUNINI ERICK DAVID</t>
  </si>
  <si>
    <t>ESTUDIOS TECNICOS SUPERIORES</t>
  </si>
  <si>
    <t>PNMC</t>
  </si>
  <si>
    <t xml:space="preserve">COBRADOR DE PEAJE I - UNIDAD DE PEAJE CANCAS                                                                                                                                                                                                                   </t>
  </si>
  <si>
    <t>ASISTENTE DE SUPERVISION ICA</t>
  </si>
  <si>
    <t>47029184</t>
  </si>
  <si>
    <t>CARDENAS ARAUJO ANGELY DINA</t>
  </si>
  <si>
    <t>ESPECIALSITA LEGAL I</t>
  </si>
  <si>
    <t>45439270</t>
  </si>
  <si>
    <t>CARDENAS FLORES NOELIA</t>
  </si>
  <si>
    <t xml:space="preserve">ANALISTA DE EGRESOS I                                                                                                                                                                                                                                          </t>
  </si>
  <si>
    <t>15422925</t>
  </si>
  <si>
    <t>CARDENAS RUIZ EDGAR GUSTAVO</t>
  </si>
  <si>
    <t xml:space="preserve">TECNICO ADMINISTRATIVO II                                                                                                                                                                                                                                      </t>
  </si>
  <si>
    <t>43529668</t>
  </si>
  <si>
    <t>CARHUACUSMA LINARES JUAN CARLOS</t>
  </si>
  <si>
    <t>07474345</t>
  </si>
  <si>
    <t>CARLIN SALAZAR SISSY</t>
  </si>
  <si>
    <t>ANALISTA EN PROGRAMACION II</t>
  </si>
  <si>
    <t>44071868</t>
  </si>
  <si>
    <t>CARNICA LAPA JEIMY KIMBERLY</t>
  </si>
  <si>
    <t>ESPECIALISTA EN EVALUCIÓN ECONÓMICA</t>
  </si>
  <si>
    <t>47395689</t>
  </si>
  <si>
    <t>CARRASCO CARRASCO JOSUE</t>
  </si>
  <si>
    <t>ESPECIALISTA EN COMUNICACIONES</t>
  </si>
  <si>
    <t>25772045</t>
  </si>
  <si>
    <t>CARRASCO CLAVIJO DIANA</t>
  </si>
  <si>
    <t>ANALISTA EN CONTROL PATRIMONIAL</t>
  </si>
  <si>
    <t>42170381</t>
  </si>
  <si>
    <t>CARRILLO ARBIETO VANESSA GOYA</t>
  </si>
  <si>
    <t>10394743</t>
  </si>
  <si>
    <t>CARRILLO GUZMAN HENRRY ROBERT</t>
  </si>
  <si>
    <t>ESPECIALISTA EN METRADOS COSTOS Y PRESUPUESTOS</t>
  </si>
  <si>
    <t>09654173</t>
  </si>
  <si>
    <t>CARRILLO VILLEGAS HENRY ESTEBAN</t>
  </si>
  <si>
    <t>ESPECIALISTA EN METRADOS, COSTOS Y PRESUPUESTOS</t>
  </si>
  <si>
    <t xml:space="preserve">ANALISTA EN SEGUIMIENTO CONTRACTUAL                                                                                                                                                                                                                            </t>
  </si>
  <si>
    <t>43773677</t>
  </si>
  <si>
    <t>CARRION CONTRERAS MANUEL JESUS</t>
  </si>
  <si>
    <t>ESPECIALISTA SENIOR EN TESORERIA</t>
  </si>
  <si>
    <t>10422077</t>
  </si>
  <si>
    <t>CASAPAICO VASQUEZ RUBEN GALDINO</t>
  </si>
  <si>
    <t>ASISTENE DE SERVICIOS GENERALES I</t>
  </si>
  <si>
    <t>45501728</t>
  </si>
  <si>
    <t>CASAS VALENCIA JOSE MARTIN</t>
  </si>
  <si>
    <t>ESPECIALISTA EN ADMINISTRACIÓN DE CONTRATOS</t>
  </si>
  <si>
    <t>23925590</t>
  </si>
  <si>
    <t>CASTAÑEDA AVENDAÑO ROSAS</t>
  </si>
  <si>
    <t>PROFESIONAL LEGAL</t>
  </si>
  <si>
    <t>46135330</t>
  </si>
  <si>
    <t>CASTILLA POICON JULIA ELISA</t>
  </si>
  <si>
    <t>ESPECIALISTA EN ARBITRAJE II</t>
  </si>
  <si>
    <t>42820997</t>
  </si>
  <si>
    <t>CASTILLO GOMEZ ALEJO</t>
  </si>
  <si>
    <t>ANALISTA EN INFRAESTRUCTURA VIAL: ESTRUCTURAS, PUENTES Y OBRAS DE ARTE</t>
  </si>
  <si>
    <t>45020041</t>
  </si>
  <si>
    <t>CASTILLO SALAS ELIZABETH FLORAYNE</t>
  </si>
  <si>
    <t xml:space="preserve"> MAESTRIA COMPLETA</t>
  </si>
  <si>
    <t>ASISTENTE DE SUPERVICION PIURA TUMBES</t>
  </si>
  <si>
    <t>47499596</t>
  </si>
  <si>
    <t>CASTRO MALDONADO LUCERO ESMERALDA</t>
  </si>
  <si>
    <t>ESPECIALSITA EN GESTION DE OBRAS II</t>
  </si>
  <si>
    <t>43200789</t>
  </si>
  <si>
    <t>CASTRO QUISPE KENNY ZENON</t>
  </si>
  <si>
    <t>ESPECIALISTA EN INFRAESTRUCTURA VIAL IV</t>
  </si>
  <si>
    <t>40501041</t>
  </si>
  <si>
    <t>CAYOTOPA CHAVEZ ANIBAL</t>
  </si>
  <si>
    <t>ESTUDIOS DOCTORADO</t>
  </si>
  <si>
    <t>ESPECIALISTA EN ORGANIZACIÓN Y SELECCIÓN DE PERSONAL</t>
  </si>
  <si>
    <t>02448903</t>
  </si>
  <si>
    <t>CAZORLA CAMACHO RONALD HERBERT</t>
  </si>
  <si>
    <t>ESTUDIOS UNIVER INCOMPLETOS</t>
  </si>
  <si>
    <t>01315406</t>
  </si>
  <si>
    <t>CCAMA CAHUANA MARIA PETRONA</t>
  </si>
  <si>
    <t>CONTABILIDAD COMPUTARIZADA</t>
  </si>
  <si>
    <t>TECNICO ADMINISTRATIVO DE PEAJE I</t>
  </si>
  <si>
    <t>70664397</t>
  </si>
  <si>
    <t>CCORIHUAMAN HUALLPA LEINI</t>
  </si>
  <si>
    <t>ASISTENTE DE SUPERVISION SAN MARTIN</t>
  </si>
  <si>
    <t>46255164</t>
  </si>
  <si>
    <t>CENEPO LAYNES ANTHONY MARTIN</t>
  </si>
  <si>
    <t>40843654</t>
  </si>
  <si>
    <t>CENTENO HANCCO JOSUE</t>
  </si>
  <si>
    <t>INGENIRO MECANICO</t>
  </si>
  <si>
    <t>ESPECIALISTA EN ADMINISTRACION DE PROYECTOS PACRI II</t>
  </si>
  <si>
    <t>25832969</t>
  </si>
  <si>
    <t>CERDA CANELO DINO</t>
  </si>
  <si>
    <t>ANALISTA AMBIENTAL I</t>
  </si>
  <si>
    <t>47645226</t>
  </si>
  <si>
    <t>CERNA DENEGRI IRMA MARLEN</t>
  </si>
  <si>
    <t>COBRDOR DE PEAJE I</t>
  </si>
  <si>
    <t>76847749</t>
  </si>
  <si>
    <t>CERPA MEJIA LAERSIO HANEY</t>
  </si>
  <si>
    <t>ADMINISTRADOR TECNICO</t>
  </si>
  <si>
    <t>EDUCACION SUPERIOR TECNICA</t>
  </si>
  <si>
    <t xml:space="preserve">ESPECIALISTA EN PROYECTOS II                                                                                                                                                                                                                                   </t>
  </si>
  <si>
    <t>07985194</t>
  </si>
  <si>
    <t>CERRON POMA ROBERTO TEODORO</t>
  </si>
  <si>
    <t>ANALISTA EN INFRAESTRUCTURA VIAL Y EVALUACION ECONOMICA DE PROYECTOS</t>
  </si>
  <si>
    <t>45946405</t>
  </si>
  <si>
    <t>CERVANTES CHICLLA REY PABLO</t>
  </si>
  <si>
    <t>ESPECIALISTAS EN SEGURIDAD Y SALUD OCUPACIONAL</t>
  </si>
  <si>
    <t>26706470</t>
  </si>
  <si>
    <t>CESPEDES CACERES OLIVER JAVIER</t>
  </si>
  <si>
    <t>INGENIERO DE SISTEMAS</t>
  </si>
  <si>
    <t>ESPECIALISTA LEGAL II</t>
  </si>
  <si>
    <t>16514333</t>
  </si>
  <si>
    <t>CHAFLOQUE LLAGAS JOSE MARIA</t>
  </si>
  <si>
    <t>EJECUTIVO DE TESORERIA (Jefe</t>
  </si>
  <si>
    <t>08320445</t>
  </si>
  <si>
    <t>CHAMBI ALVAREZ CLEMENTE</t>
  </si>
  <si>
    <t xml:space="preserve">AUXILIAR EN REGISTRO DOCUMENTAL I                                                                                                                                                                                                                              </t>
  </si>
  <si>
    <t>42117334</t>
  </si>
  <si>
    <t>CHAMBILLA FLORES RUBEN FREDDY</t>
  </si>
  <si>
    <t>TECNICO DOCUEMNTAL</t>
  </si>
  <si>
    <t>TECNICO REGISTRO DOCUMENTAL</t>
  </si>
  <si>
    <t>AUXILIAR ADMINISTRATIVO</t>
  </si>
  <si>
    <t>44568661</t>
  </si>
  <si>
    <t>CHAPIAMA CASTAÑEDA DARLINA MASSIEL</t>
  </si>
  <si>
    <t>SUPERVISOR DE CONTRATO - CAJAMARCA</t>
  </si>
  <si>
    <t>CHAVARRIA MENDOZA OSCAR ROBERTO</t>
  </si>
  <si>
    <t>PROGRAMADOR PARA EL MANTENIMIENTO Y MEJORAS DEL SISTEMA</t>
  </si>
  <si>
    <t>43535366</t>
  </si>
  <si>
    <t>CHAVEZ CORDOVA BILLY HERBERT</t>
  </si>
  <si>
    <t>ANALISTA EN ESTUDIOS DE TRAFICO I</t>
  </si>
  <si>
    <t>70093836</t>
  </si>
  <si>
    <t>CHERO CAJUSOL RUTH ELIZABETH</t>
  </si>
  <si>
    <t>EXPERTO EN GESTION PUBLICA I</t>
  </si>
  <si>
    <t>09395303</t>
  </si>
  <si>
    <t>CHIANG BERNAL CARLOS FEDERICO</t>
  </si>
  <si>
    <t>ASISTENTE EN SELECCIÓN DE PERSONAL II</t>
  </si>
  <si>
    <t>71132637</t>
  </si>
  <si>
    <t>CHILCÓN MUÑOZ TATIANA EMILIAJESÚS</t>
  </si>
  <si>
    <t>ESPECIALISTA EN PROYECTOS DE INFRAESTRUCTURA VIAL - TIPO 3: HIDROLOGIA E HIDRAULICA</t>
  </si>
  <si>
    <t>41205014</t>
  </si>
  <si>
    <t>CHINCHAY VEGA LUIS GUILLERMO</t>
  </si>
  <si>
    <t xml:space="preserve">EXPERTO EN PRESUPUESTO I                                                                                                                                                                                                                                       </t>
  </si>
  <si>
    <t>09591880</t>
  </si>
  <si>
    <t>CHIPANA CHOQUE CELINA</t>
  </si>
  <si>
    <t>25749527</t>
  </si>
  <si>
    <t>CHIRINOS ZANINI JOSE MIGUEL</t>
  </si>
  <si>
    <t>ESPECIALISTA EN OBRAS I</t>
  </si>
  <si>
    <t>44639613</t>
  </si>
  <si>
    <t>CHU MONTENEGRO JUAN PABLO</t>
  </si>
  <si>
    <t>INGENIERO DE CAMPO EN AFECTACIONES - AYACUCHO</t>
  </si>
  <si>
    <t>28294847</t>
  </si>
  <si>
    <t>CHUMBE CARRERA ARTURO</t>
  </si>
  <si>
    <t>ASESOR LEGAL ESPECIALIZADO</t>
  </si>
  <si>
    <t>06418144</t>
  </si>
  <si>
    <t>CIEZA CHAVEZ JUAN FERNANDO</t>
  </si>
  <si>
    <t>ESPECIALISTA LEGAL PACRI PARA OBRAS PUBLICAS</t>
  </si>
  <si>
    <t>42533194</t>
  </si>
  <si>
    <t>CLAVIJO APOLO HENRY JOAN</t>
  </si>
  <si>
    <t>ASISTENTE DE SUPERVISION ZONAL CUSCO APURIMAC</t>
  </si>
  <si>
    <t>42432530</t>
  </si>
  <si>
    <t>COACALLA APAZA KARINA</t>
  </si>
  <si>
    <t>JEFE DE LA OFICINA DE RECURSOS HUMANOS</t>
  </si>
  <si>
    <t>04744983</t>
  </si>
  <si>
    <t>COAYLA JUAREZ RICARDO RENAU</t>
  </si>
  <si>
    <t>07974756</t>
  </si>
  <si>
    <t>COBEÑA NAVARRETE ERICK</t>
  </si>
  <si>
    <t>45514601</t>
  </si>
  <si>
    <t>COJAL VIGO MILUSKHA PAMELA</t>
  </si>
  <si>
    <t>ESPECIALISTA LEGAL EN AFECTACIONES DE PREDIOS</t>
  </si>
  <si>
    <t>09464756</t>
  </si>
  <si>
    <t>COKCHI CHUMBILE NADIA NICOLA</t>
  </si>
  <si>
    <t>COORDINADOR LEGAL I</t>
  </si>
  <si>
    <t>ASISTENTE DE SUPERVISIÓN - ANCASH</t>
  </si>
  <si>
    <t>41282579</t>
  </si>
  <si>
    <t>COLLAZOS LOPEZ FRANCO ROSEMIRO</t>
  </si>
  <si>
    <t>SUPERVISOR DE CONTRATO U.Z. HUANCAVELICA</t>
  </si>
  <si>
    <t>21561876</t>
  </si>
  <si>
    <t>CONDEÑA QUIÑONES LEONEL</t>
  </si>
  <si>
    <t>ESPECIALISTA LEGAL I</t>
  </si>
  <si>
    <t>45255322</t>
  </si>
  <si>
    <t>CONDEZO SANDOVAL CARLOS EDUARDO</t>
  </si>
  <si>
    <t>ESPECIALISTAS EN METRADOS, COSTOS Y PRESUPUESTOS</t>
  </si>
  <si>
    <t>07749027</t>
  </si>
  <si>
    <t>CONDORI CAQUI LUCY ELIZABETH</t>
  </si>
  <si>
    <t>ASISTENTE DE SUPERVISIÓN - PUNO</t>
  </si>
  <si>
    <t>43058549</t>
  </si>
  <si>
    <t>CONDORI CONDORI HIBAR GRUSWAN</t>
  </si>
  <si>
    <t xml:space="preserve">ASITENTE TECNICO EN ADMINSITRACION DE CONTRATOS                                                                                                                                                                                                                </t>
  </si>
  <si>
    <t>43615939</t>
  </si>
  <si>
    <t>CONDORI QUILLA CINTHIA SOFIA</t>
  </si>
  <si>
    <t>ADMINISTRADOR DE PROYECTOS PACRI PARA OBRAS PUBLICAS</t>
  </si>
  <si>
    <t>10798585</t>
  </si>
  <si>
    <t>CONHI JARA ALEJANDRO ANTONIO</t>
  </si>
  <si>
    <t>41226704</t>
  </si>
  <si>
    <t>CORDOVA SCHAEFER JESUS JUNIOR</t>
  </si>
  <si>
    <t>ASISTENTE DE SUPERVISION II</t>
  </si>
  <si>
    <t>46620596</t>
  </si>
  <si>
    <t>CORNEJO QUINCHO VLADIMIR</t>
  </si>
  <si>
    <t>ESPECIALISTA EN INFRAESTRUCTURA VIAL: GEOTECNICA</t>
  </si>
  <si>
    <t>02888699</t>
  </si>
  <si>
    <t>CORREA OLIVA MAGNO ALONSO EDUARDO</t>
  </si>
  <si>
    <t>INGENIERO MINAS</t>
  </si>
  <si>
    <t>INGENIERO ESPECIALISTA EN GESTION DE PROYECTOS PACRI</t>
  </si>
  <si>
    <t>09464629</t>
  </si>
  <si>
    <t>COSCO ROSAS RICARDO BENITO</t>
  </si>
  <si>
    <t>ESPECIALISTA EN SUELOS Y PAVIMENTOS</t>
  </si>
  <si>
    <t>32977736</t>
  </si>
  <si>
    <t>COTOS PEREZ HUGO ANTONIO</t>
  </si>
  <si>
    <t>INGENIERO ESPECIALISTA EN SANEAMIENTO DE PREDIOS</t>
  </si>
  <si>
    <t>07499734</t>
  </si>
  <si>
    <t>CRUZADO BARRANTES JOHNY MARTIN</t>
  </si>
  <si>
    <t>ESPECIALISTA EN PLANIFICACION</t>
  </si>
  <si>
    <t>01324438</t>
  </si>
  <si>
    <t>CUTIPA CHAVEZ SANDRO</t>
  </si>
  <si>
    <t>INGENIERO ESTADISTICO</t>
  </si>
  <si>
    <t>01307709</t>
  </si>
  <si>
    <t>CUTIPA MONZON NESTOR ARNULFO</t>
  </si>
  <si>
    <t>ESPECIALISTA EN ADMINISTRACION DE CONTRATOS</t>
  </si>
  <si>
    <t>25742340</t>
  </si>
  <si>
    <t>CUZCANO ENCISO ANA PATRICIA</t>
  </si>
  <si>
    <t>46937258</t>
  </si>
  <si>
    <t>CUZCO BOÑON FREDDY OMAR</t>
  </si>
  <si>
    <t>ASISTENTE DE SUPERVISION  ZONAL HUANUCO UCAYALI</t>
  </si>
  <si>
    <t>43691518</t>
  </si>
  <si>
    <t>DAGA SAAVEDRA DIANA ALEXANDRA</t>
  </si>
  <si>
    <t>INGENIERO SUPERVISOR - HUANUCO / Jefe Zonal (e )</t>
  </si>
  <si>
    <t>22415371</t>
  </si>
  <si>
    <t>DAVILA RIVADENEYRA CARLOS ALBERTO</t>
  </si>
  <si>
    <t xml:space="preserve">ANALISTA DE INFORMACIÓN </t>
  </si>
  <si>
    <t>25331421</t>
  </si>
  <si>
    <t>DE LA CRUZ DELGADO ALBERTO</t>
  </si>
  <si>
    <t>TECNICO EN COMPUTACION</t>
  </si>
  <si>
    <t xml:space="preserve">ESPECIALISTA EN CONSERVACIÓN DE PROYECTOS VIALES </t>
  </si>
  <si>
    <t>08406583</t>
  </si>
  <si>
    <t>DE LA SOTA ARCOS ABEL HUMBERTO</t>
  </si>
  <si>
    <t>ASESOR TECNICO</t>
  </si>
  <si>
    <t>08211108</t>
  </si>
  <si>
    <t>DEL CASTILLO ALCAZAR LUCIANO JOSE MARIA</t>
  </si>
  <si>
    <t>TECNICO ADMINISTRATIVO PARA LA ZONAL ICA</t>
  </si>
  <si>
    <t>47232867</t>
  </si>
  <si>
    <t>DEL PINO HUAMAN KEYLA ROSMERY</t>
  </si>
  <si>
    <t>ESPECIALISTA EN GESTION DE OBRAS</t>
  </si>
  <si>
    <t>04410525</t>
  </si>
  <si>
    <t>DELGADILLO LUQUE HERNANDO EDDIE</t>
  </si>
  <si>
    <t xml:space="preserve">ESPECIALISTA EN PROYECTOS DE INFRAESTRUCTURA VIAL – TIPO 7: GEÓLOGO </t>
  </si>
  <si>
    <t>07187019</t>
  </si>
  <si>
    <t>DIAZ HUAYNA VICENTE VICTOR</t>
  </si>
  <si>
    <t>ASISTENTE ADMINISTRATIVO I</t>
  </si>
  <si>
    <t>44213285</t>
  </si>
  <si>
    <t>DIAZ MENDIOLA ANGELICA GUADALUPE</t>
  </si>
  <si>
    <t>SECRETARIA</t>
  </si>
  <si>
    <t>41706127</t>
  </si>
  <si>
    <t>DIAZ PARREÑO ANA CELESTE</t>
  </si>
  <si>
    <t>ABOGADO PARA LA CUSTODIA DEL DERECHO DE VÍA REGIÓN IV - HUANUCO UCAYALI</t>
  </si>
  <si>
    <t>19256493</t>
  </si>
  <si>
    <t>DIAZ PILCO FRANCISCO RODOLFO ORLANDO</t>
  </si>
  <si>
    <t>41950982</t>
  </si>
  <si>
    <t>DIAZ ROMAN CARMEN LUISA</t>
  </si>
  <si>
    <t>TECNICO EN OFIMATICA</t>
  </si>
  <si>
    <t>ESTUDIOS TECNICOS INCOMPLETOS</t>
  </si>
  <si>
    <t>10553401</t>
  </si>
  <si>
    <t>DIAZ SANCHEZ JORGE ALBERTO</t>
  </si>
  <si>
    <t>ESPECIALISTA EN IMPACTO AMBIENTAL II</t>
  </si>
  <si>
    <t>GUARDIAN ALMACENERO</t>
  </si>
  <si>
    <t>43275625</t>
  </si>
  <si>
    <t>DIAZ SEMINARIO HENRRY YHOVANY</t>
  </si>
  <si>
    <t>EDUCACION SECUNDARIA</t>
  </si>
  <si>
    <t>ESPECIALISTA EN PRESUPUESTO III</t>
  </si>
  <si>
    <t>45059672</t>
  </si>
  <si>
    <t>DIAZ SIPIRAN MIGUEL ANTONIO</t>
  </si>
  <si>
    <t>ESPECIALISTA EN COSTOS METRADOS Y PRESUPUESTOS</t>
  </si>
  <si>
    <t>42383192</t>
  </si>
  <si>
    <t>DIAZ TORRES JOHN LENIN</t>
  </si>
  <si>
    <t>ESPECIALISTA EN COSTOS METRADOS Y PRESUPUESTOS II</t>
  </si>
  <si>
    <t xml:space="preserve">ESPECIALISTA EN ADMINISTRACION DE CONTRATOS                                                                                                                                                                                                                    </t>
  </si>
  <si>
    <t>08196379</t>
  </si>
  <si>
    <t>DIAZ VIZCARRA JORGE LUIS JUAN</t>
  </si>
  <si>
    <t>DOMINGUEZ DAVILA JOSE DOMINGO</t>
  </si>
  <si>
    <t>ESPECIALISTA I: ABOGADO PARA PROYECTOS PACRI - OP</t>
  </si>
  <si>
    <t>06219191</t>
  </si>
  <si>
    <t>DOMINGUEZ QUISPE DANIEL RUFINO</t>
  </si>
  <si>
    <t>46281117</t>
  </si>
  <si>
    <t>DONGO CALDERON CLORINDA LIZETH</t>
  </si>
  <si>
    <t>JEFE ZONAL HUANCAVELICA</t>
  </si>
  <si>
    <t>23262357</t>
  </si>
  <si>
    <t>DUEÑAS CAPCHA VICTOR RAUL</t>
  </si>
  <si>
    <t xml:space="preserve">ESPECIALISTA EN ADMINISTRACION DE CONTRATOS II                                                                                                                                                                                                                </t>
  </si>
  <si>
    <t>41568137</t>
  </si>
  <si>
    <t>DURAN AGUILAR ESTEBAN SAMUEL</t>
  </si>
  <si>
    <t xml:space="preserve">ESPECIALISTA EN ADQUISICIONES Y CONTRATACIONES II                                                                                                                                                                                                              </t>
  </si>
  <si>
    <t>42038287</t>
  </si>
  <si>
    <t>DURAND MIRAVAL NILTON JOHN</t>
  </si>
  <si>
    <t>23931141</t>
  </si>
  <si>
    <t>ELORRIETA CARBAJAL JAVIER</t>
  </si>
  <si>
    <t>42214046</t>
  </si>
  <si>
    <t>ENCINAS MARQUEZ DIANA ROSA</t>
  </si>
  <si>
    <t>ASISTENTE DE SUPERVISION</t>
  </si>
  <si>
    <t>ELIAS CARMEN JAVIER ELMER</t>
  </si>
  <si>
    <t>INGENIERO DE SUPERVISION</t>
  </si>
  <si>
    <t>ENCALADA SALINAS ALBERT ANTHONY</t>
  </si>
  <si>
    <t>ANALISTA DE INGRESOS I</t>
  </si>
  <si>
    <t>ESPINO HINOJOSA CORINA GRACE</t>
  </si>
  <si>
    <t xml:space="preserve">ESPECIALISTA EN LIBERACION DE INTERFERENCIAS I                                                                                                                                                                                                                 </t>
  </si>
  <si>
    <t>23800033</t>
  </si>
  <si>
    <t>ESPINOZA CARRASCO PABLO FERNANDO</t>
  </si>
  <si>
    <t>INGENIRO MECANICA ELECTRICA</t>
  </si>
  <si>
    <t>INGENIRO MEC/ ELECT</t>
  </si>
  <si>
    <t>42150599</t>
  </si>
  <si>
    <t>ESPINOZA JESUS CALEB JUNIOR</t>
  </si>
  <si>
    <t>46334984</t>
  </si>
  <si>
    <t>ESPINOZA MELLADO LUIGI PIERRE MAURICE</t>
  </si>
  <si>
    <t>INGENIERO ESPECIALISTA EN AUTORIZACIONES DE USO DE DERECHO DE VÍA</t>
  </si>
  <si>
    <t>41140742</t>
  </si>
  <si>
    <t>ESPINOZA VENTURA ROCIO</t>
  </si>
  <si>
    <t xml:space="preserve">ESPECIALISTA EN AUTORIZACIONES DE USO DE DERECHO DE VIA II </t>
  </si>
  <si>
    <t>AUDITOR INGENIERO I</t>
  </si>
  <si>
    <t>28261083</t>
  </si>
  <si>
    <t>ESPINOZA ZAMORA MIGUEL</t>
  </si>
  <si>
    <t>ANALISTA LEGAL II</t>
  </si>
  <si>
    <t>41862459</t>
  </si>
  <si>
    <t>ESTRADA MIRANDA ZULY HAELL</t>
  </si>
  <si>
    <t>ASISTENTE OPERATIVO DE ALMACEN DE PUENTES</t>
  </si>
  <si>
    <t>40150278</t>
  </si>
  <si>
    <t>EVANGELISTA RAMIREZ JOHN BILL</t>
  </si>
  <si>
    <t xml:space="preserve">ANALISTA EN EJECUCION CONTRACTUAL II                                                                                                                                                                                                                           </t>
  </si>
  <si>
    <t>48317507</t>
  </si>
  <si>
    <t>FALCÓN ALVARADO LUIS ANGEL</t>
  </si>
  <si>
    <t>JEFE ZONAL DE LA UNIDAD ZONAL LIMA</t>
  </si>
  <si>
    <t>09514339</t>
  </si>
  <si>
    <t>FALERA RIPAS PEDRO LEONCIO</t>
  </si>
  <si>
    <t>ESPECIALISTA EN PROYECTOS DE INFRAESTRUCTURA VIAL II</t>
  </si>
  <si>
    <t>43421699</t>
  </si>
  <si>
    <t>FERNANDEZ VELARDE SCOTT</t>
  </si>
  <si>
    <t xml:space="preserve">ESPECIALISTA I : ADMINISTRADOR DE PROYECTOS PACRI - OC </t>
  </si>
  <si>
    <t>16630299</t>
  </si>
  <si>
    <t>FERNANDEZ VELEZ JORGE IVAN</t>
  </si>
  <si>
    <t>00499528</t>
  </si>
  <si>
    <t>FERRER CACERES CARLOS ALBERTO</t>
  </si>
  <si>
    <t>FLORES CARDENAS CARLOS LUIS</t>
  </si>
  <si>
    <t>JEFE DE LA UNIDAD ZONAL PUNO</t>
  </si>
  <si>
    <t>06135856</t>
  </si>
  <si>
    <t>FLORES CCARITA EDUARDO SIMON</t>
  </si>
  <si>
    <t xml:space="preserve">COBRADOR DE PEAJE I - UNIDAD DE PEAJE TAMBOGRANDE                                                                                                                                                                                                              </t>
  </si>
  <si>
    <t>47383098</t>
  </si>
  <si>
    <t>FLORES COVEÑAS DYRCE MELISSA</t>
  </si>
  <si>
    <t>SUBDIRECTOR DE LA SUBDIRECCION DE OBRAS DE CARRETERAS</t>
  </si>
  <si>
    <t>04415809</t>
  </si>
  <si>
    <t>FLORES FLORES FRANZ DIEGO</t>
  </si>
  <si>
    <t xml:space="preserve">ESPECIALISTA EN ADMINISTRACIÓN DE CONTRATOS IV                                                                                                                                                                                                                 </t>
  </si>
  <si>
    <t>09824464</t>
  </si>
  <si>
    <t>FLORES HUAPAYA JULIAN JACINTO</t>
  </si>
  <si>
    <t>ASISTENTE SUPERVISOR PUNO</t>
  </si>
  <si>
    <t>42257641</t>
  </si>
  <si>
    <t>FLORES MAMANIHANCCO JAIME</t>
  </si>
  <si>
    <t>43452119</t>
  </si>
  <si>
    <t>FLORES MEDINA RUDBEL</t>
  </si>
  <si>
    <t>42951321</t>
  </si>
  <si>
    <t>FLORES QUISPE EDWIN EMANUEL</t>
  </si>
  <si>
    <t>02424007</t>
  </si>
  <si>
    <t>FLORES SALAZAR HERNAN SIJIFREDO</t>
  </si>
  <si>
    <t>09602080</t>
  </si>
  <si>
    <t>FLORES YALLE JANET</t>
  </si>
  <si>
    <t>ESPECIALISTA EN ADQUISICIONES</t>
  </si>
  <si>
    <t>10784532</t>
  </si>
  <si>
    <t>FONSECA  BLANCO MONICA LIZBETH</t>
  </si>
  <si>
    <t>ADMINISTRADOR DE EMPRESAS</t>
  </si>
  <si>
    <t>45491142</t>
  </si>
  <si>
    <t>GALLARDO ODAR DAVID MIHAI</t>
  </si>
  <si>
    <t>ADMINISTRADOR DE PROYECTOS - PACRI II</t>
  </si>
  <si>
    <t>41517356</t>
  </si>
  <si>
    <t>GARATE SAMANIEGO MARISSA SALOME</t>
  </si>
  <si>
    <t>INGENIERIO AGROINDUSTRIAL</t>
  </si>
  <si>
    <t>ESPECIALISTA EN PROCEDIMIENTOS ADMINISTRATIVOS DISCIPLINARIOS</t>
  </si>
  <si>
    <t>01117486</t>
  </si>
  <si>
    <t>GARCIA MEZA FREDDY HERNANDO</t>
  </si>
  <si>
    <t xml:space="preserve">ASISTENTE ADMINISTRATIVO I                                                                                                                                                                                                                                     </t>
  </si>
  <si>
    <t>73276035</t>
  </si>
  <si>
    <t>GARCIA NINATAYPE MONICA AGUEDA</t>
  </si>
  <si>
    <t>JEFE DE LA OFICINA DE ADMINISTRACION</t>
  </si>
  <si>
    <t>02652207</t>
  </si>
  <si>
    <t>GARCIA OLAVARRIA JACQUELINE MARISOL JANET</t>
  </si>
  <si>
    <t>15452124</t>
  </si>
  <si>
    <t>GARCIA VERA WILBERT JOSE</t>
  </si>
  <si>
    <t>ANALISTA EN PLANEAMIENTO Y PROGRAMACION I</t>
  </si>
  <si>
    <t>74214049</t>
  </si>
  <si>
    <t>GODOY VEGA GLENDY ALEXANDRA</t>
  </si>
  <si>
    <t>TECNICO EN ABASTECIMIENTOS</t>
  </si>
  <si>
    <t>GOMEZ VALLES LUIS FILIBERTO</t>
  </si>
  <si>
    <t>09798902</t>
  </si>
  <si>
    <t>GOMEZ YESQUEN SANDRA MONICA</t>
  </si>
  <si>
    <t>ASISTENTE ADMINISTRATIVO II</t>
  </si>
  <si>
    <t xml:space="preserve">ESPECIALISTA EN PATRIMONIO II                                                                                                                                                                                                                                  </t>
  </si>
  <si>
    <t>07456301</t>
  </si>
  <si>
    <t>GONZALES FLORES LUIS</t>
  </si>
  <si>
    <t xml:space="preserve">CHOFER - CONDUCTOR                                                                                                                                                                                                                                             </t>
  </si>
  <si>
    <t>30561880</t>
  </si>
  <si>
    <t>GONZALES ORTIZ VÍCTOR LUIS</t>
  </si>
  <si>
    <t>CHOFER</t>
  </si>
  <si>
    <t>EDUCACION SECUNDARIA COMPLETA</t>
  </si>
  <si>
    <t xml:space="preserve">ESPECIALISTA EN FLORA Y FAUNA </t>
  </si>
  <si>
    <t>40973911</t>
  </si>
  <si>
    <t>GONZALES SANCHEZ FLAVIO DAVID</t>
  </si>
  <si>
    <t>BIOLOGIA</t>
  </si>
  <si>
    <t>08546479</t>
  </si>
  <si>
    <t>GONZALES SOTO JULIO CESAR</t>
  </si>
  <si>
    <t>44269467</t>
  </si>
  <si>
    <t>GOYZUETA TORRES GILMAR GABRIEL</t>
  </si>
  <si>
    <t>ASISTENTE DE SUPERVISION ZONAL HUANUCO UCAYALI</t>
  </si>
  <si>
    <t>72120428</t>
  </si>
  <si>
    <t>GRANADOS MARTINEZ ERIKA AYDA</t>
  </si>
  <si>
    <t>JEFE ZONAL DE LA UNIDAD ZONAL SAN MARTIN</t>
  </si>
  <si>
    <t>07612432</t>
  </si>
  <si>
    <t>GRIMALDO VALDERRAMA JAVIER ITALO</t>
  </si>
  <si>
    <t xml:space="preserve">ESPECIALISTA EN ESTRUCTURAS DE OBRAS DE ARTE II                                                                                                                                                                                                                </t>
  </si>
  <si>
    <t>10330669</t>
  </si>
  <si>
    <t>GUERRA COOPER SANTIAGO ABRAHAM</t>
  </si>
  <si>
    <t>40031603</t>
  </si>
  <si>
    <t>GUERRA MOTTA LUZMILA</t>
  </si>
  <si>
    <t>JEFE ZONAL DE LA UNIDAD ZONAL CUSCO APURIMAR</t>
  </si>
  <si>
    <t>43803201</t>
  </si>
  <si>
    <t>GUERRA  PERALTA CHRISTIAN</t>
  </si>
  <si>
    <t>06086805</t>
  </si>
  <si>
    <t>GUERRERO CABALLERO MAURINO ALEJANDRO</t>
  </si>
  <si>
    <t>RESPONSABLE DEL AREA DE CONSERVACION VIAL I</t>
  </si>
  <si>
    <t>47837978</t>
  </si>
  <si>
    <t>GUERRERO CASTRO NELLY EVELYN</t>
  </si>
  <si>
    <t>JEFE ZONAL UNIDAD ZONAL HUANUCO</t>
  </si>
  <si>
    <t>41390747</t>
  </si>
  <si>
    <t>GUEVARA MARTINEZ FRANCISCO RAFAEL</t>
  </si>
  <si>
    <t>VIGILANTE</t>
  </si>
  <si>
    <t>17455015</t>
  </si>
  <si>
    <t>GUILLERMO  CESPEDES OSCAR TOMAS</t>
  </si>
  <si>
    <t>TÉCNICO ESPECIALISTA EN PUENTES</t>
  </si>
  <si>
    <t>15641148</t>
  </si>
  <si>
    <t>GUTIERREZ GUERRERO HECTOR MARTIN</t>
  </si>
  <si>
    <t>TECNICO EN PUENTES</t>
  </si>
  <si>
    <t>ESPECIALISTA I EN PROGRAMACIÓN Y PLANEAMIENTO</t>
  </si>
  <si>
    <t>47166286</t>
  </si>
  <si>
    <t>GUTIERREZ SAMO JESSICA SANDRA</t>
  </si>
  <si>
    <t>45448838</t>
  </si>
  <si>
    <t>GUTIERREZ VILLA ELISABETH CARLA</t>
  </si>
  <si>
    <t>SECRETARIADO EJECUTIVO</t>
  </si>
  <si>
    <t>40901907</t>
  </si>
  <si>
    <t>HANCCO HALIRE MARIE</t>
  </si>
  <si>
    <t xml:space="preserve">TECNICO EN ALMACEN                                                                                                                                                                                                                                             </t>
  </si>
  <si>
    <t>44827678</t>
  </si>
  <si>
    <t>HANCCO TORRES DEISY DEL PILAR</t>
  </si>
  <si>
    <t>ASISTENTE DE GERENCIA II</t>
  </si>
  <si>
    <t>46663756</t>
  </si>
  <si>
    <t>HEREDIA TIRADO NORLA YSABEL</t>
  </si>
  <si>
    <t>ESPECIALISTA EN ADQUISICIONES I</t>
  </si>
  <si>
    <t>08230571</t>
  </si>
  <si>
    <t>HERNANDEZ CAMPOS MARIA AMANDA PATRICIA</t>
  </si>
  <si>
    <t>TÉCNICO INFORMÁTICO PARA LA ATENCIÓN DE LA U.P. ZONA NORTE DE PROVIAS NACIONAL (LAMBAYEQUE)</t>
  </si>
  <si>
    <t>10187340</t>
  </si>
  <si>
    <t>HERNANDEZ HUAMANTUMBA NILTON CESAR</t>
  </si>
  <si>
    <t>ANALISTA CONTABLE II</t>
  </si>
  <si>
    <t>46976684</t>
  </si>
  <si>
    <t>HERNANDEZ MAMANI JACKELINE IRENE</t>
  </si>
  <si>
    <t>COORDINARDOR ZONAL DE RECURSOS HUMANOS II</t>
  </si>
  <si>
    <t>HERRERA ACUÑA ARNALDO</t>
  </si>
  <si>
    <t>ASISTENTE DE SUPERVISIÓN - JUNIN PASCO</t>
  </si>
  <si>
    <t>45963865</t>
  </si>
  <si>
    <t>HERRERA AGUIRRE JACQUELINE RÉGULA</t>
  </si>
  <si>
    <t>COORDINADOR DE LA OFICNA TECNCIA DE CONCESIONES</t>
  </si>
  <si>
    <t>HERRERA BRICEÑO CESAR EDUARDO</t>
  </si>
  <si>
    <t xml:space="preserve">TECNICO ADMINISTRATIVO DE PEAJE I                                                                                                                                                                                                                             </t>
  </si>
  <si>
    <t>29237145</t>
  </si>
  <si>
    <t>HERRERA RUEDA RENAUD ELISEO</t>
  </si>
  <si>
    <t>ASISTENTE DE SUPERVISIÓN - LIMA</t>
  </si>
  <si>
    <t>47210347</t>
  </si>
  <si>
    <t>HORNA ROCA PATRICIA DEL PILAR</t>
  </si>
  <si>
    <t xml:space="preserve">ESPECIALISTA EN INFRAESTRUCTURA VIAL IV: IMPACTO AMBIENTAL/SOCIAL                                                                                                                                                                                              </t>
  </si>
  <si>
    <t>28291508</t>
  </si>
  <si>
    <t>HUACACHI TREJO HERNAN</t>
  </si>
  <si>
    <t>47588891</t>
  </si>
  <si>
    <t>HUACANI PARI LIDIA VANETSA</t>
  </si>
  <si>
    <t xml:space="preserve">EDUCACACION SECUNDARIA </t>
  </si>
  <si>
    <t>TECNICO INFORMATICO I</t>
  </si>
  <si>
    <t>HUACOTO PICÓN ADOLFO HARRYNSON</t>
  </si>
  <si>
    <t>ESPECIALISTA LEGAL PARA PROYECTOS PACRI I</t>
  </si>
  <si>
    <t>43081425</t>
  </si>
  <si>
    <t>HUALLPA TITTO DANY DANIEL</t>
  </si>
  <si>
    <t>42875847</t>
  </si>
  <si>
    <t>HUAMAN CARDENAS KARINA ISABEL</t>
  </si>
  <si>
    <t>ANALISTA EN ADQUISICIONES I</t>
  </si>
  <si>
    <t>46515815</t>
  </si>
  <si>
    <t>HUAMAN VEREAU ANTHONY ORSON</t>
  </si>
  <si>
    <t>INGENIERO SUPERVISOR-AYACUCHO</t>
  </si>
  <si>
    <t>40765367</t>
  </si>
  <si>
    <t>HUAMANCHAO PAQUIYAURI ULISES</t>
  </si>
  <si>
    <t xml:space="preserve">INGENIERO SUPERVISOR - HUANCAVELICA                                                                                                                                                                                                                            </t>
  </si>
  <si>
    <t>20025756</t>
  </si>
  <si>
    <t>HUAMANI CHOQUEHUANCA CARLOS DAVID</t>
  </si>
  <si>
    <t>ANALISTA DE MANTENIMIENTO DE EQUIPO MECÁNICO</t>
  </si>
  <si>
    <t>22244511</t>
  </si>
  <si>
    <t>HUAMANI MERINO ARTURO LEONIDAS</t>
  </si>
  <si>
    <t>22293768</t>
  </si>
  <si>
    <t>HUAMANI MERINO RUBEN LUIS</t>
  </si>
  <si>
    <t>ESPECIALISTA EN CONTROL PREVIO Y EJECUCION PRESUPUESTAL</t>
  </si>
  <si>
    <t>10079645</t>
  </si>
  <si>
    <t>HUAMANQUISPE GUTIERREZ EDWARD PAULINO</t>
  </si>
  <si>
    <t>AUDITOR SUPERVISOR TÉCNICO</t>
  </si>
  <si>
    <t>08804054</t>
  </si>
  <si>
    <t>HUANCA POLIAR APOLINARIO</t>
  </si>
  <si>
    <t>80108211</t>
  </si>
  <si>
    <t>HUANE PINEDA NICO ODUBER</t>
  </si>
  <si>
    <t>TÉCNICO ADMINISTRATIVO II</t>
  </si>
  <si>
    <t>43298739</t>
  </si>
  <si>
    <t>HUAYHUA ESCOBAR CÉSAR ARTURO</t>
  </si>
  <si>
    <t>45427634</t>
  </si>
  <si>
    <t>HUAYTA ANAMPA PABLITO GERMAN</t>
  </si>
  <si>
    <t>ESPECIALISTA DE GESTION DE RECURSOS HUMANOS</t>
  </si>
  <si>
    <t>09535524</t>
  </si>
  <si>
    <t>HUAYTE VELEZ RICARDO LUIS</t>
  </si>
  <si>
    <t>ESPECIALISTA EN COSTOS Y PRESUPUESTOS</t>
  </si>
  <si>
    <t>08875503</t>
  </si>
  <si>
    <t>IBAÑEZ MONTERO JORGE LUIS</t>
  </si>
  <si>
    <t xml:space="preserve">TECNICO LABORATORISTA DE SUELOS Y PAVIMENTOS </t>
  </si>
  <si>
    <t>44436661</t>
  </si>
  <si>
    <t>IBARGUEN GUTIERREZ MIRLETH GANDY</t>
  </si>
  <si>
    <t>CIENCIAS FISICAS</t>
  </si>
  <si>
    <t>ING. SUPERVISOR ZONAL PIURA</t>
  </si>
  <si>
    <t>IGNACIO MALCA JHONNY ALEJANDRO</t>
  </si>
  <si>
    <t>75542609</t>
  </si>
  <si>
    <t>INCA PARIONA VALERIA</t>
  </si>
  <si>
    <t>TECNICO INFORMATICO</t>
  </si>
  <si>
    <t>ESPECIALISTA EN PROYECTOS DE INFRAESTRUCTURA COMPLEMENTARIA II</t>
  </si>
  <si>
    <t>06135006</t>
  </si>
  <si>
    <t>INCHAUSTEGUI MENENDEZ ENRIQUE ISMAEL</t>
  </si>
  <si>
    <t>40917928</t>
  </si>
  <si>
    <t>IVALA ÑACARI WILDER RUFINO</t>
  </si>
  <si>
    <t>ESPECIALISTA EN ADMINISTRADOR DE CONTRATOS</t>
  </si>
  <si>
    <t>23849378</t>
  </si>
  <si>
    <t>JAHNSEN GALLEGOS PEDRO HENRY OLAF</t>
  </si>
  <si>
    <t>JEFE DE CONSERVACION VIAL -CONTRATOS</t>
  </si>
  <si>
    <t>21454752</t>
  </si>
  <si>
    <t>JAUREGUI ROJAS PACO ROGER</t>
  </si>
  <si>
    <t xml:space="preserve">APOYO ADMINISTRATIVO I                                                                                                                                                                                                                                         </t>
  </si>
  <si>
    <t>46852102</t>
  </si>
  <si>
    <t>JIMENEZ CAPUÑAY KENYI JEAN FRANCO JESUS</t>
  </si>
  <si>
    <t>ESPECIALISTA EN PROCESOS DE SELECCIÓN II</t>
  </si>
  <si>
    <t>41580832</t>
  </si>
  <si>
    <t>JIMENEZ CAYO EDER GUZMAN</t>
  </si>
  <si>
    <t>TECNICO ADMINISTRATIVO DE PEAJE</t>
  </si>
  <si>
    <t>02709905</t>
  </si>
  <si>
    <t>JIMENEZ SANDOVAL JESUS MANUEL</t>
  </si>
  <si>
    <t>TECNICO EN COMPUTACION E INFORMATICA</t>
  </si>
  <si>
    <t>ESPECIALISTA II: ESPECIALISTA LEGAL PAD</t>
  </si>
  <si>
    <t>06765407</t>
  </si>
  <si>
    <t>JUNCHAYA VERA SARA JANETT</t>
  </si>
  <si>
    <t>ESPEDCIALISTA EN OBRAS I</t>
  </si>
  <si>
    <t>41544751</t>
  </si>
  <si>
    <t>JUY MORI WENDY</t>
  </si>
  <si>
    <t>ANALISTA EN PROGRAMACION I</t>
  </si>
  <si>
    <t>46491511</t>
  </si>
  <si>
    <t>KIYAN CARPIO ANA MIRIAN</t>
  </si>
  <si>
    <t>ESPECIALISTA EN INTERFERENCIAS DE REDES ELECTRICAS Y TELECOMUNICACIONES</t>
  </si>
  <si>
    <t>23882436</t>
  </si>
  <si>
    <t>LATORRE MARIN FERNANDO</t>
  </si>
  <si>
    <t>MANT. REPARACIÓN Y CONTROL A EQ. MECÁNICOS EN LA UZ. AMAZONAS</t>
  </si>
  <si>
    <t>07155764</t>
  </si>
  <si>
    <t>LAUREANO CORNELIO ELMER ALBERTO</t>
  </si>
  <si>
    <t>JEFE ZONAL UNIDAD ZONAL JUNIN - PASCO</t>
  </si>
  <si>
    <t>08887990</t>
  </si>
  <si>
    <t>LAVADO HIDALGO LUIS ALBERTO</t>
  </si>
  <si>
    <t>ASISTENTE DE FINANZAS Y PRESUPUESTO</t>
  </si>
  <si>
    <t>06729930</t>
  </si>
  <si>
    <t>LAZA MANCHEGO GABRIEL ANDRES</t>
  </si>
  <si>
    <t xml:space="preserve">ANALISTA EN FISCALIZACION POSTERIOR I                                                                                                                                                                                                                          </t>
  </si>
  <si>
    <t>42974312</t>
  </si>
  <si>
    <t>LAZO CRESPO KATHERINE SUSAN</t>
  </si>
  <si>
    <t>ESPECIALISTA EN DISEÑO DE ESTRUCTURAS Y OBRAS DE ARTE</t>
  </si>
  <si>
    <t>20070686</t>
  </si>
  <si>
    <t>LAZO MEZA JOSE SAUL</t>
  </si>
  <si>
    <t xml:space="preserve">ESPECIALISTA LEGAL EN SANEAMIENTO DE  PREDIOS I                                                                                                                                                                                                                </t>
  </si>
  <si>
    <t>07611355</t>
  </si>
  <si>
    <t>LEDESMA COTRINA MARIA TERESA</t>
  </si>
  <si>
    <t>ESPECIALISTA I: ESPECIALISTA LEGAL</t>
  </si>
  <si>
    <t>04744407</t>
  </si>
  <si>
    <t>LEON ARCE CARLOS THOMAS</t>
  </si>
  <si>
    <t>ANALISTA II - CONSERVACION DE CARRETERAS</t>
  </si>
  <si>
    <t>41224677</t>
  </si>
  <si>
    <t>LEON ARCE JORGE ALFREDO</t>
  </si>
  <si>
    <t>ASESOR (A) TECNICO</t>
  </si>
  <si>
    <t>19853464</t>
  </si>
  <si>
    <t>LEON SUEMATSU ANA ISABEL</t>
  </si>
  <si>
    <t>41600480</t>
  </si>
  <si>
    <t>LESCANO CHAVEZ ELEANA EVELYN</t>
  </si>
  <si>
    <t xml:space="preserve">ANALISTA DE EJECUCION CONTRACTUAL </t>
  </si>
  <si>
    <t>43083121</t>
  </si>
  <si>
    <t>LIMACHE ROZAS FRANKLIN RICHARD</t>
  </si>
  <si>
    <t>ANALISTA : PROFESIONAL LEGAL PAD</t>
  </si>
  <si>
    <t>40942494</t>
  </si>
  <si>
    <t>LINARES MEDINA MARCO ANTONIO</t>
  </si>
  <si>
    <t>LIVAQUE SUAREZ MILAGRITOS BELERMINA</t>
  </si>
  <si>
    <t>ESPECIALISTA EN TRAFICO Y ECONOMIA DE TRANSPORTE I</t>
  </si>
  <si>
    <t>43153842</t>
  </si>
  <si>
    <t>LIZZETTI VILLANUEVA GIANINA PAOLI</t>
  </si>
  <si>
    <t>EGRESADO MAESTRIA</t>
  </si>
  <si>
    <t>40654929</t>
  </si>
  <si>
    <t>LLANQUE FRAQUITA MARINO HELAMAN</t>
  </si>
  <si>
    <t xml:space="preserve">ESPECIALISTA EN PROGRAMACIÓN, MONITOREO Y EVALUACION INSTITUCIONAL </t>
  </si>
  <si>
    <t>07001936</t>
  </si>
  <si>
    <t>LLAPAPASCA CRIOLLO MORFILIA RENÉ</t>
  </si>
  <si>
    <t>ANALISTA EN CIENCIAS DE LA COMUNICACIÓN</t>
  </si>
  <si>
    <t>46544489</t>
  </si>
  <si>
    <t>LOAYZA QUIROZ JANET DANIKSA</t>
  </si>
  <si>
    <t>CIENCIAS DE LA COMUNICACIÓN</t>
  </si>
  <si>
    <t>ESPECIALISTA LEGAL</t>
  </si>
  <si>
    <t>43983357</t>
  </si>
  <si>
    <t>LOAYZA VARGAS GARY DANIEL</t>
  </si>
  <si>
    <t>ESPECIALISTA EN PLANEAMIENTO E INFORMACION ESTRATEGICA</t>
  </si>
  <si>
    <t>44949579</t>
  </si>
  <si>
    <t>LOPEZ BOÑON EDDY PAUL</t>
  </si>
  <si>
    <t>APOYO PARA EL ÁREA DE ARCHIVO</t>
  </si>
  <si>
    <t>45743943</t>
  </si>
  <si>
    <t>LOPEZ LA TORRE PETER JHONATTAN</t>
  </si>
  <si>
    <t>APOYO TECNICO</t>
  </si>
  <si>
    <t>INGENIERO ESPECIALISTA EN SISTEMAS DE INFORMACIÓN GEOGRÁFICA</t>
  </si>
  <si>
    <t>09757201</t>
  </si>
  <si>
    <t>LOZANO LEVANO SILVIA MARGARITA</t>
  </si>
  <si>
    <t>INGENIERO GOGRAFICO</t>
  </si>
  <si>
    <t>INGENIERO SUPERVISOR  - CUSCO</t>
  </si>
  <si>
    <t>40239441</t>
  </si>
  <si>
    <t>LOZANO SIFUENTES EDDY ERNESTO</t>
  </si>
  <si>
    <t>70120632</t>
  </si>
  <si>
    <t>LUCERO ALVINO FERNANDO MIGUEL</t>
  </si>
  <si>
    <t xml:space="preserve">ESPECIALISTA EN PROGRAMACIÓN Y MONITOREO INSTITUCIONAL </t>
  </si>
  <si>
    <t>18199328</t>
  </si>
  <si>
    <t>LUJAN MELENDEZ LYS NOELIA</t>
  </si>
  <si>
    <t>40361444</t>
  </si>
  <si>
    <t>LUPACA CALIZAYA ELMER DAVID</t>
  </si>
  <si>
    <t>ESPECIALISTA LEGAL PAD II</t>
  </si>
  <si>
    <t>42721962</t>
  </si>
  <si>
    <t>LUYO MEZA GISELLA YOLANDA</t>
  </si>
  <si>
    <t>ASISTENTE DE SUPERVISION AYACUCHO</t>
  </si>
  <si>
    <t>41760997</t>
  </si>
  <si>
    <t>MACHACA MENDIETA JORGE WENSESLAO</t>
  </si>
  <si>
    <t>EXPERTO LEGAL I</t>
  </si>
  <si>
    <t>06275573</t>
  </si>
  <si>
    <t>MADUEÑO TAPIA ROMULO</t>
  </si>
  <si>
    <t>ASISTENTE ADMINISTRATIVO</t>
  </si>
  <si>
    <t>41141695</t>
  </si>
  <si>
    <t>MALCA CALLACNA JENNY DEL MILAGRO</t>
  </si>
  <si>
    <t>42602186</t>
  </si>
  <si>
    <t>MALLQUI RONDAN LILIANA GHERY</t>
  </si>
  <si>
    <t>07866565</t>
  </si>
  <si>
    <t>MALQUI VILCA ERIK RONALD</t>
  </si>
  <si>
    <t>42272493</t>
  </si>
  <si>
    <t>MAMANI HUARILLOCLLA MARLENY ROSA</t>
  </si>
  <si>
    <t>ANALISTA EN CONTRATACIONES I</t>
  </si>
  <si>
    <t>44120354</t>
  </si>
  <si>
    <t>MAMANI MOYA JESSICA MARIBEL</t>
  </si>
  <si>
    <t>INGENIERO SUPERVISOR PUNO</t>
  </si>
  <si>
    <t>02429648</t>
  </si>
  <si>
    <t>MAMANI PACORI JAVIER</t>
  </si>
  <si>
    <t>44960949</t>
  </si>
  <si>
    <t>MAMANI VENTURA CESAR ALBERTO</t>
  </si>
  <si>
    <t>41798624</t>
  </si>
  <si>
    <t>MANCHA CASO FREDDY</t>
  </si>
  <si>
    <t>ASISTENTE ADMINISTRATIVO – TESORERO</t>
  </si>
  <si>
    <t>44743101</t>
  </si>
  <si>
    <t>MANRIQUE DIOSES JOSIMAR GONZALO</t>
  </si>
  <si>
    <t>MANRIQUE PINO JULIO CESAR</t>
  </si>
  <si>
    <t>EJECUTIVO DE CONSERVACIÓN</t>
  </si>
  <si>
    <t>09491731</t>
  </si>
  <si>
    <t>MANSILLA PACHAS JESSICA</t>
  </si>
  <si>
    <t>ESPECIALISTA EN SISTEMAS</t>
  </si>
  <si>
    <t>10726446</t>
  </si>
  <si>
    <t>MANZANEDO CALLUPE PETER OSTIN</t>
  </si>
  <si>
    <t>30862106</t>
  </si>
  <si>
    <t>MARIN ANCO IGNACIO CESAR</t>
  </si>
  <si>
    <t>ESPECIALISTA EN HIDROLOGÍA E HIDRÁULICA</t>
  </si>
  <si>
    <t>09971424</t>
  </si>
  <si>
    <t>MARIN RUIZ JOSE ARMANDO</t>
  </si>
  <si>
    <t>42916050</t>
  </si>
  <si>
    <t>MARQUEZ  HUAMAN NELSON HUMBERTO</t>
  </si>
  <si>
    <t>ESPECIALISTA EN ARQUEOLOGIA EN OBRAS VIALES</t>
  </si>
  <si>
    <t>19097744</t>
  </si>
  <si>
    <t>MARTELL CASTILLO NELLY ELVIRA</t>
  </si>
  <si>
    <t xml:space="preserve">ANALISTA DE PROCESOS DE SELECCION II                                                                                                                                                                                                                           </t>
  </si>
  <si>
    <t>46550019</t>
  </si>
  <si>
    <t>MARTINEZ ORE GUISELA</t>
  </si>
  <si>
    <t>ESPECIALISTA EN GEOLOGIA Y GEOTECNIA I</t>
  </si>
  <si>
    <t>06203809</t>
  </si>
  <si>
    <t>MARTINEZ VARGAS JESSY ENRIQUE</t>
  </si>
  <si>
    <t>SUPERVISOR DE PEAJE</t>
  </si>
  <si>
    <t>72266587</t>
  </si>
  <si>
    <t>MATEO UGAZ JAVIER RODOLFO</t>
  </si>
  <si>
    <t>TECNICO ADMINISTRATIVO II</t>
  </si>
  <si>
    <t>40148011</t>
  </si>
  <si>
    <t>MAYURI CUELLAR JESUS ALBERTO</t>
  </si>
  <si>
    <t>ESPECIALISTA EN SISTEMAS INFORMATICOS PARA GESTION VIAL</t>
  </si>
  <si>
    <t>46367596</t>
  </si>
  <si>
    <t>MEDINA LOAYZA FRANK PIERRE ENRICO</t>
  </si>
  <si>
    <t>ESPECIALISTA EN PRESUPUESTO II</t>
  </si>
  <si>
    <t>31771705</t>
  </si>
  <si>
    <t>MEDINA SAN MARTIN SORAYA MANANDA</t>
  </si>
  <si>
    <t>ANALISTA I - GESTION ADMINISTRATIVA</t>
  </si>
  <si>
    <t>07534534</t>
  </si>
  <si>
    <t>MEGO CALDERON MARTHA ROCIO</t>
  </si>
  <si>
    <t>AUXILIAR DE REGISTRO DOCUMENTAL II</t>
  </si>
  <si>
    <t>42687859</t>
  </si>
  <si>
    <t>MEJIA ALFARO MIGUEL ANGEL</t>
  </si>
  <si>
    <t>JEFE DE GESTION DE ESTUDIOS</t>
  </si>
  <si>
    <t>07180182</t>
  </si>
  <si>
    <t>MEJIA ECHEANDIA VDA. DE ALVAREZ LIDIA MERCEDES</t>
  </si>
  <si>
    <t xml:space="preserve">ASISTENTE DE SUPERVISION II                                                                                                                                                                                                                                    </t>
  </si>
  <si>
    <t>43412582</t>
  </si>
  <si>
    <t>MELENDEZ SIU ROY</t>
  </si>
  <si>
    <t>SUPERVISOR PARA LAS ACTIVIDADES DE CONSERVACIÓN PERIÓDICA PTES. PIZANA PTA. ARENAS</t>
  </si>
  <si>
    <t>31649066</t>
  </si>
  <si>
    <t>MELGAREJO NORABUENA ELMER CALIXTO</t>
  </si>
  <si>
    <t>ASISTENTE TÉCNICO ADMINISTRATIVO I</t>
  </si>
  <si>
    <t>04625963</t>
  </si>
  <si>
    <t>MENA ARIAS DE FLORES CISNARDA ESTELA</t>
  </si>
  <si>
    <t>ESPECIALISTA EN AFECTACIONES DE PREDIOS</t>
  </si>
  <si>
    <t>40680185</t>
  </si>
  <si>
    <t>MENDIVIL ALVAREZ DONNA MELISSA</t>
  </si>
  <si>
    <t>SUBDIRECTORA DE LA SUBDIRECCION DE CONSERVACION</t>
  </si>
  <si>
    <t>09394298</t>
  </si>
  <si>
    <t>MENDOZA AZPUR GABRIELA</t>
  </si>
  <si>
    <t xml:space="preserve">ANALISTA EN OBRAS I                                                                                                                                                                                                                                            </t>
  </si>
  <si>
    <t>01344758</t>
  </si>
  <si>
    <t>MENDOZA CATACORA EDWIN JORGE</t>
  </si>
  <si>
    <t>PROFESIONAL PARA ASISTENCIA MEDICA DE PERSONAL</t>
  </si>
  <si>
    <t>42749548</t>
  </si>
  <si>
    <t>MENDOZA HERRERA ROBERTH MATT RICHARD</t>
  </si>
  <si>
    <t>MEDICO</t>
  </si>
  <si>
    <t>MEDINACINA HUMANA</t>
  </si>
  <si>
    <t>MENDOZA FRIAS ADRIAN BRIAN</t>
  </si>
  <si>
    <t>INGENIERO SUPERVISOR ZONAL LA LIBERTAD</t>
  </si>
  <si>
    <t>41958018</t>
  </si>
  <si>
    <t>MENDOZA RUIZ JHOAN MARTIN</t>
  </si>
  <si>
    <t>42191143</t>
  </si>
  <si>
    <t>MENDOZA SALAZAR DONNY JORGE</t>
  </si>
  <si>
    <t>46409006</t>
  </si>
  <si>
    <t>MENDOZA SAN JORGE MARILIA FERNANDA</t>
  </si>
  <si>
    <t>47885652</t>
  </si>
  <si>
    <t>MERLO CHERO JHONNY MICHAEL</t>
  </si>
  <si>
    <t>ASISTENTE TÉCNICO ADMINISTRATIVO - LA LIBERTAD</t>
  </si>
  <si>
    <t>25583909</t>
  </si>
  <si>
    <t>MESONES ABANTO CARLOS ROLANDO</t>
  </si>
  <si>
    <t>ANALISTA EN ADQUISICIONES CONTRATACIONES I</t>
  </si>
  <si>
    <t>46944073</t>
  </si>
  <si>
    <t>MILLA CARRASCO ADRIANA PIA</t>
  </si>
  <si>
    <t>ASISTENTE DE SUPERVISION ANCASH</t>
  </si>
  <si>
    <t>32965487</t>
  </si>
  <si>
    <t>MINAYA HUAMAN NARCISO KENEDY</t>
  </si>
  <si>
    <t>40478566</t>
  </si>
  <si>
    <t>MIRELES CANCINO JUAN ARTURO</t>
  </si>
  <si>
    <t>73993264</t>
  </si>
  <si>
    <t>MOJO QUISPE SUSAN ELISA</t>
  </si>
  <si>
    <t>ESPECIALISTA TOPOGRAFÍA, TRAZO, DISEÑO VIAL, TRÁFICO Y SEGURIDAD VIAL</t>
  </si>
  <si>
    <t>09790974</t>
  </si>
  <si>
    <t>MONDRAGON TECCO MIGUEL ANGEL</t>
  </si>
  <si>
    <t>ESPECIALISTA EN TRÁFICO</t>
  </si>
  <si>
    <t>09633844</t>
  </si>
  <si>
    <t>MONTAÑEZ ALBA EMERSON SEVERINO</t>
  </si>
  <si>
    <t>ESPECIALISTA LEGAL EN SANEAMIENTO DE PREDIOS</t>
  </si>
  <si>
    <t>41825287</t>
  </si>
  <si>
    <t>MONTELLANOS CASTILLO JORGE ALBERTO</t>
  </si>
  <si>
    <t>40643618</t>
  </si>
  <si>
    <t>MONTENEGRO SANTA MARIA MIGUEL ANGEL</t>
  </si>
  <si>
    <t>ASISTENTE DE SUPERVISION ZONAL CUZCO</t>
  </si>
  <si>
    <t>46575700</t>
  </si>
  <si>
    <t>MONTOYA BACA LAURA</t>
  </si>
  <si>
    <t xml:space="preserve">ESPECIALISTA EN ADMINISTRACION DE CONTRATOS DE CONSERVACION II                                                                                                                                                                                                 </t>
  </si>
  <si>
    <t>23853601</t>
  </si>
  <si>
    <t>MORALES ALARCON JOSE RICARDO</t>
  </si>
  <si>
    <t>JEFE ZONAL DE LA UNIDAD ZONAL AMAZONAS</t>
  </si>
  <si>
    <t>17539706</t>
  </si>
  <si>
    <t>MORALES RAMOS FREDY REY</t>
  </si>
  <si>
    <t>ANALISTA EN EJECUCION CONTRACTUAL II</t>
  </si>
  <si>
    <t>10870143</t>
  </si>
  <si>
    <t>MORENO ARIAS RENNIER ALVARO</t>
  </si>
  <si>
    <t>INGENIERO DE SUPERVISION ZONAL LAMBAYEQUE</t>
  </si>
  <si>
    <t>26715245</t>
  </si>
  <si>
    <t>MORENO HUAMAN RONALD LUIS</t>
  </si>
  <si>
    <t xml:space="preserve">ESPECIALISTA LEGAL PARA PROYECTOS PACRI I                                                                                                                                                                                                                      </t>
  </si>
  <si>
    <t>41301783</t>
  </si>
  <si>
    <t>MORENO PORRAS MARIA LUISA DEL PILAR</t>
  </si>
  <si>
    <t>MORI LIZARDO ESTEBAN DE JESUS</t>
  </si>
  <si>
    <t>INGENIERO SUPERVISOR HUANCAVELICA</t>
  </si>
  <si>
    <t>44147376</t>
  </si>
  <si>
    <t>MORON MOZO EVA SELENI</t>
  </si>
  <si>
    <t>43382371</t>
  </si>
  <si>
    <t>MOSCOSO BLANCO JEAN PIERRE</t>
  </si>
  <si>
    <t>ESPECIALISTA II: EN CONSERVACIÓN VIAL</t>
  </si>
  <si>
    <t>40760940</t>
  </si>
  <si>
    <t>NACION TORRES JOHN</t>
  </si>
  <si>
    <t>EJECUTIVO DE GESTION URBANA</t>
  </si>
  <si>
    <t>42063644</t>
  </si>
  <si>
    <t>NEIRA GUEVARA ODILON ANTONIO</t>
  </si>
  <si>
    <t>ESPECIALISTA EN GEOLOGIA Y GEOTECNIA II</t>
  </si>
  <si>
    <t>08713537</t>
  </si>
  <si>
    <t>NIETO FARINA FLORENCIA ESTHER</t>
  </si>
  <si>
    <t>ESPECIALISTA EN ADMINISTRACION DE CONTRATOS III</t>
  </si>
  <si>
    <t>06740785</t>
  </si>
  <si>
    <t>NINAPAYTA DE LA ROSA JOSE ANTONIO</t>
  </si>
  <si>
    <t>ESPECIALISTA EN CONTRATACIONES I</t>
  </si>
  <si>
    <t>44731721</t>
  </si>
  <si>
    <t>NUÑEZ CARI WALTER HOWARD</t>
  </si>
  <si>
    <t>72612535</t>
  </si>
  <si>
    <t>NUÑEZ HUAMAN XAVIER ENOC</t>
  </si>
  <si>
    <t>ASISTENTE TECNICO EN ADMINISTRACION DE CONTRATOS</t>
  </si>
  <si>
    <t>47828313</t>
  </si>
  <si>
    <t>ÑAUPARI ROJAS CARLOS ANDRES</t>
  </si>
  <si>
    <t>72727405</t>
  </si>
  <si>
    <t>OCHOA SIMON LUIS IVINSON</t>
  </si>
  <si>
    <t>ESPECIALISTA EN SEGUIMIENTO Y EVALUACIÓN DE PROCESOS</t>
  </si>
  <si>
    <t>43852277</t>
  </si>
  <si>
    <t>OCHOA ZAMALLOA ANGEL JAIR</t>
  </si>
  <si>
    <t>ESPECIALISTA EN INFRAESTRUCTURA VIAL: INSPECTOR</t>
  </si>
  <si>
    <t>41438740</t>
  </si>
  <si>
    <t>OJEDA ORTEGA CARLOS ALBERTO</t>
  </si>
  <si>
    <t>06931496</t>
  </si>
  <si>
    <t>OLANO GALVEZ DAVID EDGAR</t>
  </si>
  <si>
    <t>ANALISTA II - PROFESIONAL LEGAL</t>
  </si>
  <si>
    <t>44749462</t>
  </si>
  <si>
    <t>OLLERO CRUZ ALEJANDRINA CECILIA</t>
  </si>
  <si>
    <t>ESPECIALISTA EN AUTORIZACIONES ESPECIALES I</t>
  </si>
  <si>
    <t>06239163</t>
  </si>
  <si>
    <t>ONTON OROZCO HECTOR DARIO</t>
  </si>
  <si>
    <t xml:space="preserve">ESPECIALISTA DE CAMPO EN AFECTACIONES DE PREDIOS - PACRI </t>
  </si>
  <si>
    <t>06571897</t>
  </si>
  <si>
    <t>ORELLANA ALARCON ZAIDA</t>
  </si>
  <si>
    <t>APOYO ADMINSITRATIVO I</t>
  </si>
  <si>
    <t>46167011</t>
  </si>
  <si>
    <t>ORIHUELA ALANYA MARIA CAROLAY</t>
  </si>
  <si>
    <t>44052754</t>
  </si>
  <si>
    <t>ORTEGA TIZON ANGEL GIANCARLO</t>
  </si>
  <si>
    <t>ESPECIALISTA EN PROGRAMACION SEGUIMIENTO Y MONITOREO</t>
  </si>
  <si>
    <t>ORTIZ HUILCAYA DAVID</t>
  </si>
  <si>
    <t>06265147</t>
  </si>
  <si>
    <t>OSORIO GUERRA EUGENIO PRÓSPERO</t>
  </si>
  <si>
    <t>ESPECIALISTA EN SISTEMAS DE INFORMACIÓN PARA LA GESTIÓN DE PROYECTOS</t>
  </si>
  <si>
    <t>18225299</t>
  </si>
  <si>
    <t>OSORIO SALDAÑA FRANCISCO SALOMON</t>
  </si>
  <si>
    <t>41563390</t>
  </si>
  <si>
    <t>OXLEY RUMICHE LIZBETH</t>
  </si>
  <si>
    <t xml:space="preserve">ESPECIALISTA EN PRESUPUESTO II                                                                                                                                                                                                                                 </t>
  </si>
  <si>
    <t>09895980</t>
  </si>
  <si>
    <t>PACHECO AGUILAR YANET LULIANA</t>
  </si>
  <si>
    <t>02422794</t>
  </si>
  <si>
    <t>PACHECO MACEDO JOSE CARLOS</t>
  </si>
  <si>
    <t>44163576</t>
  </si>
  <si>
    <t>PACHECO ROJAS ELISABETH</t>
  </si>
  <si>
    <t xml:space="preserve">ESPECIALISTA EN METRADOS COSTOS Y PRESUPUESTOS I                                                                                                                                                                                                               </t>
  </si>
  <si>
    <t>41264219</t>
  </si>
  <si>
    <t>PACHECO TRUJILLO DANGELO HENRY</t>
  </si>
  <si>
    <t>ESPECIALISTA EN INFRAESTRUCTURA VIAL: HIDROLOGIA E HIDRAULICA</t>
  </si>
  <si>
    <t>41203825</t>
  </si>
  <si>
    <t>PACHERRES CAYOTOPA MICHAEL WILLIAM</t>
  </si>
  <si>
    <t>26693500</t>
  </si>
  <si>
    <t>PAJARES TAPIA EDGARDO MANUEL</t>
  </si>
  <si>
    <t>SUBDIRECTOR DE LA SUBDIRECCION DE OBRAS DE PUENTES</t>
  </si>
  <si>
    <t>23858030</t>
  </si>
  <si>
    <t>PALACIOS GARCIA JULIO CESAR</t>
  </si>
  <si>
    <t>ANALISTA PROGRAMADOR</t>
  </si>
  <si>
    <t>41649372</t>
  </si>
  <si>
    <t>PALACIOS RAMIREZ JEFFREY LUIS</t>
  </si>
  <si>
    <t>26723643</t>
  </si>
  <si>
    <t>PALOMINO MENDOZA JORGE LUIS</t>
  </si>
  <si>
    <t>TECNICO DE SERVICIOS</t>
  </si>
  <si>
    <t>PALOMINO ORTIZ JONNI TONE</t>
  </si>
  <si>
    <t>Educación técnica completa</t>
  </si>
  <si>
    <t>25770125</t>
  </si>
  <si>
    <t>PALOMINO PALOMINO ELSA</t>
  </si>
  <si>
    <t>INGENIERO QUIMICO</t>
  </si>
  <si>
    <t xml:space="preserve">TECNICO ADMINISTRATIVO I                                                                                                                                                                                                                                       </t>
  </si>
  <si>
    <t>75853330</t>
  </si>
  <si>
    <t>PANDIA MAMANI JUANITO</t>
  </si>
  <si>
    <t>SUBDIRECTOR DE LA SUBDIRECCION DE OPERACIONES</t>
  </si>
  <si>
    <t>03887779</t>
  </si>
  <si>
    <t>PANTA SALDARRIAGA ELBERT</t>
  </si>
  <si>
    <t>ESPECIALISTA EN ADMINISTRACIONDE CONTRATOS II</t>
  </si>
  <si>
    <t>41235491</t>
  </si>
  <si>
    <t>PARDAVE VILLANUEVA NELLY YESSENIA</t>
  </si>
  <si>
    <t xml:space="preserve">ASISTENTE DE LOGISTICA II                                                                                                                                                                                                                                      </t>
  </si>
  <si>
    <t>07395443</t>
  </si>
  <si>
    <t>PARDO FIGUEROA THAYS SERGIO MANUEL</t>
  </si>
  <si>
    <t xml:space="preserve">ESPECIALISTA EN INFORMACIÓN CATASTRAL PREDIAL I                                                                                                                                                                                                                </t>
  </si>
  <si>
    <t>09967154</t>
  </si>
  <si>
    <t>PAREDES EPEQUIN ROCIO GERTRUDIS</t>
  </si>
  <si>
    <t>41392612</t>
  </si>
  <si>
    <t>PAREDES MATTA ELIZABETH VICTORIA ADELA</t>
  </si>
  <si>
    <t xml:space="preserve">ANALISTA LEGAL II                                                                                                                                                                                                                                              </t>
  </si>
  <si>
    <t>46356565</t>
  </si>
  <si>
    <t>PAREJA MUJICA BRENDA</t>
  </si>
  <si>
    <t xml:space="preserve">INGENIERO SUPERVISOR - AREQUIPA                                                                                                                                                                                                                                </t>
  </si>
  <si>
    <t>40062293</t>
  </si>
  <si>
    <t>PARILLO ALE RICHARD ORLANDO</t>
  </si>
  <si>
    <t>09765319</t>
  </si>
  <si>
    <t>PARIONA SOLORZANO MIGUEL YHONY</t>
  </si>
  <si>
    <t>ESPECIALISTA EN INFRAESTRUCTURA DE PEAJES</t>
  </si>
  <si>
    <t>43249681</t>
  </si>
  <si>
    <t>PARRAGA CATAY CINTIA NATALI</t>
  </si>
  <si>
    <t>ASISTENTE EN ORGANIZACIÓN Y CONTROL INTERNO</t>
  </si>
  <si>
    <t>70025157</t>
  </si>
  <si>
    <t>PATRON MARTINEZ PAMELA SILVIA</t>
  </si>
  <si>
    <t>ANALISTA EN ORGANIZACIÓN Y MODERNIZACION II</t>
  </si>
  <si>
    <t>ESPECIALISTA LEGAL PAD</t>
  </si>
  <si>
    <t>PAUCAR  BERROCAL KATTYA MARIELLA</t>
  </si>
  <si>
    <t>PAZCE CORDOVA CARLOS ALFREDO</t>
  </si>
  <si>
    <t xml:space="preserve">JEFE TÉCNICO DE PEAJE II                                                                                                                                                                                                                                       </t>
  </si>
  <si>
    <t>43576921</t>
  </si>
  <si>
    <t>PECEROS SANTILLAN DENISS ORESTES</t>
  </si>
  <si>
    <t>42752412</t>
  </si>
  <si>
    <t>PEJERREY GOMEZ PEDRO RICARDO</t>
  </si>
  <si>
    <t>29347146</t>
  </si>
  <si>
    <t>PELAEZ ROJAS CARLOS ORLANDO</t>
  </si>
  <si>
    <t>INGENIERO ESPECIALISTA EN PACRI</t>
  </si>
  <si>
    <t>21489012</t>
  </si>
  <si>
    <t>PENAS AQUIJE LUIS ALBERTO</t>
  </si>
  <si>
    <t>ESPECIALISTA EN ADMINSITRACION DE PROYECTOS PRACRI II</t>
  </si>
  <si>
    <t>SUPERVISOR DE CONTRATO U.Z. ANCASH</t>
  </si>
  <si>
    <t>31652570</t>
  </si>
  <si>
    <t>PEÑARES ROSALES DANILO GIOVANNI</t>
  </si>
  <si>
    <t>25587583</t>
  </si>
  <si>
    <t>PEREZ HUAMAN MARTHA</t>
  </si>
  <si>
    <t>PEREZ VARGAS SAUL ROLANDO</t>
  </si>
  <si>
    <t>ESPECIALISTA EN GESTION PRESUPUESTARIA</t>
  </si>
  <si>
    <t>05405399</t>
  </si>
  <si>
    <t>PINEDO MARIN CYNTHIA</t>
  </si>
  <si>
    <t>ESPECIALISTA EN PROGRAMACION Y MONITOREO DE INVERSIONES DE PROYECTOS PRACRI I</t>
  </si>
  <si>
    <t>PIÑAS SUMALAVE CARMEN ROSA</t>
  </si>
  <si>
    <t>43525855</t>
  </si>
  <si>
    <t>PODESTÁ ROJAS KENNETH ALVARO</t>
  </si>
  <si>
    <t>EDUCACION UNIVERSITARIA INCOMPLETA</t>
  </si>
  <si>
    <t>ESPECIALISTA EN PROYECTOS DE INFRAESTRUCTURA VIAL – TIPO 4: EN TRAZO, TOPOGRAFÍA, DISEÑO VIAL, SEÑALIZACIÓN Y SEGURIDAD VIAL</t>
  </si>
  <si>
    <t>09402649</t>
  </si>
  <si>
    <t>POMA PALLIN VICTOR ANDRES</t>
  </si>
  <si>
    <t>INGENIERO PARA LA CUSTODIA DEL DERECHO DE VÍA REGIÓN IV - HUANUCO UCAYALI</t>
  </si>
  <si>
    <t>40750985</t>
  </si>
  <si>
    <t>PONCE DE LEON RAMIREZ YURI</t>
  </si>
  <si>
    <t>21443767</t>
  </si>
  <si>
    <t>PONCE UGAZ ARTURO ARNALDO</t>
  </si>
  <si>
    <t>ESPECIALISTA EN COSTOS Y METRADOS</t>
  </si>
  <si>
    <t>25721083</t>
  </si>
  <si>
    <t>PORRAS CASTRO FERMIN</t>
  </si>
  <si>
    <t>ASISTENTE TÉCNICO DE CAMPO - CAJAMARCA</t>
  </si>
  <si>
    <t>41819164</t>
  </si>
  <si>
    <t>PORTOCARRERO MESIA ADAM JOEL</t>
  </si>
  <si>
    <t>44241490</t>
  </si>
  <si>
    <t>PRADO FLORES RONAL HUMBERTO</t>
  </si>
  <si>
    <t>JEFE ZONAL DE LA ZONAL TACNA MOQUEGUA</t>
  </si>
  <si>
    <t>42064805</t>
  </si>
  <si>
    <t>PRIETO  CASTILLO DE SOUZA MERCEDES LILIANA</t>
  </si>
  <si>
    <t>ESPECIALISTA EN SEGURIDAD VIAL Y GESTION DE RIESGOS II</t>
  </si>
  <si>
    <t>41446735</t>
  </si>
  <si>
    <t>PRINCIPE BAYONA GISSELLE ISABEL</t>
  </si>
  <si>
    <t>QUIJANDRIA ROSALES MARCO ANTONIO</t>
  </si>
  <si>
    <t>31171124</t>
  </si>
  <si>
    <t>QUINTANA MIRANDA MARIETE</t>
  </si>
  <si>
    <t>22518800</t>
  </si>
  <si>
    <t>QUINTE LAZARO JOSE WALTER</t>
  </si>
  <si>
    <t>44600706</t>
  </si>
  <si>
    <t>QUIÑONEZ PERALTA DANIEL GUSTAVO</t>
  </si>
  <si>
    <t>ASISTENTE TECNICO DE TRAZO Y TOPOGRAFIA</t>
  </si>
  <si>
    <t>70076604</t>
  </si>
  <si>
    <t>QUISPE ECHAVARRIA ANDERSON</t>
  </si>
  <si>
    <t>INGENIERO SUPERVISOR</t>
  </si>
  <si>
    <t>80625602</t>
  </si>
  <si>
    <t>QUISPE MENESES JORGE LUIS</t>
  </si>
  <si>
    <t>46327681</t>
  </si>
  <si>
    <t>QUISPE PARIGUANA JOSEPH RAMIRO</t>
  </si>
  <si>
    <t>45290193</t>
  </si>
  <si>
    <t>QUISPE TUNQUE MARISOL JUDITH</t>
  </si>
  <si>
    <t>43456161</t>
  </si>
  <si>
    <t>QUISPE YAURI MICHAEL JESUS</t>
  </si>
  <si>
    <t>Asistente de Supervisión - Ancash</t>
  </si>
  <si>
    <t>42552485</t>
  </si>
  <si>
    <t>QUITO GUERRERO ELVA VIRGINIA</t>
  </si>
  <si>
    <t>45230071</t>
  </si>
  <si>
    <t>RAMIREZ MONTENEGRO MARCO ANTONIO</t>
  </si>
  <si>
    <t>ANALISTA I - GESTION DE LA INFORMACION</t>
  </si>
  <si>
    <t>02861240</t>
  </si>
  <si>
    <t>RAMIREZ TIRADO CARLOS AMILCAR</t>
  </si>
  <si>
    <t>RAMIREZ PEÑA NIVA AZUCENA</t>
  </si>
  <si>
    <t>40281182</t>
  </si>
  <si>
    <t>RAMOS COPA EDO ALFREDO</t>
  </si>
  <si>
    <t>ESPECIALISTA TECNICO EN CIRCULACION DE VEHICULOS ESPECIALES</t>
  </si>
  <si>
    <t>17613000</t>
  </si>
  <si>
    <t>REINOSO NUÑEZ EDILBERTO</t>
  </si>
  <si>
    <t>ESPECIALISTA EN AUTORIZACIONES Y CUSTODIA DE INFRAESTRUCTURA VIAL II</t>
  </si>
  <si>
    <t xml:space="preserve">INGENIERO SUPERVISOR - SAN MARTIN                                                                                                                                                                                                                              </t>
  </si>
  <si>
    <t>01148695</t>
  </si>
  <si>
    <t>RENGIFO MENDOZA ROLANDO</t>
  </si>
  <si>
    <t>42102759</t>
  </si>
  <si>
    <t>RENGIFO RODRIGUEZ DAVID</t>
  </si>
  <si>
    <t>ESPECIALISTA LEGAL PARA ASESORIA LABORAL DEL AREA DE RECURSOS HUMANOS</t>
  </si>
  <si>
    <t>09911244</t>
  </si>
  <si>
    <t>RETAMOZO ESCOBAR KENYA</t>
  </si>
  <si>
    <t>07763001</t>
  </si>
  <si>
    <t>REYES BARRANTES AUGUSTO MANUEL</t>
  </si>
  <si>
    <t>45658934</t>
  </si>
  <si>
    <t>REYES CARRANZA RICHARD EDINSSON</t>
  </si>
  <si>
    <t>ESPECIALISTA EN INFRAESTRUCTURA DE TECNOLOGIA DE INFORMACION</t>
  </si>
  <si>
    <t>10055474</t>
  </si>
  <si>
    <t>RICALDI ANTARA DAVID</t>
  </si>
  <si>
    <t>47360949</t>
  </si>
  <si>
    <t>RIOS DOMINGUEZ JHONNY ANTHONY</t>
  </si>
  <si>
    <t>09543818</t>
  </si>
  <si>
    <t>RIOS LEZAMA CESAR AUGUSTO</t>
  </si>
  <si>
    <t>ESPECIALISTA EN GEOLOGIA SUELOS Y PAVIMENTOS</t>
  </si>
  <si>
    <t>16473541</t>
  </si>
  <si>
    <t>RISCO VILLA CLARA</t>
  </si>
  <si>
    <t>09439004</t>
  </si>
  <si>
    <t>RIVAS DURAN EZEQUIEL</t>
  </si>
  <si>
    <t>42157775</t>
  </si>
  <si>
    <t>RIVERA PEREZ RITA SOLANGE</t>
  </si>
  <si>
    <t>ESPECIALISTA EN ADMINISTRACION DE CONTRATOS DE CONSERVACION II</t>
  </si>
  <si>
    <t>08713323</t>
  </si>
  <si>
    <t>RIVERO TORRES JUAN LUIS</t>
  </si>
  <si>
    <t>ESPECILISTA EN PROCESOS DE SELECCIÓN II</t>
  </si>
  <si>
    <t>18123257</t>
  </si>
  <si>
    <t>RIVEROS ESQUIVEL EDILBERTO SANTIAGO</t>
  </si>
  <si>
    <t>06709785</t>
  </si>
  <si>
    <t>ROBLES CUADROS MAURO</t>
  </si>
  <si>
    <t>PROFESIONAL DE APOYO PARA EL ÁREA CONTABLE</t>
  </si>
  <si>
    <t>09803817</t>
  </si>
  <si>
    <t>ROBLES HUERTA JENNY ANA</t>
  </si>
  <si>
    <t>ASISTENTE EN ORGANIZACIÓN Y MODERNIZACION DE LA GESTION PUBLICA</t>
  </si>
  <si>
    <t>46803595</t>
  </si>
  <si>
    <t>RODAS DEL POZO JESUS ANTONIO</t>
  </si>
  <si>
    <t>ANALISTA EN PROCESOS Y MODERNIZACION II</t>
  </si>
  <si>
    <t>ESPECIALISTA EN ALMACEN</t>
  </si>
  <si>
    <t>22288703</t>
  </si>
  <si>
    <t>RODRIGUEZ ARGUEDAS DEISY ROSSANA</t>
  </si>
  <si>
    <t>43952681</t>
  </si>
  <si>
    <t>RODRIGUEZ ARROYO CRISTHIAN JUSSEF</t>
  </si>
  <si>
    <t>40488351</t>
  </si>
  <si>
    <t>RODRIGUEZ MAMANI SUGEY BETTY</t>
  </si>
  <si>
    <t xml:space="preserve">ANALISTA EN COMUNICACION AUDIOVISUAL I                                                                                                                                                                                                                         </t>
  </si>
  <si>
    <t>41149026</t>
  </si>
  <si>
    <t>ROJAS CABADA MANUEL HUMBERTO</t>
  </si>
  <si>
    <t>COMUNICADOR</t>
  </si>
  <si>
    <t>42563336</t>
  </si>
  <si>
    <t>ROJAS FLOREANO ROLLER EDINSON</t>
  </si>
  <si>
    <t>SUBDIRECTOR DE LA SUBDIRECCION DE DERECHO DE VIA</t>
  </si>
  <si>
    <t>APOYO ADMINISTRATIVO EN CONTROL PREVIO Y EJECUCION PRESUPUESTAL</t>
  </si>
  <si>
    <t>01134613</t>
  </si>
  <si>
    <t>ROJAS FLORES NELLY</t>
  </si>
  <si>
    <t>APOYO ADMINISTRATIVO PARA EL ÁREA DE TESORERÍA</t>
  </si>
  <si>
    <t>07596004</t>
  </si>
  <si>
    <t>ROJAS SOTO VICTOR GUILLERMO JESUS</t>
  </si>
  <si>
    <t>ANALISTA ADMINISTRATIVO I</t>
  </si>
  <si>
    <t>ASISTENTE LEGAL: GESTION LEGAL EN LIBERACION DE AREAS Y APOYO EN ARBITRAJES</t>
  </si>
  <si>
    <t>42162539</t>
  </si>
  <si>
    <t>ROJAS VARGAS NIELS HAROL</t>
  </si>
  <si>
    <t>48331856</t>
  </si>
  <si>
    <t>ROMAN CONDORHUANCA TREISI YAMILET</t>
  </si>
  <si>
    <t>JEFE DE LA OFICINA DE PLANEAMIENTO Y PRESUPUESTO</t>
  </si>
  <si>
    <t>07606071</t>
  </si>
  <si>
    <t>ROMERO ESPINOZA NERY ESTHER</t>
  </si>
  <si>
    <t>ESPECIALISTA EN HIDROLOGÍA E HIDRÁULICA II</t>
  </si>
  <si>
    <t>08439921</t>
  </si>
  <si>
    <t>ROMERO GUERRA ARMANDO SILVANO</t>
  </si>
  <si>
    <t>46755570</t>
  </si>
  <si>
    <t>ROMERO QUISPE LIZETH ESTRELLA</t>
  </si>
  <si>
    <t>INGENIERO DE CAMPO EN AFECTACIONES - CAJAMARCA</t>
  </si>
  <si>
    <t>40648752</t>
  </si>
  <si>
    <t>ROQUE VARGAS MELVIN DELFOR</t>
  </si>
  <si>
    <t>INGENIERO SUPERVISOR - LA LIBERTAD</t>
  </si>
  <si>
    <t>22427646</t>
  </si>
  <si>
    <t>ROSALES CONTRERAS RUBEN ELMER</t>
  </si>
  <si>
    <t>INGENIERO PARA LA CUSTODIA DEL DERECHO DE VÍA REGIÓN III - LIMA</t>
  </si>
  <si>
    <t>42134102</t>
  </si>
  <si>
    <t>RUBINA PERDOMO TONY</t>
  </si>
  <si>
    <t>EJECUTIVO COORDINADOR DE PLANEAMIENTO ESTRATEGICO</t>
  </si>
  <si>
    <t>09883543</t>
  </si>
  <si>
    <t>RUBIO SANDOVAL JUAN CARLOS</t>
  </si>
  <si>
    <t>ASESOR EN GESTION</t>
  </si>
  <si>
    <t>07278981</t>
  </si>
  <si>
    <t>RUESTA RUIZ PEDRO FIDEL</t>
  </si>
  <si>
    <t>ANALISTA EN ORGANIZACIÓN</t>
  </si>
  <si>
    <t>25783074</t>
  </si>
  <si>
    <t>RUIZ CONDOR ROSANA</t>
  </si>
  <si>
    <t>22493505</t>
  </si>
  <si>
    <t>RUIZ TELLO MAXIMO ERNESTO</t>
  </si>
  <si>
    <t>INGENIERO ESPECIALISTA EN DERECHO DE VÍA</t>
  </si>
  <si>
    <t>08857742</t>
  </si>
  <si>
    <t>RUMICHE BAUTISTA CARLOS ERNESTO</t>
  </si>
  <si>
    <t>ASISTENTE DE SUPERVISION PIURA-TUMBES</t>
  </si>
  <si>
    <t>43330416</t>
  </si>
  <si>
    <t>RUMICHE MOGOLLON PEDRO VERO</t>
  </si>
  <si>
    <t>SAAVEDRA ZAVALETA CARLOS ALBERTO</t>
  </si>
  <si>
    <t>EXPERTO EN GEOLOGIA Y GEOTECNIA I</t>
  </si>
  <si>
    <t>29270766</t>
  </si>
  <si>
    <t>SALAS AVILA JHONY AMILCAR</t>
  </si>
  <si>
    <t>09649298</t>
  </si>
  <si>
    <t>SALAS LOPEZ GISELA</t>
  </si>
  <si>
    <t>29311185</t>
  </si>
  <si>
    <t>SALAS PAREDES WILFREDO JOSE</t>
  </si>
  <si>
    <t>22415555</t>
  </si>
  <si>
    <t>SALAS POMALAZA YONI</t>
  </si>
  <si>
    <t>CHOFER TRACTO CAMION CAMA BAJA</t>
  </si>
  <si>
    <t>09488670</t>
  </si>
  <si>
    <t>SALAZAR BOCANGEL AUGUSTO SEBASTIAN</t>
  </si>
  <si>
    <t>31662914</t>
  </si>
  <si>
    <t>SALAZAR CELESTINO MARCO ANTONIO</t>
  </si>
  <si>
    <t>ANALISTA EN PROGRMACION SEGUIIMIENTO Y EVALUACION II</t>
  </si>
  <si>
    <t>47027411</t>
  </si>
  <si>
    <t>SALAZAR CHANG DYANE</t>
  </si>
  <si>
    <t>10317390</t>
  </si>
  <si>
    <t>SALAZAR CHING LUIS ALBERTO</t>
  </si>
  <si>
    <t>09788754</t>
  </si>
  <si>
    <t>SALAZAR MARMOLEJO RONALD MIGUEL</t>
  </si>
  <si>
    <t>09258005</t>
  </si>
  <si>
    <t>SALCEDO VASQUEZ HUGO RAUL</t>
  </si>
  <si>
    <t>46231929</t>
  </si>
  <si>
    <t>SALDAÑA PIMENTEL JASON ERIK</t>
  </si>
  <si>
    <t>ANLISTA EN PROCESOS I</t>
  </si>
  <si>
    <t>47503980</t>
  </si>
  <si>
    <t>SALDARRIAGA JARA KATIA JOSELIN</t>
  </si>
  <si>
    <t>07040596</t>
  </si>
  <si>
    <t>SALINAS AQUINO HELART TOMAS</t>
  </si>
  <si>
    <t>08337821</t>
  </si>
  <si>
    <t>SALINAS SALINAS MIGUEL ARTURO</t>
  </si>
  <si>
    <t>40334119</t>
  </si>
  <si>
    <t>SANCHEZ CERNA ROGER</t>
  </si>
  <si>
    <t>ESPECIALISTA EN RELACIONES COMUNITARIAS - CAJAMARCA</t>
  </si>
  <si>
    <t>10748882</t>
  </si>
  <si>
    <t>SANCHEZ DAVILA FLOR JANNET</t>
  </si>
  <si>
    <t>44351353</t>
  </si>
  <si>
    <t>SANCHEZ INFANTE JOSE ARTURO</t>
  </si>
  <si>
    <t xml:space="preserve">INGENIERO SUPERVISOR - PIURA                                                                                                                                                                                                                                   </t>
  </si>
  <si>
    <t>43728415</t>
  </si>
  <si>
    <t>SANCHEZ ITURREGUI CRISTIAN</t>
  </si>
  <si>
    <t xml:space="preserve">ESPECIALISTA EN OBRAS I                                                                                                                                                                                                                                        </t>
  </si>
  <si>
    <t>08242397</t>
  </si>
  <si>
    <t>SANCHEZ LIZARZABURU CARLOS ENRIQUE</t>
  </si>
  <si>
    <t>ASESOR DE GESTION DE ESTUDIOS</t>
  </si>
  <si>
    <t>ESPECIALISTA LEGAL EN MATERIA ANTICORRUPCION</t>
  </si>
  <si>
    <t>46295897</t>
  </si>
  <si>
    <t>SANCHEZ PONCE LYCETH LUISA FLOR</t>
  </si>
  <si>
    <t>EXPERTO LEGAL EN ANTICORRUPCION I</t>
  </si>
  <si>
    <t>ESPECIALISTA EN ATENCION HELD DESK Y TRAMITE DOCUMENTARIO</t>
  </si>
  <si>
    <t>10281726</t>
  </si>
  <si>
    <t>SANCHEZ VILLANUEVA MELIDA YOLANDA</t>
  </si>
  <si>
    <t>ASISTENTE DE SUPERVISIÓN - AREQUIPA</t>
  </si>
  <si>
    <t>45500150</t>
  </si>
  <si>
    <t>SANTANDER HUILLCA EDER</t>
  </si>
  <si>
    <t>ESPECIALISTA I EN PROCESOS DE SELECCIÓN</t>
  </si>
  <si>
    <t>42368634</t>
  </si>
  <si>
    <t>SANTON MEZA EMERSON JUNIOR</t>
  </si>
  <si>
    <t>ASISTENTE DE SUPERVISIÓN - AYACUCHO</t>
  </si>
  <si>
    <t>42522443</t>
  </si>
  <si>
    <t>SAUÑE GUTIERREZ ERICK ALEXANDHER</t>
  </si>
  <si>
    <t>ASISTENTE EN EVALUACION ECONOMICA Y SEGUIMIENTO DE PROYECTOS DE INVERSION PUBLICA</t>
  </si>
  <si>
    <t>70873660</t>
  </si>
  <si>
    <t>SCHAEFFER VILLEGAS JESUS ENRIQUE</t>
  </si>
  <si>
    <t>07976880</t>
  </si>
  <si>
    <t>SEMINO VALLE ALBERTO IVAN</t>
  </si>
  <si>
    <t>ESPECIALISTA EN TRAZO Y DISEÑO VIAL</t>
  </si>
  <si>
    <t>SEVILLA GONZALES JOSE ANTONIO</t>
  </si>
  <si>
    <t>00494806</t>
  </si>
  <si>
    <t>SILVA ARANIBAR JUAN DAVID</t>
  </si>
  <si>
    <t>ESPECIALISTA EN SISTEMAS DE INFORMACIÓN GEOGRAFICA</t>
  </si>
  <si>
    <t>10131200</t>
  </si>
  <si>
    <t>SILVA ATOCHE MAYDA GRACIELA</t>
  </si>
  <si>
    <t>44776209</t>
  </si>
  <si>
    <t>SIMON ROJAS LIZ MABEL</t>
  </si>
  <si>
    <t>47318059</t>
  </si>
  <si>
    <t>SOLANO RIOJA JUAN CARLOS JHOFFEL</t>
  </si>
  <si>
    <t>40119697</t>
  </si>
  <si>
    <t>SOTELO GUILLEN ALVARO ALONSO</t>
  </si>
  <si>
    <t xml:space="preserve">ASESOR EN CONTROL GERENCIAL </t>
  </si>
  <si>
    <t>SOTELO LARA ARNULFO WILFREDO</t>
  </si>
  <si>
    <t>42139133</t>
  </si>
  <si>
    <t>STUARD RIVERA BRYAN HAL</t>
  </si>
  <si>
    <t xml:space="preserve">ESPECIALISTA EN CONSTRUCCION DE PUENTES                                                                                                                                                                                                                        </t>
  </si>
  <si>
    <t>32862375</t>
  </si>
  <si>
    <t>SUAREZ LEYVA LUIS ADOLFO</t>
  </si>
  <si>
    <t>EJECUTIVO EN GESTION VIAL E INVENTARIO</t>
  </si>
  <si>
    <t>41492901</t>
  </si>
  <si>
    <t>SULCA ROCA MARIO JOEL</t>
  </si>
  <si>
    <t>80020854</t>
  </si>
  <si>
    <t>SUPO TORDOYA JUAN MANUEL</t>
  </si>
  <si>
    <t>PEDAGOGIA</t>
  </si>
  <si>
    <t>ASISTENTE DE CONTROL DE ASISTENCIA I</t>
  </si>
  <si>
    <t>46017923</t>
  </si>
  <si>
    <t>TALLEDO CARHUAS OSCAR EDUARDO</t>
  </si>
  <si>
    <t>ESPECIALISTA EN GEOLOGIA, SUELOS Y PAVIMENTOS</t>
  </si>
  <si>
    <t>21457737</t>
  </si>
  <si>
    <t>TAME CRISOSTOMO PEDRO FERNANDO</t>
  </si>
  <si>
    <t xml:space="preserve">ESPECIALISTA EN GEOLOGIA SUELOS Y PAVIMENTOS II                                                                                                                                                                                                                </t>
  </si>
  <si>
    <t>ESPECIALISTA EN INFRAESTRUCTURA VIAL: ESTRUCTURA PUENTES Y OBRAS DE ARTE</t>
  </si>
  <si>
    <t>01303757</t>
  </si>
  <si>
    <t>TAPIA CATACORA TOMAS ALFREDO</t>
  </si>
  <si>
    <t>ANALISTA DE RECURSOS HUMANOS I</t>
  </si>
  <si>
    <t>40094405</t>
  </si>
  <si>
    <t>TAPIA COPA CANDELARIA REYNA</t>
  </si>
  <si>
    <t>09904407</t>
  </si>
  <si>
    <t>TAPIA PADILLA RICARDO MICHAEL</t>
  </si>
  <si>
    <t>09946324</t>
  </si>
  <si>
    <t>TAVARA GARCIA ADA ELISA</t>
  </si>
  <si>
    <t>AUDITOR INGENIERO II</t>
  </si>
  <si>
    <t>08547941</t>
  </si>
  <si>
    <t>TAVARA RUGEL PEDRO WILMER</t>
  </si>
  <si>
    <t>18085629</t>
  </si>
  <si>
    <t>TEJADA BOBADILLA CLORINDA JACQUELINE</t>
  </si>
  <si>
    <t>29301795</t>
  </si>
  <si>
    <t>TEJADA SALAS MIGUEL ANGEL</t>
  </si>
  <si>
    <t>45008341</t>
  </si>
  <si>
    <t>TERRONES GUEVARA MANUELA REBECA</t>
  </si>
  <si>
    <t>45789883</t>
  </si>
  <si>
    <t>TINEO BARZOLA ALFREDO</t>
  </si>
  <si>
    <t>ESPECIALISTA EN OBRAS</t>
  </si>
  <si>
    <t>07225728</t>
  </si>
  <si>
    <t>TIPIAN MUÑANTE CARLOS ALBERTO</t>
  </si>
  <si>
    <t>ASISTENTE DE CAPACITACION I</t>
  </si>
  <si>
    <t>06812190</t>
  </si>
  <si>
    <t>TOLENTINO RAMIREZ ROXANA MARIANELLA</t>
  </si>
  <si>
    <t>41660020</t>
  </si>
  <si>
    <t>TOMAS BALBUENA ANGEL RICHARD</t>
  </si>
  <si>
    <t xml:space="preserve">INGENIERO SUPERVISOR - ICA                                                                                                                                                                                                                                     </t>
  </si>
  <si>
    <t>43518674</t>
  </si>
  <si>
    <t>TORIBIO GARCIA EDITH FANNY</t>
  </si>
  <si>
    <t>ESPECIALISTA EN INFRAESTRUCTURA DE PEAJES I</t>
  </si>
  <si>
    <t>45939346</t>
  </si>
  <si>
    <t>TORIBIO MIRANDA CARLOS ALBERTO</t>
  </si>
  <si>
    <t xml:space="preserve">ESPECIALISTA EN OPERACIONES  I                                                                                                                                                                                                                                 </t>
  </si>
  <si>
    <t xml:space="preserve">INGENIERO SUPERVISOR - TACNA                                                                                                                                                                                                                                   </t>
  </si>
  <si>
    <t>21872304</t>
  </si>
  <si>
    <t>TORNERO TORNERO JORGE LUIS</t>
  </si>
  <si>
    <t>APOYO PARA LA CLASIFI. Y DISTRB  DE BIENES EN EL AREA DE ALMACEN</t>
  </si>
  <si>
    <t>16787839</t>
  </si>
  <si>
    <t>TORO GONZALES CARLOS ALBERTO</t>
  </si>
  <si>
    <t>ASISTENTE TECNICO ADMINISTRATIVO II</t>
  </si>
  <si>
    <t>09952845</t>
  </si>
  <si>
    <t>TORO PALOMINO JOSE LUIS</t>
  </si>
  <si>
    <t>30425078</t>
  </si>
  <si>
    <t>TORREBLANCA REVILLA JENY LUZ</t>
  </si>
  <si>
    <t>EDUCADOR</t>
  </si>
  <si>
    <t>10796455</t>
  </si>
  <si>
    <t>TORRES CARDENAS AMELIA</t>
  </si>
  <si>
    <t>ASISTENTE DE ARCHIVO</t>
  </si>
  <si>
    <t>42241673</t>
  </si>
  <si>
    <t>TORRES CHAVEZ RODOLFO EDINSON</t>
  </si>
  <si>
    <t>JEFE ZONAL DE LA UNIDAD ZONAL LAMBAYEQUE</t>
  </si>
  <si>
    <t>16719689</t>
  </si>
  <si>
    <t>TORRES CORONADO JOSE CARLOS</t>
  </si>
  <si>
    <t>MANT. REPARACIÓN Y CONTROL A EQ. MECÁNICOS EN LA UZ. HUÁNUCO</t>
  </si>
  <si>
    <t>16768942</t>
  </si>
  <si>
    <t>TORRES DIONICIO JUAN CARLOS</t>
  </si>
  <si>
    <t>45017366</t>
  </si>
  <si>
    <t>TORRES TANANTA ERICKA SUJA</t>
  </si>
  <si>
    <t>TECNINO</t>
  </si>
  <si>
    <t>06123911</t>
  </si>
  <si>
    <t>TORRES TUANAMA LUIS ENRIQUE</t>
  </si>
  <si>
    <t>21401466</t>
  </si>
  <si>
    <t>TRECE GALLARDO HUGO ALFONSO</t>
  </si>
  <si>
    <t>07893608</t>
  </si>
  <si>
    <t>TRILLO CABEZUDO WALTER MOISES</t>
  </si>
  <si>
    <t>ESPECIALISTA EN PROYECTOS DE INFRAESTRUCTURA VIAL - TIPO 5 AMBIENTAL</t>
  </si>
  <si>
    <t>42308982</t>
  </si>
  <si>
    <t>TRINIDAD VARGAS CRIS MELISSA</t>
  </si>
  <si>
    <t>ESPECIALISTA EN TRAFICO Y ECONOMIA DE TRANSPORTE</t>
  </si>
  <si>
    <t>09392463</t>
  </si>
  <si>
    <t>TUESTA SOLIS OLGA EILEEN</t>
  </si>
  <si>
    <t>02383840</t>
  </si>
  <si>
    <t>UGARTE LARICO YORY AVELINO</t>
  </si>
  <si>
    <t>ANALISTA EN GESTION DE LA INFORMACION CARTOGRAFICA</t>
  </si>
  <si>
    <t>44966176</t>
  </si>
  <si>
    <t>URTEAGA LÓPEZ CARLOS</t>
  </si>
  <si>
    <t>INGENIERO AMBIENTAL JUNIOR</t>
  </si>
  <si>
    <t>44430776</t>
  </si>
  <si>
    <t>VALDIVIESO ESTERRIPA SYLKA ROXANNA</t>
  </si>
  <si>
    <t>ESPECIALISTA AMBIENTAL I</t>
  </si>
  <si>
    <t>43662925</t>
  </si>
  <si>
    <t>VALDIVIEZO SAENZ JOSE LUIS</t>
  </si>
  <si>
    <t>ESPECIALISTA EN INFRAESTRUCTURA VIAL: TOPOGRAFIA TRAZO Y DISEÑO VIAL</t>
  </si>
  <si>
    <t>10006545</t>
  </si>
  <si>
    <t>VALENZUELA ÑAÑEZ JULIA ROSARIO</t>
  </si>
  <si>
    <t>ESPECIALISTA EN SERVICIOS GENERALES II</t>
  </si>
  <si>
    <t>25704055</t>
  </si>
  <si>
    <t>VARGAS CARBAJAL CESAR MANUEL</t>
  </si>
  <si>
    <t>VARGAS CASAS MARIELLA VANESSA</t>
  </si>
  <si>
    <t>41973869</t>
  </si>
  <si>
    <t>VARGAS GALVEZ LUIS IRENEO</t>
  </si>
  <si>
    <t xml:space="preserve">ANALISTA I - GESTION ADMINISTRATIVA                                                                                                                                                                                                                            </t>
  </si>
  <si>
    <t>04636402</t>
  </si>
  <si>
    <t>VARGAS VALENCIA MARTHA TRINIDAD</t>
  </si>
  <si>
    <t xml:space="preserve">APOYO ADMINISTRATIVO </t>
  </si>
  <si>
    <t>25505198</t>
  </si>
  <si>
    <t>VASQUEZ BALMOCEDA MIGUEL ANGEL</t>
  </si>
  <si>
    <t>TECNICA</t>
  </si>
  <si>
    <t>ESPECIALISTA EN ARBITRAJE</t>
  </si>
  <si>
    <t>43216192</t>
  </si>
  <si>
    <t>VASQUEZ CARRERA EMILY YADIRA</t>
  </si>
  <si>
    <t>ESPECIALISTA LEGAL PACRI PARA OBRAS CONCESIONADAS</t>
  </si>
  <si>
    <t>70433254</t>
  </si>
  <si>
    <t>VASQUEZ IPARRAGUIRRE AIXA EVELYN</t>
  </si>
  <si>
    <t>ESPECIALISTA EN ADMINISTRACION DE CONTRATOS DE SUPERVISION DE CARRETERAS Y  PUENTES II</t>
  </si>
  <si>
    <t>09830786</t>
  </si>
  <si>
    <t>VASQUEZ LAGUNA CARLOS ENRIQUE</t>
  </si>
  <si>
    <t>09383497</t>
  </si>
  <si>
    <t>VEGA ARANGURE ELVIS SANDRO</t>
  </si>
  <si>
    <t>42259619</t>
  </si>
  <si>
    <t>VELASQUEZ PAUCAR PAOLA LISET</t>
  </si>
  <si>
    <t>TECNICO DE TRAZO, TOPOGRAFIA, DISEÑO VIAL Y SEGURIDAD</t>
  </si>
  <si>
    <t>44658832</t>
  </si>
  <si>
    <t>VENTURA MARTEL CAIRO VENJAMIN</t>
  </si>
  <si>
    <t>19909168</t>
  </si>
  <si>
    <t>VERA AVELINO EDUARDO</t>
  </si>
  <si>
    <t xml:space="preserve">ANALISTA EN SISTEMAS DE INFORMACION GEOGRAFICA I                                                                                                                                                                                                               </t>
  </si>
  <si>
    <t>47289109</t>
  </si>
  <si>
    <t>VERA ROSALES OSCAR</t>
  </si>
  <si>
    <t xml:space="preserve">ESPECIALISTA LEGAL PAD II                                                                                                                                                                                                                                      </t>
  </si>
  <si>
    <t>42415573</t>
  </si>
  <si>
    <t>VERASTEGUI FLORES CESAR ENRIQUE</t>
  </si>
  <si>
    <t xml:space="preserve">COORDINADOR EN ARQUEOLOGIA I                                                                                                                                                                                                                                   </t>
  </si>
  <si>
    <t>25830232</t>
  </si>
  <si>
    <t>VERASTEGUI PEÑA TERESA MARGARITA</t>
  </si>
  <si>
    <t>SERVICIOS DE APOYO ADMINISTRATIVO PARA  UNIDAD ZONAL JUNIN</t>
  </si>
  <si>
    <t>43134991</t>
  </si>
  <si>
    <t>VERGARA CARHUAPOMA YENY</t>
  </si>
  <si>
    <t>ESPECIALISTA EN GESTION DE OPERACIONES Y PROYECTOS</t>
  </si>
  <si>
    <t>07388865</t>
  </si>
  <si>
    <t>VERGARA MEDRANO JOSE CARLOS</t>
  </si>
  <si>
    <t>INGENIERO SUPERVISIOR - CAJAMARCA</t>
  </si>
  <si>
    <t>41571856</t>
  </si>
  <si>
    <t>VERTIZ ZAMORA GIANINA ISABEL</t>
  </si>
  <si>
    <t>41451200</t>
  </si>
  <si>
    <t>VIACAVA DEXTRE LUIS GUSTAVO</t>
  </si>
  <si>
    <t>ESPECIALISTA I: ESPECIALISTA EN PROGRAMACION FINANCIERA</t>
  </si>
  <si>
    <t>44035816</t>
  </si>
  <si>
    <t>VICENTE DE LA VEGA ANNIE LOURDES</t>
  </si>
  <si>
    <t>VICUÑA REYES RAFAEL JESUS</t>
  </si>
  <si>
    <t>10160061</t>
  </si>
  <si>
    <t>VIDAL VELASQUEZ MANUEL NAHON</t>
  </si>
  <si>
    <t>44510379</t>
  </si>
  <si>
    <t>VIDAL VILCATOMA DANIEL ANGEL</t>
  </si>
  <si>
    <t>42316602</t>
  </si>
  <si>
    <t>VIGNOLO AYALA JUAN MANUEL</t>
  </si>
  <si>
    <t>VIGO JAUREGUI FERNANDO</t>
  </si>
  <si>
    <t>42309985</t>
  </si>
  <si>
    <t>VIGO REYES JAIRO DIEGO</t>
  </si>
  <si>
    <t>09559206</t>
  </si>
  <si>
    <t>VILCA LANDAURO CESAR ORLANDO</t>
  </si>
  <si>
    <t>07899899</t>
  </si>
  <si>
    <t>VILLACORTA GIL JOSE ANGEL</t>
  </si>
  <si>
    <t xml:space="preserve">ESPECIALISTA EN TOPOGRAFÍA, DISEÑO VIAL, Y SEGURIDAD  VIAL.                                                                                                                                                                                                    </t>
  </si>
  <si>
    <t>15435908</t>
  </si>
  <si>
    <t>VILLALBA SANCHEZ NESTOR ALBERTO</t>
  </si>
  <si>
    <t xml:space="preserve">ESPECIALISTA EN ADMINISTRACION DE CONTRATOS DE SUPERVISION DE CARRETERAS Y PUENTES II                                                                                                                                                                          </t>
  </si>
  <si>
    <t>06221620</t>
  </si>
  <si>
    <t>VILLALOBOS CELIS SEGUNDO SANTOS</t>
  </si>
  <si>
    <t>72492682</t>
  </si>
  <si>
    <t>VILLAVICENCIO CRUZ AUGUSTO LUISIN</t>
  </si>
  <si>
    <t>ESPECIALISTA EN TOPOGRAFÍA, TRAZO, DISEÑO VIAL, SEÑALIZACIÓN Y SEGURIDAD VIAL</t>
  </si>
  <si>
    <t>10160564</t>
  </si>
  <si>
    <t>VIVANCO VASQUEZ JUAN CARLOS</t>
  </si>
  <si>
    <t>ADMINISTRADOR DE PROYECTOS PACRI PARA OBRAS CONCESIONADAS</t>
  </si>
  <si>
    <t>23875338</t>
  </si>
  <si>
    <t>VIZCARRA BARRIGA VICTOR ALBERTO</t>
  </si>
  <si>
    <t>COORDINADOR EN LIBERACION DE INTERFERENCIAS I</t>
  </si>
  <si>
    <t>25001952</t>
  </si>
  <si>
    <t>YABAR MAR MIGUEL EDUARDO</t>
  </si>
  <si>
    <t>ESPECIALISTA EN SANEAMIENTO FISICO LEGAL</t>
  </si>
  <si>
    <t>42068778</t>
  </si>
  <si>
    <t>YANQUI QUISPE BETZY ZAIDA</t>
  </si>
  <si>
    <t>AUDIOR TECNICO II</t>
  </si>
  <si>
    <t>45503163</t>
  </si>
  <si>
    <t>YARLAQUE SANTISTEBAN JIMMY ARNOLD</t>
  </si>
  <si>
    <t xml:space="preserve"> TÉCNICO ADMINISTRATIVO DE PEAJE TUNAN</t>
  </si>
  <si>
    <t>21258688</t>
  </si>
  <si>
    <t>YAURI CAJAHUANCA CELIA LUZ</t>
  </si>
  <si>
    <t>TECNCIO ADMINISTRATIVO</t>
  </si>
  <si>
    <t>09721117</t>
  </si>
  <si>
    <t>YLDEFONZO WARTHON BRUNO MIGUEL</t>
  </si>
  <si>
    <t>ESPECIALSITA AMBIENTAL I</t>
  </si>
  <si>
    <t>41225452</t>
  </si>
  <si>
    <t>YLLANES PUICAN JESSICA</t>
  </si>
  <si>
    <t>43860596</t>
  </si>
  <si>
    <t>YLLATOPA TARAZONA LESLY PAOLA</t>
  </si>
  <si>
    <t>09471991</t>
  </si>
  <si>
    <t>YTURRY GARNICA ALEX MAURICIO</t>
  </si>
  <si>
    <t>29376793</t>
  </si>
  <si>
    <t>YTUZA PACHECO JOSE LUIS</t>
  </si>
  <si>
    <t>TECNICO EN ARCHIVO CENTRAL</t>
  </si>
  <si>
    <t>09453505</t>
  </si>
  <si>
    <t>ZALCKWAR DEL CASTILLO SERGIO GREGORIO</t>
  </si>
  <si>
    <t>46249841</t>
  </si>
  <si>
    <t>ZAMORA TERRONES LENIN PEDRO</t>
  </si>
  <si>
    <t>ESPECIALISTA EN COSTOS I</t>
  </si>
  <si>
    <t>04402056</t>
  </si>
  <si>
    <t>ZAPANA BARRIENTOS RENE</t>
  </si>
  <si>
    <t xml:space="preserve">TECNICO ADMINISTRATIVO DE PEAJE I - UNIDAD DE PEAJE TAMBOGRANDE                                                                                                                                                                                                </t>
  </si>
  <si>
    <t>02873613</t>
  </si>
  <si>
    <t>ZAPATA QUEVEDO DAVID EDGARDO</t>
  </si>
  <si>
    <t>ASISTENTE DE GERENCIA</t>
  </si>
  <si>
    <t>43739234</t>
  </si>
  <si>
    <t>ZAVALETA HURTADO IVONNE</t>
  </si>
  <si>
    <t>SECRETARIADO</t>
  </si>
  <si>
    <t>18141968</t>
  </si>
  <si>
    <t>ZAVALETA RUIZ JORGE LUIS</t>
  </si>
  <si>
    <t>ASISTENTE TECNICO ADMINISTRATIVO-AYACUCHO</t>
  </si>
  <si>
    <t>28294391</t>
  </si>
  <si>
    <t>ZEGARRA ALARCON LILY</t>
  </si>
  <si>
    <t>EGRESADO COMPLETO</t>
  </si>
  <si>
    <t>ESPECIALISTA EN INGENIERIA Y EJECUCION CONTRACTUAL</t>
  </si>
  <si>
    <t>06224579</t>
  </si>
  <si>
    <t>ZEGARRA RAMIREZ JULIA GRACIELA</t>
  </si>
  <si>
    <t>41645912</t>
  </si>
  <si>
    <t>ZELADA PORTUGAL EDWARD MILCIADES</t>
  </si>
  <si>
    <t>ESPECIALISTA ADMINISTRATIVO II</t>
  </si>
  <si>
    <t>09344182</t>
  </si>
  <si>
    <t>ZEVALLOS FLORIAN JUAN JOSE</t>
  </si>
  <si>
    <t>71831202</t>
  </si>
  <si>
    <t>ZEVALLOS PORTOCARRERO GRADIEL ROYMAN</t>
  </si>
  <si>
    <t>ESPECIALISTA EN PROGRAMACION FINANCIERA II</t>
  </si>
  <si>
    <t>08150545</t>
  </si>
  <si>
    <t>ZUÑE JULCA HILDA MARYBELL</t>
  </si>
  <si>
    <t>ASISTENTE EN ORGANIZACIÓN Y PROCESOS</t>
  </si>
  <si>
    <t>43857023</t>
  </si>
  <si>
    <t>ZUÑIGA VALENCIA PETER GUSTAVO</t>
  </si>
  <si>
    <t>TOTAL UNIDAD EJECUTORA 007-1078 PROVIAS NACIONAL</t>
  </si>
  <si>
    <t>UNIDAD EJECUTORA: 010-1250 PROVIAS DESCENTRALIZADO</t>
  </si>
  <si>
    <t>10-1250</t>
  </si>
  <si>
    <t>21539727</t>
  </si>
  <si>
    <t>AGUILAR ASTOYAURI GREGORIO</t>
  </si>
  <si>
    <t>NINGUNO</t>
  </si>
  <si>
    <t>COORDINADOR II</t>
  </si>
  <si>
    <t>41066171</t>
  </si>
  <si>
    <t>AHUMADA ASPILLAGA ALEJANDRO EDGARDO</t>
  </si>
  <si>
    <t>TITULADO</t>
  </si>
  <si>
    <t>GERENTE DE FORTALECIMIENTO DE LA GESTIÓN DESCENTRALIZADA (CARGO DE CONFIANZA)</t>
  </si>
  <si>
    <t>29273837</t>
  </si>
  <si>
    <t>ALATRISTA MACEDO MARIO CESAR</t>
  </si>
  <si>
    <t>INGENIERO GEOLOGO</t>
  </si>
  <si>
    <t>ESPECIALISTA EN HIDROLOGIA Y DRENAJE</t>
  </si>
  <si>
    <t>08685965</t>
  </si>
  <si>
    <t>ALDORADIN GUTIERREZ LILIANA INGRID</t>
  </si>
  <si>
    <t>INGENIERO HIDROTECNICO</t>
  </si>
  <si>
    <t>ANALISTA EN SISTEMAS DE INFORMACION GEOGRAFICA</t>
  </si>
  <si>
    <t>42455912</t>
  </si>
  <si>
    <t>ALEJANDRO PUMA OLGA</t>
  </si>
  <si>
    <t>GEOGRAFO</t>
  </si>
  <si>
    <t>ESPECIALISTA EN CONTRATACIONES</t>
  </si>
  <si>
    <t>43110901</t>
  </si>
  <si>
    <t>ALOR SALOME CAROL YANINA</t>
  </si>
  <si>
    <t>LIC. EN ADMINISTRACION DE EMPRESAS</t>
  </si>
  <si>
    <t>AUDITOR TÉCNICO</t>
  </si>
  <si>
    <t>47138874</t>
  </si>
  <si>
    <t>ALVA VELASQUEZ GIANPABLO JESUS</t>
  </si>
  <si>
    <t>ESPECIALISTA ZONAL</t>
  </si>
  <si>
    <t>18182813</t>
  </si>
  <si>
    <t>ALVITES FLORES JUAN CESAR</t>
  </si>
  <si>
    <t>COORDINADOR DE ABASTECIMIENTO Y CONTROL PATRIMONIAL DE LA OFICINA DE ADMINISTRACION</t>
  </si>
  <si>
    <t>ASISTENTE EN DESCENTRALIZACION</t>
  </si>
  <si>
    <t>47400994</t>
  </si>
  <si>
    <t>ARCE ARBILDO DORIS</t>
  </si>
  <si>
    <t>ANALISTA DE PLANEAMIENTO Y GESTIÓN</t>
  </si>
  <si>
    <t>71793253</t>
  </si>
  <si>
    <t>ASCENCIOS ANGELES CESAR JEAN PIERRE</t>
  </si>
  <si>
    <t>INGENIERO AGROINDUSTRIAL</t>
  </si>
  <si>
    <t>ABOGADO (SECRETARIA TECNICA)</t>
  </si>
  <si>
    <t>10197335</t>
  </si>
  <si>
    <t>BARDALES MENDOZA MARIA DELIA</t>
  </si>
  <si>
    <t>ABOGADA</t>
  </si>
  <si>
    <t>ESPECIALISTA PARA ATENCIÓN DE ACTIVIDADES DE EMERGENCIAS - ZONA NORTE</t>
  </si>
  <si>
    <t>07520682</t>
  </si>
  <si>
    <t>BEDOYA ESPINOZA ANA JULIA</t>
  </si>
  <si>
    <t>06595381</t>
  </si>
  <si>
    <t>BORDA GONZALES GERMAN BLADIMIRO</t>
  </si>
  <si>
    <t>ESTUDIANTE UNIVERSITARIO</t>
  </si>
  <si>
    <t>ESPECIALISTA EN CONTRATACIONES DEL ESTADO</t>
  </si>
  <si>
    <t>42875682</t>
  </si>
  <si>
    <t>BUENDIA MAURICIO ALEX</t>
  </si>
  <si>
    <t>ASISTENTE EN INFRAESTRUCTURA VIAL</t>
  </si>
  <si>
    <t>45437721</t>
  </si>
  <si>
    <t>BUSTIOS ROJAS ANGEL ALFONSO</t>
  </si>
  <si>
    <t>CAIRO CAM DAMIAN CESAR</t>
  </si>
  <si>
    <t>DIGITACION DE REGISTROS  SIAF</t>
  </si>
  <si>
    <t>10167548</t>
  </si>
  <si>
    <t>CANO VASQUEZ OFELIA ZAIRA</t>
  </si>
  <si>
    <t>EGRESADO INSTITUTO</t>
  </si>
  <si>
    <t>ESPECIALISTA ADMINISTRADOR DE CONTRATOS DE ESTUDIOS Y OBRAS</t>
  </si>
  <si>
    <t>02674276</t>
  </si>
  <si>
    <t>CARDOZA SEMINARIO PABLO JAIME</t>
  </si>
  <si>
    <t>PROGRAMADOR</t>
  </si>
  <si>
    <t>10037470</t>
  </si>
  <si>
    <t>CARRANZA MUÑOZ OSWALDO ENRIQUE</t>
  </si>
  <si>
    <t>PROFESIONAL TECNICO EN COMPUTACION E INFORMATICA</t>
  </si>
  <si>
    <t>TECNICA SUPERIOR</t>
  </si>
  <si>
    <t>41255590</t>
  </si>
  <si>
    <t>CARRION MORENO YENIFFER MAGALI</t>
  </si>
  <si>
    <t>ING. GEOGRAFA Y ECÓLOGA</t>
  </si>
  <si>
    <t>ESPECIALISTA EN FORTALECIMIENTO SUBNACIONAL</t>
  </si>
  <si>
    <t>28263205</t>
  </si>
  <si>
    <t>CASTRO DARMA MIGUEL GRIMALDO</t>
  </si>
  <si>
    <t>INGENIERO DE MINAS</t>
  </si>
  <si>
    <t>AUDITOR ABOGADO</t>
  </si>
  <si>
    <t>43376730</t>
  </si>
  <si>
    <t>CASTRO VERONA FREDDY MIGUEL</t>
  </si>
  <si>
    <t>Abogado</t>
  </si>
  <si>
    <t>COORDINADORA ADMINISTRATIVO FINANCIERO</t>
  </si>
  <si>
    <t>07562995</t>
  </si>
  <si>
    <t>CAVERO VELAOCHAGA JUANA ROSA</t>
  </si>
  <si>
    <t>INGENIERO DE PROYECTOS Y CONSERVACION VIAL</t>
  </si>
  <si>
    <t>44023380</t>
  </si>
  <si>
    <t>CCALAHUILLE MAMANI FERNANDO IRENEO</t>
  </si>
  <si>
    <t>ANALISTA EN CONTROL PREVIO</t>
  </si>
  <si>
    <t>24707123</t>
  </si>
  <si>
    <t>CESPEDES GODOY FLORENTINA</t>
  </si>
  <si>
    <t>ANALISTA EN MONITOREO Y SEGUIMIENTO DE PROYECTOS</t>
  </si>
  <si>
    <t>40341812</t>
  </si>
  <si>
    <t>CHACACANTA ESTRADA ERNESTO</t>
  </si>
  <si>
    <t>ESPECIALISTA EN PRIORIZACIÓN, MONITOREO Y SEGUIMIENTO EN LA UNIDAD ZONAL DE AREQUIPA</t>
  </si>
  <si>
    <t>41855651</t>
  </si>
  <si>
    <t>CHALCO TORRES ADILSON GALO</t>
  </si>
  <si>
    <t>09888670</t>
  </si>
  <si>
    <t>CHANAME CARRANZA JULIO ALEJANDRO</t>
  </si>
  <si>
    <t>ESPECIALISTA EN GESTIÓN PÚBLICA Y CONTROL INTERNO</t>
  </si>
  <si>
    <t>44521918</t>
  </si>
  <si>
    <t>CHAPOÑAN MENDOZA SANDRA VICTORIA</t>
  </si>
  <si>
    <t>ESPECIALISTA EN FORMULACIÓN Y EVALUACIÓN DE PROYECTOS DE INVERSIÓN</t>
  </si>
  <si>
    <t>44847600</t>
  </si>
  <si>
    <t>CHAVEZ CABRERA DANIEL</t>
  </si>
  <si>
    <t>06609392</t>
  </si>
  <si>
    <t>CHAVEZ TAPIA GLORIA CAROLINA</t>
  </si>
  <si>
    <t>ASISTENTE EN BIENES PATRIMONIALES</t>
  </si>
  <si>
    <t>41118926</t>
  </si>
  <si>
    <t>CISNEROS GUERRA WILLIAM MAURICIO</t>
  </si>
  <si>
    <t>CONTABILIDAD Y FINANZAS</t>
  </si>
  <si>
    <t>EGRESADO UNIVERSITARIO</t>
  </si>
  <si>
    <t>WEB MASTER</t>
  </si>
  <si>
    <t>07524400</t>
  </si>
  <si>
    <t>CORONEL AZNARAN RICHARD HENRY</t>
  </si>
  <si>
    <t>INGENIERO INFORMATICA</t>
  </si>
  <si>
    <t>ANALISTA EN FORTALECIMIENTO A GOBIERNOS SUBNACIONALES</t>
  </si>
  <si>
    <t>60346134</t>
  </si>
  <si>
    <t>CRISOSTOMO TRINIDAD MELIZA TATIANA</t>
  </si>
  <si>
    <t>ECONOMIA Y NEGOCIOS INTERNACIONALES</t>
  </si>
  <si>
    <t>06888793</t>
  </si>
  <si>
    <t>DELGADILLO HUARANGA JOHN HERNANDO</t>
  </si>
  <si>
    <t>JEFE DE LA UNIDAD ZONAL AREQUIPA</t>
  </si>
  <si>
    <t>22074223</t>
  </si>
  <si>
    <t>ELIAS FARFAN VANESSA LIDUVINA</t>
  </si>
  <si>
    <t>ESPECIALISTA SOCIAL</t>
  </si>
  <si>
    <t>43778844</t>
  </si>
  <si>
    <t>ESCUDERO SOTO ROSMERY ADALIT</t>
  </si>
  <si>
    <t>LICENCIA EN SOCIOLOGIA</t>
  </si>
  <si>
    <t>ESPECIALISTA EN CONTABILIDAD</t>
  </si>
  <si>
    <t>21858597</t>
  </si>
  <si>
    <t>ESPINOZA BAUTISTA ROSA ELIDA</t>
  </si>
  <si>
    <t>ESPECIALISTA EN REMUNERACIONES</t>
  </si>
  <si>
    <t>10675311</t>
  </si>
  <si>
    <t>ESPINOZA ROSAS MIGUEL ANGEL</t>
  </si>
  <si>
    <t>20045793</t>
  </si>
  <si>
    <t>ESPINOZA TORRES JANINA LUCY</t>
  </si>
  <si>
    <t>ESPECIALISTA I EN CONTRATACIONES DEL ESTADO</t>
  </si>
  <si>
    <t>07509234</t>
  </si>
  <si>
    <t>ESPINOZA TORRES MIGUEL ANGEL</t>
  </si>
  <si>
    <t>GERENTE DE MONITOREO Y SEGUIMIENTO</t>
  </si>
  <si>
    <t>21461664</t>
  </si>
  <si>
    <t>ESQUIVEL CERON LUZ YOLANDA</t>
  </si>
  <si>
    <t>41996194</t>
  </si>
  <si>
    <t>ESTELA ORELLANA RENZO FELIX FABIAN</t>
  </si>
  <si>
    <t>INGENIERO</t>
  </si>
  <si>
    <t>ESPECIALISTA EN MONITOREO Y SEGUIMIENTO DE PROYECTOS PARA ACTIVIDADES DE MANTENIMIENTO</t>
  </si>
  <si>
    <t>09871305</t>
  </si>
  <si>
    <t>FALCON TINEO OLGA ANTONIA</t>
  </si>
  <si>
    <t>ANALISTA EN GESTION ADMINISTRATIVA</t>
  </si>
  <si>
    <t>41487768</t>
  </si>
  <si>
    <t>FELIX FALCONI ALLAN ARMANDO</t>
  </si>
  <si>
    <t>03560570</t>
  </si>
  <si>
    <t>FLORES COBEÑAS SEVERA EMILIA</t>
  </si>
  <si>
    <t>ESPECIALISTA EN PUENTES, ESTRUCTURAS Y OBRAS DE ARTE - ZONA NORTE</t>
  </si>
  <si>
    <t>29677927</t>
  </si>
  <si>
    <t>FLORES MARTINEZ JENIFFER</t>
  </si>
  <si>
    <t>43328881</t>
  </si>
  <si>
    <t>GAMBOA QUILCATE JUAN DAVID</t>
  </si>
  <si>
    <t>ESPECIALISTA EN GEOLOGIA Y GEOTECNIA</t>
  </si>
  <si>
    <t>30960549</t>
  </si>
  <si>
    <t>GARATE ZEA JAVIER EULOGIO</t>
  </si>
  <si>
    <t>ESPECIALISTA LOCAL</t>
  </si>
  <si>
    <t>40237954</t>
  </si>
  <si>
    <t>GARCIA HUAMAN WILDER EVANCELIAN</t>
  </si>
  <si>
    <t>INGENIERIA CIVIL</t>
  </si>
  <si>
    <t>06134389</t>
  </si>
  <si>
    <t>GARCIA SUAREZ JOSE WILFREDO</t>
  </si>
  <si>
    <t>JEFE(A) DE LA OFICINA DE ASESORIA JURIDICA</t>
  </si>
  <si>
    <t>29277055</t>
  </si>
  <si>
    <t>GOMEZ VELA BERTHIN ENRIQUE</t>
  </si>
  <si>
    <t>ESPECIALISTA EN ANÁLISIS Y DESARROLLO DE SOFTWARE</t>
  </si>
  <si>
    <t>40581702</t>
  </si>
  <si>
    <t>GUILLEN AMADO JORGE IVAN</t>
  </si>
  <si>
    <t>INGENIERO DE  MANTENIMIENTO</t>
  </si>
  <si>
    <t>44432749</t>
  </si>
  <si>
    <t>HERNANDEZ HUARCAYA CLARA YOLANDA</t>
  </si>
  <si>
    <t>REMISION  DE  DOCUMENTACION A PROVINCIAS</t>
  </si>
  <si>
    <t>08628342</t>
  </si>
  <si>
    <t>HINOSTROZA GALARZA EDITH FLOR</t>
  </si>
  <si>
    <t>AUXILIAR DE CONTABILIDAD</t>
  </si>
  <si>
    <t>08869651</t>
  </si>
  <si>
    <t>HUAMANI URPI JUAN MANUEL</t>
  </si>
  <si>
    <t>GESTION PUBLICA</t>
  </si>
  <si>
    <t>ESPECIALISTA EN PROYECTOS</t>
  </si>
  <si>
    <t>46475749</t>
  </si>
  <si>
    <t>HUARINGA BAILON SELMA VERENIS</t>
  </si>
  <si>
    <t>ESPECIALISTA EN LIBERACION DE TERRENOS E IMPLEMENTACION DEL PLAN DE COMPENSACION Y REASENTAMIENTO IN</t>
  </si>
  <si>
    <t>10031618</t>
  </si>
  <si>
    <t>ICANAQUE PEÑA LUIS EDUARDO</t>
  </si>
  <si>
    <t>INGENIERO GEOGRAFO</t>
  </si>
  <si>
    <t>ANALISTA DE TESORERIA</t>
  </si>
  <si>
    <t>41900854</t>
  </si>
  <si>
    <t>JIMENEZ QUISPE EDUARDO</t>
  </si>
  <si>
    <t>04649656</t>
  </si>
  <si>
    <t>JIMENEZ TICONA EVA HAYDEE</t>
  </si>
  <si>
    <t>ESPECIALISTA EN PRIORIZACIÓN, MONITOREO Y SEGUIMIENTO EN LA UNIDAD ZONAL DE PASCO</t>
  </si>
  <si>
    <t>43702684</t>
  </si>
  <si>
    <t>JORGE GUERRA MADELAINE DEBBIE</t>
  </si>
  <si>
    <t>ESPECIALISTA EN INFRAESTRUCTURA VIAL</t>
  </si>
  <si>
    <t>07667158</t>
  </si>
  <si>
    <t>JULCA VICHARRA JUDITH ANDREA</t>
  </si>
  <si>
    <t>ASISTENTE EN BIENESTAR SOCIAL</t>
  </si>
  <si>
    <t>06734991</t>
  </si>
  <si>
    <t>LA ROSA RUIZ ROSA ADRIANA</t>
  </si>
  <si>
    <t>COORDINADOR DE ADQUISICIONES</t>
  </si>
  <si>
    <t>29733905</t>
  </si>
  <si>
    <t>LAINES MORALES MARIO CARLO</t>
  </si>
  <si>
    <t>LIC. ADMINISTRACION DE EMPRESAS</t>
  </si>
  <si>
    <t>10621902</t>
  </si>
  <si>
    <t>LEIVA GIBAJA EDDY HELBERT</t>
  </si>
  <si>
    <t>SECRETARIO TECNICO</t>
  </si>
  <si>
    <t>10760287</t>
  </si>
  <si>
    <t>LEON ALARCON MICHELL LUIS</t>
  </si>
  <si>
    <t>44907796</t>
  </si>
  <si>
    <t>LEON ALVAREZ CLAUDIA ERIKA</t>
  </si>
  <si>
    <t>27670881</t>
  </si>
  <si>
    <t>LINARES GARCIA ROGER ALEJANDRO</t>
  </si>
  <si>
    <t>CHOFER PROFESIONAL</t>
  </si>
  <si>
    <t>ESPECIALISTA EN PRIORIZACIÓN, MONITOREO Y SEGUIMIENTO EN LA UNIDAD ZONAL DE AMAZONAS</t>
  </si>
  <si>
    <t>40495604</t>
  </si>
  <si>
    <t>LOPEZ BIEBERACH NILTON DAVIS</t>
  </si>
  <si>
    <t>ESPECIALISTA EN SEGUIMIENTO Y MONITOREO DE OBRAS POR TRANSFERENCIAS-ZONA SUR</t>
  </si>
  <si>
    <t>22273502</t>
  </si>
  <si>
    <t>LUA YONG SARA ROCIO</t>
  </si>
  <si>
    <t>43738869</t>
  </si>
  <si>
    <t>MACEDO SEGURA NATALI</t>
  </si>
  <si>
    <t>CIENCIAS CONTABLES Y FINANCIERAS</t>
  </si>
  <si>
    <t>ESPECIALISTA EN DESCENTRALIZACION</t>
  </si>
  <si>
    <t>70218148</t>
  </si>
  <si>
    <t>MACHUCA CENTENO CANCIO EFRAIN</t>
  </si>
  <si>
    <t>LIC. ADMINISTRACION</t>
  </si>
  <si>
    <t>APOYO ADMINISTRATIVO SIAF</t>
  </si>
  <si>
    <t>45505617</t>
  </si>
  <si>
    <t>MADUEÑO PALOMINO CYNTHIA MERCEDES</t>
  </si>
  <si>
    <t>CIENCIAS DE LA COMPUTACION</t>
  </si>
  <si>
    <t>29259115</t>
  </si>
  <si>
    <t>MAMANI HANCCO SERAPIO</t>
  </si>
  <si>
    <t>09884356</t>
  </si>
  <si>
    <t>MAMANI LOAYZA EDDY MARTIN</t>
  </si>
  <si>
    <t>41475457</t>
  </si>
  <si>
    <t>MANSILLA RETAMOZO RODRIGO NICOLAS</t>
  </si>
  <si>
    <t>74648022</t>
  </si>
  <si>
    <t>MARROQUIN CAYO EDGAR ALEXANDER</t>
  </si>
  <si>
    <t>ESPECIALISTA EN RECURSOS HUMANOS</t>
  </si>
  <si>
    <t>09982191</t>
  </si>
  <si>
    <t>MARTINEZ GAMBINI MARISOL ROSA</t>
  </si>
  <si>
    <t>LIC. EN RELACOIONES INDUSTRIALES</t>
  </si>
  <si>
    <t>07466685</t>
  </si>
  <si>
    <t>MAVILA FALCON JORGE MANUEL</t>
  </si>
  <si>
    <t>ANALISTA DE MONITOREO Y EVALUACIÓN DE PROYECTOS</t>
  </si>
  <si>
    <t>71295581</t>
  </si>
  <si>
    <t>MAYANGA PINEDO ANGIE DESSIRE</t>
  </si>
  <si>
    <t>ESPECIALISTA FINANCIERO</t>
  </si>
  <si>
    <t>09143339</t>
  </si>
  <si>
    <t>MEDINA MENDOZA RAFAEL MARCELINO</t>
  </si>
  <si>
    <t>29414549</t>
  </si>
  <si>
    <t>MENDIVIL GOMEZ ATILIO</t>
  </si>
  <si>
    <t>CONDUCTOR</t>
  </si>
  <si>
    <t>EDUC.TECNICA INCOMPLETA</t>
  </si>
  <si>
    <t>ESPECIALISTA LEGAL EN DERECHO ADMINISTRATIVO Y CONTRATACIONES DEL ESTADO</t>
  </si>
  <si>
    <t>44866671</t>
  </si>
  <si>
    <t>MENDOZA ENRIQUE ROXANA LIZBETH</t>
  </si>
  <si>
    <t>AUDITOR TECNICO I</t>
  </si>
  <si>
    <t>21456788</t>
  </si>
  <si>
    <t>MENDOZA URIBE JAIME</t>
  </si>
  <si>
    <t>04416999</t>
  </si>
  <si>
    <t>MERCADO BENEL CARLOS FERNANDO</t>
  </si>
  <si>
    <t>LICENDIADO EN ADMINISTRACION</t>
  </si>
  <si>
    <t>26601986</t>
  </si>
  <si>
    <t>MIRANDA CABRERA LUZ ELENA</t>
  </si>
  <si>
    <t>ESPECIALISTA EN PRIORIZACIÓN, MONITOREO Y SEGUIMIENTO EN LA UNIDAD ZONAL DE APURIMAC</t>
  </si>
  <si>
    <t>45487784</t>
  </si>
  <si>
    <t>MIRANDA LUYO GIAN MARCOS PEDRO</t>
  </si>
  <si>
    <t>ESPECIALISTA EN CAPACITACIÓN Y DESARROLLO</t>
  </si>
  <si>
    <t>42333776</t>
  </si>
  <si>
    <t>MORALES AYARZA HELLEN JOY</t>
  </si>
  <si>
    <t>LICENCIADA EN ADMINISTRACION</t>
  </si>
  <si>
    <t>31678101</t>
  </si>
  <si>
    <t>MORENO CARVALLO WILLIAM JESUS</t>
  </si>
  <si>
    <t>INGENIERO  CIVIL</t>
  </si>
  <si>
    <t>COORDINADOR ADMINISTRATIVO</t>
  </si>
  <si>
    <t>40795050</t>
  </si>
  <si>
    <t>NAJARRO SILVA DARWIN OLGERS</t>
  </si>
  <si>
    <t>ESPECIALISTA EN ESTUDIOS DE TRAFICO</t>
  </si>
  <si>
    <t>45441769</t>
  </si>
  <si>
    <t>NANCAY TALAVERA SANTIAGO EDUARDO</t>
  </si>
  <si>
    <t>08361501</t>
  </si>
  <si>
    <t>NARREA CANGO SARA MARIA</t>
  </si>
  <si>
    <t>43706114</t>
  </si>
  <si>
    <t>NAVARRETE CHILQUILLO RENZO ALBERT</t>
  </si>
  <si>
    <t>IINGENIERO INDUSTRIAL</t>
  </si>
  <si>
    <t>ANALISTA EN SEGUIMIENTO DE PROYECTOS DE INVERSIÓN</t>
  </si>
  <si>
    <t>45764155</t>
  </si>
  <si>
    <t>NAVARRO BRAVO MARIA ELIZABETH</t>
  </si>
  <si>
    <t>42454992</t>
  </si>
  <si>
    <t>NAVARRO CARHUAS MICHEL DENNY</t>
  </si>
  <si>
    <t>31490420</t>
  </si>
  <si>
    <t>NONTOL MUNARES LUIS JHERSAMIF</t>
  </si>
  <si>
    <t>02626045</t>
  </si>
  <si>
    <t>NUÑEZ LAMA YEN ENRIQUE</t>
  </si>
  <si>
    <t>42105706</t>
  </si>
  <si>
    <t>OCHOA MONTEZA EDWARD OCTAVIO</t>
  </si>
  <si>
    <t>ESPECIALISTA EN PRIORIZACIÓN, MONITOREO Y SEGUIMIENTO EN LA UNIDAD ZONAL DE CUSCO</t>
  </si>
  <si>
    <t>46776340</t>
  </si>
  <si>
    <t>OLIVERA ESCOBAR ANA JANETH</t>
  </si>
  <si>
    <t>GESTION Y ADMINISTRACION DE LA CONSTRUCCION</t>
  </si>
  <si>
    <t>COORDINADOR DE PROYECTOS ZONA SUR</t>
  </si>
  <si>
    <t>41939459</t>
  </si>
  <si>
    <t>OLIVERA QUISPE WILSON CLAUDIO</t>
  </si>
  <si>
    <t>41047871</t>
  </si>
  <si>
    <t>OTOYA GHIGLINO LUIS ADRIAN</t>
  </si>
  <si>
    <t>40657525</t>
  </si>
  <si>
    <t>OYARCE ANGELES MAGALY</t>
  </si>
  <si>
    <t>ADMINISTRACIO DE EMPRESAS</t>
  </si>
  <si>
    <t>22413343</t>
  </si>
  <si>
    <t>PAJUELO ISIDRO NEWTON JOB</t>
  </si>
  <si>
    <t>28237910</t>
  </si>
  <si>
    <t>PALOMINO INGA VICTOR</t>
  </si>
  <si>
    <t>PROFESIONAL EN PRESUPUESTO PUBLICO</t>
  </si>
  <si>
    <t>10491868</t>
  </si>
  <si>
    <t>PARRA CABRERA JORGE LEONARDO</t>
  </si>
  <si>
    <t>JEFE DE LA OFICINA DE TECNOLOGIAS DE LA INFORMACION</t>
  </si>
  <si>
    <t>09419145</t>
  </si>
  <si>
    <t>PATRICIO ALVAREZ HERNAN EDY</t>
  </si>
  <si>
    <t>GERENCIA PUBLICA</t>
  </si>
  <si>
    <t>ASISTENTE EN MONITOREO Y SEGUIMIENYO DE PROYETOS</t>
  </si>
  <si>
    <t>70845232</t>
  </si>
  <si>
    <t>PEÑA MARCELO CESARS SEGUNDO ALAN</t>
  </si>
  <si>
    <t>41407095</t>
  </si>
  <si>
    <t>PEÑALOZA AMBROSIO LILIAM TERESA</t>
  </si>
  <si>
    <t>ESPECIALISTA EN PRIORIZACIÓN, MONITOREO Y SEGUIMIENTO EN LA UNIDAD ZONAL DE CAJAMARCA</t>
  </si>
  <si>
    <t>43685686</t>
  </si>
  <si>
    <t>PEREZ DIAZ EDWIN SALOMON</t>
  </si>
  <si>
    <t>ESPECIALISTA EN MONITOREO Y SEGUIMIENTO DE PROYECTOS ZONA 2</t>
  </si>
  <si>
    <t>41696917</t>
  </si>
  <si>
    <t>PILLPA ESCOBAR ULISES</t>
  </si>
  <si>
    <t>ESPECIALISTAS EN MONITOREO Y SEGUIMIENTO A PROYECTOS DE INVERSIÓN Y MANTENIMIENTO VIAL</t>
  </si>
  <si>
    <t>42739789</t>
  </si>
  <si>
    <t>PIZARRO DAVILA JOVANNA MARLIT</t>
  </si>
  <si>
    <t>41664255</t>
  </si>
  <si>
    <t>POMA DAMIAN EDWIN FREDY</t>
  </si>
  <si>
    <t>ESPECIALISTA LEGAL EN RECURSOS HUMANOS</t>
  </si>
  <si>
    <t>10139243</t>
  </si>
  <si>
    <t>PRADA MATA MARIO ENMANUEL</t>
  </si>
  <si>
    <t>ASISTENTE ESPECIALIZADO EN RECURSOS HUMANOS</t>
  </si>
  <si>
    <t>72411208</t>
  </si>
  <si>
    <t>PRADO FLORES SINDY</t>
  </si>
  <si>
    <t>ANALISTA EN SOPORTE TECNICO Y ADMINISTRATIVO</t>
  </si>
  <si>
    <t>10735561</t>
  </si>
  <si>
    <t>PRECIADO CASTRO RAFAEL ALFREDO</t>
  </si>
  <si>
    <t>ADMINISTRACION Y GESTION DE EMPRESAS</t>
  </si>
  <si>
    <t>44181508</t>
  </si>
  <si>
    <t>PRETEL OBLITAS GLADYS ESTHER</t>
  </si>
  <si>
    <t>ESPECIALISTA EN SEGUIMIENTO Y CONTROL PRESUPUESTAL</t>
  </si>
  <si>
    <t>70335791</t>
  </si>
  <si>
    <t>QUIROZ VARGAS PIERO ANTONINO</t>
  </si>
  <si>
    <t>46368371</t>
  </si>
  <si>
    <t>RAMIREZ LA ROSA DIEGO ALBERTO</t>
  </si>
  <si>
    <t>ASESOR DE DIRECCIÓN EJECUTIVA</t>
  </si>
  <si>
    <t>00507430</t>
  </si>
  <si>
    <t>RAMOS HERRERA YURI</t>
  </si>
  <si>
    <t>22505217</t>
  </si>
  <si>
    <t>RAYMUNDEZ PRIMO CARLI GUILLERMO</t>
  </si>
  <si>
    <t>ASISTENTE  ADMINISTRATIVO</t>
  </si>
  <si>
    <t>17812840</t>
  </si>
  <si>
    <t>RIOS ANGULO FORTUNATO MARLON</t>
  </si>
  <si>
    <t>ESPECIALISTA EN TOPOGRAFIA, TRAZO Y DISEÑO</t>
  </si>
  <si>
    <t>41626937</t>
  </si>
  <si>
    <t>RIOS LLATAS CARLOS ALBERTO</t>
  </si>
  <si>
    <t>RIVERA IBERICO ROSSANA</t>
  </si>
  <si>
    <t>33568361</t>
  </si>
  <si>
    <t>ROJAS NUÑEZ LUIS CARLOS</t>
  </si>
  <si>
    <t>ESPECIALISTA EN SEGUIMIENTO Y MONITOREO DE OBRAS POR TRANSFERENCIAS-ZONA CENTRO</t>
  </si>
  <si>
    <t>07111453</t>
  </si>
  <si>
    <t>ROMERO ZEA ANGGELA SOLEDAD</t>
  </si>
  <si>
    <t>ASISTENTE TECNICO ESPECIALIZADO DE ESTUDIOS DE INFRAESTRUCTURA VIAL</t>
  </si>
  <si>
    <t>46196774</t>
  </si>
  <si>
    <t>ROSALES CUAQUIRA JONATHAN SEBASTIAN</t>
  </si>
  <si>
    <t>TURISMO</t>
  </si>
  <si>
    <t>70440903</t>
  </si>
  <si>
    <t>ROSAS PAYTAN MARIA TEODOSIA</t>
  </si>
  <si>
    <t>ESPECIALISTA EN GEOLOGÍA Y GEOTECNIA</t>
  </si>
  <si>
    <t>29703824</t>
  </si>
  <si>
    <t>RUEDA MEDRANO LUIS RICARDO</t>
  </si>
  <si>
    <t>42011944</t>
  </si>
  <si>
    <t>RUIZ VASQUEZ KRISHTIAN KARL</t>
  </si>
  <si>
    <t>26702875</t>
  </si>
  <si>
    <t>SAENZ SAUCEDO JUAN CARLOS</t>
  </si>
  <si>
    <t>DIGITACION  DE  DOCUMENTOS EN EL SISTEMA DE TRAMITE DOCUMENTARIO</t>
  </si>
  <si>
    <t>10584965</t>
  </si>
  <si>
    <t>SANCHEZ ESTRADA VILMA ESTHER</t>
  </si>
  <si>
    <t>ANALISTA DE PLANILLAS EN RECURSOS HUMANOS</t>
  </si>
  <si>
    <t>09663950</t>
  </si>
  <si>
    <t>SIFUENTES PINTO ALEJANDRO</t>
  </si>
  <si>
    <t>42699583</t>
  </si>
  <si>
    <t>SOLORZANO CAMONES MARINO JOHN</t>
  </si>
  <si>
    <t>06797962</t>
  </si>
  <si>
    <t>SOTOMAYOR TORRES CLAUDIA TATIANA</t>
  </si>
  <si>
    <t>COORDINADOR ZONAL</t>
  </si>
  <si>
    <t>31676279</t>
  </si>
  <si>
    <t>SUAREZ CASTILLO JUANA LOURDES</t>
  </si>
  <si>
    <t>INGENIERA CIVIL</t>
  </si>
  <si>
    <t>09613462</t>
  </si>
  <si>
    <t>TANTA BLAS ELIAS OSCAR</t>
  </si>
  <si>
    <t>31605756</t>
  </si>
  <si>
    <t>TARAZONA MINAYA ALDO DANTE</t>
  </si>
  <si>
    <t>CIENCIAS E INGENIERIA MENCION GESTION AMBIENTAL</t>
  </si>
  <si>
    <t>ESPECIALISTA EN MONITOREO Y SEGUIMIENTO DE PROYECTOS ZONA 1</t>
  </si>
  <si>
    <t>22516052</t>
  </si>
  <si>
    <t>TIBURCIO NAVARRO MIRIAM SILVIA</t>
  </si>
  <si>
    <t>APOYO  A  LA UNIDAD DE PERSONAL</t>
  </si>
  <si>
    <t>46342576</t>
  </si>
  <si>
    <t>TITO GELDRES PAOLA ESTHER</t>
  </si>
  <si>
    <t>LICENCIADO EN ADMINISTRACION  DE EMPRESAS</t>
  </si>
  <si>
    <t>ANALISTA DE MONITOREO DE PROYECTOS VIALES SUBNACIONALES</t>
  </si>
  <si>
    <t>72771099</t>
  </si>
  <si>
    <t>TOLENTINO HUAROTO YULIANA KARINA</t>
  </si>
  <si>
    <t>ESPECIALISTA EN MONITOREO Y SEGUIMIENTO</t>
  </si>
  <si>
    <t>41552172</t>
  </si>
  <si>
    <t>TOMASTO PIZANGO ERICKA ESTRELLA</t>
  </si>
  <si>
    <t>ESPECIALISTA EN GESTION VIAL</t>
  </si>
  <si>
    <t>40154420</t>
  </si>
  <si>
    <t>TORDOYA RISCO LUISA LISSETT</t>
  </si>
  <si>
    <t>ESPECIALISTA LEGAL EN PROCESOS DE SELECCIÓN Y EJECUCIÓN CONTRACTUAL</t>
  </si>
  <si>
    <t>41145841</t>
  </si>
  <si>
    <t>TORRICO RAMIREZ JUAN MANUEL</t>
  </si>
  <si>
    <t>ESPECIALISTA EN ECONOMIA DEL TRANSPORTE</t>
  </si>
  <si>
    <t>10558341</t>
  </si>
  <si>
    <t>TUESTA SOLIS ERIK ABNER</t>
  </si>
  <si>
    <t>40410534</t>
  </si>
  <si>
    <t>UGARTE MANRIQUE ELIZABETH</t>
  </si>
  <si>
    <t>40135695</t>
  </si>
  <si>
    <t>UGARTE UGARTE KENY</t>
  </si>
  <si>
    <t>INGENIERRO AGRICOLA</t>
  </si>
  <si>
    <t>46254098</t>
  </si>
  <si>
    <t>VALDERRAMA ALARCO MIREYRA TEOFILA LUZMILDA</t>
  </si>
  <si>
    <t>COORDINADOR/A DE PROYECTOS ZONA ORIENTE</t>
  </si>
  <si>
    <t>10646270</t>
  </si>
  <si>
    <t>VARA CARDENAS JUAN CARLOS</t>
  </si>
  <si>
    <t>08974942</t>
  </si>
  <si>
    <t>VARGAS MATTO LOURDES</t>
  </si>
  <si>
    <t>16670933</t>
  </si>
  <si>
    <t>VARGAS PUICON CARLOS DARIO</t>
  </si>
  <si>
    <t>20118387</t>
  </si>
  <si>
    <t>VARILLAS BALTAZAR VLADIMIR JOSEPH</t>
  </si>
  <si>
    <t>ESPECIALISTA EN PRIORIZACIÓN, MONITOREO Y SEGUIMIENTO EN LA UNIDAD ZONAL SAN MARTÍN</t>
  </si>
  <si>
    <t>40043564</t>
  </si>
  <si>
    <t>VASQUEZ PEREZ GUNTHER</t>
  </si>
  <si>
    <t>42820154</t>
  </si>
  <si>
    <t>VELEZ LUNA FREIFERTH DAVID</t>
  </si>
  <si>
    <t>ANALISTA EN CONTRATACIONES</t>
  </si>
  <si>
    <t>16675111</t>
  </si>
  <si>
    <t>VERA NAVARRETE DUNIA MERCEDES</t>
  </si>
  <si>
    <t>LICENCIADO EN ADMINISTRACIO</t>
  </si>
  <si>
    <t>32972429</t>
  </si>
  <si>
    <t>VIGO REYES DANTE VALERY</t>
  </si>
  <si>
    <t>ING.AGRICOLA.</t>
  </si>
  <si>
    <t>ASISTENTE CONTABLE</t>
  </si>
  <si>
    <t>70777433</t>
  </si>
  <si>
    <t>VILCATOMA SOLANO ELIZABETH CECILIA</t>
  </si>
  <si>
    <t>COORDINADOR DE PROYECTOS ZONA NORTE</t>
  </si>
  <si>
    <t>42214854</t>
  </si>
  <si>
    <t>VILLEGAS VILLEGAS RONALD JUNIOR</t>
  </si>
  <si>
    <t>AUDITOR TECNICO II</t>
  </si>
  <si>
    <t>21482780</t>
  </si>
  <si>
    <t>YALLICO CALMETT JAIME ABEL</t>
  </si>
  <si>
    <t>ESPECIALISTA EN PRIORIZACIÓN, MONITOREO Y SEGUIMIENTO EN LA UNIDAD ZONAL HUANCAVELICA</t>
  </si>
  <si>
    <t>23271450</t>
  </si>
  <si>
    <t>YAURI TUNQUE JOAQUIN</t>
  </si>
  <si>
    <t>ESPECIALISTA EN PLANEAMIENTO Y RACIONALIZACION</t>
  </si>
  <si>
    <t>09757999</t>
  </si>
  <si>
    <t>ZAPATA GUIZADO JUANITA SANTOS</t>
  </si>
  <si>
    <t>INGENIERO ADMINISTRATIVO</t>
  </si>
  <si>
    <t>TOTAL UNIDAD EJECUTORA 010-1250 PROVIAS DESCENTRALIZADO</t>
  </si>
  <si>
    <t>UNIDAD EJECUTORA 013-1669 PROYECTO ESPECIAL PARA LA PREPARACION Y DESARROLLO DE LOS XVIII JUEGOS PANAMERICANOS 2019</t>
  </si>
  <si>
    <t>013-1669</t>
  </si>
  <si>
    <t>ESPECIALISTA I EN COMPETICIONES DEPORTIVAS – DEPORTES COLECTIVOS</t>
  </si>
  <si>
    <t>000305297</t>
  </si>
  <si>
    <t>GOROSITO SEQUEIRA OSCAR FRANCISCO</t>
  </si>
  <si>
    <t>EDUCACION FISICA</t>
  </si>
  <si>
    <t>ESTUDIANTE UNIV.</t>
  </si>
  <si>
    <t>ESTUDIANTE UNIV. EN EDUCACION FISICA</t>
  </si>
  <si>
    <t>000892729</t>
  </si>
  <si>
    <t>MIRANDA TOLEDO RICARDO</t>
  </si>
  <si>
    <t>LICENCIADO EN CULTURA FISICA</t>
  </si>
  <si>
    <t>TITULADO EN LICENCIADO EN CULTURA FISICA</t>
  </si>
  <si>
    <t>ESPECIALISTA II - PARA LA COORDINACION DE SERVICIOS AL ESPECTADOR EN RECINTO</t>
  </si>
  <si>
    <t>001055448</t>
  </si>
  <si>
    <t>BUEY GONZALEZ ANA</t>
  </si>
  <si>
    <t>LICENCIADA EN PSICOPEDAGOGÍA</t>
  </si>
  <si>
    <t>TITULADO EN LICENCIADA EN PSICOPEDAGOGÍA</t>
  </si>
  <si>
    <t>ESPECIALISTA III – RESPONSABLE DE SOPORTE TECNICO DE GESTION DE PROYECTOS EN LEGADO -  PMO</t>
  </si>
  <si>
    <t>001245530</t>
  </si>
  <si>
    <t>GONZÁLEZ SÁNCHEZ ENRIQUE</t>
  </si>
  <si>
    <t>LICENCIADO EN CIENCIAS DE LA ACTIVIDAD FÍSICA Y DEL DEPORTE</t>
  </si>
  <si>
    <t>TITULADO EN LICENCIADO EN CIENCIAS DE LA ACTIVIDAD FÍSICA Y DEL DEPORTE</t>
  </si>
  <si>
    <t>ESPECIALISTA I - EN COMPETICIONES DEPORTIVAS - DEPORTES DE PRECISIÓN Y APRECIACIÓN</t>
  </si>
  <si>
    <t>001261485</t>
  </si>
  <si>
    <t>ECHEZARRETA MENENDEZ JOSE ANGEL</t>
  </si>
  <si>
    <t>LICENCIADO EN CULTURA FÍSICA</t>
  </si>
  <si>
    <t>TITULADO EN LICENCIADO EN CULTURA FÍSICA</t>
  </si>
  <si>
    <t xml:space="preserve">ESPECIALISTA II EN ENTRENAMIENTO DEPORTIVO </t>
  </si>
  <si>
    <t>001347001</t>
  </si>
  <si>
    <t>TILLBERG  EWA MARINA</t>
  </si>
  <si>
    <t>LICENCIADA EN CIENCIAS EN PEDAGOGIA DEL DEPORTE</t>
  </si>
  <si>
    <t>TITULADO EN LICENCIADA EN CIENCIAS EN PEDAGOGIA DEL DEPORTE</t>
  </si>
  <si>
    <t>ESPECIALISTA II – PARA LA ADMINISTRACIÓN DE RECINTO</t>
  </si>
  <si>
    <t>001552997</t>
  </si>
  <si>
    <t>MEDINA RODRIGUEZ GABRIEL ALBERTO</t>
  </si>
  <si>
    <t>LICENCIADO EN COMUNICACIÓN SOCIAL</t>
  </si>
  <si>
    <t>TITULADO EN LICENCIADO EN COMUNICACIÓN SOCIAL</t>
  </si>
  <si>
    <t>ESPECIALISTA I EN COMPETICIONES DEPORTIVAS - DEPORTES DE TIEMPO Y MARCA</t>
  </si>
  <si>
    <t>001579835</t>
  </si>
  <si>
    <t>PASCUAL CORERA AMAIA</t>
  </si>
  <si>
    <t>MAESTRA EN EDUCACIÓN INFANTIL</t>
  </si>
  <si>
    <t>TITULADO EN MAESTRA EN EDUCACIÓN INFANTIL</t>
  </si>
  <si>
    <t>EJECUTIVO II EN OPERACIONES DE TRANSPORTE DE LOS JUEGOS</t>
  </si>
  <si>
    <t>001674323</t>
  </si>
  <si>
    <t>CAMARGO ARIAS OSCAR JULIAN</t>
  </si>
  <si>
    <t>TITULADO EN INGENIERIA MECANICA</t>
  </si>
  <si>
    <t>ESPECIALISTA III - ACREDITACIONES PARA EL PERSONAL DE LOS JUEGOS</t>
  </si>
  <si>
    <t>001751125</t>
  </si>
  <si>
    <t>PEREIRA NUNES  LUISA</t>
  </si>
  <si>
    <t>ADMINISTRACIÓN</t>
  </si>
  <si>
    <t>BACHILLER EN ADMINISTRACIÓN</t>
  </si>
  <si>
    <t xml:space="preserve">EJECUTIVO I RESPONSABLE DE RELACIONES CON LOS COMITES OLIMPICOS NACIONALES Y COMITES PARALIMPICOS NACIONALES  </t>
  </si>
  <si>
    <t>001861130</t>
  </si>
  <si>
    <t>NUÑEZ SANTELICES CAROLINA ANDREA</t>
  </si>
  <si>
    <t>LICENCIADA EN ASTRONOMÍA</t>
  </si>
  <si>
    <t>TITULADO EN ASTRONOMÍA</t>
  </si>
  <si>
    <t>EJECUTIVO II MANAGER PARAPANAMERICANO</t>
  </si>
  <si>
    <t>001876438</t>
  </si>
  <si>
    <t>CUNAZZA MARDONES GIANNA JAVIERA</t>
  </si>
  <si>
    <t>PROFESOR DE EDUCACION FISICA</t>
  </si>
  <si>
    <t>TITULADO EN PROFESOR DE EDUCACION FISICA</t>
  </si>
  <si>
    <t>ANALISTA III – PARA LOS SERVICIOS ESPECIALES DE TRANSPORTE</t>
  </si>
  <si>
    <t>001947113</t>
  </si>
  <si>
    <t>BRUZUAL LOMBARDO VERONICA CELESTE</t>
  </si>
  <si>
    <t>LICENCIADA EN COMUNICACIÓN SOCIAL</t>
  </si>
  <si>
    <t>TITULADO EN LICENCIADA EN COMUNICACIÓN SOCIAL</t>
  </si>
  <si>
    <t xml:space="preserve">EJECUTIVO I – INFRAESTRUCTURA </t>
  </si>
  <si>
    <t>00495480</t>
  </si>
  <si>
    <t>ESLAVA RAMIREZ ALFREDO RAFAEL</t>
  </si>
  <si>
    <t>INGENIERO ELECTRONICO</t>
  </si>
  <si>
    <t>TITULADO EN INGENIERO ELECTRONICO</t>
  </si>
  <si>
    <t>ESPECIALISTA II – ESPECIALISTA EN PLANEAMIENTO</t>
  </si>
  <si>
    <t>01334580</t>
  </si>
  <si>
    <t>COYLA SANCHEZ DANIEL</t>
  </si>
  <si>
    <t>TITULADO EN INGENIERO CIVIL</t>
  </si>
  <si>
    <t>ANALISTA III - EN ASIGNACIONES Y SISTEMAS</t>
  </si>
  <si>
    <t>01345428</t>
  </si>
  <si>
    <t>UBALDE ENRIQUEZ REMBRANDT</t>
  </si>
  <si>
    <t>TITULADO EN INGENIERÍA DE SISTEMAS</t>
  </si>
  <si>
    <t>ESPECIALISTA III - ESPECIALISTA TÉCNICO DE EJECUCIÓN DE INSFRAESTRUCTURA</t>
  </si>
  <si>
    <t>02822047</t>
  </si>
  <si>
    <t>PAIVA HUAYAMARES MILAGROS ROSARIO</t>
  </si>
  <si>
    <t>TITULADA</t>
  </si>
  <si>
    <t>TITULADA EN INGENIERIA CIVIL</t>
  </si>
  <si>
    <t>ESPECIALISTA I PARA LA
COORDINACIÓN DE SERVICIOS AL ESPECTADOR EN SEDE.</t>
  </si>
  <si>
    <t>02873589</t>
  </si>
  <si>
    <t>PORTOCARRERO ARRIETA NATHALY ELENA</t>
  </si>
  <si>
    <t>CONTADOR PÚBLICO</t>
  </si>
  <si>
    <t>TITULADO EN CONTABILIDAD</t>
  </si>
  <si>
    <t xml:space="preserve">EJECUTIVO III – PROYECTO VILLA PANAMERICANA </t>
  </si>
  <si>
    <t>04625747</t>
  </si>
  <si>
    <t>MENDOZA AGURTO JAIME EDUARDO</t>
  </si>
  <si>
    <t>INGENIERO MECÁNICO ELECTRICISTA</t>
  </si>
  <si>
    <t>TITULADO EN INGENIERO MECÁNICO ELECTRICISTA</t>
  </si>
  <si>
    <t>ESPECIALISTA II EN COORDINACIÓN DE VIAJES</t>
  </si>
  <si>
    <t>04828249</t>
  </si>
  <si>
    <t>KAWAY CHIRINOS JAVIER</t>
  </si>
  <si>
    <t>TITULADO EN INGENIERÍA INDUSTRIAL</t>
  </si>
  <si>
    <t>ESPECIALISTA II – SERVICIOS DE TELECOMUNICACIONES</t>
  </si>
  <si>
    <t>06072655</t>
  </si>
  <si>
    <t>VARGAS GUERRERO CARLOS ALBERTO</t>
  </si>
  <si>
    <t>INGENIERÍA ELECTRÓNICA</t>
  </si>
  <si>
    <t>TITULADO EN INGENIERO ELECTRÓNICO</t>
  </si>
  <si>
    <t>ESPECIALISTA III - ESPECIALISTA EN COSTOS Y VALORIZACIONES</t>
  </si>
  <si>
    <t>06129333</t>
  </si>
  <si>
    <t>PALOMINO PUMA JOSE ANTONIO</t>
  </si>
  <si>
    <t>INGENIERÍA CIVIL</t>
  </si>
  <si>
    <t>ESPECIALISTA I EN OPERACIONES DEPORTIVAS (JUECES Y ARBITROS)</t>
  </si>
  <si>
    <t>06203859</t>
  </si>
  <si>
    <t>VERA CORREA JUAN ELOY</t>
  </si>
  <si>
    <t>ESTUDIANTE</t>
  </si>
  <si>
    <t>ESTUDIANTE EN CIENCIAS ADMINISTRATIVAS</t>
  </si>
  <si>
    <t>ESPECIALISTA II - EN PLANEAMIENTO Y OPERACIONES</t>
  </si>
  <si>
    <t>06254398</t>
  </si>
  <si>
    <t>CHERO PISFIL MANUEL BALTAZAR</t>
  </si>
  <si>
    <t>BACHILLER EN INGENIERÍA INDUSTRIAL</t>
  </si>
  <si>
    <t>ESPECIALISTA I - ENCARGADO DE SERVICIO A LOS RESIDENTES</t>
  </si>
  <si>
    <t>06311762</t>
  </si>
  <si>
    <t>MARTINEZ HERNANDEZ PIERINA MARIA MILAGR</t>
  </si>
  <si>
    <t>TECNICO SUPERIOR EN TURISMO MENCION HOTELERIA</t>
  </si>
  <si>
    <t>TITULADO TECNICO</t>
  </si>
  <si>
    <t>TITULADO TECNICO EN TECNICO SUPERIOR EN TURISMO MENCION HOTELERIA (BARCELONA)</t>
  </si>
  <si>
    <t>ESPECIALISTA II – ADMINISTRACIÓN DE RECINTO</t>
  </si>
  <si>
    <t>06367919</t>
  </si>
  <si>
    <t>RIVERA OLANO IVAN ARTURO</t>
  </si>
  <si>
    <t>CIENCIAS EMPRESARIALES</t>
  </si>
  <si>
    <t>TITULADO EN CIENCIAS EMPRESARIALES</t>
  </si>
  <si>
    <t>ESPECIALISTA II EN SEDE ESTADIO NACIONAL</t>
  </si>
  <si>
    <t>06368940</t>
  </si>
  <si>
    <t>DEL CORRAL SANTA MARIA JONATHAN EDUARDO</t>
  </si>
  <si>
    <t>INGENIERO INDUSTRIAL Y SISTEMAS</t>
  </si>
  <si>
    <t>TITULADO EN INGENIERIA INDUSTRIAL Y SISTEMAS</t>
  </si>
  <si>
    <t xml:space="preserve">EJECUTIVO III – PROYECTO VILLA MARIA DEL TRIUNFO </t>
  </si>
  <si>
    <t>06593854</t>
  </si>
  <si>
    <t>AGAMA RODRIGUEZ MARCO ERIC</t>
  </si>
  <si>
    <t>INGENIERO MECANICO - ELECTRICISTA</t>
  </si>
  <si>
    <t>TITULADO EN INGENIERO MECANICO - ELECTRICISTA</t>
  </si>
  <si>
    <t>ESPECIALISTA I EN COMPETICIONES DEPORTIVAS – DEPORTES DE TIEMPO Y MARCA</t>
  </si>
  <si>
    <t>06642221</t>
  </si>
  <si>
    <t>BELLIDO GODOY JACINTO GREGORIO</t>
  </si>
  <si>
    <t>PERIODISMO</t>
  </si>
  <si>
    <t>EGRESADO UNIVERSITARIO EN PERIODISMO</t>
  </si>
  <si>
    <t>ESPECIALISTAS I EN COMPETICIONES DEPORTIVAS – DEPORTES ACUATICOS</t>
  </si>
  <si>
    <t>06663693</t>
  </si>
  <si>
    <t>DAÑINO GUTIERREZ RENZO CARLO</t>
  </si>
  <si>
    <t>COMUNICACION AUDIOVISUAL</t>
  </si>
  <si>
    <t>TECNICO EN COMUNICACION AUDIOVISUAL</t>
  </si>
  <si>
    <t xml:space="preserve">ESPECIALISTA I – SEGURIDAD Y SALUD EN SEDES </t>
  </si>
  <si>
    <t>06672050</t>
  </si>
  <si>
    <t>TOCHE CALDERON MINERVO MIGUEL</t>
  </si>
  <si>
    <t>BACHILLER EN CIENCIAS MARITIMO NAVALES</t>
  </si>
  <si>
    <t>ESPECIALISTA I EN CLIMA LABORAL</t>
  </si>
  <si>
    <t>06676148</t>
  </si>
  <si>
    <t>D'AZEVEDO GARCIA ANA MARIA</t>
  </si>
  <si>
    <t>TITULADO EN ADMINISTRACIÓN</t>
  </si>
  <si>
    <t>06717198</t>
  </si>
  <si>
    <t>LUNA ZAMBRANO HANS MANUEL</t>
  </si>
  <si>
    <t>BACHILLER EN INGENIERÍA DE SISTEMAS</t>
  </si>
  <si>
    <t>ESPECIALISTA II - EN GESTION DE PLANES DE CONTINGENCIA</t>
  </si>
  <si>
    <t>06775312</t>
  </si>
  <si>
    <t>ALCANTARA CHAVEZ MONICA ROCIO</t>
  </si>
  <si>
    <t>ARQUITECTA</t>
  </si>
  <si>
    <t>TITULADO EN ARQUITECTURA</t>
  </si>
  <si>
    <t>APOYO ADMINISTRATIVO PARA LA GESTION DEL SISTEMA ACONEX</t>
  </si>
  <si>
    <t>06781546</t>
  </si>
  <si>
    <t>ROSALES VASQUEZ GABRIELA ISABEL</t>
  </si>
  <si>
    <t>TECNICO EN SECRETARIADO EJECUTIVO</t>
  </si>
  <si>
    <t>JEFE DE LA OFICINA DE GESTIÓN DEL PROGRAMA</t>
  </si>
  <si>
    <t>06788399</t>
  </si>
  <si>
    <t>DALL'ORTO CACHO DAVID ENRIQUE</t>
  </si>
  <si>
    <t>LICENCIADO EN ECONOMÍA</t>
  </si>
  <si>
    <t>TITULADO EN LICENCIADO EN ECONOMÍA</t>
  </si>
  <si>
    <t>ESPECIALISTA II – INTEGRACIÓN DE BROADCAST EN CLÚSTER B</t>
  </si>
  <si>
    <t>06796460</t>
  </si>
  <si>
    <t>GOMEZ ELIAS LUISA FERNANDA DOLOR</t>
  </si>
  <si>
    <t>LICENCIADO EN COMUNICACIÓN</t>
  </si>
  <si>
    <t>TITULADO EN LICENCIADO EN COMUNICACIÓN</t>
  </si>
  <si>
    <t>ESPECIALISTA III - RESPONSABLE DE PROGRAMACIÓN, MONITOREO Y CONTROL</t>
  </si>
  <si>
    <t>06798172</t>
  </si>
  <si>
    <t>MUÑOZ GALLARDO EFRAIN</t>
  </si>
  <si>
    <t>TITULADO EN INGENIERIA CIVIL</t>
  </si>
  <si>
    <t>ESPECIALISTA II - EN RELACIONES INDIVIDUALES DE TRABAJO</t>
  </si>
  <si>
    <t>06803440</t>
  </si>
  <si>
    <t>BARRANTES MARQUEZ SUSAN NATHALY</t>
  </si>
  <si>
    <t>TITULADO EN DERECHO</t>
  </si>
  <si>
    <t>ESPECIALISTA III – ESPECIALISTA EN INSTALACIONES MECÁNICA
ELÉCTRICAS</t>
  </si>
  <si>
    <t>06944375</t>
  </si>
  <si>
    <t>TOCASCA SIERRALTA JOHNSON JULIO</t>
  </si>
  <si>
    <t>INGENIERO ELECTRICISTA</t>
  </si>
  <si>
    <t>TITULADO EN INGENIERÍA ELÉCTRICA</t>
  </si>
  <si>
    <t>COORDINADOR DE EQUIPO DE PLANEAMIENTO Y SEGUIMIENTO</t>
  </si>
  <si>
    <t>07152734</t>
  </si>
  <si>
    <t>GUZMAN ROJAS JULIA TEOFILA</t>
  </si>
  <si>
    <t>TITULADO EN ECONOMIA</t>
  </si>
  <si>
    <t>ESPECIALISTA II - EN SEGURIDAD DE INFRAESTRUCTURA DEPORTIVA</t>
  </si>
  <si>
    <t>07228724</t>
  </si>
  <si>
    <t>RODRIGUEZ CUEVA HUMBERTO RAUL</t>
  </si>
  <si>
    <t>BACHILLER EN CIENCIAS DE LA ADMINISTRACIÓN AEROESPACIAL</t>
  </si>
  <si>
    <t>ESPECIALISTA III – PRENSA Y CONTENIDOS</t>
  </si>
  <si>
    <t>07237734</t>
  </si>
  <si>
    <t>RAMOS SANCHEZ CARLOS ALBERTO</t>
  </si>
  <si>
    <t>BACHILLER EN CIENCIAS DE LA COMUNICACIÓN</t>
  </si>
  <si>
    <t>ANALISTA II EN INTERPRETACIÓN</t>
  </si>
  <si>
    <t>07253138</t>
  </si>
  <si>
    <t>PASTOR TORRES LUIS ANTONIO</t>
  </si>
  <si>
    <t>BACHILLER EN CIENCIAS ADMINISTRATIVAS</t>
  </si>
  <si>
    <t>ESPECIALISTA I - ASEGURAMIENTO DE CALIDAD DEL SERVICIO</t>
  </si>
  <si>
    <t>07256619</t>
  </si>
  <si>
    <t>MOLLA GIANOLI JAIME EUGENIO</t>
  </si>
  <si>
    <t>ESPECIALISTA III PARA LA GESTIÓN DE SEGURIDAD DE LOS CLUSTERS Y SEDES</t>
  </si>
  <si>
    <t>07257303</t>
  </si>
  <si>
    <t>CEBRIAN VERGARA JOSE ABEL</t>
  </si>
  <si>
    <t>CIENCIAS DE LA ADMINISTRACIÓN AEROESPACIAL</t>
  </si>
  <si>
    <t>07266055</t>
  </si>
  <si>
    <t>BRAVO PAJUELO GUSTAVO MANUEL</t>
  </si>
  <si>
    <t>TITULADO EN INGENIERO INDUSTRIAL</t>
  </si>
  <si>
    <t>JEFA DE LA OFICINA DE PLANEAMIENTO Y PRESUPUESTO</t>
  </si>
  <si>
    <t>07266096</t>
  </si>
  <si>
    <t>PORLES BAZALAR TANIA ULRIKA</t>
  </si>
  <si>
    <t>INGENIERÍA ECONÓMICA</t>
  </si>
  <si>
    <t>TITULADO EN INGENIERÍA ECONÓMICA</t>
  </si>
  <si>
    <t xml:space="preserve">ESPECIALISTA II EN ADMINISTRACIÓN DE CLUSTER </t>
  </si>
  <si>
    <t>07267861</t>
  </si>
  <si>
    <t>BARZOLA VILCHEZ JUAN DOMINGO</t>
  </si>
  <si>
    <t>ESPECIALISTA III - ESPECIALISTA TECNICO ADJUNTO</t>
  </si>
  <si>
    <t>07268598</t>
  </si>
  <si>
    <t>MORALES ORTIZ LUIS EFRAIN</t>
  </si>
  <si>
    <t xml:space="preserve">EJECUTIVO III – PROYECTO CALLAO </t>
  </si>
  <si>
    <t>07289037</t>
  </si>
  <si>
    <t>LOAYZA GARCIA CESAR ALEXSI</t>
  </si>
  <si>
    <t>ESPECIALISTA I PARA LA COORDINACION DE SERVICIOS AL ESPECTADOR EN SEDE</t>
  </si>
  <si>
    <t>07336911</t>
  </si>
  <si>
    <t>VERGARA SANCHEZ ROSA SORAYA</t>
  </si>
  <si>
    <t>BACHILLER EN CONTABILIDAD</t>
  </si>
  <si>
    <t>EJECUTIVO II - SISTEMA DE ADMINISTRACION FINANCIERA</t>
  </si>
  <si>
    <t>07380208</t>
  </si>
  <si>
    <t>MAURICIO VILLAFUERTE SORAYA</t>
  </si>
  <si>
    <t>ESPECIALISTAS I EN COMPETICIONES DEPORTIVAS – DEPORTES DE COMBATE</t>
  </si>
  <si>
    <t>07453830</t>
  </si>
  <si>
    <t>HUAPAYA LEVANO FABIAN IVAN</t>
  </si>
  <si>
    <t>EDUCACION Y CULTURA FISICA</t>
  </si>
  <si>
    <t>ESTUDIANTE UNIV. EN EDUCACION Y CULTURA FISICA</t>
  </si>
  <si>
    <t>ESPECIALISTA II EN SUPERVISION DE LOS SERVICIOS DE TRANSPORTE</t>
  </si>
  <si>
    <t>07464027</t>
  </si>
  <si>
    <t>WONG MATTA JESUS FERNANDO</t>
  </si>
  <si>
    <t>TITULADO EN INGENIERIA INDUSTRIAL</t>
  </si>
  <si>
    <t>ESPECIALISTA III – ESPECIALISTA EN TIC</t>
  </si>
  <si>
    <t>07489220</t>
  </si>
  <si>
    <t>VASQUEZ CENTENO ALEXIS</t>
  </si>
  <si>
    <t>COORDINADOR DEL EQUIPO DE PROGRAMACION Y PRESUPUESTO</t>
  </si>
  <si>
    <t>07492139</t>
  </si>
  <si>
    <t>CRIOLLO ZAMBRANO MARCO ANTONIO</t>
  </si>
  <si>
    <t>CIENCIAS SOCIALES CON MENCIÓN EN ECONOMÍA</t>
  </si>
  <si>
    <t>BACHILLER EN CIENCIAS SOCIALES CON MENCIÓN EN ECONOMÍA</t>
  </si>
  <si>
    <t>ESPECIALISTA I EN INFRAESTRUCTURA Y ARQUITECTURA DE TI DE LOS JUEGOS</t>
  </si>
  <si>
    <t>07512206</t>
  </si>
  <si>
    <t>GARCIA RIVERA PEDRO MANUEL</t>
  </si>
  <si>
    <t>INGENIERIA DE SISTEMAS EMPRESARIALES</t>
  </si>
  <si>
    <t>TITULADO EN INGENIERIA DE SISTEMAS EMPRESARIALES</t>
  </si>
  <si>
    <t>ANALISTA III - DE ENTRENAMIENTO</t>
  </si>
  <si>
    <t>07521633</t>
  </si>
  <si>
    <t>PEREZ FARFAN ERICK JOHN</t>
  </si>
  <si>
    <t>LICENCIADO EN PSICOLOGÍA</t>
  </si>
  <si>
    <t>TITULADO EN LICENCIADO EN PSICOLOGÍA</t>
  </si>
  <si>
    <t>SUBDIRECTOR DE COMERCIALIZACION Y MERCADOTECNIA</t>
  </si>
  <si>
    <t>07526347</t>
  </si>
  <si>
    <t>EGUSQUIZA SALDARRIAGA GINO RENZO</t>
  </si>
  <si>
    <t>BACHILLER EN EDUCACION</t>
  </si>
  <si>
    <t>07535578</t>
  </si>
  <si>
    <t>DIAZ AGUILAR LUCIA CAROLE</t>
  </si>
  <si>
    <t>SECRETARIADO DE GERENCIA</t>
  </si>
  <si>
    <t>TITULADO DE SECRETARIADO</t>
  </si>
  <si>
    <t>TITULADO DE SECRETARIADO EN SECRETARIADO DE GERENCIA</t>
  </si>
  <si>
    <t>ESPECIALISTA III -  ENTRENAMIENTO</t>
  </si>
  <si>
    <t>07536880</t>
  </si>
  <si>
    <t>ARTEAGA CANDIOTTI WALTER LADISLAO ALEJ</t>
  </si>
  <si>
    <t>ADMINISTRACIÓN DE EMPRESAS</t>
  </si>
  <si>
    <t>BACHILLER EN ADMINISTRACIÓN DE EMPRESAS</t>
  </si>
  <si>
    <t>ESPECIALISTA III – ESPECIALISTA EN ESTRUCTURAS</t>
  </si>
  <si>
    <t>07586011</t>
  </si>
  <si>
    <t>LA ROSA BERNAL ALBERTO</t>
  </si>
  <si>
    <t>ESPECIALISTA II PRODUCCION PERIODISTICA AUDIOVISUAL</t>
  </si>
  <si>
    <t>07606542</t>
  </si>
  <si>
    <t>LLADO MARQUEZ ROCIO DEL PILAR</t>
  </si>
  <si>
    <t>TITULADO EN CIENCIAS DE LA COMUNICACIÓN</t>
  </si>
  <si>
    <t>ESPECIALISTA II – EN CONTROL PATRIMONIAL, SEGUROS Y ALMACENAMIENTO Y DISTRIBUCIÓN</t>
  </si>
  <si>
    <t>07613381</t>
  </si>
  <si>
    <t>MATTOS PEREZ MARTIN FERNANDO</t>
  </si>
  <si>
    <t>INGENIERÍA INDUSTRIAL</t>
  </si>
  <si>
    <t>07622217</t>
  </si>
  <si>
    <t>QUISPE ROCA ANTONIO</t>
  </si>
  <si>
    <t>MONITOR DEPORTIVO</t>
  </si>
  <si>
    <t>TECNICO EN MONITOR DEPORTIVO</t>
  </si>
  <si>
    <t>MEDICO OCUPACIONAL</t>
  </si>
  <si>
    <t>07626527</t>
  </si>
  <si>
    <t>PILARES BARCO ENRIQUE ANTONIO</t>
  </si>
  <si>
    <t>MÉDICO CIRUJANO</t>
  </si>
  <si>
    <t>TITULADO EN MÉDICO CIRUJANO</t>
  </si>
  <si>
    <t>ANALISTA II - SOPORTE DE GESTIÓN</t>
  </si>
  <si>
    <t>07633529</t>
  </si>
  <si>
    <t>MENDOZA ESPICHAN SANDRA RAQUEL</t>
  </si>
  <si>
    <t>ADMINISTRACIÓN Y NEGOCIOS INTERNACIONALES</t>
  </si>
  <si>
    <t>BACHILLER EN ADMINISTRACIÓN Y NEGOCIOS INTERNACIONALES</t>
  </si>
  <si>
    <t>ESPECIALISTA I EN COMPETICIONES DEPORTIVAS – DEPORTES DE PRECISION Y APRECIACION</t>
  </si>
  <si>
    <t>07643751</t>
  </si>
  <si>
    <t>LEON-RAVINEZ CENTURION RODOLFO FABIO</t>
  </si>
  <si>
    <t>PROFESIONAL DE MANTENIMIENTO DE MAQUINARIA DE PLANTA</t>
  </si>
  <si>
    <t>TECNICO SUPERIOR EN PROFESIONAL DE MANTENIMIENTO DE MAQUINARIA DE PLANTA</t>
  </si>
  <si>
    <t>07698942</t>
  </si>
  <si>
    <t>SARANGO ARIAS MARIO EFRAIN</t>
  </si>
  <si>
    <t>COORDINADOR – PROYECTO DEL POLIDEPORTIVO DE GIMNASIA</t>
  </si>
  <si>
    <t>07706436</t>
  </si>
  <si>
    <t>BEJARANO RODRIGUEZ ROBERTO SANTOS</t>
  </si>
  <si>
    <t>TITULADO EN ARQUITECTO</t>
  </si>
  <si>
    <t>ESPECIALISTA II – ADMINISTRADOR ZONAL DE SERVICIOS DE TECNOLOGÍA EN LAS SEDES</t>
  </si>
  <si>
    <t>07762033</t>
  </si>
  <si>
    <t>OLIVAS CHACON ALBERT RAUL</t>
  </si>
  <si>
    <t>INGENIERO ELECTRÓNICO</t>
  </si>
  <si>
    <t>TITULADO EN INGENIERÍA ELECTRÓNICA</t>
  </si>
  <si>
    <t>ANALISTA II – DE TESORERÍA</t>
  </si>
  <si>
    <t>07764659</t>
  </si>
  <si>
    <t>CASTRO MORGADO JULIA BEATRIZ</t>
  </si>
  <si>
    <t>TITULADO EN CONTADOR PÚBLICO</t>
  </si>
  <si>
    <t xml:space="preserve">EXPERTO LEGAL EN DERECHO ADMINISTRATIVO Y CONTRATACIÓN PÚBLICA </t>
  </si>
  <si>
    <t>07764763</t>
  </si>
  <si>
    <t>REYNOSO PEÑAHERRERA ROBERTO CARLOS</t>
  </si>
  <si>
    <t>TITULADO EN ABOGADO</t>
  </si>
  <si>
    <t>ESPECIALISTA II - REVISOR DE LA ESPECIALIDAD DE ENERGÍA</t>
  </si>
  <si>
    <t>07775699</t>
  </si>
  <si>
    <t>GUERRA CARRASCO HECTOR FRANCISCO</t>
  </si>
  <si>
    <t>INGENIERIA ELECTRÓNICA</t>
  </si>
  <si>
    <t>TITULADO EN INGENIERIA ELECTRÓNICA</t>
  </si>
  <si>
    <t>EJECUTIVO III - COORDINADOR DE OBRAS MODALIDAD NACIONAL</t>
  </si>
  <si>
    <t>07792407</t>
  </si>
  <si>
    <t>CARRERA PFLUCKER CARLOS LUIS</t>
  </si>
  <si>
    <t>TITULADO EN INGENIERÍA CIVIL</t>
  </si>
  <si>
    <t>ESPECIALISTA III - ESPECIALISTA EN ARQUITECTURA</t>
  </si>
  <si>
    <t>07802239</t>
  </si>
  <si>
    <t>ESTABRIDIS DEL CAMPO JAIME ROBERTO</t>
  </si>
  <si>
    <t>07810892</t>
  </si>
  <si>
    <t>GOZALO SILVA EDUARDO RAMON</t>
  </si>
  <si>
    <t>SUBDIRECTOR DE LA SUBDIRECCIÓN DE OBRAS</t>
  </si>
  <si>
    <t>07833185</t>
  </si>
  <si>
    <t>RUBATTO CABALLERO ADOLFO GUILLERMO ABE</t>
  </si>
  <si>
    <t>INEGENIERO CIVIL</t>
  </si>
  <si>
    <t>EJECUTIVO II – RESPONSABLE DE SEDES NO DEPORTIVA</t>
  </si>
  <si>
    <t>07834980</t>
  </si>
  <si>
    <t>SILES VASCONES ALBERTO MANUEL</t>
  </si>
  <si>
    <t>BACHILLER EN INGENIERIA INDUSTRIAL</t>
  </si>
  <si>
    <t>SUBDIRECTOR DE RECEPCIÓN, LIQUIDACIÓN Y TRANSFERENCIA DE OBRAS</t>
  </si>
  <si>
    <t>07862508</t>
  </si>
  <si>
    <t>FERNANDEZ PANIAGUA ENRIQUE</t>
  </si>
  <si>
    <t>ECONOMÍA</t>
  </si>
  <si>
    <t>TITULADO EN ECONOMÍA</t>
  </si>
  <si>
    <t>ESPECIALISTA II - ADMINISTRADOR ZONAL DE TECNOLOGIAS EN LAS SEDES</t>
  </si>
  <si>
    <t>07868165</t>
  </si>
  <si>
    <t>SOLORZANO DIAZ ELADIO PERCY</t>
  </si>
  <si>
    <t>INGENIERO DE SISTEMAS Y COMPUTO</t>
  </si>
  <si>
    <t>TITULADO EN INGENIERIA DE SISTEMAS Y COMPUTO</t>
  </si>
  <si>
    <t>EJECUTIVO III - RESPONSABLE DE MERCADOTECNIA</t>
  </si>
  <si>
    <t>07868292</t>
  </si>
  <si>
    <t>DE LOS RIOS DE SOUZA PEIXOTO VANESSA</t>
  </si>
  <si>
    <t>EJECUTIVO III RESPONSABLE DEL ÁREA FUNCIONAL DE DEPORTES</t>
  </si>
  <si>
    <t>07881058</t>
  </si>
  <si>
    <t>SAN MARTIN CASTILLO GUSTAVO ADOLFO</t>
  </si>
  <si>
    <t>ESTUDIANTE UNIV. INCOMPLETO</t>
  </si>
  <si>
    <t>ESTUDIANTE UNIV. INCOMPLETO EN DERECHO Y CIENCIAS POLÍTICAS</t>
  </si>
  <si>
    <t>07886245</t>
  </si>
  <si>
    <t>TATEISHI SAITO VICTOR FERNANDO</t>
  </si>
  <si>
    <t>ESPECIALISTA I PARA LAS OPERACIONES DEPORTIVAS</t>
  </si>
  <si>
    <t>07914156</t>
  </si>
  <si>
    <t>PINILLOS PEREYRA RICARDO JAVIER</t>
  </si>
  <si>
    <t>CIENCIAS DEL DEPORTE Y CULTURA FÍSICA</t>
  </si>
  <si>
    <t>ESTUDIANTE EN CIENCIAS DEL DEPORTE Y CULTURA FÍSICA</t>
  </si>
  <si>
    <t>EJECUTIVO III – RESPONSABLE DE UNIDAD EJECUTORA DE INVERSIONES</t>
  </si>
  <si>
    <t>07928769</t>
  </si>
  <si>
    <t>NAVEDA VALLADARES EDUARDO</t>
  </si>
  <si>
    <t>ESPECIALISTA II EN PLANEAMIENTO</t>
  </si>
  <si>
    <t>07944920</t>
  </si>
  <si>
    <t>VICENTE CASTRO ANA CLORILDA</t>
  </si>
  <si>
    <t>CHOFER II</t>
  </si>
  <si>
    <t>07967522</t>
  </si>
  <si>
    <t>GONZALES CORDOVA LUIS FERNANDO</t>
  </si>
  <si>
    <t>-</t>
  </si>
  <si>
    <t>DIRECTOR DE LA DIRECCION DE COMUNICACIONES, COMERCIALIZACION Y MERCADOTECNIA</t>
  </si>
  <si>
    <t>07971882</t>
  </si>
  <si>
    <t>SILVA SOLOGUREN JUAN ANTONIO</t>
  </si>
  <si>
    <t>07973696</t>
  </si>
  <si>
    <t>PORRAS VARGAS CLAUDIA PATRICIA</t>
  </si>
  <si>
    <t>TITULADA TECNICA</t>
  </si>
  <si>
    <t>TITULADA TECNICA EN SECRETARIADO EJECUTIVO</t>
  </si>
  <si>
    <t>ESPECIALISTA II PARA LA COORDINACIÓN DE MANTENIMIENTO DE INFRAESTRUCTURA DE CLUSTER</t>
  </si>
  <si>
    <t>07973824</t>
  </si>
  <si>
    <t>SUAREZ BUSTAMANTE VERONICA ALICIA</t>
  </si>
  <si>
    <t>ANALISTA III - EN UNIFORMES</t>
  </si>
  <si>
    <t>07976978</t>
  </si>
  <si>
    <t>DIAZ ESCALANTE TANIA EUSEBIA</t>
  </si>
  <si>
    <t>INGENIERA TEXTIL</t>
  </si>
  <si>
    <t>TITULADO EN INGENIERÍA TEXTIL</t>
  </si>
  <si>
    <t xml:space="preserve">AUXILIAR ADMINISTRATIVO </t>
  </si>
  <si>
    <t>08020132</t>
  </si>
  <si>
    <t>ZUÑIGA HUAMANI ROCKY JOHNNY</t>
  </si>
  <si>
    <t>ESPECIALISTA III - ESPECIALISTA EN INSTALACIONES MECÁNICA ELÉCTRICAS</t>
  </si>
  <si>
    <t>08049956</t>
  </si>
  <si>
    <t>FERNANDEZ CUETO FRANCISCO JAVIER</t>
  </si>
  <si>
    <t>JEFE DE LA OFICINA DE LA OFICINA DE PERSONAL DE LOS JUEGOS</t>
  </si>
  <si>
    <t>08069637</t>
  </si>
  <si>
    <t>ZUÑIGA VILLEGAS WALTER HERNAN</t>
  </si>
  <si>
    <t>1</t>
  </si>
  <si>
    <t>08077240</t>
  </si>
  <si>
    <t>BENAVENTE RAMIREZ PELAYO WILBER</t>
  </si>
  <si>
    <t xml:space="preserve">ESPECIALISTA LEGAL III – DERECHO REGISTRAL Y DE SANEAMIENTO FISICO LEGAL DE INMUEBLES </t>
  </si>
  <si>
    <t>08138229</t>
  </si>
  <si>
    <t>GUERRA GONZALES EDUARDO AGUSTIN</t>
  </si>
  <si>
    <t>08152347</t>
  </si>
  <si>
    <t>VARGAS VARGAS VERONICA ALEJANDRINA</t>
  </si>
  <si>
    <t>ANALISTA  III EN PRESUPUESTO</t>
  </si>
  <si>
    <t>08160301</t>
  </si>
  <si>
    <t>PALMA GUERRERO PATRICK HENRY</t>
  </si>
  <si>
    <t>EGRESADO TECNICO</t>
  </si>
  <si>
    <t>EGRESADO TECNICO EN CONTABILIDAD</t>
  </si>
  <si>
    <t>ANALISTA III EN TRANSPORTE PARA LOS COMITES OLIMPICOS NACIONALES</t>
  </si>
  <si>
    <t>08165151</t>
  </si>
  <si>
    <t>GARCIA CONTRERAS VLADIMIR AMERICO</t>
  </si>
  <si>
    <t>LICENCIADO EN ADMINISTRACIÓN</t>
  </si>
  <si>
    <t>TITULADO EN LICENCIADO EN ADMINISTRACIÓN</t>
  </si>
  <si>
    <t>ESPECIALISTA II – RESPONSABLE DE GESTIÓN DE RIESGOS</t>
  </si>
  <si>
    <t>08187887</t>
  </si>
  <si>
    <t>BENAVIDES GONZALES IVAN MANUEL</t>
  </si>
  <si>
    <t>INGENIERIA MECÁNICA</t>
  </si>
  <si>
    <t>TITULADO EN INGENIERIA MECÁNICA</t>
  </si>
  <si>
    <t>ESPECIALISTA I EN COMPETICIONES DEPORTIVAS – DEPORTES DE RAQUETA</t>
  </si>
  <si>
    <t>08188345</t>
  </si>
  <si>
    <t>FAVARATO FERNANDEZ MARIELLA ELISA</t>
  </si>
  <si>
    <t>SECRETARIA EJECUTIVA BILINGÜE</t>
  </si>
  <si>
    <t>TECNICO EN SECRETARIADO EJECUTIVO BILINGÜE</t>
  </si>
  <si>
    <t>EJECUTIVO I - RESPONSABLE DE INTEGRACIÓN INTERINSTITUCIONAL</t>
  </si>
  <si>
    <t>08218181</t>
  </si>
  <si>
    <t>DE LA PUENTE DE LA BORDA GUILLERMO AUGUSTO</t>
  </si>
  <si>
    <t>LICENCIA EN ADMINISTRACIÓN DE EMPRESAS</t>
  </si>
  <si>
    <t>TITULADO EN LICENCIA EN ADMINISTRACIÓN DE EMPRESAS</t>
  </si>
  <si>
    <t xml:space="preserve">EJECUTIVO III – PROYECTO POLIDEPORTIVO GIMNASIA </t>
  </si>
  <si>
    <t>08238932</t>
  </si>
  <si>
    <t>DEL AGUILA CORAL NATIVIDAD DEL CARMEN</t>
  </si>
  <si>
    <t>TITULADA EN ARQUITECTO</t>
  </si>
  <si>
    <t>EJECUTIVO I - EN COMPETICIONES DEPORTIVAS</t>
  </si>
  <si>
    <t>08254684</t>
  </si>
  <si>
    <t>LORETO LAOS FELIX AQUILES</t>
  </si>
  <si>
    <t>BACHILLER EN INGENIERIA CIVIL</t>
  </si>
  <si>
    <t xml:space="preserve">ESPECIALISTA III – OPERACIONES VILLAS SATÉLITES </t>
  </si>
  <si>
    <t>08271701</t>
  </si>
  <si>
    <t>PASCO FONT QUEVEDO ANA ELIZABETH</t>
  </si>
  <si>
    <t>08273370</t>
  </si>
  <si>
    <t>MONTES OBREGON MAGALI MILAGROS</t>
  </si>
  <si>
    <t>ESPECIALISTA II - EN SEDE CENTRO DE CONVENCIONES DE LIMA</t>
  </si>
  <si>
    <t>08273676</t>
  </si>
  <si>
    <t>CARREÑO MARTINEZ JOSE MANUEL</t>
  </si>
  <si>
    <t xml:space="preserve">ESPECIALISTA III – RESPONSABLE DE SOPORTE TECNICO DE GESTION DE PROYECTOS EN RIESGOS – PMO </t>
  </si>
  <si>
    <t>08274457</t>
  </si>
  <si>
    <t>ELIAS DUPUY INES</t>
  </si>
  <si>
    <t>LICENCIADA EN ECONOMÍA</t>
  </si>
  <si>
    <t>TITULADA EN LICENCIADA EN ECONOMÍA</t>
  </si>
  <si>
    <t xml:space="preserve">ESPECIALISTA II – ESPECIALISTA EN PLANEAMIENTO </t>
  </si>
  <si>
    <t>08274663</t>
  </si>
  <si>
    <t>SANDOVAL CACERES FRANCISCO ANTONIO</t>
  </si>
  <si>
    <t>EJECUTIVO III RESPONSABLE DE MERCADOTECNIA</t>
  </si>
  <si>
    <t>08275830</t>
  </si>
  <si>
    <t>CUBA BAIOCCHI GABRIELA IVONNE</t>
  </si>
  <si>
    <t>COMUNICACIÓN</t>
  </si>
  <si>
    <t>BACHILLER EN COMUNICACIÓN</t>
  </si>
  <si>
    <t>ESPECIALISTA II - LÍDER DE CLUSTER DE SERVICIOS DE TECNOLOGÍA EN LAS SEDES</t>
  </si>
  <si>
    <t>08404310</t>
  </si>
  <si>
    <t>GAVANCHO RUIZ PEDRO RUBEN</t>
  </si>
  <si>
    <t>INGENIERÍA ELECTRONICA</t>
  </si>
  <si>
    <t>TITULADO EN INGENIERÍA ELECTRONICA</t>
  </si>
  <si>
    <t>EJECUTIVO I - PROGRAMACIÓN Y PRODUCCIÓN AUDIOVISUAL</t>
  </si>
  <si>
    <t>08405286</t>
  </si>
  <si>
    <t>PALACIOS DIAS ANTENOR LUIS</t>
  </si>
  <si>
    <t>ESPECIALISTA III - ESPECIALISTA EN INSTALACIONES SANITARIAS</t>
  </si>
  <si>
    <t>08426344</t>
  </si>
  <si>
    <t>YAYA TORRES HECTOR JESUS</t>
  </si>
  <si>
    <t>INGENIERO SANITARIO</t>
  </si>
  <si>
    <t>TITULADO EN INGENIERO SANITARIO</t>
  </si>
  <si>
    <t>COORDINADOR DE ACTOS PREPARATORIOS</t>
  </si>
  <si>
    <t>08630311</t>
  </si>
  <si>
    <t>TOCAS MIRANDA GUILLERMO NOLBERTO</t>
  </si>
  <si>
    <t>TITULADO EN ECONOMISTA</t>
  </si>
  <si>
    <t xml:space="preserve">ESPECIALISTA II - TELECOMUNICACIONES </t>
  </si>
  <si>
    <t>08688491</t>
  </si>
  <si>
    <t>SANCHEZ QUISPE FELIPE JULIO</t>
  </si>
  <si>
    <t>EJECUTIVO II - SISTEMA DE ADMINISTRACION CONTABLE</t>
  </si>
  <si>
    <t>08719384</t>
  </si>
  <si>
    <t>ALEGRIA CASTILLO PEDRO ENRIQUE</t>
  </si>
  <si>
    <t>TITULADO EN CONTADOR PUBLICO</t>
  </si>
  <si>
    <t>EJECUTIVO III – SUPERVISOR DE PROYECTOS DE INFRAESTRUCTURA TEMPORAL</t>
  </si>
  <si>
    <t>08727409</t>
  </si>
  <si>
    <t>VON TORRES ROBERTO EDUARDO</t>
  </si>
  <si>
    <t>TITULADO EN INGENIERO MECANICO</t>
  </si>
  <si>
    <t>EJECUTIVO II - SUPERVISOR DE DISEÑO DE PROYECTOS</t>
  </si>
  <si>
    <t>08733904</t>
  </si>
  <si>
    <t>ROSALES GARCIA FRANZ</t>
  </si>
  <si>
    <t>DIRECTOR DE LA DIRECCION DE PROYECTOS E INFRAESTRUCTURA DEFINITIVA</t>
  </si>
  <si>
    <t>08774220</t>
  </si>
  <si>
    <t>FUNCKE FIGUEROA WILHELM EDUARDO JOSE</t>
  </si>
  <si>
    <t>08798792</t>
  </si>
  <si>
    <t>AREVALO PAREDES ELIZABETH FLORA</t>
  </si>
  <si>
    <t>SECRETARIADO BILINGÜE</t>
  </si>
  <si>
    <t>TITULADA TECNICA EN SECRETARIADO BILINGÜE</t>
  </si>
  <si>
    <t>ESPECIALISTA II - EN COMPETICIONES DEPORTIVAS GRUPO 4</t>
  </si>
  <si>
    <t>08801446</t>
  </si>
  <si>
    <t>PAZ CHAVEZ FERNANDO JAVIER</t>
  </si>
  <si>
    <t xml:space="preserve">EJECUTIVO III – RESPONSABLE DE TRANSMISIONES </t>
  </si>
  <si>
    <t>08810645</t>
  </si>
  <si>
    <t>CHANLLIO ZAPATA LUIS ALFONSO</t>
  </si>
  <si>
    <t>APOYO ADMINISTRATIVO EN EL AREA DE TRANSPORTE</t>
  </si>
  <si>
    <t>08815911</t>
  </si>
  <si>
    <t>VALVERDE YEPEZ MILAGROS CARMEN</t>
  </si>
  <si>
    <t>SECRETARIA EJECUTIVO</t>
  </si>
  <si>
    <t>TITULADO EN SECRETARIA EJECUTIVO</t>
  </si>
  <si>
    <t>ANALISTA II – EN ACREDITACIÓN</t>
  </si>
  <si>
    <t>08832465</t>
  </si>
  <si>
    <t>CHAVEZ SILVA ADELINA</t>
  </si>
  <si>
    <t>SECRETARIA DE ALTA DIRECCION</t>
  </si>
  <si>
    <t>08840778</t>
  </si>
  <si>
    <t>MEDINA CASTELLANO NURY ANA</t>
  </si>
  <si>
    <t>TECNICO EN SECRETARIADO BILINGÜE</t>
  </si>
  <si>
    <t>ESPECIALISTA II – EN CLIMA Y CULTURA ORGANIZACIONAL</t>
  </si>
  <si>
    <t>08891739</t>
  </si>
  <si>
    <t>PEREZ CASQUINO CARLA MARINA</t>
  </si>
  <si>
    <t>TITULADO EN DERECHO Y CIENCAS POLITICAS</t>
  </si>
  <si>
    <t>ANALISTA III – EN CONTABILIDAD</t>
  </si>
  <si>
    <t>08981732</t>
  </si>
  <si>
    <t>PEREZ MARIN BETTY MARLENY</t>
  </si>
  <si>
    <t>BACHILLER EN TRABAJADORA SOCIAL</t>
  </si>
  <si>
    <t>09079992</t>
  </si>
  <si>
    <t>PONCE VARGAS MARIA ANGELICA</t>
  </si>
  <si>
    <t>LICENCIADA EN CIENCIA DE LA COMUNICACIÓN</t>
  </si>
  <si>
    <t>TITULADO EN LICENCIADA EN CIENCIA DE LA COMUNICACIÓN</t>
  </si>
  <si>
    <t>ESPECIALISTA III – RESPONSABLE DE MONITOREO Y CONTROL</t>
  </si>
  <si>
    <t>09159142</t>
  </si>
  <si>
    <t>BONILLA VARGAS LUIS ANTONIO</t>
  </si>
  <si>
    <t>ESPECIALISTA II -  EN EJECUCIÓN CONTRACTUAL</t>
  </si>
  <si>
    <t>09223908</t>
  </si>
  <si>
    <t>COTAQUISPE PALOMINO EDGARD PEDRO</t>
  </si>
  <si>
    <t>ESPECIALISTA III - COORDINADOR ADJUNTO DE OBRAS</t>
  </si>
  <si>
    <t>09302245</t>
  </si>
  <si>
    <t>HUARI ALVA PERCY CARLOS</t>
  </si>
  <si>
    <t>09303639</t>
  </si>
  <si>
    <t>DIEZ PALOMINO DEBORA ELIZABETH</t>
  </si>
  <si>
    <t>ESPECIALISTA I EN FACILITACIÓN DE PASAJES FAMILIA DE LOS JUEGOS</t>
  </si>
  <si>
    <t>09337442</t>
  </si>
  <si>
    <t>DIAZ ARANA GIULIANA GLADYS</t>
  </si>
  <si>
    <t>ESPECIALISTA I PARA EL TRANSPORTE EN SEDES DE LIMA METROPOLITANO Y CALLAO</t>
  </si>
  <si>
    <t>09359578</t>
  </si>
  <si>
    <t>RAVINES NEIRA LUIS ALBERTO</t>
  </si>
  <si>
    <t>TITULADO EN INGENIERIA DE TRANSPORTES</t>
  </si>
  <si>
    <t>GERENTE DE LA GERENCIA DE DESARROLLO TECNOLÓGICO Y TRANSMISIONES</t>
  </si>
  <si>
    <t>09375116</t>
  </si>
  <si>
    <t>CARO CESPEDES PERCY JESUS</t>
  </si>
  <si>
    <t>ESPECIALISTA II EN COOPERACION INTERNACIONAL DE SEGURIDAD</t>
  </si>
  <si>
    <t>09390362</t>
  </si>
  <si>
    <t>JIMENEZ ASTI DANIEL ANDRES</t>
  </si>
  <si>
    <t>LICENCIADO EN CIENCIAS MARITIMAS NAVALES</t>
  </si>
  <si>
    <t>TITULADO EN CIENCIAS MARÍTIMAS NAVALES</t>
  </si>
  <si>
    <t>09399276</t>
  </si>
  <si>
    <t>RUEDA JAUREGUI ADA ROSA</t>
  </si>
  <si>
    <t>LICENCIADA EN TRADUCCIÓN E INTERPRETACIÓN</t>
  </si>
  <si>
    <t>TITULADO EN LICENCIADA EN TRADUCCIÓN E INTERPRETACIÓN</t>
  </si>
  <si>
    <t>ANALISTA III – EN ACTOS PREPARATORIOS</t>
  </si>
  <si>
    <t>09430204</t>
  </si>
  <si>
    <t>YUPANQUI ASCUE OLGA PATRICIA</t>
  </si>
  <si>
    <t>ESPECIALISTA III - GESTOR DEL PROYECTO REMO</t>
  </si>
  <si>
    <t>09433588</t>
  </si>
  <si>
    <t>CARVALLO ÑIQUEN CESAR EDUARDO</t>
  </si>
  <si>
    <t>ESPECIALISTA I - NETWORKING</t>
  </si>
  <si>
    <t>09435088</t>
  </si>
  <si>
    <t>TORRES MEZA WILYAM DAVID</t>
  </si>
  <si>
    <t>BACHILLER EN INGENIERÍA ELECTRÓNICA</t>
  </si>
  <si>
    <t>JEFE DE LA UNIDAD DE TESORERIA Y CONTABILIDAD</t>
  </si>
  <si>
    <t>09445053</t>
  </si>
  <si>
    <t>PINTO FIGUEROA RICHARD PERCY</t>
  </si>
  <si>
    <t>ESPECIALISTA III PARA LA GESTIÓN DE PLANES Y PROGRAMAS DE SEGURIDAD Y DE CAPACITACIÓN</t>
  </si>
  <si>
    <t>09456266</t>
  </si>
  <si>
    <t>GARGUREVICH RAZURI WILLIAM HEBERT</t>
  </si>
  <si>
    <t>LICENCIADO EN CIENCIAS MILITARES</t>
  </si>
  <si>
    <t>BACHILLER EN LICENCIADO EN CIENCIAS MILITARES</t>
  </si>
  <si>
    <t>ESPECIALISTA II PARA LA COORDINACIÓN DE MANTENIMIENTO DE INFRAESTRUCTURA DE CLUSTER.</t>
  </si>
  <si>
    <t>09513989</t>
  </si>
  <si>
    <t>VASQUEZ CABANILLAS SARA YSABEL</t>
  </si>
  <si>
    <t>09518414</t>
  </si>
  <si>
    <t>NAVARRO CASTILLO XIMENA LIZZET</t>
  </si>
  <si>
    <t>TITULADA EN CONTADOR PUBLICO</t>
  </si>
  <si>
    <t>ESPECIALISTA III – ESPECIALISTA EN ARQUITECTURA</t>
  </si>
  <si>
    <t>09537351</t>
  </si>
  <si>
    <t>CAJONA RICRA ANTONIO ABELARDO</t>
  </si>
  <si>
    <t>EJECUTIVO II PARA LA COORDINACIÓN GENERAL DEL ÁREA FUNCIONAL DE SEGURIDAD</t>
  </si>
  <si>
    <t>09538379</t>
  </si>
  <si>
    <t>NARRO KRISTEN EDGARDO INGEMAR</t>
  </si>
  <si>
    <t>ESPECIALISTA II - PARA LA GESTION DE LOS SUB GRUPOS DE TRABAJO DE LA COMISION MULTISECTORIAL DE SEGURIDAD DE LOS JUEGOS</t>
  </si>
  <si>
    <t>09538550</t>
  </si>
  <si>
    <t>MEZA ROMERO JORGE ISAAC</t>
  </si>
  <si>
    <t>EJECUTIVO I - ENCARGADO DE PLANEAMIENTO Y PLANIFICACION</t>
  </si>
  <si>
    <t>09538938</t>
  </si>
  <si>
    <t>MOSCOSO GARCIA ANA MILAGROS</t>
  </si>
  <si>
    <t>BACHILLER EN ECONOMÍA</t>
  </si>
  <si>
    <t>ESPECIALISTA II – ADMINISTRADOR ZONAL DE SERVICIOS DE TECNOLOGIA EN LAS SEDES</t>
  </si>
  <si>
    <t>09596291</t>
  </si>
  <si>
    <t>IBAÑEZ ESTRELLA JOSE LUIS</t>
  </si>
  <si>
    <t>ESPECIALISTA II - EN VINCULACION Y DESVINCULACION</t>
  </si>
  <si>
    <t>09597911</t>
  </si>
  <si>
    <t>GAVE ZARATE MARIO ALBERTO</t>
  </si>
  <si>
    <t>COORDINADOR DEL EQUIPO DE MODERNIZACIÓN DE LA GESTION</t>
  </si>
  <si>
    <t>09598016</t>
  </si>
  <si>
    <t>CABREJOS VASQUEZ SUSANA WENDY</t>
  </si>
  <si>
    <t>09628958</t>
  </si>
  <si>
    <t>RIVERA TORALBA JULIO CESAR</t>
  </si>
  <si>
    <t>ESPECIALISTA I EN OBRAS DE INFRAESTRUCTURA VIAL</t>
  </si>
  <si>
    <t>09637341</t>
  </si>
  <si>
    <t>CHIRINOS RIBBECK PAUL ALEX</t>
  </si>
  <si>
    <t>EJECUTIVO I EN GESTION DE INTEGRACION DE SEGURIDAD</t>
  </si>
  <si>
    <t>09646677</t>
  </si>
  <si>
    <t>VILLANUEVA COZ CESAR ENRIQUE</t>
  </si>
  <si>
    <t>096669044</t>
  </si>
  <si>
    <t>ROSENDO ARANGUREN NEOMAR ENRIQUE</t>
  </si>
  <si>
    <t>LICENCIADO EN ESTUDIOS AMBIENTALES</t>
  </si>
  <si>
    <t>TITULADO EN LICENCIADO EN ESTUDIOS AMBIENTALES</t>
  </si>
  <si>
    <t>ESPECIALISTA II - EN GESTION PUBLICA</t>
  </si>
  <si>
    <t>09674879</t>
  </si>
  <si>
    <t>SANCHEZ PALLETE ERIKA PAOLA</t>
  </si>
  <si>
    <t>DIRECTOR DE OPERACIONES</t>
  </si>
  <si>
    <t>09675166</t>
  </si>
  <si>
    <t>VALENZUELA SOTO ALBERTO</t>
  </si>
  <si>
    <t>TITULADO EN ADMINISTRACIÓN DE EMPRESAS</t>
  </si>
  <si>
    <t>09677602</t>
  </si>
  <si>
    <t>TARAZONA AYIN JORGE LUIS</t>
  </si>
  <si>
    <t>ESPECIALISTA III - LEGAL</t>
  </si>
  <si>
    <t>09739325</t>
  </si>
  <si>
    <t>GOMEZ PALOMINO GUSTAVO ALFREDO</t>
  </si>
  <si>
    <t>ESPECIALISTA III - ESPECIALISTA TÉCNICO ADJUNTO</t>
  </si>
  <si>
    <t>09801118</t>
  </si>
  <si>
    <t>HUAMAN VASQUEZ PERCY MIGUEL</t>
  </si>
  <si>
    <t>ESPECIALISTA II EN GESTION DE RIESGOS</t>
  </si>
  <si>
    <t>09824789</t>
  </si>
  <si>
    <t>ALCANDRE ANGELES RAFAEL</t>
  </si>
  <si>
    <t>BACHILLER EN CIENCIAS MILITARES</t>
  </si>
  <si>
    <t>JEFE DE LA OFICINA DE ADMINISTRACIÓN</t>
  </si>
  <si>
    <t>09850342</t>
  </si>
  <si>
    <t>MELENDEZ ZUMAETA JUAN CARLOS</t>
  </si>
  <si>
    <t>ESPECIALISTA III – COMUNICACIÓN Y RELACIONES PÚBLICAS</t>
  </si>
  <si>
    <t>09853929</t>
  </si>
  <si>
    <t>CHAVEZ MERINO CLAUDIA JANET</t>
  </si>
  <si>
    <t>TITULADO EN LICENCIADA EN CIENCIAS DE LA COMUNICACIÓN</t>
  </si>
  <si>
    <t>ANALISTA III – EN ACREDITACIÓN</t>
  </si>
  <si>
    <t>09865149</t>
  </si>
  <si>
    <t>TRIGUERO ACUÑA ROSA ELIZABETH</t>
  </si>
  <si>
    <t>BACHILLER EN COMUNICACIONES</t>
  </si>
  <si>
    <t>ANALISTA III – ENTRENAMIENTO</t>
  </si>
  <si>
    <t>09867349</t>
  </si>
  <si>
    <t>CERRON CASTRO CAROLA YOLANDA IRIS</t>
  </si>
  <si>
    <t>TITULADO EN PSICOLOGIA</t>
  </si>
  <si>
    <t xml:space="preserve">ESPECIALISTA III - ESPECIALISTA EN ESTRUCTURAS </t>
  </si>
  <si>
    <t>09867656</t>
  </si>
  <si>
    <t>RIOS SALLES KAREN</t>
  </si>
  <si>
    <t>DIRECTOR DE LA DIRECCION DE INTEGRACION</t>
  </si>
  <si>
    <t>09870196</t>
  </si>
  <si>
    <t>LAZARTE LABARTHE CARLOS MANUEL</t>
  </si>
  <si>
    <t>ESPECIALISTA III - GESTION DE OPERACIONES DE COMANDO, COORDINACION Y COMUNICACIONES</t>
  </si>
  <si>
    <t>09870664</t>
  </si>
  <si>
    <t>SANCHEZ CHAVEZ JAVIER ALFONSO</t>
  </si>
  <si>
    <t>09871983</t>
  </si>
  <si>
    <t>DI TOLLA MERCADO GINO MIGUEL</t>
  </si>
  <si>
    <t>ESPECIALISTA III EN GESTION PUBLICA</t>
  </si>
  <si>
    <t>09877145</t>
  </si>
  <si>
    <t>CARLOS REYES CAROLINA JESSICA</t>
  </si>
  <si>
    <t>09894723</t>
  </si>
  <si>
    <t>VALLEJOS FUENTES RIVERA CESAR ENRIQUE</t>
  </si>
  <si>
    <t>ESPECIALISTA II PARA LA COORDINACION DEL ALMACENAMIENTO Y DISTRIBUCION</t>
  </si>
  <si>
    <t>09895175</t>
  </si>
  <si>
    <t>SANCHEZ BRICEÑO JORGE NILTON</t>
  </si>
  <si>
    <t>09897339</t>
  </si>
  <si>
    <t>CUBAS YPANAQUE ENRIQUE MANUEL</t>
  </si>
  <si>
    <t>LICENCIADO EN EDUCACION FISICA</t>
  </si>
  <si>
    <t>TITULADO EN LICENCIADO EN EDUCACION FISICA</t>
  </si>
  <si>
    <t>ESPECIALISTA II PARA LA COORDINACION DE AUTOS PARA LA FAMILIA DE LOS JUEGOS Y DIGNATARIOS</t>
  </si>
  <si>
    <t>09898531</t>
  </si>
  <si>
    <t>MENDOZA MARCELINO RICHTER ANTONIO</t>
  </si>
  <si>
    <t>TITULADO EN INGENIERÍA DE TRANSPORTE</t>
  </si>
  <si>
    <t>ESPECIALISTA II PARA LA COORDINACION DE MANTENIMIENTO DE INFRAESTRUCTURA DE CLUSTER</t>
  </si>
  <si>
    <t>09900220</t>
  </si>
  <si>
    <t>CAVERO TORRES CARMEN JULISSA</t>
  </si>
  <si>
    <t xml:space="preserve">ESPECIALISTA I EN PRENSA </t>
  </si>
  <si>
    <t>09909712</t>
  </si>
  <si>
    <t>AYALA VALVERDE JOHNNY ERICK</t>
  </si>
  <si>
    <t>COMUNICACIÓN SOCIAL</t>
  </si>
  <si>
    <t>BACHILLER EN COMUNICACIÓN SOCIAL</t>
  </si>
  <si>
    <t>09913331</t>
  </si>
  <si>
    <t>MELENDEZ LEON FIORELLA VICTORIA</t>
  </si>
  <si>
    <t>BACHILLER EN INGENIERIA DE TRANSPORTES</t>
  </si>
  <si>
    <t>APOYO ADMINISTRATIVO EN DISEÑO GRAFICO VIAL</t>
  </si>
  <si>
    <t>09916890</t>
  </si>
  <si>
    <t>HIDALGO HERRERA PAOLA RAQUEL</t>
  </si>
  <si>
    <t>PROFESIONAL TECNICO EN DISEÑO PUBLICITARIO</t>
  </si>
  <si>
    <t>TITULADA EN PROFESIONAL TECNICO EN DISEÑO PUBLICITARIO</t>
  </si>
  <si>
    <t>09925437</t>
  </si>
  <si>
    <t>MOSCOSO BIEBERACH PEDRO KARLO</t>
  </si>
  <si>
    <t>ESPECIALISTA II - REVISOR DE LA ESPECIALIDAD DE INSTALACIONES SANITARIAS</t>
  </si>
  <si>
    <t>09955522</t>
  </si>
  <si>
    <t>MALDONADO HUATUCO JORGE RAUL</t>
  </si>
  <si>
    <t>ESPECIALISTA I - PARA EL TRANSPORTE EN SEDES DE LIMA METROPOLOITANA Y CALLAO</t>
  </si>
  <si>
    <t>09983664</t>
  </si>
  <si>
    <t>BERNUY PAUCAR JACQUELINE</t>
  </si>
  <si>
    <t>INGENIERA DE TRANSPORTES</t>
  </si>
  <si>
    <t>TITULADO EN INGENIERÍA DE TRANSPORTES</t>
  </si>
  <si>
    <t xml:space="preserve">EJECUTIVO II - COORDINADOR DE CLÚSTER </t>
  </si>
  <si>
    <t>09995212</t>
  </si>
  <si>
    <t>BUENO ROSELL GYOVANA YNDIRA</t>
  </si>
  <si>
    <t>TITULADA EN ARQUITECTURA</t>
  </si>
  <si>
    <t>09998825</t>
  </si>
  <si>
    <t>LAZO RIVERA GISELLE LUZ</t>
  </si>
  <si>
    <t>TITULADA EN INGENIERO SANITARIO</t>
  </si>
  <si>
    <t>ESPECIALISTA I – CABLEADO ESTRUCTURADO</t>
  </si>
  <si>
    <t>10056992</t>
  </si>
  <si>
    <t>ALAYO SALAZAR VICTOR LORENZO</t>
  </si>
  <si>
    <t>EJECUTIVO I - INTEGRACION DE OPERACIONES VILLA</t>
  </si>
  <si>
    <t>10059916</t>
  </si>
  <si>
    <t>GUTIERREZ MURGA ABRAHAM EMILIANO</t>
  </si>
  <si>
    <t>ESPECIALISTA II PARA SERVICIOS A LOS RESIDENTES DE VILLAS</t>
  </si>
  <si>
    <t>10060347</t>
  </si>
  <si>
    <t>ARELLANO BAZAN MIGUEL ANGEL</t>
  </si>
  <si>
    <t>LICENCIADO EN TURISMO Y HOTELERIA</t>
  </si>
  <si>
    <t>TITULADO EN LICENCIADO EN TURISMO Y HOTELERIA</t>
  </si>
  <si>
    <t>ANALISTA III - DE RECLUTAMIENTO Y SELECCIÓN DE PERSONAL PAGADO</t>
  </si>
  <si>
    <t>10062329</t>
  </si>
  <si>
    <t>CAYCHO CARBAJAL MARIANELA</t>
  </si>
  <si>
    <t>LICENCIADA EN PSICOLOGÍA</t>
  </si>
  <si>
    <t>TITULADO EN LICENCIADA EN PSICOLOGÍA</t>
  </si>
  <si>
    <t>EJECUTIVO I – ENCARGADO DE ACOMODACIONES</t>
  </si>
  <si>
    <t>10062441</t>
  </si>
  <si>
    <t>LOZANO RODRIGUEZ IVETTE LILIANA</t>
  </si>
  <si>
    <t>PROFESIONAL EN ADMINISTRACION HOTELERA</t>
  </si>
  <si>
    <t>TECNICO SUPERIOR EN PROFESIONAL EN ADMINISTRACION HOTELERA</t>
  </si>
  <si>
    <t>ESPECIALISTA I EN PRENSA</t>
  </si>
  <si>
    <t>10111019</t>
  </si>
  <si>
    <t>TOLEDO PEREZ MIGUEL ANGEL</t>
  </si>
  <si>
    <t>EJECUTIVO III – RESPONSABLE DE COMUNICACIONES Y PRENSA</t>
  </si>
  <si>
    <t>10134824</t>
  </si>
  <si>
    <t>URDIALES ADRIANZEN KARLA MARIELA</t>
  </si>
  <si>
    <t>ESPECIALISTA II ACTIVACIONES Y EVENTOS</t>
  </si>
  <si>
    <t>10135756</t>
  </si>
  <si>
    <t>CHAVEZ CASTILLO VERONIKHA ISABEL</t>
  </si>
  <si>
    <t>COMUNICACIÓN AUDIOVISUAL</t>
  </si>
  <si>
    <t>TITULADA TECNICA EN COMUNICACIÓN AUDIOVISUAL</t>
  </si>
  <si>
    <t>ESPECIALISTA II EN CONTABILIDAD</t>
  </si>
  <si>
    <t>10143258</t>
  </si>
  <si>
    <t>PEREZ DE LA CRUZ EDITH NANCY</t>
  </si>
  <si>
    <t>ESPECIALISTA II DE TESORERÍA</t>
  </si>
  <si>
    <t>10145848</t>
  </si>
  <si>
    <t>ABARCA CABRERA ELVIA ELIZABETH</t>
  </si>
  <si>
    <t>10168423</t>
  </si>
  <si>
    <t>CLAROS BARRIONUEVO RAUL ARQUIMEDES</t>
  </si>
  <si>
    <t>ESPECIALISTA II EN PRESUPUESTO PÚBLICO</t>
  </si>
  <si>
    <t>10176765</t>
  </si>
  <si>
    <t>CARPIO VILLALVA OSCAR EDUARDO</t>
  </si>
  <si>
    <t>INGENIERO ECONOMISTA</t>
  </si>
  <si>
    <t>TITULADO EN INGENIERO ECONOMISTA</t>
  </si>
  <si>
    <t xml:space="preserve">ASESORA DE ALTA DIRECCIÓN EN GESTIÓN PÚBLICA </t>
  </si>
  <si>
    <t>10180504</t>
  </si>
  <si>
    <t>GUILLEN TELLO JENNY MARIA</t>
  </si>
  <si>
    <t>ESPECIALISTA I -  EN EJECUCIÓN CONTRACTUAL</t>
  </si>
  <si>
    <t>10197779</t>
  </si>
  <si>
    <t>ZEVALLOS DELGADO CECILIA FATIMA</t>
  </si>
  <si>
    <t>CHOFER I</t>
  </si>
  <si>
    <t>10205324</t>
  </si>
  <si>
    <t>HUERTA FLORES JOHN FREDDY</t>
  </si>
  <si>
    <t>ESPECIALISTA II EN PLANEAMIENTO Y SEGUIMIENTO</t>
  </si>
  <si>
    <t>10216243</t>
  </si>
  <si>
    <t>CERRON MORENO ANA MARIA</t>
  </si>
  <si>
    <t>ESPECIALISTA I - EN CENTROS DE OPERACIONES PRINCIPAL (MOC)</t>
  </si>
  <si>
    <t>10222441</t>
  </si>
  <si>
    <t>LINO-MONTES LABARTHE CARLOS ARMANDO</t>
  </si>
  <si>
    <t>BACHILLER EN CIENCIAS MARÍTIMAS NAVALES</t>
  </si>
  <si>
    <t>EJECUTIVO III - DE GOBIERNO A GOBIERNO</t>
  </si>
  <si>
    <t>10223307</t>
  </si>
  <si>
    <t>PLASENCIA MOSCOSO BRUNO RAFAEL</t>
  </si>
  <si>
    <t>ESPECIALISTA I EN COMPETICIONES DEPORTIVAS - DEPORTES COLECTIVOS</t>
  </si>
  <si>
    <t>10223758</t>
  </si>
  <si>
    <t>CANTUARIAS REY TITO CARLOS FRANCISC</t>
  </si>
  <si>
    <t>TÉCNICO DENTAL</t>
  </si>
  <si>
    <t>TECNICO EN LABORATORIO DE TECNOLOGÍA DENTAL</t>
  </si>
  <si>
    <t>ESPECIALISTA I – RELACIONES INTERNACIONALES Y PROTOCOLO DEPORTIVO EN SEDES</t>
  </si>
  <si>
    <t>10224695</t>
  </si>
  <si>
    <t>HARDMAN ALCOCK CYNTHIA ANNE</t>
  </si>
  <si>
    <t>DECORACIÓN DE INTERIORES</t>
  </si>
  <si>
    <t>ESTUDIOS</t>
  </si>
  <si>
    <t>ESTUDIOS EN DECORACIÓN DE INTERIORES</t>
  </si>
  <si>
    <t>JEFE DE LA OFICINA DE ASESORÍA JURÍDICA</t>
  </si>
  <si>
    <t>10236273</t>
  </si>
  <si>
    <t>FLORES BAZAN MIGUEL ANGEL</t>
  </si>
  <si>
    <t>10266483</t>
  </si>
  <si>
    <t>DE MONTREUIL ITURRI DANIEL</t>
  </si>
  <si>
    <t>CIENCIAS FORESTALES</t>
  </si>
  <si>
    <t>BACHILLER EN CIENCIAS FORESTALES</t>
  </si>
  <si>
    <t>ESPECIALISTA I PARA LA ADMINISTRACION DE SEDES</t>
  </si>
  <si>
    <t>10269661</t>
  </si>
  <si>
    <t>CASTRO ESCUDERO MARIELLA</t>
  </si>
  <si>
    <t>TITULADO EN ADMINISTRACION</t>
  </si>
  <si>
    <t>EJECUTIVO I ENCARGADO DE VILLA DE ATLETAS</t>
  </si>
  <si>
    <t>10277909</t>
  </si>
  <si>
    <t>YRIVARREN CELI PALOMA</t>
  </si>
  <si>
    <t>TECNICO EN PASTELERIA</t>
  </si>
  <si>
    <t>TITULADO EN TECNICO EN PASTELERIA</t>
  </si>
  <si>
    <t>EJECUTIVO I RESPONSABLE DE ESTACIONAMIENTO BASE</t>
  </si>
  <si>
    <t>10279939</t>
  </si>
  <si>
    <t>VILLAGARCIA FUENTES MARIELA SOFIA</t>
  </si>
  <si>
    <t>ESPECIALISTA I - ESPECIALISTA LOGÍSTICO</t>
  </si>
  <si>
    <t>10280204</t>
  </si>
  <si>
    <t>CURO LIVIA JAIME</t>
  </si>
  <si>
    <t>INGENIERIA INDUSTRIAL</t>
  </si>
  <si>
    <t>ANALISTA II - ANALISTA TÉCNICO</t>
  </si>
  <si>
    <t>10287226</t>
  </si>
  <si>
    <t>GARCÉS CASTILLO EDWARD ALEJANDRO</t>
  </si>
  <si>
    <t>BACHILLER EN ARQUITECTURA</t>
  </si>
  <si>
    <t>ANALISTA III DE LOGÍSTICA DE SEDES PARA LA GESTIÓN DE ALMACENES</t>
  </si>
  <si>
    <t>10288363</t>
  </si>
  <si>
    <t>PEREZ CASTAÑEDA JAMES ALEXANDER</t>
  </si>
  <si>
    <t>ESPECIALISTA I - EN INFRAESTRUCTURA Y ARQUITECTURA DE TI</t>
  </si>
  <si>
    <t>10306318</t>
  </si>
  <si>
    <t>BACA GUERRERO DANIEL OCTAVIO</t>
  </si>
  <si>
    <t>INGENIERO DE COMPUTACIÓN Y SISTEMAS</t>
  </si>
  <si>
    <t>TITULADO EN INGENIERÍA DE COMPUTACIÓN Y SISTEMAS</t>
  </si>
  <si>
    <t>ESPECIALISTA I - SISTEMAS DE TECNOLOGÍA PARA LAS ÁREAS FUNCIONALES</t>
  </si>
  <si>
    <t>10346355</t>
  </si>
  <si>
    <t>PALACIOS AGUILAR ANA</t>
  </si>
  <si>
    <t>ESPECIALISTA II - GESTIÓN DE ADUANAS</t>
  </si>
  <si>
    <t>10347810</t>
  </si>
  <si>
    <t>CELIS BAZAN VICTOR EDUARDO</t>
  </si>
  <si>
    <t>LICENCIADO EN ADMINISTRACIÓN DE NEGOCIOS INTERNACIONALES</t>
  </si>
  <si>
    <t>TITULADO EN LICENCIADO EN ADMINISTRACIÓN DE NEGOCIOS INTERNACIONALES</t>
  </si>
  <si>
    <t>10391338</t>
  </si>
  <si>
    <t>DELGADO ESPINOZA CRISTIAN</t>
  </si>
  <si>
    <t>ESPECIALISTA II - ENERGÍA Y AIRE ACONDICIONADO</t>
  </si>
  <si>
    <t>10421890</t>
  </si>
  <si>
    <t>ANDRADE NIÑO DE GUZMAN ARNALDO HILARION</t>
  </si>
  <si>
    <t>ESPECIALISTA II - EN CALIDAD Y SEGURIDAD ALIMENTARIA</t>
  </si>
  <si>
    <t>10442720</t>
  </si>
  <si>
    <t>CHANCA CHANCASANAMPA NELLY</t>
  </si>
  <si>
    <t>INGENIERO EN INDUSTRIAS ALIMENTARIAS</t>
  </si>
  <si>
    <t>TITULADO EN INGENIERO EN INDUSTRIAS ALIMENTARIAS</t>
  </si>
  <si>
    <t>10450826</t>
  </si>
  <si>
    <t>ZAVALA ROBLES ANIBAL VICTOR</t>
  </si>
  <si>
    <t>ESPECIALISTA II PARA LA COORDINACION DEL ABASTECIMIENTO DE SEDES</t>
  </si>
  <si>
    <t>10459121</t>
  </si>
  <si>
    <t>MALDONADO MEJIA ANGEL OMAR</t>
  </si>
  <si>
    <t>EJECUTIVO III RESPONSABLE DE SERVICIO A LOS JUEGOS</t>
  </si>
  <si>
    <t>10473921</t>
  </si>
  <si>
    <t>ROSALES ZAVALETA RAUL ANTENOR</t>
  </si>
  <si>
    <t>INGENIERÍA ECONOMICA</t>
  </si>
  <si>
    <t>BACHILLER EN INGENIERÍA ECONOMICA</t>
  </si>
  <si>
    <t>10488304</t>
  </si>
  <si>
    <t>PINEDO RODRIGUEZ CARMEN ELIZABETH</t>
  </si>
  <si>
    <t>ESPECIALISTA I EN COORDINACIÓN REGIONAL RELACIONES COMITÉS OLIMPICOS NACIONALES</t>
  </si>
  <si>
    <t>10491993</t>
  </si>
  <si>
    <t>DIAZ GAVIOLA GIOVANNI</t>
  </si>
  <si>
    <t xml:space="preserve">EJECUTIVO III – PROYECTO VILLA DEPORTIVO NACIONAL </t>
  </si>
  <si>
    <t>10541092</t>
  </si>
  <si>
    <t>ZUBIATE ROMERO DANIEL</t>
  </si>
  <si>
    <t>10555204</t>
  </si>
  <si>
    <t>MORENO VIZCARDO AMALIA</t>
  </si>
  <si>
    <t>10586288</t>
  </si>
  <si>
    <t>IBAÑEZ YAGUI OSCAR JAVIER</t>
  </si>
  <si>
    <t>BACHILLER EN DERECHO</t>
  </si>
  <si>
    <t>EJECUTIVO I RESPONSABLE DE LA GESTION DEL ABASTECIMIENTO, ALMACENAMIENTO, DISTRIBUCION Y ADUANAS</t>
  </si>
  <si>
    <t>10634394</t>
  </si>
  <si>
    <t>RUIZ GUDIEL CHRISTIAN AUGUSTO</t>
  </si>
  <si>
    <t xml:space="preserve">ANALISTA II – EN BIENESTAR SOCIAL Y DESARROLLO HUMANO
</t>
  </si>
  <si>
    <t>10646728</t>
  </si>
  <si>
    <t>ILANZO HUILLCA BEATRIZ NATIVIDAD</t>
  </si>
  <si>
    <t>TRABAJADORA SOCIAL</t>
  </si>
  <si>
    <t>TITULADO EN LICENCIADA EN TRABAJO SOCIAL</t>
  </si>
  <si>
    <t>ESPECIALISTA II GESTIÓN EN LUNAHUANÁ</t>
  </si>
  <si>
    <t>10654038</t>
  </si>
  <si>
    <t>CONTRERAS MONTES PEGGY CAROLD</t>
  </si>
  <si>
    <t>LICENCIADA EN SOCIOLOGÍA</t>
  </si>
  <si>
    <t>TITULADO EN SOCIOLOGÍA</t>
  </si>
  <si>
    <t>10683186</t>
  </si>
  <si>
    <t>ESPINOZA BENEL ELIZABETH ROSA</t>
  </si>
  <si>
    <t>10718488</t>
  </si>
  <si>
    <t>ORELLANA CASTRO CARLOS ARTURO</t>
  </si>
  <si>
    <t>BACHILLER EN TECNOLOGÍA EN CIENCIAS CON MENCION EN CIENCIAS DEL DEPORTE Y CULTURA FISICA</t>
  </si>
  <si>
    <t>10721037</t>
  </si>
  <si>
    <t>RUIZ DE CASTILLA HIDALGO JOSE PATRICIO</t>
  </si>
  <si>
    <t>TITULADO EN EDUCACION FISICA</t>
  </si>
  <si>
    <t>ESPECIALISTA I – EN ACTOS PREPARATORIOS</t>
  </si>
  <si>
    <t>10723137</t>
  </si>
  <si>
    <t>ESPICHAN CAZORLA SANDRA MILUSKA</t>
  </si>
  <si>
    <t>AMINISTRACION</t>
  </si>
  <si>
    <t>TITULADO EN LICENCIADA EN ADMINISTRACIÓN</t>
  </si>
  <si>
    <t>ESPECIALISTA I - EN ACREDITACION</t>
  </si>
  <si>
    <t>10726580</t>
  </si>
  <si>
    <t>VARGAS FERNANDEZ GENARO LEONARDO</t>
  </si>
  <si>
    <t>LICENCIADI EN ADMINISTRACIÓN</t>
  </si>
  <si>
    <t>TITULADO EN LICENCIADI EN ADMINISTRACIÓN</t>
  </si>
  <si>
    <t>ESPECIALISTA II - PARA LA ADMINISTRACIÓN DE RECINTO</t>
  </si>
  <si>
    <t>10735162</t>
  </si>
  <si>
    <t>LY FARFAN VICTOR HUGO</t>
  </si>
  <si>
    <t>10771368</t>
  </si>
  <si>
    <t>SANCHEZ SANCHEZ CARLOS AUGUSTO</t>
  </si>
  <si>
    <t xml:space="preserve"> EN </t>
  </si>
  <si>
    <t xml:space="preserve"> ESPECIALISTA II PARA LA COORDINACIÓN DE SERVICIOS AL ESPECTADOR EN RECINTO</t>
  </si>
  <si>
    <t>10771605</t>
  </si>
  <si>
    <t>ROMAN RODRIGUEZ CAROLA NADIA</t>
  </si>
  <si>
    <t>BACHILLER EN CIENCIAS DE LAS COMUNICACIÓN</t>
  </si>
  <si>
    <t>ESPECIALISTA II - ESPECIALISTA  EN GESTIÓN DE CONTROL PREVENTIVO INTERNO</t>
  </si>
  <si>
    <t>10783011</t>
  </si>
  <si>
    <t>GALARRETA BARRIGA MARIA DOLORES</t>
  </si>
  <si>
    <t>TITULADO TECNICO EN CONTABILIDAD PÚBLICA</t>
  </si>
  <si>
    <t>ESPECIALISTA II EN COMUNICACIONES</t>
  </si>
  <si>
    <t>10790938</t>
  </si>
  <si>
    <t>SEVILLA VALDIVIA MARIA EUGENIA</t>
  </si>
  <si>
    <t xml:space="preserve">BACHILLER EN COMUNICACIONES </t>
  </si>
  <si>
    <t>ESPECIALISTA I - SISTEMA DE ADMINISTRACIÓN DE LOS JUEGOS</t>
  </si>
  <si>
    <t>10792639</t>
  </si>
  <si>
    <t>SILVA SIU DANIEL RICARDO</t>
  </si>
  <si>
    <t>ESPECIALISTA II EN ACCESOS Y SERVICIOS A INVITADOS</t>
  </si>
  <si>
    <t>10805251</t>
  </si>
  <si>
    <t>PEÑA MENDIVIL ROCIO MARIELA</t>
  </si>
  <si>
    <t>LICENCIADA EN ADMINISTRACIÓN</t>
  </si>
  <si>
    <t>ANALISTA III - EN ACREDITACIÓN</t>
  </si>
  <si>
    <t>10808757</t>
  </si>
  <si>
    <t>MORALES ZAVALA JORGE ALEJANDRO</t>
  </si>
  <si>
    <t>LICENCIADO EN SOCIOLOGÍA</t>
  </si>
  <si>
    <t xml:space="preserve">ESPECIALISTA II PARA LA COORDINACION DE SERVICIOS AL ESPECTADOR EN CLUSTER </t>
  </si>
  <si>
    <t>10812142</t>
  </si>
  <si>
    <t>CARREON CUBA NATALY YAMILE</t>
  </si>
  <si>
    <t>COMUNICACIÓN PARA EL DESARROLLO</t>
  </si>
  <si>
    <t>TITULADA EN COMUNICACIÓN PARA EL DESARROLLO</t>
  </si>
  <si>
    <t>ESPECIALISTA LEGAL III – EN DERECHO ADMINISTRATIVO Y GESTIÓN PÚBLICA</t>
  </si>
  <si>
    <t>10867585</t>
  </si>
  <si>
    <t>POLO SANTISTEBAN EDWARD ENRIQUE</t>
  </si>
  <si>
    <t>ESPECIALISTA II – SOPORTE TECNICO</t>
  </si>
  <si>
    <t>15861579</t>
  </si>
  <si>
    <t>GRADOS BARRETO MARCO ANTONIO</t>
  </si>
  <si>
    <t>TITULADO EN INGENIERO DE SISTEMAS</t>
  </si>
  <si>
    <t>16587699</t>
  </si>
  <si>
    <t>ROJAS CARAMUTTY CESAR GUILLERMO ORLA</t>
  </si>
  <si>
    <t>ESPECIALISTA I - REPORTERO GRAFICO</t>
  </si>
  <si>
    <t>16720635</t>
  </si>
  <si>
    <t>FALCON GRIJALVA GERMAN</t>
  </si>
  <si>
    <t>LICENCIADO EN CIENCIAS DE LA INFORMACION</t>
  </si>
  <si>
    <t>TITULADO EN CIENCIAS DE LA INFORMACION</t>
  </si>
  <si>
    <t>EJECUTIVO I ENCARGADO DE SERVICIOS GENERALES DE VILLAS</t>
  </si>
  <si>
    <t>16754013</t>
  </si>
  <si>
    <t>VILELA RIVERA PATRICIA</t>
  </si>
  <si>
    <t>INGENIERA QUIMICA</t>
  </si>
  <si>
    <t>TITULADO EN INGENIERA QUIMICA</t>
  </si>
  <si>
    <t>ESPECIALISTA II  - EN PROCESOS INFORMATICOS</t>
  </si>
  <si>
    <t>16782954</t>
  </si>
  <si>
    <t>DIAZ ORTIZ DAN HILBER</t>
  </si>
  <si>
    <t>ANALISTA III - CRONOMETRAJE, MARCACIÓN Y RESULTADOS</t>
  </si>
  <si>
    <t>16787133</t>
  </si>
  <si>
    <t>SALAZAR PUYEN ALEXANDER</t>
  </si>
  <si>
    <t>INGENIERÍA DE SISTEMAS E INFORMÁTICA</t>
  </si>
  <si>
    <t>BACHILLER EN INGENIERÍA DE SISTEMAS E INFORMÁTICA</t>
  </si>
  <si>
    <t>17403513</t>
  </si>
  <si>
    <t>NANFUÑAY BARRAGAN JOSE LUIS</t>
  </si>
  <si>
    <t>ANALISTA III – CONTROL PREVIO EJECUCIÓN CONTRACTUAL</t>
  </si>
  <si>
    <t>17638453</t>
  </si>
  <si>
    <t>ALVARADO OBANDO LUIGGI ZIMC DI</t>
  </si>
  <si>
    <t>ESPECIALISTA II EN COMPETICIONES DEPORTIVAS GRUPO 3</t>
  </si>
  <si>
    <t>17816224</t>
  </si>
  <si>
    <t>PALACIOS TELLO JULIO DAVID</t>
  </si>
  <si>
    <t>PROFESOR DE EDUCACION SECUNDARIA - EDUCACION FISICA</t>
  </si>
  <si>
    <t>TECNICO SUPERIOR EN PROFESOR DE EDUCACION SECUNDARIA - EDUCACION FISICA</t>
  </si>
  <si>
    <t>18134222</t>
  </si>
  <si>
    <t>TELLO PALAO JUAN MANUEL</t>
  </si>
  <si>
    <t>18196111</t>
  </si>
  <si>
    <t>SAAVEDRA LOZANO ROCIO DEL CARMEN</t>
  </si>
  <si>
    <t>ESPECIALISTA II PARA EL PLANEAMIENTO DE SERVICIOS DE SEDES Y RECINTOS</t>
  </si>
  <si>
    <t>19323980</t>
  </si>
  <si>
    <t>MILLA VASQUEZ LILIANA CONSUELO</t>
  </si>
  <si>
    <t>LICENCIADA EN PERIODISMO</t>
  </si>
  <si>
    <t>TITULADO EN PERIODISMO</t>
  </si>
  <si>
    <t>ESPECIALISTA II – GESTIÓN ADMINISTRATIVA</t>
  </si>
  <si>
    <t>20050669</t>
  </si>
  <si>
    <t>ARANDA DIESTRA BETSY ADELA</t>
  </si>
  <si>
    <t>INGENIERIA DE SISTEMAS Y COMPUTO</t>
  </si>
  <si>
    <t>BACHILLER EN INGENIERIA DE SISTEMAS Y COMPUTO</t>
  </si>
  <si>
    <t>20077383</t>
  </si>
  <si>
    <t>RIOS CALDERON MARCO</t>
  </si>
  <si>
    <t>LICENCIADO EN CIENCIAS DE LA COMUNICACIÓN</t>
  </si>
  <si>
    <t>21286042</t>
  </si>
  <si>
    <t>MARCELO VILLEGAS EUCLIDES</t>
  </si>
  <si>
    <t>21460516</t>
  </si>
  <si>
    <t>PEÑA BENAVIDES RAFAEL NEMESIO</t>
  </si>
  <si>
    <t>ESPECIALISTA II EN SEDES</t>
  </si>
  <si>
    <t>21463382</t>
  </si>
  <si>
    <t>SALAZAR SALAS ROSA MARIA</t>
  </si>
  <si>
    <t>TITULADA EN ECONOMISTA</t>
  </si>
  <si>
    <t>COORDINADOR – PROYECTO EN EL PARQUE ZONAL YAHUAR HUACA EN EL CALLAO</t>
  </si>
  <si>
    <t>21498454</t>
  </si>
  <si>
    <t>PEÑA ESPINOZA JUAN CARLOS</t>
  </si>
  <si>
    <t>ESPECIALISTA II EN INFRAESTRUCTURA VIAL</t>
  </si>
  <si>
    <t>21878822</t>
  </si>
  <si>
    <t>MUCHAYPIÑA GONZALES KATHERINE MARGOT</t>
  </si>
  <si>
    <t>TITULADA EN INGENIERÍA CIVIL</t>
  </si>
  <si>
    <t>ESPECIALISTA II EN SEGUIMIENTO DE INVERSION PUBLICA</t>
  </si>
  <si>
    <t>23860035</t>
  </si>
  <si>
    <t>PEREZ CERNADES IAN JUNIUS</t>
  </si>
  <si>
    <t>JEFE DE LA OFICINA DE GESTION DE LA INTEGRACIÓN</t>
  </si>
  <si>
    <t>23974636</t>
  </si>
  <si>
    <t>CACERES DAVILA JOAN MANUEL</t>
  </si>
  <si>
    <t>TITULADO EN INGENIERIA DE SISTEMAS</t>
  </si>
  <si>
    <t>ESPECIALISTA III – RESPONSABLE DE SOPORTE DE GESTIÓN DE PROYECTOS</t>
  </si>
  <si>
    <t>23981627</t>
  </si>
  <si>
    <t>ACOSTA LUNA JANET LILIANA</t>
  </si>
  <si>
    <t>EJECUTIVO I - COORDINACION CON HOST BROADCASTER</t>
  </si>
  <si>
    <t>25406513</t>
  </si>
  <si>
    <t>GRANDA CARAVASI JORGE ALEJANDRO</t>
  </si>
  <si>
    <t>ESPECIALISTA I EN COMPETICIONES DEPORTIVAS - DEPORTES DE COMBATE</t>
  </si>
  <si>
    <t>25516225</t>
  </si>
  <si>
    <t>SOTOMAYOR TUERO LUIS FERNANDO</t>
  </si>
  <si>
    <t>TITULADO EN PROFESOR DE EDUCACION SECUNDARIA - EDUCACION FISICA</t>
  </si>
  <si>
    <t>25557028</t>
  </si>
  <si>
    <t>AGUIRRE MUÑANTE ALEJANDRO ALBERTO</t>
  </si>
  <si>
    <t>EJECUTIVO I – ATENCIÓN AL CIUDADANO, TRAMITE DOCUMENTARIO Y ARCHIVO</t>
  </si>
  <si>
    <t>25705690</t>
  </si>
  <si>
    <t>HIJAR FERNANDEZ WALTHER JHON</t>
  </si>
  <si>
    <t>ESPECIALISTA III PARA LA COORDINACION DE LA UNIDAD DE ADECUACION EN LA INFRAESTRUCTURA</t>
  </si>
  <si>
    <t>25710088</t>
  </si>
  <si>
    <t>ONETO CAMACHO FRANCISCO JOSE</t>
  </si>
  <si>
    <t>LICENCIADO EN CIENCIAS DE LA ADMINISTRACIÓN AEROESPACIAL CON MENCIÓN EN DEFENSA Y OPERACIONES ESPECIALES</t>
  </si>
  <si>
    <t>TITULADO EN LICENCIADO EN CIENCIAS DE LA ADMINISTRACIÓN AEROESPACIAL CON MENCIÓN EN DEFENSA Y OPERACIONES ESPECIALES</t>
  </si>
  <si>
    <t>ESPECIALISTA III – COORDINADOR DE GESTIÓN ADMINISTRATIVA</t>
  </si>
  <si>
    <t>25713099</t>
  </si>
  <si>
    <t>ZAPATA NALVARTE LUISA MERCEDES</t>
  </si>
  <si>
    <t>EJECUTIVO I – TELECOMUNICACIONES Y TELEFONÍA</t>
  </si>
  <si>
    <t>25742085</t>
  </si>
  <si>
    <t>MISARI CARRANZA MARCO ANTONIO</t>
  </si>
  <si>
    <t>25768844</t>
  </si>
  <si>
    <t>LIMACHI GALLO RAQUEL SILVANA</t>
  </si>
  <si>
    <t>ESPECIALISTA III EN FINANZAS</t>
  </si>
  <si>
    <t>25770960</t>
  </si>
  <si>
    <t>MELENDEZ HUASASQUICHE ALEXANDER OCTAVIO</t>
  </si>
  <si>
    <t>LICENCIADO EN ADMINISTRACIÓN DE NEGOCIOS</t>
  </si>
  <si>
    <t>TITULADO EN LICENCIADO EN ADMINISTRACIÓN DE NEGOCIOS</t>
  </si>
  <si>
    <t>25814065</t>
  </si>
  <si>
    <t>SANCHEZ OLIVO CHRISTIAN FERNANDO</t>
  </si>
  <si>
    <t>25832458</t>
  </si>
  <si>
    <t>PIZARRO FALCON LUIS ANGEL</t>
  </si>
  <si>
    <t>ESPECIALISTA I - ACTIVIDADES DE PREPARACION OPERACIONAL I</t>
  </si>
  <si>
    <t>25839863</t>
  </si>
  <si>
    <t>ARIAS BAILLY BRUNO JOSE</t>
  </si>
  <si>
    <t>INGENIERIA INFORMÁTICO</t>
  </si>
  <si>
    <t>TITULADO EN INGENIERIA INFORMÁTICO</t>
  </si>
  <si>
    <t>25847868</t>
  </si>
  <si>
    <t>PUMACAYO LARICO LUIS ANGEL</t>
  </si>
  <si>
    <t>ESPECIALISTA III – PRENSA INTERNACIONAL</t>
  </si>
  <si>
    <t>25856036</t>
  </si>
  <si>
    <t>ARANDA DIAZ ROSALYN</t>
  </si>
  <si>
    <t>EJECUTIVO I RESPONSABLE DEL DISEÑO Y LA OPERACIÓN DE RUTAS DEL SISTEMA DE TRANSPORTES</t>
  </si>
  <si>
    <t>25857444</t>
  </si>
  <si>
    <t>RIVERA SALDIVAR LIZ</t>
  </si>
  <si>
    <t>TITULADO EN INGENIERO DE TRANSPORTES</t>
  </si>
  <si>
    <t xml:space="preserve">EJECUTIVO III - EXPERTO EN RECURSOS HUMANOS Y COORDINACIONES INTERISTITUCIONALES </t>
  </si>
  <si>
    <t>26681667</t>
  </si>
  <si>
    <t>ALCALDE POMA RAMON FERNANDO</t>
  </si>
  <si>
    <t>26682606</t>
  </si>
  <si>
    <t>CASTAÑEDA DEL CASTILLO JACKELINE MARIBEL</t>
  </si>
  <si>
    <t>ESPECIALISTA III PARA LA GESTION DE MATERIAL Y EQUIPAMIENTO PARA LA SEGURIDAD DE LOS JUEGOS LIMA 2019</t>
  </si>
  <si>
    <t>28288554</t>
  </si>
  <si>
    <t>PAZ ANDRADES GERMAN JAVIER</t>
  </si>
  <si>
    <t>LICENCIADO EN CIENCIAS DE LA ADMINISTRACIÓN AEROESPACIAL</t>
  </si>
  <si>
    <t>TITULADO EN LICENCIADO EN CIENCIAS DE LA ADMINISTRACIÓN AEROESPACIAL</t>
  </si>
  <si>
    <t>EJECUTIVO I - ENCARGADO DE LLEGADAS Y SALIDAS</t>
  </si>
  <si>
    <t>29529423</t>
  </si>
  <si>
    <t>MALAGA VILLAGRA ROSARIO ELENA</t>
  </si>
  <si>
    <t>ESPECIALISTA II PARA TECNOLOGIAS DE LA INFORMACIÓN</t>
  </si>
  <si>
    <t>29719300</t>
  </si>
  <si>
    <t>LOPEZ ARGOTE FRANK JOHN</t>
  </si>
  <si>
    <t>EJECUTIVO I PARA LA GESTIÓN Y OPERACIÓN DE LAS ACCIONES PARA ANTIDOPAJE</t>
  </si>
  <si>
    <t>29725153</t>
  </si>
  <si>
    <t>CARPIO QUINTANA VICTOR HUGO</t>
  </si>
  <si>
    <t>MEDICINA HUMANA</t>
  </si>
  <si>
    <t>TITULADO EN MEDICINA HUMANA</t>
  </si>
  <si>
    <t>ESPECIALISTA I - RADIO FRECUENCIA</t>
  </si>
  <si>
    <t>32916221</t>
  </si>
  <si>
    <t>PEREZ LUJAN JOSE ANTONIO</t>
  </si>
  <si>
    <t>32945551</t>
  </si>
  <si>
    <t>PALMA LEON HORESTES CONVERTI</t>
  </si>
  <si>
    <t>ESPECIALISTA II EN PRESUPUESTO</t>
  </si>
  <si>
    <t>33429933</t>
  </si>
  <si>
    <t>CHAVEZ RODRIGUEZ NELLY</t>
  </si>
  <si>
    <t>SECRETARIA EJECUTIVA DE ALTA DIRECCION</t>
  </si>
  <si>
    <t>33940522</t>
  </si>
  <si>
    <t>AMPUERO LOPEZ OLGA ESPERANZA</t>
  </si>
  <si>
    <t>40038621</t>
  </si>
  <si>
    <t>RENTEROS RAMIREZ VICTOR ALBERTO</t>
  </si>
  <si>
    <t>TITULADO EN INGENIERIA AGROINDUSTRIAL</t>
  </si>
  <si>
    <t>ESPECIALISTA I – EN CONTROL PREVIO CONTABLE</t>
  </si>
  <si>
    <t>40061591</t>
  </si>
  <si>
    <t>LOPEZ CARPIO EDWIN AMED</t>
  </si>
  <si>
    <t xml:space="preserve">ESPECIALISTA III COORDINADOR GESTIÓN OPERATIVA </t>
  </si>
  <si>
    <t>40081833</t>
  </si>
  <si>
    <t>LOBRANO JUNCO JACQUELINE LUISA</t>
  </si>
  <si>
    <t>TITULADO EN LICENCIADO EN CIENCIAS DE LA COMUNICACIÓN</t>
  </si>
  <si>
    <t>EJECUTIVO III -  SOPORTE TECNICO DE COSTOS EN LA GESTIÓN DE PROYECTOS – PMO</t>
  </si>
  <si>
    <t>40084303</t>
  </si>
  <si>
    <t>DE ALIAGA ARRARTE GONZALO LUIS EDUARDO</t>
  </si>
  <si>
    <t>ADMINISTRACION Y FINANZAS</t>
  </si>
  <si>
    <t>EGRESADO</t>
  </si>
  <si>
    <t>EGRESADO EN ADMINISTRACION Y FINANZAS</t>
  </si>
  <si>
    <t>EJECUTIVO I - COORDINADOR DE SERVICIOS DE TECNOLOGIA DE MARCACION, TIEMPOS Y RESULTADOS</t>
  </si>
  <si>
    <t>40084660</t>
  </si>
  <si>
    <t>SAN ROMAN QUIROZ MATEO EDUARDO</t>
  </si>
  <si>
    <t>INGENIERO INFORMÁTICO</t>
  </si>
  <si>
    <t>TITULADO EN INGENIERIA INFORMATICA</t>
  </si>
  <si>
    <t>ESPECIALISTA I - SEGURIDAD Y CIBERSEGURIDAD</t>
  </si>
  <si>
    <t>40098971</t>
  </si>
  <si>
    <t>CORDOVA JIMENEZ MIKE SHAUN</t>
  </si>
  <si>
    <t>ESPECIALISTA I PARA LA COORDINACIÓN DEL DISEÑO DE LA OPERATIVIDAD DE LAS SEDES – ZONA 4</t>
  </si>
  <si>
    <t>40105767</t>
  </si>
  <si>
    <t>FAJARDO RAMIREZ JUAN CARLOS</t>
  </si>
  <si>
    <t>ASESOR DE ALTA DIRECCION</t>
  </si>
  <si>
    <t>40116742</t>
  </si>
  <si>
    <t>EUSCATIGUE LINO ROXANA PAOLA</t>
  </si>
  <si>
    <t>TITULADA EN ABOGADO</t>
  </si>
  <si>
    <t>40140779</t>
  </si>
  <si>
    <t>VIVANCO HUERTA HERNAN ALEXANDER</t>
  </si>
  <si>
    <t>LICENCIADO EN ADMINISTRACIÓN CON MENCIÓN EN ADMINISTRACIÓN EMPRESARIAL</t>
  </si>
  <si>
    <t>TITULADO EN ADMINISTRACIÓN CON MENCIÓN EN ADMINISTRACIÓN EMPRESARIAL</t>
  </si>
  <si>
    <t>40178892</t>
  </si>
  <si>
    <t>CAMAN TRUJILLO HERLESS</t>
  </si>
  <si>
    <t>ESPECIALISTA III COMO RESPONSABLE DE MANTENIMIENTO EN LA GESTION DE SEDES</t>
  </si>
  <si>
    <t>40185403</t>
  </si>
  <si>
    <t>ESCALANTE SANCHEZ CECILIA</t>
  </si>
  <si>
    <t>ESPECIALISTA I – EN TESORERÍA</t>
  </si>
  <si>
    <t>40189860</t>
  </si>
  <si>
    <t>LIMAS JIMENEZ JULIO WALTER</t>
  </si>
  <si>
    <t>40194208</t>
  </si>
  <si>
    <t>ODICIO VALDIVIA OLIVER MIGUEL</t>
  </si>
  <si>
    <t>40208427</t>
  </si>
  <si>
    <t>HERNANDEZ SAMANIEGO ANGEL ANTONIO</t>
  </si>
  <si>
    <t>BACHILLER EN INGENIERÍA DE TRANSPORTES</t>
  </si>
  <si>
    <t>ANALISTA III – EN COMPENSACIONES</t>
  </si>
  <si>
    <t>40211602</t>
  </si>
  <si>
    <t>MARTINEZ SOTO RICHARD HUGO</t>
  </si>
  <si>
    <t>ADMINISTRACIÓN DE NEGOCIOS</t>
  </si>
  <si>
    <t>TECNICO SUPERIOR EN ADMINISTRACIÓN DE NEGOCIOS</t>
  </si>
  <si>
    <t>ESPECIALISTA II GESTION EN PARACAS</t>
  </si>
  <si>
    <t>40271324</t>
  </si>
  <si>
    <t>ORTIZ VELASQUEZ MARTHA CAROLINA</t>
  </si>
  <si>
    <t>LICENCIADA EN TURISMO Y HOTELERÍA</t>
  </si>
  <si>
    <t>TITULADO EN TURISMO Y HOTELERÍA</t>
  </si>
  <si>
    <t>ESPECIALISTA I EN FACILITACIÓN DE PASAJES ATLETAS Y OFICIALES</t>
  </si>
  <si>
    <t>40302439</t>
  </si>
  <si>
    <t>BAZAN ALVA DE SOLIS KARINA MORAIMA</t>
  </si>
  <si>
    <t>LICENCIADA EN ADMINISTRACIÓN DE TURISMO</t>
  </si>
  <si>
    <t>TITULADO EN ADMINISTRACIÓN DE TURISMO</t>
  </si>
  <si>
    <t>40311139</t>
  </si>
  <si>
    <t>LOPEZ ALTAMIRANO GIANNINA FABIOLA</t>
  </si>
  <si>
    <t>INGENIERA INDUSTRIAL</t>
  </si>
  <si>
    <t>40323393</t>
  </si>
  <si>
    <t>BLAS ALEGRE ERNESTO JACINTO</t>
  </si>
  <si>
    <t>40326120</t>
  </si>
  <si>
    <t>SANCHEZ MACEDO ALDO ANTONIO</t>
  </si>
  <si>
    <t>ESPECIALISTA III - ASIGNACIÓN Y SISTEMAS</t>
  </si>
  <si>
    <t>40335505</t>
  </si>
  <si>
    <t>MEZA APARICIO EDISON</t>
  </si>
  <si>
    <t>INGENIERIA DE SISTEMAS E INFORMATICAS</t>
  </si>
  <si>
    <t>TITULADO EN INGENIERIA DE SISTEMAS E INFORMATICAS</t>
  </si>
  <si>
    <t>40369352</t>
  </si>
  <si>
    <t>KANEKU AZATO MIGUEL ALEJANDRO</t>
  </si>
  <si>
    <t>ESPECIALISTA II EN COORDINACIÓN DE ALOJAMIENTO Y RESERVAS</t>
  </si>
  <si>
    <t>40397203</t>
  </si>
  <si>
    <t>ALVARADO BATTISTOLO GIULIANA</t>
  </si>
  <si>
    <t>TITULADA EN LICENCIADA EN TURISMO Y HOTELERÍA</t>
  </si>
  <si>
    <t>ANALISTA I – DE ARCHIVO</t>
  </si>
  <si>
    <t>40401963</t>
  </si>
  <si>
    <t>ARAOZ ARTEAGA HUGO ALBERTO</t>
  </si>
  <si>
    <t>TITULADO EN LICENCIADO EN HISTORIA</t>
  </si>
  <si>
    <t>EJECUTIVO III PARA LA GESTION Y OPERACIÓN DE LAS SEDES DE COMPETENCIA Y NO COMPETENCIA DE LOS JUEGOS PANAMERICANOS Y PARAPANAMERICANOS 2019</t>
  </si>
  <si>
    <t>40411229</t>
  </si>
  <si>
    <t>VERGARA SOTO HUGO IVAN</t>
  </si>
  <si>
    <t>EJECUTIVO III - RESPONSABLE DE LA UNIDAD FUNCIONAL DE LOGISTICA</t>
  </si>
  <si>
    <t>40442378</t>
  </si>
  <si>
    <t>GARCIA PIÑAS FLOR DE MARIA SUSANA</t>
  </si>
  <si>
    <t>TITULADA EN LICENCIADA EN ADMINISTRACIÓN</t>
  </si>
  <si>
    <t>ESPECIALISTA III – EN UNIFORMES</t>
  </si>
  <si>
    <t>40458248</t>
  </si>
  <si>
    <t>GUEVARA LAGOS JOSE LUIS</t>
  </si>
  <si>
    <t>ESPECIALISTA I PARA LA COORDINACIÓN DE SERVICIOS AL ESPECTADOR EN SEDE</t>
  </si>
  <si>
    <t>40494027</t>
  </si>
  <si>
    <t>MORI ACEVEDO ROXANA ARACELY</t>
  </si>
  <si>
    <t>LICENCIADO EN ADMINISTRACION EN TURISMO</t>
  </si>
  <si>
    <t>TITULADO EN ADMINISTRACION EN TURISMO</t>
  </si>
  <si>
    <t>ANALISTA II EN TRADUCCION</t>
  </si>
  <si>
    <t>40497074</t>
  </si>
  <si>
    <t>MUÑOZ DEZA MILAGROS</t>
  </si>
  <si>
    <t>LICENCIADA EN TRADUCCION E INTERPRETACION</t>
  </si>
  <si>
    <t>TITULADO EN LICENCIADA EN TRADUCCION E INTERPRETACION</t>
  </si>
  <si>
    <t>40512443</t>
  </si>
  <si>
    <t>NAVARRO LLALLICO KLEIBER MAURICIO</t>
  </si>
  <si>
    <t>ESPECIALISTA II PARA COMUNICACIONES DE VILLA DE ATLETAS</t>
  </si>
  <si>
    <t>40521548</t>
  </si>
  <si>
    <t>SARA-LAFOSSE KOCCHINFOC AISSA DEL ROSARIO</t>
  </si>
  <si>
    <t>LICENCIADA EN PUBLICIDAD Y MEDIOS</t>
  </si>
  <si>
    <t>TITULADO EN PUBLICIDAD Y MEDIOS</t>
  </si>
  <si>
    <t>ANALISTA I - SERVICIOS DE TRANSPORTE</t>
  </si>
  <si>
    <t>40523353</t>
  </si>
  <si>
    <t>CASTIGLIONI O'BRIEN URSULA ROMINA</t>
  </si>
  <si>
    <t>LICENCIADA EN RELACIONES ITNERNACIONALES</t>
  </si>
  <si>
    <t>TITULADO EN LICENCIADA EN RELACIONES ITNERNACIONALES</t>
  </si>
  <si>
    <t xml:space="preserve">ESPECIALISTA II COORDINADOR DE TRADUCCION </t>
  </si>
  <si>
    <t>40523970</t>
  </si>
  <si>
    <t>CAMINO URRIAGA FERNANDO RAFAEL</t>
  </si>
  <si>
    <t>LICENCIADO EN TRADUCCION E INTERPRETACION</t>
  </si>
  <si>
    <t>TITULADO EN LICENCIADO EN TRADUCCION E INTERPRETACION</t>
  </si>
  <si>
    <t>40541388</t>
  </si>
  <si>
    <t>ALAYZA VARGAS JUAN REYNALDO SALVAD</t>
  </si>
  <si>
    <t>LICENCIADO EN CIENCIAS MARÍTIMAS NAVALES</t>
  </si>
  <si>
    <t>40553998</t>
  </si>
  <si>
    <t>CASTRO ZUÑIGA HUGO FERNANDO</t>
  </si>
  <si>
    <t>40623653</t>
  </si>
  <si>
    <t>CASTAÑEDA ROMAN PILAR</t>
  </si>
  <si>
    <t>EJECUTIVO III PARA LA GESTIÓN Y OPERACIÓN DEL TRANSPORTE</t>
  </si>
  <si>
    <t>40632574</t>
  </si>
  <si>
    <t>RODRIGUEZ CUADROS GIULIANNA VICTORIA</t>
  </si>
  <si>
    <t>TITULADO EN COMUNICACIÓN SOCIAL</t>
  </si>
  <si>
    <t>EJECUTIVO I – TELECOMUNICACIONES E INFRAESTRUCTURA DE RED</t>
  </si>
  <si>
    <t>40632943</t>
  </si>
  <si>
    <t>SALAZAR BARDALES GOLBERT ANGEL</t>
  </si>
  <si>
    <t>TITULADA EN INGENIERO DE COMPUTACIÓN Y SISTEMAS</t>
  </si>
  <si>
    <t>ESPECIALISTA I GERENCIAMIENTO DE PROYECTOS DE TECNOLOGÍA Y TRANSMISIONES</t>
  </si>
  <si>
    <t>40640100</t>
  </si>
  <si>
    <t>CUSIHUALLPA RIOS MIGUEL ERICK</t>
  </si>
  <si>
    <t>EJECUTIVO II - ASESOR</t>
  </si>
  <si>
    <t>40656030</t>
  </si>
  <si>
    <t>VILLALOBOS CAMPANA IBIS DEL PILAR</t>
  </si>
  <si>
    <t>ESPECIALISTA LEGAL II EN DERECHO ADMINISTRATIVO Y CONVENIOS</t>
  </si>
  <si>
    <t>40660285</t>
  </si>
  <si>
    <t>SATO MIYAHIRA JONATHAN TETSUO</t>
  </si>
  <si>
    <t>40664501</t>
  </si>
  <si>
    <t>DIAZ CHAVEZ OMAR</t>
  </si>
  <si>
    <t>EJECUTIVO II EN ACREDITACIÓN VEHÍCULARES VAPPS</t>
  </si>
  <si>
    <t>40673769</t>
  </si>
  <si>
    <t>PALACIOS HURTADO KATHIA REGINA DE JES</t>
  </si>
  <si>
    <t>LICENCIADA EN COMUNICACIONES</t>
  </si>
  <si>
    <t xml:space="preserve">TITULADO EN LICENCIADO EN COMUNICACIONES </t>
  </si>
  <si>
    <t>40677591</t>
  </si>
  <si>
    <t>CABRERA CANEPA JULIO CESAR</t>
  </si>
  <si>
    <t>EJECUTIVO  III RESPONSABLE DE OPERACIONES DE PRENSA</t>
  </si>
  <si>
    <t>40681133</t>
  </si>
  <si>
    <t>ROJAS ROJAS MARIA BELEN</t>
  </si>
  <si>
    <t>TITULADO EN COMUNICACIÓN</t>
  </si>
  <si>
    <t>ANALISTA III - DE RECLUTAMIENTO Y SELECCIÓN DE VOLUNTARIOS</t>
  </si>
  <si>
    <t>40689782</t>
  </si>
  <si>
    <t>VASQUEZ MELGAR JOSE JIM</t>
  </si>
  <si>
    <t>LICENCIADO EN TECNOLOGÍA EN CIENCIAS DEL DEPORTE Y CULTURA FÍSICA</t>
  </si>
  <si>
    <t>TITULADO EN TECNOLOGÍA EN CIENCIAS DEL DEPORTE Y CULTURA FÍSICA</t>
  </si>
  <si>
    <t>APOYO ADMINISTRATIVO PARA LA GESTION DE LA GERENCIA DE OPERACIONES</t>
  </si>
  <si>
    <t>40708415</t>
  </si>
  <si>
    <t>GUTIERREZ TORRES ELY ROGER</t>
  </si>
  <si>
    <t>ESPECIALISTA II – SERVICIOS LOGÍSTICOS A LA PRENSA</t>
  </si>
  <si>
    <t>40723053</t>
  </si>
  <si>
    <t>CARRILLO FERNANDEZ JESSICA MAGALY</t>
  </si>
  <si>
    <t>LICENCIADA EN CIENCIAS DE LA COMUNICACIÓN</t>
  </si>
  <si>
    <t>ANALISTA III – CRONOMETRAJE, MARCACION Y RESULTADOS</t>
  </si>
  <si>
    <t>40729752</t>
  </si>
  <si>
    <t>HUERTAS SAONA CHRISTIAN ALEXIS</t>
  </si>
  <si>
    <t>40734292</t>
  </si>
  <si>
    <t>BUSANOVICH ESPINOZA JOHANNA CATHERINE</t>
  </si>
  <si>
    <t>TITULADO TECNICO EN SECRETARIADO EJECUTIVO CASTELLANO</t>
  </si>
  <si>
    <t>ESPECIALISTA II - EN INTELIGENCIA</t>
  </si>
  <si>
    <t>40786354</t>
  </si>
  <si>
    <t>ESPINOZA SANCHEZ CARLOS ENRIQUE</t>
  </si>
  <si>
    <t>LICENCIADO EN CIENCIAS MILITARES CON MENCIÓN EN ADMINISTRACIÓN</t>
  </si>
  <si>
    <t>TITULADO EN CIENCIAS MILITARES CON MENCIÓN EN ADMINISTRACIÓN</t>
  </si>
  <si>
    <t>40795704</t>
  </si>
  <si>
    <t>CARRASCO PEREZ MARIANA YANINY</t>
  </si>
  <si>
    <t>40800524</t>
  </si>
  <si>
    <t>BARRIOS VILCHEZ KELLY ALEJANDRA</t>
  </si>
  <si>
    <t>LICENCIADA EN ADMINISTRACIÓN DE EMPRESAS</t>
  </si>
  <si>
    <t>ESPECIALISTA II PARA LA COORDINACION DE SERVICIOS AL ESPECTADOR EN RECINTO</t>
  </si>
  <si>
    <t>40807786</t>
  </si>
  <si>
    <t>CASTILLO BASTO LUZ ANGELA</t>
  </si>
  <si>
    <t>40852974</t>
  </si>
  <si>
    <t>ESPINOZA LEON DAVID EUGENIO</t>
  </si>
  <si>
    <t>TECNICO EN VENTAS COMPUTARIZADO</t>
  </si>
  <si>
    <t>TECNICA INCOMPLETA</t>
  </si>
  <si>
    <t>TECNICA INCOMPLETA EN TECNICO EN VENTAS COMPUTARIZADO</t>
  </si>
  <si>
    <t>40860545</t>
  </si>
  <si>
    <t>SUAREZ AMAPANQUI ADA LICCET TERESA</t>
  </si>
  <si>
    <t>LICENCIADA EN TURISMO Y HOTELERIA</t>
  </si>
  <si>
    <t>TITULADO EN TURISMO Y HOTELERIA</t>
  </si>
  <si>
    <t>JEFA DE LA OFICINA DE VOLUNTARIADO</t>
  </si>
  <si>
    <t>40898440</t>
  </si>
  <si>
    <t>MORALES BOCANEGRA ANGELA CRISTINA</t>
  </si>
  <si>
    <t>40905284</t>
  </si>
  <si>
    <t>LANDA ROMANI PAUL MARTIN</t>
  </si>
  <si>
    <t>JEFA DE LA OFICINA DE ACREDITACION</t>
  </si>
  <si>
    <t>40953948</t>
  </si>
  <si>
    <t>CARHUAS HUACHO SUSAN</t>
  </si>
  <si>
    <t>INGENIERIA DE SISTEMAS</t>
  </si>
  <si>
    <t>TITULADA EN INGENIERIA DE SISTEMAS</t>
  </si>
  <si>
    <t>ESPECIALISTA II – IBC Y SATELITE FARM</t>
  </si>
  <si>
    <t>40971131</t>
  </si>
  <si>
    <t>BASURTO SUSANIBAR JULISSA</t>
  </si>
  <si>
    <t>40971974</t>
  </si>
  <si>
    <t>PABLO ZEVALLOS ELVIS RONALD</t>
  </si>
  <si>
    <t>INEGENIERO INDUSTRIAL</t>
  </si>
  <si>
    <t>40978845</t>
  </si>
  <si>
    <t>MEDINA CABRERA HANS EVER</t>
  </si>
  <si>
    <t>40990325</t>
  </si>
  <si>
    <t>DE LOS SANTOS HUAMAN PATRICIA</t>
  </si>
  <si>
    <t>LICENCIADADA EN ADMINISTRACIÓN HOTELERA</t>
  </si>
  <si>
    <t>TITULADA EN LICENCIADADA EN ADMINISTRACIÓN HOTELERA</t>
  </si>
  <si>
    <t>41011143</t>
  </si>
  <si>
    <t>MONTEVERDE ORBEGOSO BRUNO EDUARDO</t>
  </si>
  <si>
    <t>BACHILLER EN ECONOMIA</t>
  </si>
  <si>
    <t>ESPECIALISTA III - SOPORTE TECNICO DE ASEGURAMIENTO EN LA GESTION DE PROYECTOS</t>
  </si>
  <si>
    <t>41011449</t>
  </si>
  <si>
    <t>FALCONI OSORIO OMAR SAUL</t>
  </si>
  <si>
    <t>EJECUTIVO I - ENCARGADA DE SERVICIOS ECUESTRES</t>
  </si>
  <si>
    <t>41033478</t>
  </si>
  <si>
    <t>JULIAN GONZALES MILAGROS AMELIA</t>
  </si>
  <si>
    <t>INGENIERA ZOOTECNISTA</t>
  </si>
  <si>
    <t>TITULADO EN INGENIERÍA ZOOTECNISTA</t>
  </si>
  <si>
    <t>41054090</t>
  </si>
  <si>
    <t>COLLACHAGUA PEREZ DANIEL HUGO</t>
  </si>
  <si>
    <t>TITULADO EN INGENIERÍA DE SISTEMAS Y CÓMPUTO</t>
  </si>
  <si>
    <t>ESPECIALISTA II - REVISOR DE LA ESPECIALIDAD DE COSTOS Y VALORIZACIONES</t>
  </si>
  <si>
    <t>41102488</t>
  </si>
  <si>
    <t>PALOMINO MAMANI HUMBERTO</t>
  </si>
  <si>
    <t>ANALISTA III PARA LA GESTION DE PROYECTOS ESPECIALES DE ALMACENAMIENTO Y DISTRIBUCIÓN</t>
  </si>
  <si>
    <t>41102593</t>
  </si>
  <si>
    <t>REYES RAZURI JUAN CARLOS</t>
  </si>
  <si>
    <t>ANALISTA III - EN ASIGNACIÓN Y SISTEMAS</t>
  </si>
  <si>
    <t>41116740</t>
  </si>
  <si>
    <t>ROMERO LEON LUIS ALBERTO</t>
  </si>
  <si>
    <t xml:space="preserve">COORDINADOR ADMINISTRATIVO </t>
  </si>
  <si>
    <t>41124946</t>
  </si>
  <si>
    <t>REYES PRIETO CHRISS JEANIFFER</t>
  </si>
  <si>
    <t>41128333</t>
  </si>
  <si>
    <t>MIRANDA FIDEL CRISTINA ERIKA</t>
  </si>
  <si>
    <t>TITULADO EN LICENCIADA EN TURISMO Y HOTELERÍA</t>
  </si>
  <si>
    <t xml:space="preserve">ESPECIALISTA III - GESTOR DEL PROYECTO ECUESTRE </t>
  </si>
  <si>
    <t>41160426</t>
  </si>
  <si>
    <t>BORJA MANZUR KARINA DEL PILAR</t>
  </si>
  <si>
    <t>41166760</t>
  </si>
  <si>
    <t>ROQUE GELDRES SONIA OLENKA</t>
  </si>
  <si>
    <t>EJECUTIVA III - RESPONSABLE DE LA UNIDAD FUNCIONAL DE OPERACIONES DE ACREDITACION</t>
  </si>
  <si>
    <t>41192721</t>
  </si>
  <si>
    <t>ZUGAZA ARTAZA MORALES SARA ALAITZ</t>
  </si>
  <si>
    <t>LICENCIADA EN ADMINISTRACIÓN EN TURISMO</t>
  </si>
  <si>
    <t>TITULADO EN LICENCIADA EN ADMINISTRACIÓN EN TURISMO</t>
  </si>
  <si>
    <t>ESPECIALISTA II EN PROCESOS DEL SISTEMA DE GESTIÓN DE RECURSOS HUMANOS</t>
  </si>
  <si>
    <t>41200358</t>
  </si>
  <si>
    <t>SANCHEZ TORRES MARTHA GIOVANNA</t>
  </si>
  <si>
    <t xml:space="preserve">ESPECIALISTA II EN PRESTACIONES Y CEREMONIAS DE PREMIACIÓN DEPORTIVAS </t>
  </si>
  <si>
    <t>41224654</t>
  </si>
  <si>
    <t>ALEGRIA RUIZ CRISTINA</t>
  </si>
  <si>
    <t>LICENCIADA EN NEGOCIOS INTERNACIONALES Y TURISMO</t>
  </si>
  <si>
    <t>TITULADO EN LICENCIADA EN NEGOCIOS INTERNACIONALES Y TURISMO</t>
  </si>
  <si>
    <t>ESPECIALISTA I – ENTREGA DE SERVICIOS DE TECNOLOGIA</t>
  </si>
  <si>
    <t>41240558</t>
  </si>
  <si>
    <t>SILVA BYTTON JEFFERSON DAVIS</t>
  </si>
  <si>
    <t>ESPECIALISTA II - COORDINADOR DE INTERPRETACIÓN</t>
  </si>
  <si>
    <t>41264877</t>
  </si>
  <si>
    <t>APARICIO ARRIETA DANIEL FRANCISCO</t>
  </si>
  <si>
    <t>ESPECIALISTA I – ENTRENAMIENTO EN SISTEMAS DE TECNOLOGIA</t>
  </si>
  <si>
    <t>41301062</t>
  </si>
  <si>
    <t>TAPIA ALVAREZ JAMES DAVID</t>
  </si>
  <si>
    <t>INGENIERÍA INFORMÁTICA</t>
  </si>
  <si>
    <t>TITULADO EN INGENIERO INFORMÁTICO</t>
  </si>
  <si>
    <t>ESPECIALISTA II PATROCINIOS, TICKETING, LICENCIAS Y ESPACIOS COMERCIALES</t>
  </si>
  <si>
    <t>41322349</t>
  </si>
  <si>
    <t>NUÑEZ OPORTO PATRICIO</t>
  </si>
  <si>
    <t>COORDINADOR DE CONTRATACIONES</t>
  </si>
  <si>
    <t>41323387</t>
  </si>
  <si>
    <t>BALAREZO MONTES JEFF ALFREDO</t>
  </si>
  <si>
    <t>ESPECIALISTA III – COORDINADOR DE GESTIÓN OPERATIVA</t>
  </si>
  <si>
    <t>41331735</t>
  </si>
  <si>
    <t>BOLAÑOS MATELLINI SILVANA SANDRA</t>
  </si>
  <si>
    <t>41341369</t>
  </si>
  <si>
    <t>LAMA TRILLO RAFAEL ARTURO</t>
  </si>
  <si>
    <t>ANALISTA I PARA LOS SERVICIOS DE TRANSPORTE</t>
  </si>
  <si>
    <t>41353361</t>
  </si>
  <si>
    <t>MADRID DIAZ SAMMY SERGIO</t>
  </si>
  <si>
    <t>TURISMO Y HOTELERIA</t>
  </si>
  <si>
    <t>BACHILLER EN TURISMO Y HOTELERIA</t>
  </si>
  <si>
    <t>41357248</t>
  </si>
  <si>
    <t>JAUREGUI SILVA JESUS ANTONIO</t>
  </si>
  <si>
    <t>41360354</t>
  </si>
  <si>
    <t>LLAURY LOPEZ FLOR DE MARIA</t>
  </si>
  <si>
    <t>41362582</t>
  </si>
  <si>
    <t>LOZANO MEZA VANESSA ROSALYNN</t>
  </si>
  <si>
    <t>TITULADO EN PSICOLOGÍA</t>
  </si>
  <si>
    <t>41370411</t>
  </si>
  <si>
    <t>PFOCCORI QUISPE WILBERT</t>
  </si>
  <si>
    <t>ESPECIALISTA III – EN PROGRAMA CULTURAL</t>
  </si>
  <si>
    <t>41380295</t>
  </si>
  <si>
    <t>VASQUEZ LOAYZA CINDY VANESSA</t>
  </si>
  <si>
    <t>LICENCIADO EN ADMINISTRACIÓN EN TRURISMO</t>
  </si>
  <si>
    <t>TITULADO EN LICENCIADO EN ADMINISTRACIÓN EN TRURISMO</t>
  </si>
  <si>
    <t>ESPECIALISTA I – ESPECIALISTA LOGÍSTICO</t>
  </si>
  <si>
    <t>41382152</t>
  </si>
  <si>
    <t>ALVITRES ORE GISSELA JUANA</t>
  </si>
  <si>
    <t>41392706</t>
  </si>
  <si>
    <t>BECERRA MENDOZA VANESSA LEONOR</t>
  </si>
  <si>
    <t xml:space="preserve">ANALISTA II – SOPORTE TÉCNICO </t>
  </si>
  <si>
    <t>41413217</t>
  </si>
  <si>
    <t>RUITON TORRES ERICK CIRO</t>
  </si>
  <si>
    <t>41486005</t>
  </si>
  <si>
    <t>ALVÁN CHARBONNEL MICHEL</t>
  </si>
  <si>
    <t>ESPECIALISTA II EN COORDINACIÓN DE VEHÍCULOS PESADOS</t>
  </si>
  <si>
    <t>41497290</t>
  </si>
  <si>
    <t>CORTIJO FREUNDT RODRIGO GIOVANNI</t>
  </si>
  <si>
    <t>ESPECIALISTA I - SEGURIDAD DE REDES DE TELECOMUNICACIONES</t>
  </si>
  <si>
    <t>41504766</t>
  </si>
  <si>
    <t>FEIJO BALMACEDA JUAN CARLOS</t>
  </si>
  <si>
    <t>INGENIERÍA ELECTRÓNICA Y TELECOMUNICACIONES</t>
  </si>
  <si>
    <t>TITULADO EN INGENIERÍA ELECTRÓNICA Y TELECOMUNICACIONES</t>
  </si>
  <si>
    <t>ESPECIALISTA I - PLANIFICACIÓN DE EVENTOS DE PRUEBA I</t>
  </si>
  <si>
    <t>41514389</t>
  </si>
  <si>
    <t>CEPERO FIGUEROA MARIA ALEXANDRA</t>
  </si>
  <si>
    <t>ANALISTA III – DE RECLUTAMIENTO Y SELECCIÓN DE PERSONAL PAGADO</t>
  </si>
  <si>
    <t>41526536</t>
  </si>
  <si>
    <t>RAZO HUAMANI CHRISTIAN</t>
  </si>
  <si>
    <t xml:space="preserve">ESPECIALISTA I – SISTEMAS DE TECNOLOGÍA PARA LOS JUEGOS </t>
  </si>
  <si>
    <t>41530561</t>
  </si>
  <si>
    <t>MORAN RIVAS ENZO ERICK</t>
  </si>
  <si>
    <t>BACHILLER EN INGENIERO DE SISTEMAS</t>
  </si>
  <si>
    <t>ANALISTA III - SOPORTE TÉCNICO</t>
  </si>
  <si>
    <t>41537978</t>
  </si>
  <si>
    <t>CORRALES GONZALES JULIO CESAR ALEJANDR</t>
  </si>
  <si>
    <t>TECNICO EN INFORMÁTICA</t>
  </si>
  <si>
    <t>EGRESADO TECNICO EN TECNICO EN INFORMÁTICA</t>
  </si>
  <si>
    <t>41542614</t>
  </si>
  <si>
    <t>BRUSTON BERMUDEZ CARLOS BRUNO</t>
  </si>
  <si>
    <t>ESPECIALISTA II EN OPERACIONES DE TRASLADO DE VILLAS</t>
  </si>
  <si>
    <t>41555148</t>
  </si>
  <si>
    <t>BLAS CHAVEZ KARLA EVELYN</t>
  </si>
  <si>
    <t>41559958</t>
  </si>
  <si>
    <t>PARIONA VASQUEZ RONALD</t>
  </si>
  <si>
    <t>EJECUTIVO I ENCARGADO DE SERVICIOS MEDICOS</t>
  </si>
  <si>
    <t>41561930</t>
  </si>
  <si>
    <t>PINEDA VIDANGOS VANESSA ALISANDI</t>
  </si>
  <si>
    <t>MEDICINA FÍSICA Y REHABILITACIÓN</t>
  </si>
  <si>
    <t>TITULADO EN MEDICINA FÍSICA Y REHABILITACIÓN</t>
  </si>
  <si>
    <t>41592870</t>
  </si>
  <si>
    <t>TRIGOSO VERGARAY MIULLER</t>
  </si>
  <si>
    <t>ESPECIALISTA I SEGURIDAD Y EVACUACIÓN EN SERVICIOS GENERALES</t>
  </si>
  <si>
    <t>41609455</t>
  </si>
  <si>
    <t>CARDENAS PONCE PAOLA LEONOR</t>
  </si>
  <si>
    <t>INGENIERA DE MINAS</t>
  </si>
  <si>
    <t>TITULADO EN INGENIERÍA DE MINAS</t>
  </si>
  <si>
    <t>41617542</t>
  </si>
  <si>
    <t>MORENO KONO JAIME JESUS</t>
  </si>
  <si>
    <t>TITULADO TECNICO EN ADMINISTRACIÓN DE EMPRESAS</t>
  </si>
  <si>
    <t>EJECUTIVO I - COORDINADOR DE LA OFICINA DE PROYECTOS DE TECNOLOGIA</t>
  </si>
  <si>
    <t>41633380</t>
  </si>
  <si>
    <t>SARMIENTO CARO PATRICIO LUIS</t>
  </si>
  <si>
    <t>ANALISTA III – DE CAMPAÑA</t>
  </si>
  <si>
    <t>41635233</t>
  </si>
  <si>
    <t>GONZALES GARCIA ELENA MARGARITA</t>
  </si>
  <si>
    <t>MARKETING</t>
  </si>
  <si>
    <t>TITULADO EN LICENCIADA EN MARKETING</t>
  </si>
  <si>
    <t>ESPECIALISTA LEGAL III – EN GESTIÓN ADMINISTRATIVA DE PROYECTOS DE INVERSIÓN</t>
  </si>
  <si>
    <t>41687696</t>
  </si>
  <si>
    <t>FLORES CASTRO LUZ MARINA CAROLINA</t>
  </si>
  <si>
    <t>TITULADO EN ABOGADA</t>
  </si>
  <si>
    <t>41687713</t>
  </si>
  <si>
    <t>DONGO PLACENCIA ERIKA MARISSA</t>
  </si>
  <si>
    <t>LICENCIADA EN COMUNICACIÓN Y PUBLICIDAD</t>
  </si>
  <si>
    <t>TITULADO EN COMUNICACIÓN Y PUBLICIDAD</t>
  </si>
  <si>
    <t>41689177</t>
  </si>
  <si>
    <t>SOLSOL SALDAÑA SARA SOFIA</t>
  </si>
  <si>
    <t>ESPECIALISTA I – PLANIFICACIÓN Y COORDINACIÓN DE EVENTOS DE PRUEBA</t>
  </si>
  <si>
    <t>41689962</t>
  </si>
  <si>
    <t>PEREZ PASCUAL ZULEMA PATRICIA</t>
  </si>
  <si>
    <t>ADMINISTRACIÓN DE TURISMO</t>
  </si>
  <si>
    <t>41691001</t>
  </si>
  <si>
    <t>LEON VARGAS ANA LUCIA</t>
  </si>
  <si>
    <t>41715936</t>
  </si>
  <si>
    <t>VIVANCO CORDOVA ELIZABETH CONSUELO</t>
  </si>
  <si>
    <t>41723209</t>
  </si>
  <si>
    <t>MEDINA GALVEZ ELSA PATRICIA</t>
  </si>
  <si>
    <t>ESPECIALISTA II EN ADAPTACIÓN OPERATIVA DE VILLAS</t>
  </si>
  <si>
    <t>41727208</t>
  </si>
  <si>
    <t>MOCARRO WILLIS JOSE BERNARDO</t>
  </si>
  <si>
    <t>INGENIERO MECANICO ELECTRICISTA</t>
  </si>
  <si>
    <t>TITULADO EN INGENIERO MECANICO ELECTRICISTA</t>
  </si>
  <si>
    <t>SUBDIRECTOR DE LA SUBDIRECCION DE SERVICIOS A LOS JUEGOS Y SERVICIOS MEDICOS</t>
  </si>
  <si>
    <t>41745859</t>
  </si>
  <si>
    <t>MELLO LOAYZA GIANMARCO</t>
  </si>
  <si>
    <t>ESPECIALISTA I EN TRÁNSITO</t>
  </si>
  <si>
    <t>41751619</t>
  </si>
  <si>
    <t>ROSAS MOLOCHE LUIS STEVEN</t>
  </si>
  <si>
    <t>41772591</t>
  </si>
  <si>
    <t>DEL AGUILA GOMEZ KELLY YOLANDA</t>
  </si>
  <si>
    <t>LICENCIADA EN GESTION, CON MENCION EN GESTION DE EMPRESAS</t>
  </si>
  <si>
    <t>TITULADO EN GESTION, CON MENCION EN GESTION DE EMPRESAS</t>
  </si>
  <si>
    <t>ESPECIALISTA II - EN PROCESOS DE SERVICIOS MÉDICOS</t>
  </si>
  <si>
    <t>41773537</t>
  </si>
  <si>
    <t>CABALLERO SIME MONICA TERESA</t>
  </si>
  <si>
    <t>ESPECIALISTA I MANTENIMIENTO EN SERVICIOS GENERALES</t>
  </si>
  <si>
    <t>41807390</t>
  </si>
  <si>
    <t>LEIVA LORA VICTOR VICENTE</t>
  </si>
  <si>
    <t>INGENIERO MECÁNICO Y ELECTRICISTA</t>
  </si>
  <si>
    <t>TITULADO EN INGENIERÍA MECÁNICA Y ELÉCTRICA</t>
  </si>
  <si>
    <t>ESPECIALISTA III - MARCA</t>
  </si>
  <si>
    <t>41821548</t>
  </si>
  <si>
    <t>IBAÑEZ GABILONDO ALEJANDRA MARIA</t>
  </si>
  <si>
    <t>TITULADO EN LICENCIADA EN COMUNICACIÓN Y PUBLICIDAD</t>
  </si>
  <si>
    <t>41837175</t>
  </si>
  <si>
    <t>MARREROS SIME JORGE ALEJANDRO</t>
  </si>
  <si>
    <t>41844952</t>
  </si>
  <si>
    <t>VALDEZ ZAMUDIO NADEJKA ELIZABETH</t>
  </si>
  <si>
    <t>ADMINISTRACIÓN HOTELERA</t>
  </si>
  <si>
    <t>BACHILLER EN ADMINISTRACIÓN HOTELERA</t>
  </si>
  <si>
    <t>41849663</t>
  </si>
  <si>
    <t>URBINA ARIAS JUAN ANTONIO</t>
  </si>
  <si>
    <t>LICENCIADO EN EDUCACION FISICA Y DEPORTE</t>
  </si>
  <si>
    <t>TITULADO EN LICENCIADO EN EDUCACION FISICA Y DEPORTE</t>
  </si>
  <si>
    <t>41857756</t>
  </si>
  <si>
    <t>CERRON AVILA CECILIA ISABEL</t>
  </si>
  <si>
    <t>41859006</t>
  </si>
  <si>
    <t>LEON MARTELL ERLAND ALDO</t>
  </si>
  <si>
    <t>41870075</t>
  </si>
  <si>
    <t>VASQUEZ SARAVIA CARLOS ROBINSON</t>
  </si>
  <si>
    <t>41873415</t>
  </si>
  <si>
    <t>FUENTES PARDAVE CESAR ABDON</t>
  </si>
  <si>
    <t>EJECUTIVO II - RESPONSABLE DE LA UNIDAD DE ESTUDIOS</t>
  </si>
  <si>
    <t>41904014</t>
  </si>
  <si>
    <t>FLORES MIRANDA KEVIN PAVEL</t>
  </si>
  <si>
    <t>42012085</t>
  </si>
  <si>
    <t>ROJAS TULICH MICHAEL ANTONIO</t>
  </si>
  <si>
    <t>INGENIERO DE SISTEMAS Y CÓMPUTO</t>
  </si>
  <si>
    <t>COORDINADOR EN RECLUTAMIENTO Y SELECCIÓN DE VOLUNTARIOS Y PERSONAL PAGADO</t>
  </si>
  <si>
    <t>42069409</t>
  </si>
  <si>
    <t>GINES VEGA WALTER</t>
  </si>
  <si>
    <t>LICENCIADO EN PSICOLOGÍA CON MENCIÓN EN PSICOLOGIA SOCIAL</t>
  </si>
  <si>
    <t>TITULADO EN LICENCIADO EN PSICOLOGÍA CON MENCIÓN EN PSICOLOGIA SOCIAL</t>
  </si>
  <si>
    <t>SUBDIRECTORA DE LA SUBDIRECCION DE RELACIONES INTERNACIONALES Y PROTOCOLO DEPORTIVO</t>
  </si>
  <si>
    <t>42074733</t>
  </si>
  <si>
    <t>QUINTANILLA CAMARGO MIRIAM MARIANA</t>
  </si>
  <si>
    <t>42083524</t>
  </si>
  <si>
    <t>ZENITAGOYA TANTA RAUL DANNY</t>
  </si>
  <si>
    <t xml:space="preserve">ESPECIALISTA I – SISTEMAS DE INTERNET </t>
  </si>
  <si>
    <t>42154935</t>
  </si>
  <si>
    <t>ALEGRIA VASQUEZ MARCO JOE</t>
  </si>
  <si>
    <t>42189710</t>
  </si>
  <si>
    <t>SARMIENTO VERA ELENA EUGENIA</t>
  </si>
  <si>
    <t>ANALISTA III - RECLUTAMIENTO Y SELECCIÓN DE VOLUNTARIOS</t>
  </si>
  <si>
    <t>42196952</t>
  </si>
  <si>
    <t>GRADOS TRINIDAD DIANA MARGOT</t>
  </si>
  <si>
    <t>PSICOLOGÍA</t>
  </si>
  <si>
    <t>TITULADA EN PSICOLOGÍA</t>
  </si>
  <si>
    <t>ESPECIALISTA I – RESPONSABLE DE SOPORTE GESTIÓN DE PROYECTOS</t>
  </si>
  <si>
    <t>42221725</t>
  </si>
  <si>
    <t>PISFIL AGUILAR REBECA</t>
  </si>
  <si>
    <t>ANALISTA III – EN ASIGNACIÓN Y SISTEMAS</t>
  </si>
  <si>
    <t>42225053</t>
  </si>
  <si>
    <t>CORDOVA GOMEZ JOSE LUIS</t>
  </si>
  <si>
    <t>TITULADO EN INGENIERÍA DE SISTEMAS Y COMPUTO</t>
  </si>
  <si>
    <t>ESPECIALISTA I EN PRODUCCIÓN DE INAUGURACIÓN Y CLAUSURA</t>
  </si>
  <si>
    <t>42235069</t>
  </si>
  <si>
    <t>LEDESMA AREVALO SUSANA BERTHA</t>
  </si>
  <si>
    <t>EJECUTIVO III - RESPONSABLE DE LA UNIDAD FUNCIONAL DE GESTION DE LAS RELACIONES HUMANAS DE LA OPJ</t>
  </si>
  <si>
    <t>42245848</t>
  </si>
  <si>
    <t>ABANTO ALVA HENRRY FRANK</t>
  </si>
  <si>
    <t>TITULADO EN DERECHO Y CIENCIAS POLÍTICAS</t>
  </si>
  <si>
    <t>2</t>
  </si>
  <si>
    <t>42259014</t>
  </si>
  <si>
    <t>GARCIA TRUJILLO ZARELA MILAGROS</t>
  </si>
  <si>
    <t xml:space="preserve">ESPECIALISTA II – ACCESIBILIDAD </t>
  </si>
  <si>
    <t>42280693</t>
  </si>
  <si>
    <t>INDACOCHEA PREVOST PEDRO JORGE</t>
  </si>
  <si>
    <t>42290068</t>
  </si>
  <si>
    <t>LINDO CARDENAS ANGELO ALEXIS</t>
  </si>
  <si>
    <t>CIENCIA POLÍTICA</t>
  </si>
  <si>
    <t>BACHILLER EN CIENCIA POLÍTICA</t>
  </si>
  <si>
    <t>ESPECIALISTA I - SISTEMAS EN LINEA</t>
  </si>
  <si>
    <t>42319945</t>
  </si>
  <si>
    <t>MINAYA ISIQUE JESUS FRANCISCO</t>
  </si>
  <si>
    <t>TITULADO EN INGENIERÍA INFORMÁTICA</t>
  </si>
  <si>
    <t>42358160</t>
  </si>
  <si>
    <t>DIAZ NUÑEZ MAYRA STEPHANIE</t>
  </si>
  <si>
    <t>ANALISTA III – PARA APOYO EN LA SUPERVISIÓN DE MANTENIMIENTO DE INFRAESTRUCTURA DE SEDES</t>
  </si>
  <si>
    <t>42369183</t>
  </si>
  <si>
    <t>CASTILLO COLAN VICTOR ALFONSO</t>
  </si>
  <si>
    <t>42371341</t>
  </si>
  <si>
    <t>VIGIL CASTILLO KARINA</t>
  </si>
  <si>
    <t>LICENCIADO EN EDUCACIÓN SECUNDARIA - LENGUA, LITERATURA Y COMUNICACIÓN</t>
  </si>
  <si>
    <t>TITULADO EN EDUCACIÓN SECUNDARIA</t>
  </si>
  <si>
    <t>42385497</t>
  </si>
  <si>
    <t>QUIROZ ANGULO CHRISTIAN JANDERSON</t>
  </si>
  <si>
    <t>INGENIERO EN INFORMATICA Y SISTEMAS</t>
  </si>
  <si>
    <t>TITULADO EN INGENIERÍA EN INFORMATICA Y SISTEMAS</t>
  </si>
  <si>
    <t>PROFESIONAL EN ESTUDIOS DE PREINVERSION</t>
  </si>
  <si>
    <t>42408181</t>
  </si>
  <si>
    <t>SULCA TORRES LISBETH</t>
  </si>
  <si>
    <t>TITULADA EN ECONOMÍA</t>
  </si>
  <si>
    <t>42413001</t>
  </si>
  <si>
    <t>CAYO BOLARTE ADY BETTY</t>
  </si>
  <si>
    <t>42420584</t>
  </si>
  <si>
    <t>ROMERO SULCA FERNANDO VLADIMIR</t>
  </si>
  <si>
    <t>BACHILLER EN ADMINISTRACIÓN DE NEGOCIOS</t>
  </si>
  <si>
    <t>42459825</t>
  </si>
  <si>
    <t>CHICCHON VELASQUEZ CARMEN LUCIA</t>
  </si>
  <si>
    <t>ESPECIALISTA II - EN PRESUPUESTO PUBLICO</t>
  </si>
  <si>
    <t>42472887</t>
  </si>
  <si>
    <t>NARVAEZ ORE CARLOS OSCAR ALFREDO</t>
  </si>
  <si>
    <t>42495303</t>
  </si>
  <si>
    <t>ESPINOZA MARTEL HERBEN BASILIO</t>
  </si>
  <si>
    <t>42506469</t>
  </si>
  <si>
    <t>GONZALES LUDEÑA VICTOR DANIEL</t>
  </si>
  <si>
    <t>ESPECIALISTA I - DIGITAL</t>
  </si>
  <si>
    <t>42509113</t>
  </si>
  <si>
    <t>ROJAS DEL CARPIO JOSE ANTONIO</t>
  </si>
  <si>
    <t>ANALISTA III - DE CAMPAÑAS</t>
  </si>
  <si>
    <t>42513064</t>
  </si>
  <si>
    <t>ANGULO ADRIANZEN CYNTHIA</t>
  </si>
  <si>
    <t>CIENCIA Y ARTES DE LA COMUNICACIÓN CON MENCIÓN EN PUBLICIDAD</t>
  </si>
  <si>
    <t>BACHILLER EN CIENCIA Y ARTES DE LA COMUNICACIÓN CON MENCIÓN EN PUBLICIDAD</t>
  </si>
  <si>
    <t xml:space="preserve">ESPECIALISTA II EN EQUIPAMIENTO DEPORTIVO </t>
  </si>
  <si>
    <t>42526151</t>
  </si>
  <si>
    <t>SUAREZ TIPIANI MIGUEL ANGEL</t>
  </si>
  <si>
    <t>ANALISTA II - ARCHIVO Y GESTION DOCUMENTARIA</t>
  </si>
  <si>
    <t>42566601</t>
  </si>
  <si>
    <t>CAICAY SALAS KAREN SOLAINE</t>
  </si>
  <si>
    <t>PROFESIONAL EN ARCHIVOS</t>
  </si>
  <si>
    <t>TECNICO SUPERIOR EN PROFESIONAL EN ARCHIVOS</t>
  </si>
  <si>
    <t>ANALISTA III – EN DISEÑO</t>
  </si>
  <si>
    <t>42612285</t>
  </si>
  <si>
    <t>DEL ROSARIO CAMARGO CARLOS DAVID</t>
  </si>
  <si>
    <t>ANALISTA III – EN ASIGNACION Y SISTEMAS</t>
  </si>
  <si>
    <t>42626890</t>
  </si>
  <si>
    <t>RETAMOZO MALDONADO JHOVNY</t>
  </si>
  <si>
    <t>ESPECIALISTA II - SALIDAS Y LLEGADAS</t>
  </si>
  <si>
    <t>42645762</t>
  </si>
  <si>
    <t>ARESTEGUI BRAVO MIRNA BRIDGIT</t>
  </si>
  <si>
    <t>ESPECIALISTA I - PARA LA COORDINACION DE SERVICIOS AL ESPECTADOR EN RECINTO</t>
  </si>
  <si>
    <t>42660964</t>
  </si>
  <si>
    <t>GUEVARA VENTO MARGARITA ROSSANA</t>
  </si>
  <si>
    <t>LICENCIADO EN EDUCACIÓN FÍSICA</t>
  </si>
  <si>
    <t>TITULADO EN EDUCACIÓN FÍSICA</t>
  </si>
  <si>
    <t>ESPECIALISTA I – EN INFRAESTRUCTURA DE TI</t>
  </si>
  <si>
    <t>42725885</t>
  </si>
  <si>
    <t>CABALLERO BALBIN CARLOS ALBERTO</t>
  </si>
  <si>
    <t>COMPUTACIÓN E INFORMÁTICA</t>
  </si>
  <si>
    <t>TITULADO TECNICO EN COMPUTACIÓN E INFORMÁTICA</t>
  </si>
  <si>
    <t>42726098</t>
  </si>
  <si>
    <t>ORUE RICCI KARLA PIA</t>
  </si>
  <si>
    <t>TURISMO Y HOTELERÍA</t>
  </si>
  <si>
    <t>42765766</t>
  </si>
  <si>
    <t>GRANDA SANTANA MARIA ZIRE</t>
  </si>
  <si>
    <t>ESPECIALISTA II EN PROGRAMACION PRESUPUESTAL</t>
  </si>
  <si>
    <t>42765832</t>
  </si>
  <si>
    <t>SAYAS HUARACA HAYDEE SOFIA</t>
  </si>
  <si>
    <t>SUBDIRECTOR DE LA SUBDIRECCION DE TRANSPORTE Y SEGURIDAD</t>
  </si>
  <si>
    <t>42770885</t>
  </si>
  <si>
    <t>CASTRO GUZMAN ALVARO ENRIQUE</t>
  </si>
  <si>
    <t>ESPECIALISTA II – CONVENIOS, CONTRATOS Y GESTIÓN PÚBLICA</t>
  </si>
  <si>
    <t>42773188</t>
  </si>
  <si>
    <t>RODRIGUEZ ANGELES LENIN ERNESTO</t>
  </si>
  <si>
    <t>ESPECIALISTA II - PARA SERVICIOS A LA PLAZA</t>
  </si>
  <si>
    <t>42800989</t>
  </si>
  <si>
    <t>MUÑOZ DUARTE ANAHI</t>
  </si>
  <si>
    <t>ADMINISTRACIÓN Y MARKETING</t>
  </si>
  <si>
    <t>BACHILLER EN ADMINISTRACIÓN Y MARKETING</t>
  </si>
  <si>
    <t>42805728</t>
  </si>
  <si>
    <t>ROMERO PALOMINO RAUL MARTIN</t>
  </si>
  <si>
    <t>42808972</t>
  </si>
  <si>
    <t>FAJARDO PIZARRO FRANCISCO ERICK IVAN</t>
  </si>
  <si>
    <t>ESPECIALISTA II EN COORDINACIÓN DE SERVICIO AL CLIENTE DE ACOMODACIONES</t>
  </si>
  <si>
    <t>42812450</t>
  </si>
  <si>
    <t>CHIRI NEVADO BETZABE DANIELA</t>
  </si>
  <si>
    <t>42847882</t>
  </si>
  <si>
    <t>UGAZ HERRERA IVÁN PABLO ADOLFO</t>
  </si>
  <si>
    <t>LICENCIADO EN ADMINISTRACIÓN HOTELERA</t>
  </si>
  <si>
    <t>TITULADO EN ADMINISTRACIÓN HOTELERA</t>
  </si>
  <si>
    <t>42906470</t>
  </si>
  <si>
    <t>PEGLAU TOLA JEAN PIERRE</t>
  </si>
  <si>
    <t>CIENCIAS PUBLICITARIAS</t>
  </si>
  <si>
    <t>TECNICO EN CIENCIAS PUBLICITARIAS</t>
  </si>
  <si>
    <t>42969350</t>
  </si>
  <si>
    <t>CHAVEZ HUAYHUA ANA</t>
  </si>
  <si>
    <t>42971028</t>
  </si>
  <si>
    <t>AYIN LEON ELIANA PAOLA</t>
  </si>
  <si>
    <t>42999416</t>
  </si>
  <si>
    <t>RENTEROS TUMAY EDUARDO JESUS</t>
  </si>
  <si>
    <t>43003169</t>
  </si>
  <si>
    <t>PEDREROS PASTOR PABLO JAVIER</t>
  </si>
  <si>
    <t>43018667</t>
  </si>
  <si>
    <t>HUAMAN FONSECA EDER TONY</t>
  </si>
  <si>
    <t>ESPECIALISTA I - PARA EL TRANSPORTE EN SEDES DE LIMA METROPOLITANA Y CALLAO</t>
  </si>
  <si>
    <t>43048858</t>
  </si>
  <si>
    <t>VILCHERRES RODRIGUEZ SANDRO JHOEL</t>
  </si>
  <si>
    <t>43055306</t>
  </si>
  <si>
    <t>MEJIA CASOS RICARDO LUIS</t>
  </si>
  <si>
    <t>ESPECIALISTA II - RADIOFRECUENCIA</t>
  </si>
  <si>
    <t>43088490</t>
  </si>
  <si>
    <t>VASQUEZ SALDAÑA EDWIN ALBERTO</t>
  </si>
  <si>
    <t>43090066</t>
  </si>
  <si>
    <t>SOTOMAYOR GUTIERREZ RAFAEL EUGENIO</t>
  </si>
  <si>
    <t>BACHILLER EN DERECHO Y CIENCIAS POLÍTICAS</t>
  </si>
  <si>
    <t>43091645</t>
  </si>
  <si>
    <t>DE LA CRUZ NUÑEZ DIANA CAROLINA</t>
  </si>
  <si>
    <t>ANALISTA II DE RECLUTAMIENTO Y SELECCIÓN DE VOLUNTARIADO</t>
  </si>
  <si>
    <t>43095820</t>
  </si>
  <si>
    <t>CRUZADO ANTONIO LICEL</t>
  </si>
  <si>
    <t>ANALISTA III - SEGURIDAD Y CIBERSEGURIDAD</t>
  </si>
  <si>
    <t>43124993</t>
  </si>
  <si>
    <t>ROJAS BECERRA DANNY DAVID</t>
  </si>
  <si>
    <t>ESPECIALISTA EN ESTUDIOS PREINVERSION DE UNIDAD DE ESTUDIOS</t>
  </si>
  <si>
    <t>43137192</t>
  </si>
  <si>
    <t>SALDAÑA ZOLORZANO YVONE KARINA</t>
  </si>
  <si>
    <t>ESPECIALISTA I EN PROGRAMA DE PLANEAMIENTO DE POLITICAS Y PROCEDIMIENTOS</t>
  </si>
  <si>
    <t>43144770</t>
  </si>
  <si>
    <t>CCAPA QUISPE ANGELA ELENA</t>
  </si>
  <si>
    <t>EJECUTIVO I ENCARGADO DE SERVICIOS A LOS ATLETAS DE LAS VILLAS</t>
  </si>
  <si>
    <t>43169496</t>
  </si>
  <si>
    <t>JARA PIZARRO ANGEL JESUS</t>
  </si>
  <si>
    <t>ESPECIALISTA I EN GESTION DE ADUANAS</t>
  </si>
  <si>
    <t>43172874</t>
  </si>
  <si>
    <t>D'UNIAM FRANCO ERIKA MUSYEE</t>
  </si>
  <si>
    <t>EJECUTIVO I - COORDINADOR DE SERVICIOS DE TECNOLOGIA DE LA INFORMACION</t>
  </si>
  <si>
    <t>43173641</t>
  </si>
  <si>
    <t>VALENZUELA CACERES CARLOS ENRIQUE</t>
  </si>
  <si>
    <t>INGENIERO DE SISTEMAS, COMPUTO Y TELECOMUNICACIONES</t>
  </si>
  <si>
    <t>TITULADO EN INGENIERIA DE SISTEMAS, COMPUTO Y TELECOMUNICACIONES</t>
  </si>
  <si>
    <t>43215567</t>
  </si>
  <si>
    <t>FARJE YAIPEN JOHANNA DELIA</t>
  </si>
  <si>
    <t>INGENIERA DE SISTEMAS</t>
  </si>
  <si>
    <t>43216775</t>
  </si>
  <si>
    <t>CONDE VARGAS MELISA EUGENIA</t>
  </si>
  <si>
    <t>ESPECIALISTA II - EN PROCESOS DE CONTROL ANTIDOPAJE</t>
  </si>
  <si>
    <t>43226335</t>
  </si>
  <si>
    <t>MONTENEGRO QUINTANA DIEGO JAVIER</t>
  </si>
  <si>
    <t>ESPECIALISTA III - INTEGRACIÓN Y PLANIFICACIÓN A PARAPANAMERICANOS</t>
  </si>
  <si>
    <t>43226503</t>
  </si>
  <si>
    <t>VIALE LEO ANDRES ENRIQUE</t>
  </si>
  <si>
    <t xml:space="preserve">COMUNICACIONES </t>
  </si>
  <si>
    <t>43233690</t>
  </si>
  <si>
    <t>HUAYNATE GRANADOS WALTER</t>
  </si>
  <si>
    <t>ESPECIALISTA II - EN SEGURIDAD PÚBLICA</t>
  </si>
  <si>
    <t>43259167</t>
  </si>
  <si>
    <t>SOLIS NORIEGA CARLOS AUGUSTO</t>
  </si>
  <si>
    <t>LICENCIADO EN EDUCACIÓN SECUNDARIA</t>
  </si>
  <si>
    <t>TITULADO EN LICENCIADO EN EDUCACIÓN SECUNDARIA</t>
  </si>
  <si>
    <t>ESPECIALISTA II - PROGRAMA DE PLANEAMIENTO DE NIVELES DE SERVICIO</t>
  </si>
  <si>
    <t>43287803</t>
  </si>
  <si>
    <t>SANCHEZ CERRO ZUAZO AMERICO ROLANDO</t>
  </si>
  <si>
    <t>CIENCIAS MARÍTIMO NAVALES</t>
  </si>
  <si>
    <t>BACHILLER EN CIENCIAS MARÍTIMO NAVALES</t>
  </si>
  <si>
    <t>ESPECIALISTA III - PLANEAMIENTO OPERACIONAL INTEGRADO</t>
  </si>
  <si>
    <t>43290851</t>
  </si>
  <si>
    <t>CANORA ESPINOSA JOSE LUIS</t>
  </si>
  <si>
    <t>LICENCIADO EN CIENCIAS MARITIMAS</t>
  </si>
  <si>
    <t>TITULADO EN LICENCIADO EN CIENCIAS MARITIMAS</t>
  </si>
  <si>
    <t>ESPECIALISTA I PARA LA COORDINACIÓN DE LA SEGURIDAD DE LA SEDE CON EL GOBIERNO</t>
  </si>
  <si>
    <t>43296098</t>
  </si>
  <si>
    <t>SANCHEZ CHAVEZ PEDRO ALBERTO</t>
  </si>
  <si>
    <t>LICENCIADO EN CIENCIAS MILITARES CON MENCIÓN EN INGENIERÍA</t>
  </si>
  <si>
    <t>TITULADO EN LICENCIADO EN CIENCIAS MILITARES CON MENCIÓN EN INGENIERÍA</t>
  </si>
  <si>
    <t xml:space="preserve">ESPECIALISTA I - ADMINISTRACIÓN DE LOS SISTEMAS DE TRANSPORTE Y MONITOREO DE FLOTA </t>
  </si>
  <si>
    <t>43303779</t>
  </si>
  <si>
    <t>CHAVEZ SIERRA DEYVID VALERIO</t>
  </si>
  <si>
    <t>ESPECIALISTA I – SOPORTE TÉCNICO DE INFRAESTRUCTURA DEFINITIVA</t>
  </si>
  <si>
    <t>43304046</t>
  </si>
  <si>
    <t>MELITON VALVERDE PAOLA AZUCENA</t>
  </si>
  <si>
    <t>ESPECIALISTA I PARA LA ADMINISTRACIÓN DE SEDES</t>
  </si>
  <si>
    <t>43309397</t>
  </si>
  <si>
    <t>FLORES DE GUIMARAES CESAR JORGE</t>
  </si>
  <si>
    <t>43313353</t>
  </si>
  <si>
    <t>ARMAS CALASICH JOSÉ CARLOS</t>
  </si>
  <si>
    <t>ESPECIALISTA III - EN GESTION DEL CONOCIMIENTO</t>
  </si>
  <si>
    <t>43314887</t>
  </si>
  <si>
    <t>CARVAJAL RAYMOND RICARDO ALBERTO JESU</t>
  </si>
  <si>
    <t>EJECUTIVO I - ENCARGADO DE ALIMENTOS Y BEBIDAS &amp; LIMPIEZA Y RESIDUOS</t>
  </si>
  <si>
    <t>43316998</t>
  </si>
  <si>
    <t>CHAMBERGO CHAPARRO FRANK NICHOLAS</t>
  </si>
  <si>
    <t>ESPECIALISTA I - EN PREPARACION OPERACIONAL</t>
  </si>
  <si>
    <t>43319175</t>
  </si>
  <si>
    <t>SACO VERTIZ PORTAL LUIS ENRIQUE</t>
  </si>
  <si>
    <t>LICENCIADO EN CIENCIAS MARÍTMAS NAVALES</t>
  </si>
  <si>
    <t>TITULADO EN LICENCIADO EN CIENCIAS MARÍTMAS NAVALES</t>
  </si>
  <si>
    <t>43321801</t>
  </si>
  <si>
    <t>CONTRERAS GOICOCHEA GUSTAVO WALTER</t>
  </si>
  <si>
    <t>ESPECIALISTA II EN CAPACITACIÓN Y ENTRENAMIENTO</t>
  </si>
  <si>
    <t>43323934</t>
  </si>
  <si>
    <t>TEJADA REDHEAD JORGE ROBERTO GUILLE</t>
  </si>
  <si>
    <t>BACHILLER EN ADMINISTRACIÓN Y CIENCIAS POLICIALES</t>
  </si>
  <si>
    <t>JEFE DE LA OFICINA DE GESTIÓN DE LA INTEGRACIÓN</t>
  </si>
  <si>
    <t>43331779</t>
  </si>
  <si>
    <t>ZARIQUIEY NUÑEZ RAFAEL FRANCISCO ALB</t>
  </si>
  <si>
    <t>43363364</t>
  </si>
  <si>
    <t>TAPIA CABEZAS JOSEPH OSCAR</t>
  </si>
  <si>
    <t>ESPECIALISTA II EN COORDINACIÓN DE ALIMENTACIÓN &amp; LIMPIEZA Y RESIDUOS EN SEDES</t>
  </si>
  <si>
    <t>43365966</t>
  </si>
  <si>
    <t>FARROÑAN LARA VADIR VICENTE</t>
  </si>
  <si>
    <t>BACHILLER EN INGENIERÍA AMBIENTAL</t>
  </si>
  <si>
    <t>SUBDIRECTOR DE LA SUBDIRECCION DE INTEGRACION OPERATIVA</t>
  </si>
  <si>
    <t>43366538</t>
  </si>
  <si>
    <t>LINARES ROCA CESAR FERNANDO MARTI</t>
  </si>
  <si>
    <t>TITULADO EN CIENCIAS MARITIMO NAVALES</t>
  </si>
  <si>
    <t>ESPECIALISTA II - PROGRAMA DE ORGANIZACIÓN INTEGRADA</t>
  </si>
  <si>
    <t>43371281</t>
  </si>
  <si>
    <t>MONTENEGRO VALDERRAMA JUAN CARLOS</t>
  </si>
  <si>
    <t>EJECUTIVO I -EN SEGURIDAD DE LAS TELECOMUNICACIONES Y ELECTRÓNICA DE LOS CENTROS DE COMANDO Y CONTROL</t>
  </si>
  <si>
    <t>43381103</t>
  </si>
  <si>
    <t>BARRUETO PLAZA EDGARDO JAIME</t>
  </si>
  <si>
    <t>43427813</t>
  </si>
  <si>
    <t>TRUJILLO CUEVA MILAGROS PATRICIA</t>
  </si>
  <si>
    <t>LICENCIADA EN ADMINISTRACION DE TURISMO</t>
  </si>
  <si>
    <t>TITULADO EN ADMINISTRACION DE TURISMO</t>
  </si>
  <si>
    <t>ANALISTA III – MANTENIMIENTO DE INFRAESTRUCTURA DE LAS SEDES</t>
  </si>
  <si>
    <t>43432480</t>
  </si>
  <si>
    <t>ZAVALA CANESSA ORNELLA</t>
  </si>
  <si>
    <t>43457941</t>
  </si>
  <si>
    <t>SOTOMAYOR RIOS LUIS EDUARDO</t>
  </si>
  <si>
    <t>43459942</t>
  </si>
  <si>
    <t>CARRANZA SALCEDO MARISOL PAMELA</t>
  </si>
  <si>
    <t>BACHILLER EN ADMINISTRACION HOTELERA</t>
  </si>
  <si>
    <t>ESPECIALISTA II - ESPECIALISTA EN PLANEAMIENTO</t>
  </si>
  <si>
    <t>43491006</t>
  </si>
  <si>
    <t>ACERO PULIDO HECTOR LUIS MIGUEL</t>
  </si>
  <si>
    <t>ESPECIALISTA I - EN PLANES LOGISTICOS DE SEGURIDAD</t>
  </si>
  <si>
    <t>43493399</t>
  </si>
  <si>
    <t>GARCIA MONTERO RODOLFO CHRISTIAN</t>
  </si>
  <si>
    <t>ESPECIALISTA I PROGRAMA DE ASISTENTES A LOS COMITES</t>
  </si>
  <si>
    <t>43529954</t>
  </si>
  <si>
    <t>ESTREMADOYRO BASURTO KARINA MONICA</t>
  </si>
  <si>
    <t>EJECUTIVO II - RESPONSABLE DE LA INTEGRACIÓN DEL ALISTAMIENTO OPERACIONAL</t>
  </si>
  <si>
    <t>43537213</t>
  </si>
  <si>
    <t>ADAWI CACERES LUIS RODOLFO</t>
  </si>
  <si>
    <t>CIENCIAS MARITIMAS NAVALES</t>
  </si>
  <si>
    <t>TITULADO EN CIENCIAS MARITIMAS NAVALES</t>
  </si>
  <si>
    <t>ESPECIALISTA II – AUDIO Y VIDEO</t>
  </si>
  <si>
    <t>43537423</t>
  </si>
  <si>
    <t>FLORES GUTIERREZ MARCO ANTONIO</t>
  </si>
  <si>
    <t>INGENIERO DE LAS TELECOMUNICACIONES</t>
  </si>
  <si>
    <t>TITULADO EN INGENIERO DE LAS TELECOMUNICACIONES</t>
  </si>
  <si>
    <t>ESPECIALISTA II - COORDINADOR EN LA GESTION PERSONAL DE LA DIRECCION DE OPERACIONES</t>
  </si>
  <si>
    <t>43548711</t>
  </si>
  <si>
    <t>TIMANA MEJIA ANA MARIA</t>
  </si>
  <si>
    <t>43561340</t>
  </si>
  <si>
    <t>VILLARROEL DEL CAMPO TOMAS ALEJANDRO</t>
  </si>
  <si>
    <t>INGENIERO COMERCIAL</t>
  </si>
  <si>
    <t>TITULADO EN INGENIERIA COMERCIAL</t>
  </si>
  <si>
    <t>43565872</t>
  </si>
  <si>
    <t>PINARES VIDAL JUAN EMILIO</t>
  </si>
  <si>
    <t>43572224</t>
  </si>
  <si>
    <t>RAMIREZ QUISPE EULOGIO JAVIER</t>
  </si>
  <si>
    <t>43588936</t>
  </si>
  <si>
    <t>ARANDA CIRILO ROMEO RODNEY</t>
  </si>
  <si>
    <t>ANALISTA III - PARA LA GESTION DE ACREDITACIONES VEHICULARES</t>
  </si>
  <si>
    <t>43598141</t>
  </si>
  <si>
    <t>TORRES OLIVAS MÓNICA NATALÍ</t>
  </si>
  <si>
    <t>TITULADO EN LICENCIADA EN SOCIOLOGÍA</t>
  </si>
  <si>
    <t>ESPECIALISTA II - EN PLANES ESPECIFICOS Y PROTOCOLOS DE ACTUACION</t>
  </si>
  <si>
    <t>43607319</t>
  </si>
  <si>
    <t>CUBILLAS TORRES SAMUEL</t>
  </si>
  <si>
    <t>43615795</t>
  </si>
  <si>
    <t>CARBAJAL GUTIERREZ LUCIA DEL CARMEN</t>
  </si>
  <si>
    <t>EJECUTIVO III PARA LA GESTION DE SEGURIDAD DE LOS JUEGOS PANAMERICANOS Y PARAPANAMERICANOS 2019</t>
  </si>
  <si>
    <t>43625376</t>
  </si>
  <si>
    <t>OBREGON EGOAVIL FERNANDO NEMESIO</t>
  </si>
  <si>
    <t>ANALISTA II EN SERVICIOS AL ESPECTADOR – ZONA 1</t>
  </si>
  <si>
    <t>43636813</t>
  </si>
  <si>
    <t>SELIS CASANOVA MARIA LIA</t>
  </si>
  <si>
    <t>EGRESADO EN COMUNICACIÓN</t>
  </si>
  <si>
    <t>ANALISTA III EN TRAMITE DOCUMENTARIO</t>
  </si>
  <si>
    <t>43638769</t>
  </si>
  <si>
    <t>ZAVALETA ROMERO DAYSY MATILDE</t>
  </si>
  <si>
    <t>ESPECIALISTA II - PARA LA GESTION DE LA COMISION MULTISECTORIAL DE SEGURIDAD DE LOS JUEGOS</t>
  </si>
  <si>
    <t>43646829</t>
  </si>
  <si>
    <t>TELLO GILARDI ANGEL ALFREDO</t>
  </si>
  <si>
    <t>43647059</t>
  </si>
  <si>
    <t>JUSCAMAITA PALACIOS PAMELA</t>
  </si>
  <si>
    <t>EJECUTIVO I – EN SERVICIOS CON ÁREAS FUNCIONALES Y RATE CARD</t>
  </si>
  <si>
    <t>43656135</t>
  </si>
  <si>
    <t>CORREA CIURLIZZA ALFREDO JORGE</t>
  </si>
  <si>
    <t>TITULADO EN LICENCIADO EN CIENCIAS MARITIMAS NAVALES</t>
  </si>
  <si>
    <t>43660753</t>
  </si>
  <si>
    <t>SALCEDO RUEDA NELLY GRACIELA</t>
  </si>
  <si>
    <t>LICENCIADA EN ARQUEOLOGIA</t>
  </si>
  <si>
    <t>TITULADO EN LICENCIADA EN ARQUEOLOGIA</t>
  </si>
  <si>
    <t>ESPECIALISTA III - EN DERECHO ADMINISTRATIVO</t>
  </si>
  <si>
    <t>43660793</t>
  </si>
  <si>
    <t>SOLIS SANCHEZ GIULIANA</t>
  </si>
  <si>
    <t>43678708</t>
  </si>
  <si>
    <t>GAMERO CLAUDET CINTHYA ELIZABETH</t>
  </si>
  <si>
    <t>43704384</t>
  </si>
  <si>
    <t>TINOCO GALLEGOS JUAN CARLOS</t>
  </si>
  <si>
    <t>TITULADO EN INGENIERO ELECTRICISTA</t>
  </si>
  <si>
    <t>43707756</t>
  </si>
  <si>
    <t>MULTHUAPTFF SALCEDO WEILHELMN BERGMAN</t>
  </si>
  <si>
    <t>ESPECIALISTA I - EN VIDEO Y VIGILANCIA</t>
  </si>
  <si>
    <t>43715772</t>
  </si>
  <si>
    <t>MARQUEZ ALVARADO OSCAR AURELIO</t>
  </si>
  <si>
    <t>CIENCIAS DE ADMINISTRACIÓN AEROESPACIAL</t>
  </si>
  <si>
    <t>BACHILLER EN CIENCIAS DE ADMINISTRACIÓN AEROESPACIAL</t>
  </si>
  <si>
    <t>ANALISTA III EN SELECCIÓN Y CONTRATACIÓN DE PERSONAL</t>
  </si>
  <si>
    <t>43754948</t>
  </si>
  <si>
    <t>BARNUEVO BALCAZAR CESAR JOHAN</t>
  </si>
  <si>
    <t>EGRESADO EN ADMINISTRACIÓN</t>
  </si>
  <si>
    <t>ANALISTA III – SOPORTE TECNICO INFRAESTRUCTURA TEMPORAL</t>
  </si>
  <si>
    <t>43805541</t>
  </si>
  <si>
    <t>SOTO ROSADO JONATHAN JESUS</t>
  </si>
  <si>
    <t>43809869</t>
  </si>
  <si>
    <t>LEON PULIDO HUGO JONATHAN</t>
  </si>
  <si>
    <t>ESPECIALISTA II COORDINADOR DE TRANSPORTE EN SEDES</t>
  </si>
  <si>
    <t>43824751</t>
  </si>
  <si>
    <t>OCHOA GUERRA HERNAN AGUSTIN</t>
  </si>
  <si>
    <t>ESPECIALISTA II GESTION EN ESCUELA NAVAL</t>
  </si>
  <si>
    <t>43898260</t>
  </si>
  <si>
    <t>BELTRAN MALDONADO EUGENIO ALEJANDRO</t>
  </si>
  <si>
    <t>ESPECIALISTA I EN COORDINACIÓN REGIONAL RELACIONES COMITÉS OLÍMPICOS NACIONALES</t>
  </si>
  <si>
    <t>43918077</t>
  </si>
  <si>
    <t>QUISPE VARGAS LINDA CRISTINA</t>
  </si>
  <si>
    <t>BACHILLER EN CIENCIA POLITICA</t>
  </si>
  <si>
    <t>BACHILLER EN CIENCIAS SOCIALES CON MENCIÓN EN CIENCIA POLÍTICA Y GOBIERNO</t>
  </si>
  <si>
    <t>43919341</t>
  </si>
  <si>
    <t>JAQQUEHUA FLORES ROSARIO LIBETH</t>
  </si>
  <si>
    <t>INGENIERO DE SISTEMAS E INFORMÁTICA</t>
  </si>
  <si>
    <t>TITULADO EN INGENIERO DE SISTEMAS E INFORMÁTICA</t>
  </si>
  <si>
    <t>43971450</t>
  </si>
  <si>
    <t>CIUDAD ESCOBAR MARIO ANDRES</t>
  </si>
  <si>
    <t>ANALISTA II - EN TRADUCCIÓN</t>
  </si>
  <si>
    <t>43998109</t>
  </si>
  <si>
    <t>VASQUEZ QUINTANA LIA ALEJANDRA</t>
  </si>
  <si>
    <t xml:space="preserve">ESPECIALISTA II EN PUBLICACIONES DEPORTIVAS Y POLITICAS Y PROCEDIMIENTOS </t>
  </si>
  <si>
    <t>44047578</t>
  </si>
  <si>
    <t>BUSTAMANTE GUARNIZ GABY SOFIA</t>
  </si>
  <si>
    <t>44052310</t>
  </si>
  <si>
    <t>MAGALLANES LUJÁN JAVIER ANGEL</t>
  </si>
  <si>
    <t>JEFA DE LA OFICINA DE COORDINACIÓN DE RIESGOS Y LEGADO</t>
  </si>
  <si>
    <t>44059847</t>
  </si>
  <si>
    <t>REY DE CASTRO HERNANDEZ DE AGÜERO NATALIA</t>
  </si>
  <si>
    <t>BACHILLER EN ARTES</t>
  </si>
  <si>
    <t>ASHCALLAY SAMANIEGO DAVID EMMANUEL</t>
  </si>
  <si>
    <t>TITULADO EN ADMINISTRACIÓN DE NEGOCIOS</t>
  </si>
  <si>
    <t>44111166</t>
  </si>
  <si>
    <t>FU PAREDES JESSICA DIANA</t>
  </si>
  <si>
    <t>ESPECIALISTA EN TERAPIA FÍSICA Y REHABILITACIÓN</t>
  </si>
  <si>
    <t>TITULADO EN TERAPIA FÍSICA Y REHABILITACIÓN</t>
  </si>
  <si>
    <t>ESPECIALISTA II EN DEFENSA NACIONAL</t>
  </si>
  <si>
    <t>44112696</t>
  </si>
  <si>
    <t>KARACIC LEIGH ANTONIO MARTIN</t>
  </si>
  <si>
    <t>TITULADO EN CIENCIAS DE LA ADMINISTRACIÓN AEROESPACIAL</t>
  </si>
  <si>
    <t>44129840</t>
  </si>
  <si>
    <t>PALACIOS ARCE LUIS FELIPE</t>
  </si>
  <si>
    <t>ESPECIALISTA II - EN PRESUPUESTO</t>
  </si>
  <si>
    <t>44152742</t>
  </si>
  <si>
    <t>HUARACA GAMBOA MIGUEL ANGEL</t>
  </si>
  <si>
    <t>BACHILLER EN CIENCIAS ECONÓMICAS</t>
  </si>
  <si>
    <t>ESPECIALISTA I - MESA DE AYUDA</t>
  </si>
  <si>
    <t>44185249</t>
  </si>
  <si>
    <t>BARRIENTOS YNFANTE MARCO ANTONIO</t>
  </si>
  <si>
    <t>44190952</t>
  </si>
  <si>
    <t>MAGALLANES DELGADO JHAN CARLOS</t>
  </si>
  <si>
    <t>CIENTIFICO</t>
  </si>
  <si>
    <t>TITULADO EN CIENTIFICO</t>
  </si>
  <si>
    <t xml:space="preserve">ANALISTA II PARA LA GESTION DE ALMACENES  </t>
  </si>
  <si>
    <t>44293146</t>
  </si>
  <si>
    <t>VASQUEZ VEGA LORENA ELIZABETH</t>
  </si>
  <si>
    <t>NEGOCIOS INTERNACIONALES</t>
  </si>
  <si>
    <t>BACHILLER EN NEGOCIOS INTERNACIONALES</t>
  </si>
  <si>
    <t>44306259</t>
  </si>
  <si>
    <t>ACARO LOPEZ JULIO CESAR</t>
  </si>
  <si>
    <t>TITULADO EN CIENCIAS ADMINISTRATIVAS</t>
  </si>
  <si>
    <t>44322178</t>
  </si>
  <si>
    <t>SOTELO MORQUENCHO EDGAR ERNESTO</t>
  </si>
  <si>
    <t xml:space="preserve">ESPECIALISTA I – RELACIONES INTERNACIONALES PARA ASAMBLEAS GENERALES Y EVENTOS INTERNACIONALES </t>
  </si>
  <si>
    <t>44330487</t>
  </si>
  <si>
    <t>PORTUGAL SLAVKOVIC MARIA PIA IRMA</t>
  </si>
  <si>
    <t>RELACIONES INTERNACIONALES</t>
  </si>
  <si>
    <t>BACHILLER EN RELACIONES INTERNACIONALES</t>
  </si>
  <si>
    <t>ESPECIALISTA II - MONITOREO Y SEGUIMIENTO DE COMPROMISOS VINCULADOS AL CONVENIO GOBIERNO A GOBIERNO</t>
  </si>
  <si>
    <t>44351021</t>
  </si>
  <si>
    <t>CAMPANA PEREZ MARYAM MILUZKA</t>
  </si>
  <si>
    <t>44361374</t>
  </si>
  <si>
    <t>TORRES VALDERRAMA HELEN KATHERINE</t>
  </si>
  <si>
    <t>BACHILLER EN ADMINISTRACIÓN Y NEGOCIOS  INTERNACIONALES</t>
  </si>
  <si>
    <t>ANALISTA III – SOPORTE TECNICO</t>
  </si>
  <si>
    <t>44362120</t>
  </si>
  <si>
    <t>GUADIAMOS BARRIGA DIEGO ALONSO</t>
  </si>
  <si>
    <t>INGENIERÍA DE SISTEMAS COMPUTACIONALES</t>
  </si>
  <si>
    <t>BACHILLER EN INGENIERÍA DE SISTEMAS COMPUTACIONALES</t>
  </si>
  <si>
    <t>ESPECIALISTA I PARA LA GESTION DE ABASTECIMIENTO DE VILLAS</t>
  </si>
  <si>
    <t>44364343</t>
  </si>
  <si>
    <t>ARANDA DIAZ JUAN ANTONIO</t>
  </si>
  <si>
    <t>LICENCIADO EN ADMINISTRACIÓN DE EMPRESAS</t>
  </si>
  <si>
    <t>ESPECIALISTA II DERECHOS COMERCIALES Y PATROCINIOS</t>
  </si>
  <si>
    <t>44367269</t>
  </si>
  <si>
    <t>MORALES CALLE SEBASTIAN</t>
  </si>
  <si>
    <t>TITULO TÉCNICO</t>
  </si>
  <si>
    <t>TITULO TÉCNICO EN CIENCIAS PUBLICITARIAS</t>
  </si>
  <si>
    <t>ESPECIALISTA II PARA SERVICIOS DE SOPORTE DE VILLAS</t>
  </si>
  <si>
    <t>44374187</t>
  </si>
  <si>
    <t>NOVOA ONTANEDA JUAN LUIS</t>
  </si>
  <si>
    <t>ANALISTA III - AUDIO Y VIDEO</t>
  </si>
  <si>
    <t>44388981</t>
  </si>
  <si>
    <t>LAZO MEDINA DANIEL ALONSO</t>
  </si>
  <si>
    <t>INGENIERO DE TELECOMUNICACIONES</t>
  </si>
  <si>
    <t>BACHILLER EN INGENIERÍA DE TELECOMUNICACIONES</t>
  </si>
  <si>
    <t>ESPECIALISTA I – ATENCIÓN AL CIUDADANO</t>
  </si>
  <si>
    <t>44420447</t>
  </si>
  <si>
    <t>PERCOVICH PEIXOTO NATALIE MILUSKA</t>
  </si>
  <si>
    <t>ANALISTA II - REVISOR DE TEXTOS</t>
  </si>
  <si>
    <t>44502930</t>
  </si>
  <si>
    <t>BUSTAMANTE AMEZAGA ROSARIO MARIA</t>
  </si>
  <si>
    <t>LITERATURA INGLESA Y ESTUDIOS ITALIANOS</t>
  </si>
  <si>
    <t>TITULADO EN LITERATURA INGLESA Y ESTUDIOS ITALIANOS</t>
  </si>
  <si>
    <t>44509362</t>
  </si>
  <si>
    <t>CASTELLARES ROSAS EDUARDO MIGUEL</t>
  </si>
  <si>
    <t>ESPECIALISTA II EN INSCRIPCIONES DEPORTIVAS</t>
  </si>
  <si>
    <t>44531174</t>
  </si>
  <si>
    <t>ELIAS BIEL JOSE MARK</t>
  </si>
  <si>
    <t>BACHILLER EN TURISMO</t>
  </si>
  <si>
    <t>ESPECIALISTA I OPERACIONES DE LA VILLA ATLETAS LIMA 2019</t>
  </si>
  <si>
    <t>44541248</t>
  </si>
  <si>
    <t>GARCÍA AUCCASI RUBIT</t>
  </si>
  <si>
    <t>ADMINISTRACIÓN Y GERENCIA</t>
  </si>
  <si>
    <t>BACHILLER EN ADMINISTRACIÓN Y GERENCIA</t>
  </si>
  <si>
    <t>44543868</t>
  </si>
  <si>
    <t>CHAVEZ BRAVO BAYRON FANOR</t>
  </si>
  <si>
    <t>44592968</t>
  </si>
  <si>
    <t>LEYVA MENESES BERNARDINO MARCELO</t>
  </si>
  <si>
    <t>ESPECIALISTA EN INFANTERÍA DE MARINA</t>
  </si>
  <si>
    <t>TECNICO EN ESPECIALISTA EN INFANTERÍA DE MARINA</t>
  </si>
  <si>
    <t>ESPECIALISTA II EN SEGUIMIENTO Y EVALUACIÓN</t>
  </si>
  <si>
    <t>44656685</t>
  </si>
  <si>
    <t>VILDOZOLA FLORES HERMAN VULMARO</t>
  </si>
  <si>
    <t>44669410</t>
  </si>
  <si>
    <t>CHERREPANO COLLANTES JORGE ARMANDO</t>
  </si>
  <si>
    <t>TITULADO EN ADMINISTRACIÓN DE NEGOCIOS INTERNACIONALES</t>
  </si>
  <si>
    <t>ANALISTA III – WEB</t>
  </si>
  <si>
    <t>44706141</t>
  </si>
  <si>
    <t>CORREA HERNANDEZ CRISTHYAN MIGUEL</t>
  </si>
  <si>
    <t>TITULADO EN INGENIERÍA INFORMÁTICA Y SISTEMAS</t>
  </si>
  <si>
    <t>44707371</t>
  </si>
  <si>
    <t>HUAMANI HERNANDEZ LIZBETH YOLANDA</t>
  </si>
  <si>
    <t>BACHILLER EN PSICOLOGÍA</t>
  </si>
  <si>
    <t>ANALISTA III - ADMINISTRATIVO EN RECURSOS HUMANOS</t>
  </si>
  <si>
    <t>44757272</t>
  </si>
  <si>
    <t>SIGUAS LASTARRIA FELIPE RAFAEL</t>
  </si>
  <si>
    <t>44761833</t>
  </si>
  <si>
    <t>MUFARECH REY ANDRES</t>
  </si>
  <si>
    <t>44771802</t>
  </si>
  <si>
    <t>GUIMA LEON NANCY</t>
  </si>
  <si>
    <t>TRADUCCIÓN E INTERPRETACIÓN</t>
  </si>
  <si>
    <t>BACHILLER EN TRADUCCIÓN E INTERPRETACIÓN</t>
  </si>
  <si>
    <t>ESPECIALISTA II - EN RECURSOS DEPORTIVOS</t>
  </si>
  <si>
    <t>44840212</t>
  </si>
  <si>
    <t>EGOAVIL ORTEGA SUSAN INDIRA</t>
  </si>
  <si>
    <t>LICENCIADA EN LETRAS CON MENCION EN ESPAÑOL</t>
  </si>
  <si>
    <t>TITULADO EN LICENCIADA EN LETRAS CON MENCION EN ESPAÑOL</t>
  </si>
  <si>
    <t>ESPECIALISTA II - ADMINISTRADOR ZONAL DE SERVICIOS DE TECNOLOGIA EN LAS SEDES</t>
  </si>
  <si>
    <t>44849098</t>
  </si>
  <si>
    <t>TAQUIA AYLLON MICHAEL GERARDO</t>
  </si>
  <si>
    <t>ESPECIALISTA I EN ADMINISTRACIÓN DE PROYECTOS ESPECIALES DE ALMACENAMIENTO Y DISTRIBUCIÓN</t>
  </si>
  <si>
    <t>44850796</t>
  </si>
  <si>
    <t>RIOS FLORES CHRISTIAN ROBERT</t>
  </si>
  <si>
    <t>ESPECIALISTA I - PROGRAMA DE TRANSICIÓN</t>
  </si>
  <si>
    <t>44874430</t>
  </si>
  <si>
    <t>ROSSI LUNA MARIA FE</t>
  </si>
  <si>
    <t>TITULADA DE ABOGADA</t>
  </si>
  <si>
    <t>ESPECIALISTA II EN COMPETICIONES DEPORTIVAS GRUPO 5</t>
  </si>
  <si>
    <t>44876107</t>
  </si>
  <si>
    <t>MC FARLANE OLAZABAL JORGE ARMANDO</t>
  </si>
  <si>
    <t>ESPECIALISTA I EN COMPETICIONES DEPORTIVAS - DEPORTES DE RAQUETA</t>
  </si>
  <si>
    <t>44878590</t>
  </si>
  <si>
    <t>DEL VALLE SALINAS MARTIN ALONSO</t>
  </si>
  <si>
    <t>APOYO PARA LA ATENCION DE USUARIO DE VEHICULOS ACREDITADOS</t>
  </si>
  <si>
    <t>44880013</t>
  </si>
  <si>
    <t>CORREA SAYAS RICARDO DANIEL</t>
  </si>
  <si>
    <t>PROFESIONAL TÉCNICO EN ADMINISTRACIÓN DE SERVICIOS DE HOSTELERÍA</t>
  </si>
  <si>
    <t>TECNICO EN ADMINISTRACIÓN DE SERVICIOS DE HOSTELERÍA</t>
  </si>
  <si>
    <t>ANALISTA II - ANALISTA TECNICO</t>
  </si>
  <si>
    <t>44889151</t>
  </si>
  <si>
    <t>ALVAREZ RAMIREZ GIANCARLO</t>
  </si>
  <si>
    <t>ESPECIALISTA I - COORDINADOR DE LOS SERVICIOS VETERINARIOS</t>
  </si>
  <si>
    <t>44901618</t>
  </si>
  <si>
    <t>PENNY LECCA IAN</t>
  </si>
  <si>
    <t>MEDICO VETERINARIO ZOOTECNISTA</t>
  </si>
  <si>
    <t>TITULADO EN MEDICO VETERINARIO ZOOTECNISTA</t>
  </si>
  <si>
    <t>ANALISTA II - EN ACREDITACIÓN</t>
  </si>
  <si>
    <t>44981466</t>
  </si>
  <si>
    <t>PACHECO OYOLA VICTOR ROBERTO</t>
  </si>
  <si>
    <t xml:space="preserve">ESPECIALISTA II – GESTION DE PROCESOS </t>
  </si>
  <si>
    <t>45059944</t>
  </si>
  <si>
    <t>SORIANO PINEDA SERGIO PAOLO</t>
  </si>
  <si>
    <t>ESPECIALISTA I – PARA LA ADMINISTRACIÓN DE SEDE</t>
  </si>
  <si>
    <t>45138412</t>
  </si>
  <si>
    <t>COLLANTES FLORES VANESKA LISBETH</t>
  </si>
  <si>
    <t>ESPECIALISTA II - REVISOR DE LA ESPECIALIDAD DE INGENIERÍA DE TRANSPORTES</t>
  </si>
  <si>
    <t>45169566</t>
  </si>
  <si>
    <t>ESCURRA ARRIS JOSE LEONIDAS</t>
  </si>
  <si>
    <t>INGENIERIA DE TRANSPORTES</t>
  </si>
  <si>
    <t>45190015</t>
  </si>
  <si>
    <t>NEIRA CAMPOS JOHANA STEPHANIE</t>
  </si>
  <si>
    <t>EDUCACIÓN UNIVERSITARIA INCOMPLETA</t>
  </si>
  <si>
    <t>45280901</t>
  </si>
  <si>
    <t>CASABOZA AHUMADA MARIA ALEJANDRA</t>
  </si>
  <si>
    <t>BACHILLER EN MARKETING</t>
  </si>
  <si>
    <t>ESPECIALISTA I EN RECOLECCIÓN DE LIMPIEZA Y RESIDUOS</t>
  </si>
  <si>
    <t>45349880</t>
  </si>
  <si>
    <t>GUZMAN CASTILLA BORIS IVAN</t>
  </si>
  <si>
    <t>ANALISTA III EN ACTOS PREPARATORIOS</t>
  </si>
  <si>
    <t>45410511</t>
  </si>
  <si>
    <t>VALERIO VEGA JESUS MANUEL</t>
  </si>
  <si>
    <t>ESPECIALISTA I EN RECURSOS HUMANOS - GESTIÓN DE LA COMPENSACIÓN</t>
  </si>
  <si>
    <t>45420488</t>
  </si>
  <si>
    <t>MARTINEZ CHAMOCHUMBY JUNIOR JESUS</t>
  </si>
  <si>
    <t>ESPECIALISTA LEGAL III – EN CONTRATACIONES DERIVADAS DE REGIMENES ESPECIALISTA INTERNACIONALES</t>
  </si>
  <si>
    <t>45432970</t>
  </si>
  <si>
    <t>SALAS ALFARO PAMELA KATHERINNE</t>
  </si>
  <si>
    <t>ESPECIALISTA II – INTEGRACIÓN A PARAPANAMERICANOS</t>
  </si>
  <si>
    <t>45457807</t>
  </si>
  <si>
    <t>DE LA PIEDRA GARRIDO LECCA JUAN DIEGO</t>
  </si>
  <si>
    <t>45475269</t>
  </si>
  <si>
    <t>SAUÑE REYES RODRIGO ALONSO</t>
  </si>
  <si>
    <t>EJECUTIVO I COORDINADOR ADMINISTRATIVO PARA LA GERENCIA DE OPERACIONES</t>
  </si>
  <si>
    <t>45487031</t>
  </si>
  <si>
    <t>GAVILAN SANCHEZ CINDY ATENAS</t>
  </si>
  <si>
    <t>BACHILLER EN ADMINISTRACIÓN DE NEGOCIOS INTERNACIONALES</t>
  </si>
  <si>
    <t>45615227</t>
  </si>
  <si>
    <t>CHARAJA AZNARAN DIANA PATRICIA</t>
  </si>
  <si>
    <t>LICENCIADA EN ADMINISTRACIÓN CON MENCIÓN EN ADMINISTRACIÓN PÚBLICA</t>
  </si>
  <si>
    <t>TITULADO EN ADMINISTRACIÓN CON MENCIÓN EN ADMINISTRACIÓN PÚBLICA</t>
  </si>
  <si>
    <t>45709638</t>
  </si>
  <si>
    <t>ALMORA VARGAS MARIA PIA</t>
  </si>
  <si>
    <t>LICENCIADA EN PUBLICIDAD</t>
  </si>
  <si>
    <t>TITULADO EN PUBLICIDAD</t>
  </si>
  <si>
    <t>ANALISTA II DE ENTRENAMIENTO</t>
  </si>
  <si>
    <t>45789881</t>
  </si>
  <si>
    <t>LOPEZ MELGAR ORLANDO JUAN PABLO</t>
  </si>
  <si>
    <t>45798149</t>
  </si>
  <si>
    <t>PUENTE RODRIGUEZ ROBERTO ANTONIO</t>
  </si>
  <si>
    <t>ESPECIALISTA I - EN MONITOREO Y SEGUIMIENTO DE EJECUCION PRESUPUESTAL</t>
  </si>
  <si>
    <t>45800079</t>
  </si>
  <si>
    <t>RIVERA GARIBAY WALTER ENRIQUE</t>
  </si>
  <si>
    <t>45854976</t>
  </si>
  <si>
    <t>JORGE FARJE PIERO EDUARDO</t>
  </si>
  <si>
    <t>ESPECIALISTA I ADUANAS Y SUCAMEC EN SALIDAS Y LLEGADAS</t>
  </si>
  <si>
    <t>45861066</t>
  </si>
  <si>
    <t>RAMOS MARTINEZ HELLEN OMAYRA</t>
  </si>
  <si>
    <t>45902304</t>
  </si>
  <si>
    <t>GOMEZ MENESES LUIS ENRIQUE</t>
  </si>
  <si>
    <t>ANALISTA III - DE PROMOCIÓN Y DIFUSIÓN PARA VOLUNTARIOS</t>
  </si>
  <si>
    <t>45941419</t>
  </si>
  <si>
    <t>MORALES VARGAS KATHERINE FIORELLA</t>
  </si>
  <si>
    <t xml:space="preserve">ANALISTA III DE ABASTECIMIENTO DE SEDES </t>
  </si>
  <si>
    <t>45945227</t>
  </si>
  <si>
    <t>MIRANDA ZAPATA CYNTHIA SUSANA</t>
  </si>
  <si>
    <t>CONTADORA PÚBLICA</t>
  </si>
  <si>
    <t>46004724</t>
  </si>
  <si>
    <t>CABRERA NOLE CHRISTOPHER MARTIN</t>
  </si>
  <si>
    <t>ENFERMERA</t>
  </si>
  <si>
    <t>46058835</t>
  </si>
  <si>
    <t>ZAPATEL RAMIREZ NADIA YESSENIA</t>
  </si>
  <si>
    <t>LICENCIADA EN ENFERMERÍA</t>
  </si>
  <si>
    <t>TITULADO EN LICENCIADA EN ENFERMERÍA</t>
  </si>
  <si>
    <t>46068028</t>
  </si>
  <si>
    <t>ALCANTARA CARLOS ALEX JHOAN</t>
  </si>
  <si>
    <t>ANALISTA II EN DISEÑO GRAFICO</t>
  </si>
  <si>
    <t>46099843</t>
  </si>
  <si>
    <t>ARCINIEGA ALFARO RENZO JOSE</t>
  </si>
  <si>
    <t>DISEÑO GRÁFICO</t>
  </si>
  <si>
    <t>EGRESADO EN DISEÑO GRÁFICO</t>
  </si>
  <si>
    <t>ESPECIALISTA III PARA OPERACIONES DEPORTIVAS</t>
  </si>
  <si>
    <t>46103429</t>
  </si>
  <si>
    <t>SAUX COLLANTES BRUNO ANDRE</t>
  </si>
  <si>
    <t>ESPECIALISTA I - COORDINADOR DE MANEJO DE RESIDUOS SOLIDOS Y LIMPIEZA EN CLUSTER OPERATIVO</t>
  </si>
  <si>
    <t>46113299</t>
  </si>
  <si>
    <t>QUISPE BARTOLO ROCIO MILAGROS</t>
  </si>
  <si>
    <t>INGENIERIA AMBIENTAL</t>
  </si>
  <si>
    <t>TITULADA EN INGENIERIA AMBIENTAL</t>
  </si>
  <si>
    <t>ESPECIALISTA I COORDINADOR PROGRAMA DE DIGNATARIOS</t>
  </si>
  <si>
    <t>46122953</t>
  </si>
  <si>
    <t>GARCIA DANOS JHERSON RUBEN</t>
  </si>
  <si>
    <t>ANALISTA II CONTENIDO DE REDES SOCIALES</t>
  </si>
  <si>
    <t>46158468</t>
  </si>
  <si>
    <t>FALCON ROSALES RENATO VLADIMIR JOSE</t>
  </si>
  <si>
    <t>ESPECIALISTA I - EN FAMILIA DE JUEGOS EN ACOMODACIONES</t>
  </si>
  <si>
    <t>46185894</t>
  </si>
  <si>
    <t>TERAN ALVAREZ LUCERO DEL ROSARIO</t>
  </si>
  <si>
    <t>ANALISTA III - PARA LA MODELACION DE TRANSPORTE</t>
  </si>
  <si>
    <t>46210749</t>
  </si>
  <si>
    <t>VILLANUEVA FABIAN EDWIN JOEL</t>
  </si>
  <si>
    <t>ESPECIALISTA II - EN COMPETICIONES DEPORTIVAS GRUPO 2</t>
  </si>
  <si>
    <t>46214298</t>
  </si>
  <si>
    <t>PEREZ VALENTIN BLAS</t>
  </si>
  <si>
    <t>46237505</t>
  </si>
  <si>
    <t>ARANGÜENA CABRERA MARIA ALEJANDRA</t>
  </si>
  <si>
    <t>ESPECIALISTA I - PROGRAMA DE SENSIBILIZACIÓN</t>
  </si>
  <si>
    <t>46345965</t>
  </si>
  <si>
    <t>LARCO KRÜGER CAROLINA</t>
  </si>
  <si>
    <t>46397046</t>
  </si>
  <si>
    <t>BLAS MURO JOSSELYN MAURA</t>
  </si>
  <si>
    <t>46416147</t>
  </si>
  <si>
    <t>FARFAN JIMENEZ JUNIOR ANDRES</t>
  </si>
  <si>
    <t>ANALISTA III – LOGÍSTICA DE SEDES</t>
  </si>
  <si>
    <t>46427089</t>
  </si>
  <si>
    <t>MEZA MEDINA STEFANIE ISABEL</t>
  </si>
  <si>
    <t>TURISMO, HOTELERÍA Y GASTRONOMÍA</t>
  </si>
  <si>
    <t>BACHILLER EN TURISMO, HOTELERÍA Y GASTRONOMÍA</t>
  </si>
  <si>
    <t>MOTORIZADOS</t>
  </si>
  <si>
    <t>46462586</t>
  </si>
  <si>
    <t>SEMINARIO CACERES ANGELO GINO PAOLI</t>
  </si>
  <si>
    <t>DESPACHADOR ADUANERO</t>
  </si>
  <si>
    <t>EGRESADO TECNICO EN DESPACHADOR ADUANERO</t>
  </si>
  <si>
    <t>46477580</t>
  </si>
  <si>
    <t>YAURI ZEVALLOS SERGIO GUILLERMO</t>
  </si>
  <si>
    <t>ESPECIALISTA I - PARA LA ADMINISTRACIÓN DE SEDE</t>
  </si>
  <si>
    <t>46518429</t>
  </si>
  <si>
    <t>IBAÑEZ ESTEBAN RENZO</t>
  </si>
  <si>
    <t>46546690</t>
  </si>
  <si>
    <t>PACHECO GUTIERREZ LAURY CAROL</t>
  </si>
  <si>
    <t>46553616</t>
  </si>
  <si>
    <t>HOULTON ROBLES CHARLES ENRIQUE</t>
  </si>
  <si>
    <t>INGENIERO EMPRESARIAL</t>
  </si>
  <si>
    <t>ESTUDIANTE UNIV. INCOMPLETO EN INGENIERÍA EMPRESARIAL</t>
  </si>
  <si>
    <t>46560285</t>
  </si>
  <si>
    <t>CRUZ ROJAS ALEXANDER</t>
  </si>
  <si>
    <t>LICENCIADO EN CIENCIA POLÍTICA Y GOBIERNO</t>
  </si>
  <si>
    <t>TITULADO EN CIENCIA POLÍTICA Y GOBIERNO</t>
  </si>
  <si>
    <t>46560504</t>
  </si>
  <si>
    <t>VARGAS FARFAN MARIA GRACIA</t>
  </si>
  <si>
    <t>BACHILLER EN COMUNICACIÓN Y PUBLICIDAD</t>
  </si>
  <si>
    <t>46568543</t>
  </si>
  <si>
    <t>ZEVALLOS ROJAS BLANCA ROXANA</t>
  </si>
  <si>
    <t>BACHILLER EN CIENCIAS SOCIALES</t>
  </si>
  <si>
    <t>46576991</t>
  </si>
  <si>
    <t>PAREJA CAVERO DIANA CAROLINA</t>
  </si>
  <si>
    <t>TITULADO EN INGENIERA DE SISTEMAS</t>
  </si>
  <si>
    <t>ANALISTA III - WEB</t>
  </si>
  <si>
    <t>46663498</t>
  </si>
  <si>
    <t>ZAGARIA CASTILLO NATASCIA MONICA</t>
  </si>
  <si>
    <t>ESPECIALISTA LEGAL III – EN GESTIÓN PÚBLICA Y DERECHO ADMINISTRATIVO</t>
  </si>
  <si>
    <t>46719621</t>
  </si>
  <si>
    <t>FRANCO BRAVO YOSELIN ALESSANDRA</t>
  </si>
  <si>
    <t>46833980</t>
  </si>
  <si>
    <t>MONTALVAN ARATIA ALEJANDRA</t>
  </si>
  <si>
    <t>BACHILLER EN MARKETING Y ADMINISTRACIÓN</t>
  </si>
  <si>
    <t>ESPECIALISTA I EN COMPETICIONES DEPORTIVAS - VELA</t>
  </si>
  <si>
    <t>46887382</t>
  </si>
  <si>
    <t>PESCHIERA LORET DE MOLA ADRIANA</t>
  </si>
  <si>
    <t>BACHILLER EN ADMINISTRACIÓN Y GESTION DEPORTIVA</t>
  </si>
  <si>
    <t>46923535</t>
  </si>
  <si>
    <t>LUDEÑA PAZ SOLDÁN KIARA SOFIA</t>
  </si>
  <si>
    <t>TITULADA EN LICENCIADA EN CIENCIAS DE LA COMUNICACIÓN</t>
  </si>
  <si>
    <t>47089757</t>
  </si>
  <si>
    <t>ARISACA CHIQUILLAN JUAN ROBERTO</t>
  </si>
  <si>
    <t>ESPECIALISTA I EN GESTIÓN Y PLANIFICACIÓN ESTRATÉGICA</t>
  </si>
  <si>
    <t>47183532</t>
  </si>
  <si>
    <t>MONCADA MORALES ALICIA ANGELICA</t>
  </si>
  <si>
    <t>47185097</t>
  </si>
  <si>
    <t>ESPINOZA LAGOS ANDRE ALEJANDRO</t>
  </si>
  <si>
    <t>BACHILLER EN ADMINISTRACIÓN DE TURISMO</t>
  </si>
  <si>
    <t>ESPECIALISTA II EN COORDINACIÓN DE LIMPIEZA Y RESIDUOS</t>
  </si>
  <si>
    <t>47322595</t>
  </si>
  <si>
    <t>CAHUANA LLAUCE KALEET GERSON</t>
  </si>
  <si>
    <t>TITULADO EN INGENIERO AMBIENTAL</t>
  </si>
  <si>
    <t>47371633</t>
  </si>
  <si>
    <t>MONTENEGRO SONO WALTER JESUS</t>
  </si>
  <si>
    <t>47397064</t>
  </si>
  <si>
    <t>SERRANO VELASQUEZ GIANCARLO</t>
  </si>
  <si>
    <t>47486322</t>
  </si>
  <si>
    <t>YOVERA LOPEZ LUIS PEDRO</t>
  </si>
  <si>
    <t>47551148</t>
  </si>
  <si>
    <t>LAZO RIOS PEDRO CRISTIAN</t>
  </si>
  <si>
    <t>47881344</t>
  </si>
  <si>
    <t>BALLETO HUARACHI MARIA ALESSANDRA</t>
  </si>
  <si>
    <t>ESPECIALISTA II EN GESTION PUBLICA</t>
  </si>
  <si>
    <t>47913537</t>
  </si>
  <si>
    <t>PONCE LOARTE MAYUME</t>
  </si>
  <si>
    <t>INGENIERÍA EN INFORMÁTICA Y SISTEMAS</t>
  </si>
  <si>
    <t>BACHILLER EN INGENIERÍA EN INFORMÁTICA Y SISTEMAS</t>
  </si>
  <si>
    <t>ASISTENTE III - DE ACTIVACIONES PARA VOLUNTARIOS</t>
  </si>
  <si>
    <t>47964255</t>
  </si>
  <si>
    <t>CASTAÑEDA MENDOZA MIGUEL ANGEL</t>
  </si>
  <si>
    <t>48364275</t>
  </si>
  <si>
    <t>GOMEZ MENDOZA LUIS ANTONIO</t>
  </si>
  <si>
    <t>ESPECIALISTA I EN COMPETICIONES DEPORTIVAS – DEPORTES COLECTIVOS.</t>
  </si>
  <si>
    <t>48466476</t>
  </si>
  <si>
    <t>MARISCOTTI BELFIORE GIORGIO</t>
  </si>
  <si>
    <t>PROFESOR DE EDUCACIÓN FÍSICA</t>
  </si>
  <si>
    <t>TITULADO EN PROFESOR DE EDUCACIÓN FÍSICA</t>
  </si>
  <si>
    <t>ESPECIALISTA II - NETWORKING</t>
  </si>
  <si>
    <t>48535206</t>
  </si>
  <si>
    <t>FARFAN DIAZ VANESSA KATHERINA</t>
  </si>
  <si>
    <t>TITULADA EN INGENIERO ELECTRONICO</t>
  </si>
  <si>
    <t>48582511</t>
  </si>
  <si>
    <t>ROCHA LI MEYLIN ESTELA</t>
  </si>
  <si>
    <t>ADMINISTRACIÓN EN TURISMO Y HOTELERIA</t>
  </si>
  <si>
    <t>ESTUDIANTE UNIV. EN ADMINISTRACIÓN EN TURISMO Y HOTELERIA</t>
  </si>
  <si>
    <t>48830453</t>
  </si>
  <si>
    <t>MAGGI DIBOS RENZO ANTONIO</t>
  </si>
  <si>
    <t>48992722</t>
  </si>
  <si>
    <t>PALENCIA WILCHES TATIANA VANESSA</t>
  </si>
  <si>
    <t>LICENCIADO EN CIENCIAS DE LA EDUCACIÓN</t>
  </si>
  <si>
    <t>TITULADO EN LICENCIADO EN CIENCIAS DE LA EDUCACIÓN</t>
  </si>
  <si>
    <t>SUBDIRECTOR DE LA SUBDIRECCION DE GESTION DE SEDES</t>
  </si>
  <si>
    <t>70005727</t>
  </si>
  <si>
    <t>TEJADA VIGIL OSCAR MICCHELLO</t>
  </si>
  <si>
    <t>ESPECIALISTA II COORDINADOR RELACIONES COMITÉS PARALÍMPICOS NACIONALES</t>
  </si>
  <si>
    <t>70022964</t>
  </si>
  <si>
    <t>TRESIERRA ANAYA RODRIGO ANDRES</t>
  </si>
  <si>
    <t>LICENCIADO EN NEGOCIOS INTERNACIONALES</t>
  </si>
  <si>
    <t>TITULADO EN LICENCIADO EN NEGOCIOS INTERNACIONALES</t>
  </si>
  <si>
    <t>ANALISTA III – REDACTOR WEB</t>
  </si>
  <si>
    <t>70026480</t>
  </si>
  <si>
    <t>TRILLO QUINTEROS RENATO ANTONIO</t>
  </si>
  <si>
    <t>ANALISTA III - RECLUTAMIENTO Y SELECCIÓN DE PERSONAL PAGADO</t>
  </si>
  <si>
    <t>70105872</t>
  </si>
  <si>
    <t>MULATILLO LOPEZ JESSICA LISSETH</t>
  </si>
  <si>
    <t>TITULADA EN LICENCIADA EN PSICOLOGÍA</t>
  </si>
  <si>
    <t>ASISTENTE III – RECURSOS DEPORTIVOS</t>
  </si>
  <si>
    <t>70124654</t>
  </si>
  <si>
    <t>QUISPE VERGARA AMANDA ELIZABETH</t>
  </si>
  <si>
    <t>EJECUTIVO I RESPONSABLE SERVICIOS DE IDIOMAS</t>
  </si>
  <si>
    <t>70268852</t>
  </si>
  <si>
    <t>TAPIA DIAZ ANGIE YURIKO</t>
  </si>
  <si>
    <t xml:space="preserve">ANALISTA II EDITOR DE TEXTOS MULTILINGUE </t>
  </si>
  <si>
    <t>70311565</t>
  </si>
  <si>
    <t>CARBAJAL CARRILLO ADRIANA ALICIA</t>
  </si>
  <si>
    <t>ESPECIALISTA I - EN PLANEAMIENTO DEPORTIVO</t>
  </si>
  <si>
    <t>70341331</t>
  </si>
  <si>
    <t>DONGO PARODI ANDRES ALBERTO</t>
  </si>
  <si>
    <t>ESPECIALISTA II - EN COMPETICIONES DEPORTIVAS GRUPO</t>
  </si>
  <si>
    <t>70417462</t>
  </si>
  <si>
    <t>SUAREZ CHAVEZ FELIPE ANTONIO</t>
  </si>
  <si>
    <t xml:space="preserve">ANALISTA II EN PRENSA </t>
  </si>
  <si>
    <t>70432047</t>
  </si>
  <si>
    <t>MONTENEGRO HOYLE JORGE ANDRE</t>
  </si>
  <si>
    <t>ESTUDIANTE EN CIENCIAS DE LA COMUNICACIÓN</t>
  </si>
  <si>
    <t>ESPECIALISTA LEGAL II EN CONTRATACION PUBLICA</t>
  </si>
  <si>
    <t>70439869</t>
  </si>
  <si>
    <t>VEGA NUÑEZ CLAUDIA GENOVEVA</t>
  </si>
  <si>
    <t>TITULADA EN ABOGADA</t>
  </si>
  <si>
    <t>ESPECIALISTA I EN ASIGNACIONES</t>
  </si>
  <si>
    <t>70441300</t>
  </si>
  <si>
    <t>CHAMPI MEDINA FERNANDO RAMIRO</t>
  </si>
  <si>
    <t>70443558</t>
  </si>
  <si>
    <t>CHAVEZ GHIORZO CARLA EMILY</t>
  </si>
  <si>
    <t>ESPECIALISTA I - COORDINACIÓN DE NUTRICIÓN EN ALIMENTOS Y BEBIDAS</t>
  </si>
  <si>
    <t>70447373</t>
  </si>
  <si>
    <t>ASANZA MARTIARENA JORGE ANTONIO</t>
  </si>
  <si>
    <t>LICENCIADO EN NUTRICIÓN</t>
  </si>
  <si>
    <t>TITULADO EN NUTRICIÓN</t>
  </si>
  <si>
    <t>ESPECIALISTA I VISAS Y MIGRACIONES EN SALIDAS Y LLEGADAS</t>
  </si>
  <si>
    <t>70448510</t>
  </si>
  <si>
    <t>LOPEZ BOÑON CHARLE LUCHANO</t>
  </si>
  <si>
    <t>ESPECIALISTA II - EN COMPETICIONES DEPORTIVAS GRUPO 1</t>
  </si>
  <si>
    <t>70458152</t>
  </si>
  <si>
    <t>DEL POZO JACOBS ALVARO</t>
  </si>
  <si>
    <t>71245699</t>
  </si>
  <si>
    <t>YOVERA CASTRO KAREN VERONICA</t>
  </si>
  <si>
    <t>72039189</t>
  </si>
  <si>
    <t>SEMINO VOYSEST BRUNO PAOLO</t>
  </si>
  <si>
    <t>GESTOR DEPORTIVO</t>
  </si>
  <si>
    <t>TECNICO EN GESTION DEPORTIVA</t>
  </si>
  <si>
    <t>ANALISTA II - COMUNICACIÓN INTERNA</t>
  </si>
  <si>
    <t>72323156</t>
  </si>
  <si>
    <t>NUÑEZ NEYRA PAULA ARMINDA</t>
  </si>
  <si>
    <t>ANALISTA I EN ADMINISTRACIÓN DE SEDES</t>
  </si>
  <si>
    <t>72618070</t>
  </si>
  <si>
    <t>PARDO MATOSSIAN JAIME EUSTAQUIO MIGU</t>
  </si>
  <si>
    <t>ADMINISTRACIÓN DE NEGOCIOS DEPORTIVOS</t>
  </si>
  <si>
    <t>TITULADO EN ADMINISTRACIÓN DE NEGOCIOS DEPORTIVOS</t>
  </si>
  <si>
    <t>ANALISTA I  - COVERTURA DE EVENTOS DE MILCO</t>
  </si>
  <si>
    <t>73034358</t>
  </si>
  <si>
    <t>ARICOCHE VILLA JULIO DUBERLY</t>
  </si>
  <si>
    <t>PERIODISMO DEPORTIVO</t>
  </si>
  <si>
    <t>EGRESADO TECNICO EN PERIODISMO DEPORTIVO</t>
  </si>
  <si>
    <t xml:space="preserve">ANALISTA III – EN TRADUCCIÓN </t>
  </si>
  <si>
    <t>73047706</t>
  </si>
  <si>
    <t>GIRALDO MARROQUÍN ANN KIMBERLEY</t>
  </si>
  <si>
    <t>AUXILIAR DE SOPORTE TECNICO DE GESTIÓN DE PROYECTOS EN LEGADO – PMO</t>
  </si>
  <si>
    <t>73173482</t>
  </si>
  <si>
    <t>DAVILA GONZALES CAMILA NICOLE</t>
  </si>
  <si>
    <t>ADMINISTRACION Y NEGOCIOS DEL DEPORTE</t>
  </si>
  <si>
    <t>EGRESADO EN ADMINISTRACION Y NEGOCIOS DEL DEPORTE</t>
  </si>
  <si>
    <t>OFICINISTA</t>
  </si>
  <si>
    <t>73174519</t>
  </si>
  <si>
    <t>IBERICO BRIONES MANUEL ENRIQUE</t>
  </si>
  <si>
    <t>ESTUDIANTE EN ASISTENTE DE GERENCIA</t>
  </si>
  <si>
    <t>ANALISTA I - EN TRADUCCIÓN</t>
  </si>
  <si>
    <t>73991969</t>
  </si>
  <si>
    <t>MEDINA LEIVA ZOILA ROSA</t>
  </si>
  <si>
    <t>74708506</t>
  </si>
  <si>
    <t>NUÑEZ PACHECO AARON PATRICIO</t>
  </si>
  <si>
    <t>74919529</t>
  </si>
  <si>
    <t>CARBAJAL ECHEVARRIA SUANE LORIAN</t>
  </si>
  <si>
    <t>80311781</t>
  </si>
  <si>
    <t>RUIZ ESCALANTE LORENZO ASUNCION</t>
  </si>
  <si>
    <t>40631527</t>
  </si>
  <si>
    <t>FLORES PAJUELO JAVIER DANNY</t>
  </si>
  <si>
    <t>43725479</t>
  </si>
  <si>
    <t>GARCIA NUÑEZ SOFIA</t>
  </si>
  <si>
    <t>TOTAL UNIDAD EJECUTORA 013-1669 PROYECTO ESPECIAL PARA LA PREPARACION Y DESARROLLO DE LOS XVIII JUEGOS PANAMERICANOS 2019</t>
  </si>
  <si>
    <t>UNIDAD EJECUTORA 014-1720 PROGRAMA NACIONAL DE TELECOMUNICACIONES</t>
  </si>
  <si>
    <t>011 - 1260</t>
  </si>
  <si>
    <t>09</t>
  </si>
  <si>
    <t>AGUILAR MALAGA JOSE CARLOS</t>
  </si>
  <si>
    <t>CIENCIAS SOCIALES CON MENCION EN ECONOMIA</t>
  </si>
  <si>
    <t>BACHILLER/MAESTRIA</t>
  </si>
  <si>
    <t>ALCALA ZAMUDIO VERONICA JUDITH</t>
  </si>
  <si>
    <t>EGRESADO/MAESTRIA</t>
  </si>
  <si>
    <t>ALDAVE SALAZAR RICHARD MANUEL</t>
  </si>
  <si>
    <t xml:space="preserve">MAGISTER </t>
  </si>
  <si>
    <t>3</t>
  </si>
  <si>
    <t>6</t>
  </si>
  <si>
    <t>07624911</t>
  </si>
  <si>
    <t xml:space="preserve">ALI ALBAN JUANA ANTONIA </t>
  </si>
  <si>
    <t>EGRESADA/MAESTRIA</t>
  </si>
  <si>
    <t>4</t>
  </si>
  <si>
    <t>41109523</t>
  </si>
  <si>
    <t>ALVIS SANTOS GIANCARLO</t>
  </si>
  <si>
    <t xml:space="preserve">TITULO </t>
  </si>
  <si>
    <t>09894158</t>
  </si>
  <si>
    <t>ARIAS ESTABRIDIS HUGO ENRIQUE</t>
  </si>
  <si>
    <t>5</t>
  </si>
  <si>
    <t>ARMAS RIVERA MIGUEL ALEJANDRO</t>
  </si>
  <si>
    <t>ARNAO OROSCO, JOSÉ</t>
  </si>
  <si>
    <t>AURIS HUAMÀN, ARMANDO MIULLER</t>
  </si>
  <si>
    <t>BASTIDAS CHUQUIZUTA JOHANA ELIZABETH</t>
  </si>
  <si>
    <t xml:space="preserve">BERROCAL NAVARRO HUGO </t>
  </si>
  <si>
    <t>BERROSPI TANCHIVA GERSON AGUSTO</t>
  </si>
  <si>
    <t xml:space="preserve">CACHAY OSORIO VICTOR DAMIAN </t>
  </si>
  <si>
    <t>CACHAY ZEVALLOS MOISES ALBERTO</t>
  </si>
  <si>
    <t xml:space="preserve">CARPIO ANGULO JUAN CARLOS </t>
  </si>
  <si>
    <t>CARREÑO BERNABÉ AIRAM THAÍS</t>
  </si>
  <si>
    <t>CASTILLO EYZAGUIRRE JAHAIRA VERENISSE</t>
  </si>
  <si>
    <t>08587259</t>
  </si>
  <si>
    <t>CASTILLO LADERA FELIX AMADOR</t>
  </si>
  <si>
    <t>06710157</t>
  </si>
  <si>
    <t xml:space="preserve">CAVERO CARRION CLAUDIA MARIA DEL CARMEN </t>
  </si>
  <si>
    <t>CEDANO VILLANUEVA LUZ IVANA</t>
  </si>
  <si>
    <t>CHÁVEZ RUIZ PAOLA</t>
  </si>
  <si>
    <t>DOCTORADO/EGRESADA</t>
  </si>
  <si>
    <t>CHIRINOS ORTIZ JENNY PAOLA</t>
  </si>
  <si>
    <t>07332588</t>
  </si>
  <si>
    <t>CORONADO YMAN ALEJANDRO EDUARDO</t>
  </si>
  <si>
    <t>CUEVAS FLORES, FIORELLA CATHERINE</t>
  </si>
  <si>
    <t>DÁVILA GOÑI CARLOS ALBERTO</t>
  </si>
  <si>
    <t>DIAZ ALPAS GISELLE</t>
  </si>
  <si>
    <t>DUEÑAS ZAVALA JULIAN CIPRIANO</t>
  </si>
  <si>
    <t xml:space="preserve">ESCOBAR HONORIO BLANCA ELENA </t>
  </si>
  <si>
    <t>08680656</t>
  </si>
  <si>
    <t>ESCUDERO MESINAS WELLINGTON EDMUNDO</t>
  </si>
  <si>
    <t>TELECOMUNICACIONES</t>
  </si>
  <si>
    <t>42196288</t>
  </si>
  <si>
    <t>ESCUDERO VALVERDE FRANCO RENATO</t>
  </si>
  <si>
    <t>08861395</t>
  </si>
  <si>
    <t>ESPINOZA CISNEROS LUIS ALBERTO</t>
  </si>
  <si>
    <t>FIGUEROA LUCANO ADOLFO OSWALDO</t>
  </si>
  <si>
    <t>INGENIERO EN TELECOMUNICACIONES</t>
  </si>
  <si>
    <t>08076713</t>
  </si>
  <si>
    <t>GARCIA LOLI RAUL MARCO</t>
  </si>
  <si>
    <t>TITULO/EGRESADO MAESTRIA</t>
  </si>
  <si>
    <t>GONZALES CARPIO ALEX JUAN</t>
  </si>
  <si>
    <t xml:space="preserve">GONZALES SHOCOSH DIANA </t>
  </si>
  <si>
    <t>GOZZER FERNANDEZ SILVIA MONICA</t>
  </si>
  <si>
    <t>LICENCIADA</t>
  </si>
  <si>
    <t>GUTIERREZ AZALDE GIANCARLO JUNIOR</t>
  </si>
  <si>
    <t>09940496</t>
  </si>
  <si>
    <t>HERNANDEZ PINO JOSE CARLOS</t>
  </si>
  <si>
    <t>TITULO/MAESTRIA</t>
  </si>
  <si>
    <t>HUAYTALLA SALVATIERRA, ELIAS</t>
  </si>
  <si>
    <t>06058968</t>
  </si>
  <si>
    <t>HUERTAS APONTE JOSÉ LUIS</t>
  </si>
  <si>
    <t>07853836</t>
  </si>
  <si>
    <t>IZQUIERDO TINOCO ROSARIO VIOLETA</t>
  </si>
  <si>
    <t>LIMACHI CUNYA, JULIO MANUEL</t>
  </si>
  <si>
    <t>LOPEZ PAREDES, MAXIMO ROBINSON</t>
  </si>
  <si>
    <t xml:space="preserve">LUCAS ESPEZA LUIS ALBERTO </t>
  </si>
  <si>
    <t>MARQUEZ MUÑOZ ANDRÉS ANIBAL</t>
  </si>
  <si>
    <t>MELGAR CORDOVA EDUARDO ROBERT</t>
  </si>
  <si>
    <t>TITULO/ MAESTRIA</t>
  </si>
  <si>
    <t>MENDOZA ANGELES JOE CRISTHIAN</t>
  </si>
  <si>
    <t>09895379</t>
  </si>
  <si>
    <t>MENDOZA PERALTA ERWIN JAVIER</t>
  </si>
  <si>
    <t xml:space="preserve">MERCADO ROJAS ROGER LINO </t>
  </si>
  <si>
    <t>MESIA RIOS JORGE EDGAR</t>
  </si>
  <si>
    <t>MIMBELA CLAUDET ANGEL EUGENIO</t>
  </si>
  <si>
    <t>07977910</t>
  </si>
  <si>
    <t xml:space="preserve">MORA ARGUEDAS IRMA ANGELICA </t>
  </si>
  <si>
    <t xml:space="preserve">MUÑOZ RAMIREZ CYNTHIA CECIBEL </t>
  </si>
  <si>
    <t>NAPA MACAVILCA CHRISTIAN ALBERTO</t>
  </si>
  <si>
    <t xml:space="preserve">NOVOA POLO WALTER ARQUILES  </t>
  </si>
  <si>
    <t>INGENIERO METALURGISTA</t>
  </si>
  <si>
    <t>PAHUACHO GUTIÈRREZ, VICTOR HUGO</t>
  </si>
  <si>
    <t>PALACIOS TOVAR ENMA ANGÉLICA</t>
  </si>
  <si>
    <t>EGRESADO/DOCTORADO</t>
  </si>
  <si>
    <t>PANTIGOSO GUEVARA JOSE ANTONIO</t>
  </si>
  <si>
    <t>45441142</t>
  </si>
  <si>
    <t>PEREZ MATTA VICTOR ANDRÉS</t>
  </si>
  <si>
    <t xml:space="preserve">PIZARRO BONILLA LUIS ALBERTO </t>
  </si>
  <si>
    <t xml:space="preserve">PIZARRO TRUJILLO LEYDI DIANA </t>
  </si>
  <si>
    <t>08446910</t>
  </si>
  <si>
    <t>QUILICHE JUMBO ELIAS VICTOR</t>
  </si>
  <si>
    <t>09295625</t>
  </si>
  <si>
    <t>REYES GARIAZZO CLAUDIO FRANCISCO</t>
  </si>
  <si>
    <t>REYES VARGAS URSULA FIORELLA</t>
  </si>
  <si>
    <t>41571746</t>
  </si>
  <si>
    <t>RIOS GARCIA MILAGROS</t>
  </si>
  <si>
    <t>07513279</t>
  </si>
  <si>
    <t>RODRIGUEZ CORTEGANA LUIS REYNALDO</t>
  </si>
  <si>
    <t>44849076</t>
  </si>
  <si>
    <t>RODRIGUEZ MEDINA CARLOS LUIS MARTIN</t>
  </si>
  <si>
    <t>ROJAS OLIVARES HENRY CRISTIAN</t>
  </si>
  <si>
    <t>08750036</t>
  </si>
  <si>
    <t>ROMAN UGARTE FLOR DE MARIA</t>
  </si>
  <si>
    <t>ROMERO MELENDEZ FRANK MAYKOL</t>
  </si>
  <si>
    <t>SAAVEDRA BARREDA SAMUEL DAMASCO</t>
  </si>
  <si>
    <t>09658122</t>
  </si>
  <si>
    <t>SANCHEZ CARRILLO ERNESTO MANUEL</t>
  </si>
  <si>
    <t>08014981</t>
  </si>
  <si>
    <t xml:space="preserve">SANCHEZ PORTAL PEDRO ALFONSO </t>
  </si>
  <si>
    <t>SANTAYANA PAICO MARIA ELIZABETH</t>
  </si>
  <si>
    <t xml:space="preserve">SUAZO ISLA DINO ROEL </t>
  </si>
  <si>
    <t>SULLA MACHACA LUIS ALBERTO</t>
  </si>
  <si>
    <t>TACSI HUAMAN MOISES</t>
  </si>
  <si>
    <t xml:space="preserve">TAYPE MATEO RUBEN DAVID </t>
  </si>
  <si>
    <t>TORRES PECHE, FREDDY DAVID</t>
  </si>
  <si>
    <t>URPE SALIRROSAS LULIANA ISABEL</t>
  </si>
  <si>
    <t>VALDIZAN MANTILLA KARLA FIORELLA</t>
  </si>
  <si>
    <t>VALENZUELA HUINCHO LUCIA INES</t>
  </si>
  <si>
    <t>07596709</t>
  </si>
  <si>
    <t>VARGAS RODRIGUEZ MALAQUITA</t>
  </si>
  <si>
    <t>40549770</t>
  </si>
  <si>
    <t>VILCA QUISPE ELIZABETH</t>
  </si>
  <si>
    <t>VILLAFUERTE FERNÁNDEZ  HENSI</t>
  </si>
  <si>
    <t>VIVANCO MUNAYCO EMERSON LEONARDO</t>
  </si>
  <si>
    <t>014 - 1720</t>
  </si>
  <si>
    <t>AGÜERO GARCIA AILEEN MILAGROS</t>
  </si>
  <si>
    <t>09346145</t>
  </si>
  <si>
    <t>AGUIRRE FALCON GLORIA MARIA</t>
  </si>
  <si>
    <t>43919564</t>
  </si>
  <si>
    <t>ALAYO CALLIRGOS ALEXANDER</t>
  </si>
  <si>
    <t>TECNICO EN ARCHIVISTICA</t>
  </si>
  <si>
    <t>AMOROS JIMENEZ LUIS ENRIQUE</t>
  </si>
  <si>
    <t>INGENIERO DE RADIO COMUNICACIONES DE AERONAVES</t>
  </si>
  <si>
    <t>APARICIO ZAVALETA EDGAR RAUL</t>
  </si>
  <si>
    <t>44431332</t>
  </si>
  <si>
    <t>BAUTISTA MALLQUI MIGUEL ANGEL</t>
  </si>
  <si>
    <t>40789636</t>
  </si>
  <si>
    <t>BELLO VILLAR GIORGIO HERBERT</t>
  </si>
  <si>
    <t>00</t>
  </si>
  <si>
    <t>BRICEÑO VARGAS CARLOS DANIEL</t>
  </si>
  <si>
    <t>46103382</t>
  </si>
  <si>
    <t>CAYLLAHUA CANCHASTO PAMELA JOSEFA</t>
  </si>
  <si>
    <t>CONTRERAS CANCHARI ISRAEL WALTER</t>
  </si>
  <si>
    <t>CORNEJO SANCHEZ DILMAN SALOMON</t>
  </si>
  <si>
    <t>DELGADO FLORES RENATO ADRIAN</t>
  </si>
  <si>
    <t>45922808</t>
  </si>
  <si>
    <t>DEXTRE RADAS DENNIS BERLY RODRIGO</t>
  </si>
  <si>
    <t>06007522</t>
  </si>
  <si>
    <t>DIEZ GUERRERO PEDRO EDGAR</t>
  </si>
  <si>
    <t>09946296</t>
  </si>
  <si>
    <t>GALLEGOS ROBLES MIRENA ALEXANDRIA</t>
  </si>
  <si>
    <t>46806471</t>
  </si>
  <si>
    <t>GOMEZ MUCHA CATHERINE LIZBETH</t>
  </si>
  <si>
    <t>10123987</t>
  </si>
  <si>
    <t>GONGORA MORY OMAR CLIFF</t>
  </si>
  <si>
    <t>GRADOS HERRERA FIORELLA ROCIO</t>
  </si>
  <si>
    <t>GUEVARA MINAYA BLADIMIR ILISH</t>
  </si>
  <si>
    <t>40436079</t>
  </si>
  <si>
    <t>GUEVARA SANCHEZ JORGE MANUEL</t>
  </si>
  <si>
    <t>40698487</t>
  </si>
  <si>
    <t>HERRERA PAREDES GIOVANNA YSABEL</t>
  </si>
  <si>
    <t>LOPEZ MEDINA PERCY NEYER</t>
  </si>
  <si>
    <t>41602481</t>
  </si>
  <si>
    <t>LUNA GARCIA JOSE CARLOS</t>
  </si>
  <si>
    <t>MARTINEZ OVIEDO MARIA DEL CARMEN</t>
  </si>
  <si>
    <t>45211935</t>
  </si>
  <si>
    <t>MAS VILCHEZ PALMIRA MELVA</t>
  </si>
  <si>
    <t>42300557</t>
  </si>
  <si>
    <t>MINAYA CUBILLAS ESTEBAN ROMULO</t>
  </si>
  <si>
    <t>40228443</t>
  </si>
  <si>
    <t>MONTES GUTIERREZ MARLENI</t>
  </si>
  <si>
    <t>NAVARRETE RODRIGUEZ LUCINDA STEPHANIE</t>
  </si>
  <si>
    <t>07200777</t>
  </si>
  <si>
    <t>OCHOA CASTILLO ROXANA ELIZABETH</t>
  </si>
  <si>
    <t>EGRESADA</t>
  </si>
  <si>
    <t>47103025</t>
  </si>
  <si>
    <t>PEREZ AMAYA MAYHELA</t>
  </si>
  <si>
    <t>43566092</t>
  </si>
  <si>
    <t>RAMOS TORRES TAMARA VICTORIA</t>
  </si>
  <si>
    <t>RONDON RAMIREZ PAULO CESAR</t>
  </si>
  <si>
    <t>18168879</t>
  </si>
  <si>
    <t>RUBIÑOS SILVA DE EBERMMANN''SS ROCIO JACKELINE</t>
  </si>
  <si>
    <t>09448298</t>
  </si>
  <si>
    <t>SABADUCCI MAYTA SILVIA LORENA</t>
  </si>
  <si>
    <t>SALAS CORDERO SAMAYRA SDENKA</t>
  </si>
  <si>
    <t>40347638</t>
  </si>
  <si>
    <t>SANCHEZ POZO JONATHAN JOHN</t>
  </si>
  <si>
    <t>72621776</t>
  </si>
  <si>
    <t>SANCHEZ TEJADA JHOANA DEL CARMEN</t>
  </si>
  <si>
    <t>SANTOS ROMAN PATRICIA CLEMENCIA</t>
  </si>
  <si>
    <t>10002647</t>
  </si>
  <si>
    <t>SERPA SEVILLA JOSE LUIS ANTENOR</t>
  </si>
  <si>
    <t>72680126</t>
  </si>
  <si>
    <t>SILVA VASQUEZ SANDRA ABIGAIL</t>
  </si>
  <si>
    <t>40642367</t>
  </si>
  <si>
    <t>SUGAYA VASQUEZ JASHIMI ALFREDO</t>
  </si>
  <si>
    <t>43302068</t>
  </si>
  <si>
    <t>TIPULA TIPULA JAVIER ROGER</t>
  </si>
  <si>
    <t>TORREJON RODRIGUEZ IVAN GIOVANNI</t>
  </si>
  <si>
    <t>TOVAR HERRERA DIANA CAROL</t>
  </si>
  <si>
    <t>TRECE GALLARDO NORMA ANA SOFIA</t>
  </si>
  <si>
    <t>45631529</t>
  </si>
  <si>
    <t>VAISMAN GONZALES JUSHTTINN</t>
  </si>
  <si>
    <t>72773535</t>
  </si>
  <si>
    <t>VASQUEZ CAINICELA ALMENDRA SHANE</t>
  </si>
  <si>
    <t>25739862</t>
  </si>
  <si>
    <t>VEGA GOYTIZOLO JORGE VICTOR</t>
  </si>
  <si>
    <t>05380421</t>
  </si>
  <si>
    <t>VELA PACAYA MONICA INES</t>
  </si>
  <si>
    <t>41283330</t>
  </si>
  <si>
    <t>VILCATOMA LOPEZ DENNIS CARLOS</t>
  </si>
  <si>
    <t>10714737</t>
  </si>
  <si>
    <t>YARINGAÑO YARINGAÑO MAYER FILLOL</t>
  </si>
  <si>
    <t>ZANINI FERNANDEZ CLAUDIA MABEL</t>
  </si>
  <si>
    <t>TOTAL UNIDAD EJECUTORA 014-1720 PROGRAMA NACIONAL DE TELECOMUNICACIONES</t>
  </si>
  <si>
    <t>TOTAL PLIEGO : 036 MINISTERIO DE TRANSPORTES Y COMUNICACIONES</t>
  </si>
  <si>
    <t>PLIEGO 202: SUPERINTENDENCIA DE TRANSPORTE TERRESTRE DE PERSONAS, CARGA Y MERCANCIAS - SUTRAN</t>
  </si>
  <si>
    <t>UNIDAD EJECUTORA: 001-1346 GESTION Y ADMINISTRACION GENERAL</t>
  </si>
  <si>
    <t>001-1346</t>
  </si>
  <si>
    <t>RESPONSABLE DE LA GESTIÓN OPERATIVA EN LA E.P. NASCA</t>
  </si>
  <si>
    <t>10187337</t>
  </si>
  <si>
    <t>ABAD PRINCIPE VICTOR HUGO</t>
  </si>
  <si>
    <t>12</t>
  </si>
  <si>
    <t>90</t>
  </si>
  <si>
    <t>06</t>
  </si>
  <si>
    <t>ESPECIALISTA EN ADMINISTRACIÓN DE REDES</t>
  </si>
  <si>
    <t>42718925</t>
  </si>
  <si>
    <t>ABAD TORRES DINA PAOLA</t>
  </si>
  <si>
    <t>02</t>
  </si>
  <si>
    <t>46696986</t>
  </si>
  <si>
    <t>ABANTO CHAVEZ CINTHIA NOHEMI</t>
  </si>
  <si>
    <t>10</t>
  </si>
  <si>
    <t>09/00</t>
  </si>
  <si>
    <t xml:space="preserve">Resolutor </t>
  </si>
  <si>
    <t>468-2019</t>
  </si>
  <si>
    <t>04</t>
  </si>
  <si>
    <t>SOPORTE TÉCNICO DE SISTEMAS</t>
  </si>
  <si>
    <t>45321950</t>
  </si>
  <si>
    <t>ABANTO ROMERO WILFREDO JUNIOR</t>
  </si>
  <si>
    <t>001-2019</t>
  </si>
  <si>
    <t>03</t>
  </si>
  <si>
    <t>ASESOR</t>
  </si>
  <si>
    <t>10586674</t>
  </si>
  <si>
    <t>ABARCA NAVARRO KATIA FARINA</t>
  </si>
  <si>
    <t xml:space="preserve">DESIGNACIÓN  </t>
  </si>
  <si>
    <t>01</t>
  </si>
  <si>
    <t>GERENTE</t>
  </si>
  <si>
    <t>08</t>
  </si>
  <si>
    <t>RESOLUTOR</t>
  </si>
  <si>
    <t>07231138</t>
  </si>
  <si>
    <t>ABREGU VICTORIA DIGNA VICTORIA</t>
  </si>
  <si>
    <t>TITULO PROFESIONAL DE ABOGADA</t>
  </si>
  <si>
    <t>66</t>
  </si>
  <si>
    <t>INSPECTOR UD LIMA</t>
  </si>
  <si>
    <t>71336525</t>
  </si>
  <si>
    <t>ABSI DROBKOVA ANNA HORTENCIA</t>
  </si>
  <si>
    <t>1252-2019</t>
  </si>
  <si>
    <t>05</t>
  </si>
  <si>
    <t>INSPECTOR UD PUNO</t>
  </si>
  <si>
    <t>40805440</t>
  </si>
  <si>
    <t>ACHATA SOTO RUDY AMIDEY</t>
  </si>
  <si>
    <t>TITULO PROFESIONAL EN DERECHO</t>
  </si>
  <si>
    <t>1148-2019</t>
  </si>
  <si>
    <t>COORDINADOR OPERATIVO – REGIÓN HUÁNUCO</t>
  </si>
  <si>
    <t>42193463</t>
  </si>
  <si>
    <t>ACOSTA PEÑA EDWIN DOMINGO</t>
  </si>
  <si>
    <t>TITULO PROFESIONAL EN ECONOMIA</t>
  </si>
  <si>
    <t>INSPECTOR - ANCÓN</t>
  </si>
  <si>
    <t>40820338</t>
  </si>
  <si>
    <t>ACOSTA RODRIGUEZ INETH ELENA</t>
  </si>
  <si>
    <t>36</t>
  </si>
  <si>
    <t>ABOGADO - CUSCO</t>
  </si>
  <si>
    <t>73311722</t>
  </si>
  <si>
    <t>ACUÑA GONZALES OMAR</t>
  </si>
  <si>
    <t>INSPECTOR DE TRANSPORTE - LIMA</t>
  </si>
  <si>
    <t>45836469</t>
  </si>
  <si>
    <t>ACUÑA GUIZADO OMAR ANDRE</t>
  </si>
  <si>
    <t>INCOMP UNIV</t>
  </si>
  <si>
    <t>INSPECTORES - CHILCA</t>
  </si>
  <si>
    <t>09526342</t>
  </si>
  <si>
    <t>AGAPITO ARIAS FABIO NILTON</t>
  </si>
  <si>
    <t>35</t>
  </si>
  <si>
    <t>Inspector UD Lima</t>
  </si>
  <si>
    <t>46270080</t>
  </si>
  <si>
    <t>AGUILAR ALVAREZ KARLA MERCEDES</t>
  </si>
  <si>
    <t>555-2019</t>
  </si>
  <si>
    <t>INSPECTOR UD PIURA</t>
  </si>
  <si>
    <t>46534509</t>
  </si>
  <si>
    <t>AGUILAR CASTILLO D' ESTEFANY ALEJANDRA</t>
  </si>
  <si>
    <t>TITULO PROFESIONAL EN ADMINISTRACION</t>
  </si>
  <si>
    <t>1131-2019</t>
  </si>
  <si>
    <t>RESOLUTOR UD LAMBAYEQUE</t>
  </si>
  <si>
    <t>43580244</t>
  </si>
  <si>
    <t>AGUILAR GUEVARA CHELCI LICCETH</t>
  </si>
  <si>
    <t>993-2019</t>
  </si>
  <si>
    <t>ESPECIALISTA ADMINISTRATIVO</t>
  </si>
  <si>
    <t>18100692</t>
  </si>
  <si>
    <t>AGUILAR ZELADA JOHNNY FERNANDO</t>
  </si>
  <si>
    <t>TITULO PROFESIONAL EN DERECHO Y CIENICAS POLITICAS</t>
  </si>
  <si>
    <t>949-2019</t>
  </si>
  <si>
    <t>44197472</t>
  </si>
  <si>
    <t>AGUILERA RODRIGUEZ WILLY MANUEL</t>
  </si>
  <si>
    <t>TITULO PROFESIONAL EN INGENIERIA AGROINDUSTRIAL</t>
  </si>
  <si>
    <t>1127-2019</t>
  </si>
  <si>
    <t>OPERADOR DE MONITOREO</t>
  </si>
  <si>
    <t>08869084</t>
  </si>
  <si>
    <t>AGUIRRE ALCAZAR LUIS MIGUEL</t>
  </si>
  <si>
    <t>07</t>
  </si>
  <si>
    <t>AUXILIAR ADMINISTRATIVO DE FISCALIZACIÓN</t>
  </si>
  <si>
    <t>43537998</t>
  </si>
  <si>
    <t>AGUIRRE HILARIO BENJAMIN LORGIO</t>
  </si>
  <si>
    <t>INSPECTOR LIMA</t>
  </si>
  <si>
    <t>07433381</t>
  </si>
  <si>
    <t>AGUIRRE MORALES JUAN MANUEL</t>
  </si>
  <si>
    <t>725-2019</t>
  </si>
  <si>
    <t>41684848</t>
  </si>
  <si>
    <t>AGUIRRE ROMAN MIRIAM RACHEL</t>
  </si>
  <si>
    <t>109</t>
  </si>
  <si>
    <t>APOYO AL CONTROL DE TRAFICO PESADO EN LA E.P. PIURA</t>
  </si>
  <si>
    <t>45611023</t>
  </si>
  <si>
    <t>AGURTO FARFAN RICARDO JESUS</t>
  </si>
  <si>
    <t>BACHILLER EN COMPUTACION E INFORMATICA</t>
  </si>
  <si>
    <t>INSPECTOR DE TRANSPORTE – AREQUIPA</t>
  </si>
  <si>
    <t>41205528</t>
  </si>
  <si>
    <t>AJAHUANA QUINTO EDGAR</t>
  </si>
  <si>
    <t>46418702</t>
  </si>
  <si>
    <t>ALARCON ECHEGARAY ALEX PAUL</t>
  </si>
  <si>
    <t>TITULO PROFESIONAL EN ADMINISTRACIÓN DE EMPRESAS</t>
  </si>
  <si>
    <t>679-2019</t>
  </si>
  <si>
    <t>Inspector UD Puno</t>
  </si>
  <si>
    <t>40017973</t>
  </si>
  <si>
    <t>ALARCON JIMENEZ HENRY MICHEL</t>
  </si>
  <si>
    <t>1322-2019</t>
  </si>
  <si>
    <t>JEFE</t>
  </si>
  <si>
    <t>28273310</t>
  </si>
  <si>
    <t>ALARCON PAREDES ERCILIA MARGARITA</t>
  </si>
  <si>
    <t>SUPERVISOR DE TRANSPORTE</t>
  </si>
  <si>
    <t>43821493</t>
  </si>
  <si>
    <t>ALARCON PEREZ LILIAN</t>
  </si>
  <si>
    <t>TÉCNICO ADMINISTRATIVO I</t>
  </si>
  <si>
    <t>41943186</t>
  </si>
  <si>
    <t>ALAYO ALZA JIMENA DEL ROCIO</t>
  </si>
  <si>
    <t>TITULO PROFESIONAL EN CONTABILIDAD</t>
  </si>
  <si>
    <t>640-2019</t>
  </si>
  <si>
    <t>APOYO EN LA GESTIÓN OPERATIVA DE LA E.P. CIUDAD DE DIOS</t>
  </si>
  <si>
    <t>16770533</t>
  </si>
  <si>
    <t>ALAYO ESPARRAGA EDBIR</t>
  </si>
  <si>
    <t>07759405</t>
  </si>
  <si>
    <t>ALBA ZIMIC OLENKA ROSARIO</t>
  </si>
  <si>
    <t>46308754</t>
  </si>
  <si>
    <t>ALBAN ENCALADA JOANN SMITH</t>
  </si>
  <si>
    <t>BACHILLER EN ADMINISTRACION</t>
  </si>
  <si>
    <t>1132-2019</t>
  </si>
  <si>
    <t>TÉCNICO ADMINISTRATIVO</t>
  </si>
  <si>
    <t>43904851</t>
  </si>
  <si>
    <t>ALBINO CAQUI ERICK JESUS</t>
  </si>
  <si>
    <t>CHOFER - A</t>
  </si>
  <si>
    <t>10445993</t>
  </si>
  <si>
    <t>ALBORNOZ CHAVEZ HIPOLITO</t>
  </si>
  <si>
    <t>30</t>
  </si>
  <si>
    <t>000934847</t>
  </si>
  <si>
    <t>ALBUIXECH ESTEVE JOSE JAIRO</t>
  </si>
  <si>
    <t>SECUND</t>
  </si>
  <si>
    <t>SUPERVISOR</t>
  </si>
  <si>
    <t>07491533</t>
  </si>
  <si>
    <t>ALBURQUEQUE SANTOS LUZ MARIA</t>
  </si>
  <si>
    <t>28</t>
  </si>
  <si>
    <t>INSPECTOR DE TRANSPORTE – PUNO</t>
  </si>
  <si>
    <t>41836850</t>
  </si>
  <si>
    <t>ALCOS FLORES ROLANDO RONALD</t>
  </si>
  <si>
    <t>BACHILLER EN CIENCIAS ESTADISTICAS E INFORMATICAS</t>
  </si>
  <si>
    <t>Inspectores - PUNO</t>
  </si>
  <si>
    <t>INSPECTOR MOQUEGUA</t>
  </si>
  <si>
    <t>40067048</t>
  </si>
  <si>
    <t>ALDAVE ARAGON OLINDA DEL CARMEN</t>
  </si>
  <si>
    <t>TITULO PROFESIONAL EN INGENIERIA COMERCIAL</t>
  </si>
  <si>
    <t>852-2019</t>
  </si>
  <si>
    <t>47548358</t>
  </si>
  <si>
    <t>ALEJANDRO DE LA CRUZ ERICK ENRIQUE MARCELINO</t>
  </si>
  <si>
    <t>BACHILLER EN TELECOMUNICACIONES E INFORMATICA</t>
  </si>
  <si>
    <t>1092-2019</t>
  </si>
  <si>
    <t xml:space="preserve">RESOLUTORES I </t>
  </si>
  <si>
    <t>43742486</t>
  </si>
  <si>
    <t>ALEJO HINOSTROZA CYNTHIA FRANCESCA</t>
  </si>
  <si>
    <t>ASISTENTE LEGAL</t>
  </si>
  <si>
    <t>44927750</t>
  </si>
  <si>
    <t>ALEJOS SERNAQUE KARLA MIRELLA</t>
  </si>
  <si>
    <t>666-2019</t>
  </si>
  <si>
    <t>71040280</t>
  </si>
  <si>
    <t>ALEMAN MAMANI LEO JESUS</t>
  </si>
  <si>
    <t>BACHILLER EN CIENCIAS DE LA COMUNICACIÓN SOCIAL</t>
  </si>
  <si>
    <t>Inspectores - LIMA</t>
  </si>
  <si>
    <t>46757417</t>
  </si>
  <si>
    <t>ALEMAN PAREDES RODRIGO ANDRE</t>
  </si>
  <si>
    <t xml:space="preserve">ABOGADO ESPECIALISTA III </t>
  </si>
  <si>
    <t>70436968</t>
  </si>
  <si>
    <t>ALIAGA AZAÑA ROSARIO DEL PILAR</t>
  </si>
  <si>
    <t>TITULO PROFESIONAL DE DERECHO</t>
  </si>
  <si>
    <t>SUPERVISOR LEGAL</t>
  </si>
  <si>
    <t>41590953</t>
  </si>
  <si>
    <t>ALIAGA RAMOS WILLY CLIVER</t>
  </si>
  <si>
    <t>753-2019</t>
  </si>
  <si>
    <t>ASISTENTE LOGÍSTICO</t>
  </si>
  <si>
    <t>42876276</t>
  </si>
  <si>
    <t>ALIAGA SPINETTA NATALIA ELIZABETH</t>
  </si>
  <si>
    <t>11</t>
  </si>
  <si>
    <t>45952160</t>
  </si>
  <si>
    <t>ALIPIO RODRIGUEZ JUANA EVELINE</t>
  </si>
  <si>
    <t>1389-2019</t>
  </si>
  <si>
    <t xml:space="preserve">ASISTENTE DE ARCHIVO </t>
  </si>
  <si>
    <t>43094798</t>
  </si>
  <si>
    <t>ALLENDE CHATE FLOR DE MARIA</t>
  </si>
  <si>
    <t>73814869</t>
  </si>
  <si>
    <t>ALLENDE ROQUE ANA GABRIELA</t>
  </si>
  <si>
    <t>ANALISTA JUNIOR I</t>
  </si>
  <si>
    <t>07524547</t>
  </si>
  <si>
    <t>ALTAMIRANO GONZALES MARCO ANTONIO</t>
  </si>
  <si>
    <t>25</t>
  </si>
  <si>
    <t>JEFE DE GRUPO</t>
  </si>
  <si>
    <t>44287073</t>
  </si>
  <si>
    <t>ALVA ALIAGA JESSICA GERALDINE</t>
  </si>
  <si>
    <t>15</t>
  </si>
  <si>
    <t>70003300</t>
  </si>
  <si>
    <t>ALVARADO CHAVEZ JORDY JOSE</t>
  </si>
  <si>
    <t>1149-2019</t>
  </si>
  <si>
    <t>18197610</t>
  </si>
  <si>
    <t>ALVARADO DAVILA YISSELA ORIANA</t>
  </si>
  <si>
    <t>BACH</t>
  </si>
  <si>
    <t>20</t>
  </si>
  <si>
    <t>Inspectores - PIURA</t>
  </si>
  <si>
    <t>75379146</t>
  </si>
  <si>
    <t>ALVARADO DOMINGUEZ ROSA KATERINE</t>
  </si>
  <si>
    <t>491-2019</t>
  </si>
  <si>
    <t>ABOGADO - MADRE DE DIOS</t>
  </si>
  <si>
    <t>44983288</t>
  </si>
  <si>
    <t>ALVARADO ESTEVES GLIZCELI KARINA</t>
  </si>
  <si>
    <t>TÍTULO PROFESIONAL DE DERECHO</t>
  </si>
  <si>
    <t>ABOGADO UD MADRE DE DIOS</t>
  </si>
  <si>
    <t>09624222</t>
  </si>
  <si>
    <t>ALVARADO HUERTAS ABEL AMERICO</t>
  </si>
  <si>
    <t>46089195</t>
  </si>
  <si>
    <t>ALVARADO MICKLE GIORGIA VALERY</t>
  </si>
  <si>
    <t>10665927</t>
  </si>
  <si>
    <t>ALVARADO MORI JOSE MARIA</t>
  </si>
  <si>
    <t>AUXILIAR LEGAL</t>
  </si>
  <si>
    <t>08232539</t>
  </si>
  <si>
    <t>ALVARADO PRIALE JOSE ALCIDES</t>
  </si>
  <si>
    <t>INSPECTOR UD AREQUIPA</t>
  </si>
  <si>
    <t>29635551</t>
  </si>
  <si>
    <t>ALVAREZ BARRAGAN JORGE LUIS</t>
  </si>
  <si>
    <t>TITULO PROFESIONAL EN INGENIERIA QUIMICA</t>
  </si>
  <si>
    <t>1316-2019</t>
  </si>
  <si>
    <t>71464240</t>
  </si>
  <si>
    <t>ALVAREZ CAYETANO CHRISTIAN</t>
  </si>
  <si>
    <t>BACHILLER EN ADMINISTRACION Y NEGOCIOS INTERNACIONALES</t>
  </si>
  <si>
    <t>739-2019</t>
  </si>
  <si>
    <t>INSPECTOR DE TRANSPORTE – CUSCO</t>
  </si>
  <si>
    <t>40656138</t>
  </si>
  <si>
    <t>ALVAREZ CHOQQUEMAMANI NOEMI</t>
  </si>
  <si>
    <t>TECN</t>
  </si>
  <si>
    <t>18</t>
  </si>
  <si>
    <t>ASISTENTE ESTADÍSTICO</t>
  </si>
  <si>
    <t>71285103</t>
  </si>
  <si>
    <t>ALVAREZ DELGADO LISSETTE MILAGROS</t>
  </si>
  <si>
    <t>TITULO PROFESIONA EN ECONOMÍA Y NEGOCIOS INTERNACIONALES</t>
  </si>
  <si>
    <t>46484439</t>
  </si>
  <si>
    <t>ALVAREZ FERNANDEZ LUIS ALBERTO</t>
  </si>
  <si>
    <t>EGRESADO TÉCNICO DE ADMINISTRACIÓN DE NEGOCIOS INTERNACIONALES</t>
  </si>
  <si>
    <t>21</t>
  </si>
  <si>
    <t>ABOGADO - MOQUEGUA</t>
  </si>
  <si>
    <t>44095844</t>
  </si>
  <si>
    <t>ALVAREZ QUISPE DOUGLAS REMIGIO</t>
  </si>
  <si>
    <t>Jefe de Grupo UD Moquegua</t>
  </si>
  <si>
    <t>630-2019</t>
  </si>
  <si>
    <t>73502038</t>
  </si>
  <si>
    <t>ALVARO ESPINOZA FERNANDO CHRISTIAN JORDY</t>
  </si>
  <si>
    <t>733-2019</t>
  </si>
  <si>
    <t>46017434</t>
  </si>
  <si>
    <t>ALZAMORA LEON MILAGROS JIMENA</t>
  </si>
  <si>
    <t>TÍTULO PROFESIONAL EN DERECHO</t>
  </si>
  <si>
    <t>47013960</t>
  </si>
  <si>
    <t>AMADO BRAVO ERICK JESUS</t>
  </si>
  <si>
    <t>885-2019</t>
  </si>
  <si>
    <t>41476808</t>
  </si>
  <si>
    <t>AMADOR CALDERON ANDRES ARMANDO</t>
  </si>
  <si>
    <t>ASISTENTE DE FISCALIZACIÓN DE GABINETE</t>
  </si>
  <si>
    <t>701-2019</t>
  </si>
  <si>
    <t>09602737</t>
  </si>
  <si>
    <t>AMAR ZARABIA GINO HENRRY</t>
  </si>
  <si>
    <t>46087965</t>
  </si>
  <si>
    <t>AMEZ DEL RIO EDIC ANGEL</t>
  </si>
  <si>
    <t>1093-2019</t>
  </si>
  <si>
    <t>COORDINADOR OPERATIVO</t>
  </si>
  <si>
    <t>09143168</t>
  </si>
  <si>
    <t>AMPUERO DEGOLA LARRY JESUS</t>
  </si>
  <si>
    <t>829-2019</t>
  </si>
  <si>
    <t>Inspector UD Ancash</t>
  </si>
  <si>
    <t>70571705</t>
  </si>
  <si>
    <t>ANAYA MEJIA MELISSA KATHERINE</t>
  </si>
  <si>
    <t>TITULO PROFESIONAL EN CIENCIAS CONTABLES Y FINANCIERAS</t>
  </si>
  <si>
    <t>566-2019</t>
  </si>
  <si>
    <t>70618355</t>
  </si>
  <si>
    <t>ANCAJIMA SILVA IRIANA BEATRIZ</t>
  </si>
  <si>
    <t>TITULO EN ADMINISTRACION DE EMPRESAS</t>
  </si>
  <si>
    <t>1094-2019</t>
  </si>
  <si>
    <t>INSPECTOR DE TRANSPORTE</t>
  </si>
  <si>
    <t>16674140</t>
  </si>
  <si>
    <t>ANCHANTE GARCIA SUSY EDITH</t>
  </si>
  <si>
    <t xml:space="preserve">MANDATO JUDICIAL </t>
  </si>
  <si>
    <t>29674202</t>
  </si>
  <si>
    <t>ANCO YLACCAÑA ABEL SAMUEL</t>
  </si>
  <si>
    <t>BACHILLER EN RELACIONES INDUSTRIALES</t>
  </si>
  <si>
    <t>1054-2019</t>
  </si>
  <si>
    <t>Inspectores - AREQUIPA</t>
  </si>
  <si>
    <t>29411788</t>
  </si>
  <si>
    <t>ANCOCALLO VELASQUEZ EDGARD WILBER</t>
  </si>
  <si>
    <t>43471059</t>
  </si>
  <si>
    <t>ANGULO ALLAUJA CINTHYA KARINA</t>
  </si>
  <si>
    <t>886-2019</t>
  </si>
  <si>
    <t>APOYO AL CONTROL DE TRAFICO PESADO EN LA E.P. ICA</t>
  </si>
  <si>
    <t>40321722</t>
  </si>
  <si>
    <t>ANGULO BARRANTES JOSE LUIS</t>
  </si>
  <si>
    <t>ASISTENTE LEGAL III</t>
  </si>
  <si>
    <t>40730185</t>
  </si>
  <si>
    <t>ANGULO OCHOA GISELLA</t>
  </si>
  <si>
    <t>1229-2019</t>
  </si>
  <si>
    <t>42920915</t>
  </si>
  <si>
    <t>ANGULO SANDOVAL EMILIO ALBERTO</t>
  </si>
  <si>
    <t>19-2020</t>
  </si>
  <si>
    <t>09338147</t>
  </si>
  <si>
    <t>ANICAMA GONZALEZ ALVARO JOSE</t>
  </si>
  <si>
    <t>TITUTO PROFESIONAL DE ABOGADO</t>
  </si>
  <si>
    <t>SUPERVISOR DE VEHÍCULOS Y SERVICIOS GENERALES</t>
  </si>
  <si>
    <t>25693460</t>
  </si>
  <si>
    <t>ANICAMA ROJAS JOSE LUIS</t>
  </si>
  <si>
    <t>BACHILER EN ECONOMIA</t>
  </si>
  <si>
    <t>10708828</t>
  </si>
  <si>
    <t>ANTAY FLORES MARIE LUISA</t>
  </si>
  <si>
    <t>ENFERMERIA TECNICA</t>
  </si>
  <si>
    <t>94</t>
  </si>
  <si>
    <t>OPERADOR TÉCNICO III</t>
  </si>
  <si>
    <t>08166237</t>
  </si>
  <si>
    <t>ANTON AVILA OSWALDO ALFONSO</t>
  </si>
  <si>
    <t>41439593</t>
  </si>
  <si>
    <t>ANTON SOLANO DE BANCES KARLA JOSEFINA</t>
  </si>
  <si>
    <t>40957780</t>
  </si>
  <si>
    <t>AÑAZGO CRUCES KAROL ZAYDA</t>
  </si>
  <si>
    <t>TITULO PROFESIONAL EN CIENCIAS CONTABLES Y FINANZA CORPORATIVAS</t>
  </si>
  <si>
    <t>759-2019</t>
  </si>
  <si>
    <t>08695035</t>
  </si>
  <si>
    <t>APARICIO LOZANO FRANCISCO</t>
  </si>
  <si>
    <t>TECNICO EN COMPUTACIÓN E INFORMÁTICA</t>
  </si>
  <si>
    <t>TÉCNICO</t>
  </si>
  <si>
    <t>682-2019</t>
  </si>
  <si>
    <t>INSPECTOR EP QUINCEMIL</t>
  </si>
  <si>
    <t>43514630</t>
  </si>
  <si>
    <t>APARICIO MAMANI DAVID LENIN</t>
  </si>
  <si>
    <t>1180-2019</t>
  </si>
  <si>
    <t>41076603</t>
  </si>
  <si>
    <t>APAZA RUBIO GERMAN ROBERTO</t>
  </si>
  <si>
    <t>TITULO PROFESIONAL EN DERECHO Y CIENCIAS POLITICAS</t>
  </si>
  <si>
    <t>1209-2019</t>
  </si>
  <si>
    <t>RESPONSABLE DE LA GESTIÓN OPERATIVA EN LA E.P. DESAGUADERO</t>
  </si>
  <si>
    <t>01296444</t>
  </si>
  <si>
    <t>APAZA TICONA ROBERTO WALDO</t>
  </si>
  <si>
    <t>43157756</t>
  </si>
  <si>
    <t>APAZA TORRES DARWIN LORENZO</t>
  </si>
  <si>
    <t>546-2019</t>
  </si>
  <si>
    <t>24-2020</t>
  </si>
  <si>
    <t>APOYO AL CONTROL DEL TRAFICO PESADO DE SICUYANI</t>
  </si>
  <si>
    <t>43124493</t>
  </si>
  <si>
    <t>APUCUSI TICONA ALAIN DAVID</t>
  </si>
  <si>
    <t>51</t>
  </si>
  <si>
    <t>10329851</t>
  </si>
  <si>
    <t>AQUIJE LOPEZ JOSE IVAN</t>
  </si>
  <si>
    <t>CHOFER DE ALTA DIRECCIÓN</t>
  </si>
  <si>
    <t>JEFE TÉCNICO DE PESAJE III</t>
  </si>
  <si>
    <t>08162330</t>
  </si>
  <si>
    <t>AQUIJE OSORIO SANDRO GUSTAVO</t>
  </si>
  <si>
    <t>77178137</t>
  </si>
  <si>
    <t>AQUINO CARDENAS ESTRELLA MILAGROS</t>
  </si>
  <si>
    <t>EGRESADA TECNICA DE EDUCACIÓN INICIAL</t>
  </si>
  <si>
    <t>683-2019</t>
  </si>
  <si>
    <t>Inspector UD Huánuco</t>
  </si>
  <si>
    <t>47567026</t>
  </si>
  <si>
    <t>AQUINO FALCON MARCO ANTONIO</t>
  </si>
  <si>
    <t>574-2019</t>
  </si>
  <si>
    <t>71014164</t>
  </si>
  <si>
    <t>AQUINO MORALES JOEL GROVER</t>
  </si>
  <si>
    <t>44428671</t>
  </si>
  <si>
    <t>AQUINO RIVERA KAROL RUTH</t>
  </si>
  <si>
    <t>32542514</t>
  </si>
  <si>
    <t>AQUINO SANDOVAL EDAR OSMAR</t>
  </si>
  <si>
    <t>46561088</t>
  </si>
  <si>
    <t>AQUISE FALCON IRMA ELIZABETH</t>
  </si>
  <si>
    <t>661-2019</t>
  </si>
  <si>
    <t>07640380</t>
  </si>
  <si>
    <t>ARAGON CASTILLO JORGE ISAAC</t>
  </si>
  <si>
    <t>42800125</t>
  </si>
  <si>
    <t>ARAGON SOTO PAOLA MILAGROS</t>
  </si>
  <si>
    <t>40597149</t>
  </si>
  <si>
    <t>ARAMAYO VILLANUEVA JOEL MIQUEAS</t>
  </si>
  <si>
    <t>47587724</t>
  </si>
  <si>
    <t>ARANA COLONIA SHEYLA YESENIA</t>
  </si>
  <si>
    <t>883-2019</t>
  </si>
  <si>
    <t>41714772</t>
  </si>
  <si>
    <t>ARANA IQUIRA RONALD ENRIQUE</t>
  </si>
  <si>
    <t>BACHILLER EN INGENIERIA COMERCIAL</t>
  </si>
  <si>
    <t>825-2019</t>
  </si>
  <si>
    <t>ANALISTA - CUSCO</t>
  </si>
  <si>
    <t>42285108</t>
  </si>
  <si>
    <t>ARANDA NIETO YSMAEL ROUSVELT</t>
  </si>
  <si>
    <t>ESPECIALISTA EN MODERNIZACIÓN</t>
  </si>
  <si>
    <t>07612375</t>
  </si>
  <si>
    <t>ARANGURI GAMARRA PATRICIA ROSARIO</t>
  </si>
  <si>
    <t xml:space="preserve"> Resolutor UD Lima</t>
  </si>
  <si>
    <t>44127815</t>
  </si>
  <si>
    <t>ARAUCO LARA ROCIO ERIKA</t>
  </si>
  <si>
    <t>894-2019</t>
  </si>
  <si>
    <t>40595031</t>
  </si>
  <si>
    <t>ARAUJO MEDRANO HENRRY JULIO</t>
  </si>
  <si>
    <t>556-2019</t>
  </si>
  <si>
    <t>APOYO AL CONTROL DE TRAFICO PESADO EN LA E.P. MOCCE</t>
  </si>
  <si>
    <t>41156874</t>
  </si>
  <si>
    <t>ARBULU INCIO CESAR AUGUSTO</t>
  </si>
  <si>
    <t>70825863</t>
  </si>
  <si>
    <t>ARCE MIRANDA MIRIAM JANETT</t>
  </si>
  <si>
    <t>1210-2019</t>
  </si>
  <si>
    <t>70195066</t>
  </si>
  <si>
    <t>ARCOS COSSI ELJHAER FERNANDO</t>
  </si>
  <si>
    <t>TITULO PROFESIONAL EN ADMINISTRACION DE NEGOCIOS</t>
  </si>
  <si>
    <t>740-2019</t>
  </si>
  <si>
    <t>CONDUCTOR UD LIMA</t>
  </si>
  <si>
    <t>06803452</t>
  </si>
  <si>
    <t>ARELLANO MACEDO MARCO ANTONIO</t>
  </si>
  <si>
    <t>1196-2019</t>
  </si>
  <si>
    <t>EJECUTOR COACTIVO</t>
  </si>
  <si>
    <t>41513866</t>
  </si>
  <si>
    <t>ARENAS RIOS BERNARD SIVORE</t>
  </si>
  <si>
    <t>42766822</t>
  </si>
  <si>
    <t>AREVALO CHANG LUISA JOHANNA</t>
  </si>
  <si>
    <t>LIC. EN ADMINISTRACIÓN</t>
  </si>
  <si>
    <t>APOYO AL CONTROL DE TRAFICO PESADO EN LA E.P. TOMASIRI</t>
  </si>
  <si>
    <t>40363306</t>
  </si>
  <si>
    <t>AREVALO FLORES JORGE JESUS</t>
  </si>
  <si>
    <t>ABOGADO UD AREQUIPA</t>
  </si>
  <si>
    <t>45823736</t>
  </si>
  <si>
    <t>AREVALO GALLEGOS JUAN JOSE</t>
  </si>
  <si>
    <t>10534560</t>
  </si>
  <si>
    <t>AREVALO MENDOZA GUSTAVO</t>
  </si>
  <si>
    <t>830-2019</t>
  </si>
  <si>
    <t>43724444</t>
  </si>
  <si>
    <t>ARGANDOÑA HUAMAN ORLANDO CESAR</t>
  </si>
  <si>
    <t>BACHILLER EN DERECHO Y CIENCIAS POLITICAS</t>
  </si>
  <si>
    <t>47865032</t>
  </si>
  <si>
    <t>ARHUATA TUCO EDY RUDY</t>
  </si>
  <si>
    <t>BACHILLER EN CIENCIAS CONTABLES Y FINANZAS</t>
  </si>
  <si>
    <t>822-2019</t>
  </si>
  <si>
    <t>44143541</t>
  </si>
  <si>
    <t>ARIAS ALDERETE JAVIER</t>
  </si>
  <si>
    <t>42814985</t>
  </si>
  <si>
    <t>ARIAS CALIZAYA DENNIS EDUARDO</t>
  </si>
  <si>
    <t>1055-2019</t>
  </si>
  <si>
    <t>07915075</t>
  </si>
  <si>
    <t>ARIAS MEJIA CAROLINA MARTINELY</t>
  </si>
  <si>
    <t>GESTOR LEGAL</t>
  </si>
  <si>
    <t>73485053</t>
  </si>
  <si>
    <t>ARIAS ORTIZ RENZO GIOVANNI DAVID</t>
  </si>
  <si>
    <t>10631028</t>
  </si>
  <si>
    <t>ARIAS SOLIS JUAN MANUEL</t>
  </si>
  <si>
    <t>APOYO DE BASE - REGIÓN AREQUIPA</t>
  </si>
  <si>
    <t>45386492</t>
  </si>
  <si>
    <t>ARIAS VARGAS JIMMY GEORDAN</t>
  </si>
  <si>
    <t>INSPECTOR DE TRANSPORTE REGIÓN AREQUIPA</t>
  </si>
  <si>
    <t>ANALISTA TÉCNICO UD LA LIBERTAD</t>
  </si>
  <si>
    <t>40836542</t>
  </si>
  <si>
    <t>ARMAS GARCIA JORGE ARMANDO</t>
  </si>
  <si>
    <t>TITULO PROFESIONAL EN INGENIERIA MECANICA</t>
  </si>
  <si>
    <t>971-2019</t>
  </si>
  <si>
    <t>18093439</t>
  </si>
  <si>
    <t>ARMAS TORRES VICTOR HUGO</t>
  </si>
  <si>
    <t>INTEGRADOR CONTABLE</t>
  </si>
  <si>
    <t>00491643</t>
  </si>
  <si>
    <t>ARNADO MANCILLA NORLLY MARISELL</t>
  </si>
  <si>
    <t>TITULO PROFESIONAL CONTABILIDAD</t>
  </si>
  <si>
    <t>14</t>
  </si>
  <si>
    <t>08401202</t>
  </si>
  <si>
    <t>ARONI ORTEGA SUSY NANCY</t>
  </si>
  <si>
    <t>BACHILLER EN TRABAJO SOCIAL</t>
  </si>
  <si>
    <t>45199758</t>
  </si>
  <si>
    <t>AROTINCO VELASQUEZ LIDIA MERCEDES</t>
  </si>
  <si>
    <t>1186-2019</t>
  </si>
  <si>
    <t>43701227</t>
  </si>
  <si>
    <t>ARPI CONDORI BERLY JUNIOR</t>
  </si>
  <si>
    <t>42834461</t>
  </si>
  <si>
    <t>ARRESE FIGALLO KATHERINE</t>
  </si>
  <si>
    <t>22</t>
  </si>
  <si>
    <t>72385650</t>
  </si>
  <si>
    <t>ARRESTEGUI GARCIA JUAN VICTOR</t>
  </si>
  <si>
    <t>905-2019</t>
  </si>
  <si>
    <t>41789943</t>
  </si>
  <si>
    <t>ARRIAGA BENAVIDES GABRIELA PAOLA</t>
  </si>
  <si>
    <t>TECNICO EN SECRETARIA</t>
  </si>
  <si>
    <t>938-2019</t>
  </si>
  <si>
    <t>ABOGADO - LA LIBERTAD</t>
  </si>
  <si>
    <t>42237498</t>
  </si>
  <si>
    <t>ARRIAGA VALENCIA KARINA EVELYN MARTINA</t>
  </si>
  <si>
    <t>10586474</t>
  </si>
  <si>
    <t>ARRIBASPLATA ROJAS ELVIS DESIDERIO</t>
  </si>
  <si>
    <t>TITULO PROFESIONAL EN INGENIERIA INDUSTRIAL</t>
  </si>
  <si>
    <t>684-2019</t>
  </si>
  <si>
    <t>INSPECTOR DE TRANSPORTE - REGIÓN LIMA</t>
  </si>
  <si>
    <t>41499409</t>
  </si>
  <si>
    <t>ARTEAGA VILLEGAS JULIO CESAR</t>
  </si>
  <si>
    <t>25561200</t>
  </si>
  <si>
    <t>ARTETA RIOS JORGE MARTIN</t>
  </si>
  <si>
    <t>TITULO PROFESIONAL EN CIENCIAS ADMINISTRATIVAS  Y ECONOMICAS</t>
  </si>
  <si>
    <t>PROFESIONAL SENIOR EN PRESUPUESTO</t>
  </si>
  <si>
    <t>06276000</t>
  </si>
  <si>
    <t>ASCA RODRIGUEZ LUIS FORTUNATO</t>
  </si>
  <si>
    <t>43639196</t>
  </si>
  <si>
    <t>ASCARZA FELICES YURY MIJAIL</t>
  </si>
  <si>
    <t>BACHILLER EN CIENCIAS BIOLOGICAS</t>
  </si>
  <si>
    <t>1095-2019</t>
  </si>
  <si>
    <t>41901321</t>
  </si>
  <si>
    <t>ASENJO VALENCIA JOSE ANTONIO</t>
  </si>
  <si>
    <t>TITULO PROFESIONAL EN INGENIERÍA DE SISTEMAS E INFORMÁTICA</t>
  </si>
  <si>
    <t>ANALISTA PROGRAMADOR DE SISTEMAS</t>
  </si>
  <si>
    <t>70843062</t>
  </si>
  <si>
    <t>ASTETE ZEGARRA NEVENKA JOHANNA</t>
  </si>
  <si>
    <t>1048-2019</t>
  </si>
  <si>
    <t>45595308</t>
  </si>
  <si>
    <t>ASTOCURI AVILA WLADIMIR MAGNO</t>
  </si>
  <si>
    <t>TITULO PROFESIONAL EN ADMINISTRACIÓN CON MENCIÓN EN ADMINISTRACIÓN PÚBLICA</t>
  </si>
  <si>
    <t>ANALISTA JUNIOR DE PESOS Y MEDIDAS</t>
  </si>
  <si>
    <t>21851286</t>
  </si>
  <si>
    <t>ATUNCAR DE LA CRUZ EDWARD MIKE</t>
  </si>
  <si>
    <t>31012932</t>
  </si>
  <si>
    <t>AUCAHUASI DONGO NANCY NERIDA</t>
  </si>
  <si>
    <t>44007602</t>
  </si>
  <si>
    <t>AUCCAHUASI HUAMANI VICTOR RAUL</t>
  </si>
  <si>
    <t>554-2019</t>
  </si>
  <si>
    <t>INSPECTOR DE TRANSPORTE – AYACUCHO</t>
  </si>
  <si>
    <t>42114178</t>
  </si>
  <si>
    <t>AVILES CONDORI EDWIN</t>
  </si>
  <si>
    <t>INSPECTOR UD AYACUCHO</t>
  </si>
  <si>
    <t>42386068</t>
  </si>
  <si>
    <t>AYALA ESPINOZA HEBERT</t>
  </si>
  <si>
    <t>19</t>
  </si>
  <si>
    <t>ASISTENTE ADMINISTRATIVO – REGIÓN JUNÍN</t>
  </si>
  <si>
    <t>44239231</t>
  </si>
  <si>
    <t>AYALA QUINTO SILVIA HILDA</t>
  </si>
  <si>
    <t>17</t>
  </si>
  <si>
    <t>INSPECTOR AYACUCHO</t>
  </si>
  <si>
    <t>44764134</t>
  </si>
  <si>
    <t>AYARZA ROJAS RODRIGO EDUARDO</t>
  </si>
  <si>
    <t>BACHILLER EN PSICOLOGIA</t>
  </si>
  <si>
    <t>724-2019</t>
  </si>
  <si>
    <t>09389547</t>
  </si>
  <si>
    <t>AYBAR TOVAR ELMO RENAN</t>
  </si>
  <si>
    <t>ESPECIALISTA EN PRESUPUESTO PÚBLICO</t>
  </si>
  <si>
    <t>41927037</t>
  </si>
  <si>
    <t>AZABACHE LAZARO KELLY BERNA</t>
  </si>
  <si>
    <t>TÍTULO PROFESIONAL EN CONTABILIDAD</t>
  </si>
  <si>
    <t>Choferes - LIMA</t>
  </si>
  <si>
    <t>10663866</t>
  </si>
  <si>
    <t>BACA CABREJOS HENRY HORACIO</t>
  </si>
  <si>
    <t>475-2019</t>
  </si>
  <si>
    <t>08497413</t>
  </si>
  <si>
    <t>BACAYA NESTARES YRMA ELVIRA</t>
  </si>
  <si>
    <t>82</t>
  </si>
  <si>
    <t>43431305</t>
  </si>
  <si>
    <t>BAILA LAURENTE NANCY PAOLA</t>
  </si>
  <si>
    <t>510-2019</t>
  </si>
  <si>
    <t>APOYO AL CONTROL DE TRAFICO PESADO EN LA E.P. YANANGO</t>
  </si>
  <si>
    <t>80170131</t>
  </si>
  <si>
    <t>BALDEON ANGULO JIMMY ANDRES</t>
  </si>
  <si>
    <t>10265113</t>
  </si>
  <si>
    <t>BALDEON FUENTES CESAR AUGUSTO</t>
  </si>
  <si>
    <t>TÍTULO PROFESIONAL DE ABOGADO</t>
  </si>
  <si>
    <t>644-2019</t>
  </si>
  <si>
    <t>INSPECTOR DE TRANSPORTE – ICA</t>
  </si>
  <si>
    <t>22185607</t>
  </si>
  <si>
    <t>BALDEON HUAMANI MOISES FERNANDO</t>
  </si>
  <si>
    <t>LIC. EN EDUCACIÓN FÍSICA</t>
  </si>
  <si>
    <t>20579382</t>
  </si>
  <si>
    <t>BALDEON MENDOZA JOHN HENRY</t>
  </si>
  <si>
    <t>BACHILLER EN INGENIERIA DE SISTEMAS Y COMPUTACION</t>
  </si>
  <si>
    <t>934-2019</t>
  </si>
  <si>
    <t>09785004</t>
  </si>
  <si>
    <t>BALDEON SOLIZONQUEHUA DE ROSSELL JUDIT TAMARA</t>
  </si>
  <si>
    <t>76743177</t>
  </si>
  <si>
    <t>BARBOSA SANCHEZ RENZO ALBERTO</t>
  </si>
  <si>
    <t>16</t>
  </si>
  <si>
    <t>COORDINADOR DE PROCEDIMIENTOS ADMINISTRATIVOS SANCIONADORES</t>
  </si>
  <si>
    <t>43424274</t>
  </si>
  <si>
    <t>BARRANTES CISNEROS CYNTHIA VANESSA</t>
  </si>
  <si>
    <t>42552058</t>
  </si>
  <si>
    <t>BARRANZUELA ROSALES KATERINE VANESSA</t>
  </si>
  <si>
    <t>AUXILIAR CONTABLE</t>
  </si>
  <si>
    <t>APOYO AL CONTROL DE TRAFICO PESADO – AREQUIPA-YURA</t>
  </si>
  <si>
    <t>72235100</t>
  </si>
  <si>
    <t>BARREDA PACURI GERSON ENMANUEL</t>
  </si>
  <si>
    <t>45</t>
  </si>
  <si>
    <t>GESTOR OPERATIVO - HUÁNUCO</t>
  </si>
  <si>
    <t>40904189</t>
  </si>
  <si>
    <t>BARREDO SIMON YOVANI JAMI</t>
  </si>
  <si>
    <t>INSPECTOR UD HUÁNUCO</t>
  </si>
  <si>
    <t>130-2019</t>
  </si>
  <si>
    <t>INSPECTOR DE TRANSPORTE – ANCASH</t>
  </si>
  <si>
    <t>41408550</t>
  </si>
  <si>
    <t>BARRENECHEA VILLAR ANGEL FERNANDO</t>
  </si>
  <si>
    <t>ESTADISTICA E INFORMATICA</t>
  </si>
  <si>
    <t>SUPERVISOR SENIOR</t>
  </si>
  <si>
    <t>43142415</t>
  </si>
  <si>
    <t>BARRERA CONDORI CYNTHIA GISELLA</t>
  </si>
  <si>
    <t>TITULADA EN CIENCIAS DE LA COMUNICACIÓN SOCIAL</t>
  </si>
  <si>
    <t>44512343</t>
  </si>
  <si>
    <t>BARRETO VILLARREAL ARTURO CARLOS</t>
  </si>
  <si>
    <t>45004607</t>
  </si>
  <si>
    <t>BARRIENTOS FLORES JHON PABLO</t>
  </si>
  <si>
    <t>GESTOR OPERATIVO - AREQUIPA</t>
  </si>
  <si>
    <t>44054961</t>
  </si>
  <si>
    <t>BARRIGA CACERES ROSARIO ALIDA</t>
  </si>
  <si>
    <t>44687121</t>
  </si>
  <si>
    <t>BARRIOS CRISTOBAL GIANCARLO MIGUEL</t>
  </si>
  <si>
    <t>TITULO PROFESIONAL EN ADMINISTRACIÓN</t>
  </si>
  <si>
    <t>1096-2019</t>
  </si>
  <si>
    <t>INSPECTOR</t>
  </si>
  <si>
    <t>03884285</t>
  </si>
  <si>
    <t>BARRIOS MOGOLLON HUGO</t>
  </si>
  <si>
    <t>RESPONSABLE DE LA GESTIÓN OPERATIVA EN LA ESTACIÓN DE PESAJE MÓVIL</t>
  </si>
  <si>
    <t>09651842</t>
  </si>
  <si>
    <t>BARTUREN SANCHEZ MANUEL FIDEL</t>
  </si>
  <si>
    <t>93</t>
  </si>
  <si>
    <t>09939334</t>
  </si>
  <si>
    <t>BARZOLA DIAZ WILLIAM ROLANDO</t>
  </si>
  <si>
    <t>41</t>
  </si>
  <si>
    <t>73127121</t>
  </si>
  <si>
    <t>BASILIO GARCIA ANTHONY JEFFERSON</t>
  </si>
  <si>
    <t>EGRESADO DE COIMPUTACIÓN E INFORMATICA</t>
  </si>
  <si>
    <t>45770564</t>
  </si>
  <si>
    <t>BAUTISTA PUCHURI PATRICIA ANDREA</t>
  </si>
  <si>
    <t>560-2019</t>
  </si>
  <si>
    <t>10811125</t>
  </si>
  <si>
    <t>BAUTISTA SANGAY WILFREDO</t>
  </si>
  <si>
    <t>1261-2019</t>
  </si>
  <si>
    <t>73636870</t>
  </si>
  <si>
    <t>BAYONA ALVARADO JOB DANIEL</t>
  </si>
  <si>
    <t>308-2019</t>
  </si>
  <si>
    <t>41989512</t>
  </si>
  <si>
    <t>BAYONA ANTON VILMA LAIDY</t>
  </si>
  <si>
    <t>1128-2019</t>
  </si>
  <si>
    <t>INSPECTOR - CORCONA</t>
  </si>
  <si>
    <t>10721560</t>
  </si>
  <si>
    <t>BAZALAR TORRES MARIO COOPER</t>
  </si>
  <si>
    <t>INSPECTOR CAJAMARCA</t>
  </si>
  <si>
    <t>46077037</t>
  </si>
  <si>
    <t>BAZAURI VILLANUEVA HORACIO RAUL</t>
  </si>
  <si>
    <t>797-2019</t>
  </si>
  <si>
    <t xml:space="preserve">TÉCNICO LEGAL </t>
  </si>
  <si>
    <t>43370844</t>
  </si>
  <si>
    <t>BECERRA TEODORO GIOVANA ANGELICA</t>
  </si>
  <si>
    <t>UNIV</t>
  </si>
  <si>
    <t>40793020</t>
  </si>
  <si>
    <t>BEINGOLEA ZELADA EDUARDO</t>
  </si>
  <si>
    <t>42210178</t>
  </si>
  <si>
    <t>BELIZARIO BARREDA NICOLAS</t>
  </si>
  <si>
    <t>TITULO PROFESIONAL EN EDUCACION CON MENCION EN COMPUTACION E INFORMATICA</t>
  </si>
  <si>
    <t>42707896</t>
  </si>
  <si>
    <t>BELLIDO GARCIA CINTHYA ISABEL</t>
  </si>
  <si>
    <t>TECNICO EN SECRETARIADO</t>
  </si>
  <si>
    <t>920-2019</t>
  </si>
  <si>
    <t>45321317</t>
  </si>
  <si>
    <t>BELLIDO PACHECO LADY LAURA</t>
  </si>
  <si>
    <t>BACHILLER EN ADMINISTRACION PUBLICA</t>
  </si>
  <si>
    <t xml:space="preserve">COORDINADOR NACIONAL </t>
  </si>
  <si>
    <t>45321416</t>
  </si>
  <si>
    <t>BELTRAN CAYCHO SANTIAGO RODOLFO</t>
  </si>
  <si>
    <t>ASESOR DESIGNADO</t>
  </si>
  <si>
    <t>09344575</t>
  </si>
  <si>
    <t>BELTRAN CONZA JORGE LUIS</t>
  </si>
  <si>
    <t>GERENTE GENERAL</t>
  </si>
  <si>
    <t>ESPECIALISTA DE SISTEMAS INFORMÁTICOS I</t>
  </si>
  <si>
    <t>40803599</t>
  </si>
  <si>
    <t>BELTRAN GARCIA ROSITA CLAUDINA</t>
  </si>
  <si>
    <t>TITULO PROFESIONAL EN INGENIERIA DE COMPUTACION Y SISTEMAS</t>
  </si>
  <si>
    <t>INSPECTOR UD JUNÍN</t>
  </si>
  <si>
    <t>70599172</t>
  </si>
  <si>
    <t>BELTRAN GUEVARA GIANCARLO WILFREDO</t>
  </si>
  <si>
    <t>1075-2019</t>
  </si>
  <si>
    <t>22503111</t>
  </si>
  <si>
    <t>BENANCIO CISNEROS LUIS ALBERTO</t>
  </si>
  <si>
    <t>MAGISTER EN GESTION EMPRESARIAL</t>
  </si>
  <si>
    <t>MAGISTER</t>
  </si>
  <si>
    <t>1097-2019</t>
  </si>
  <si>
    <t>RESOLUTOR UD TUMBES</t>
  </si>
  <si>
    <t>46502213</t>
  </si>
  <si>
    <t>BENAVIDES CRUZ JUNIOR</t>
  </si>
  <si>
    <t>1359-2019</t>
  </si>
  <si>
    <t>46441573</t>
  </si>
  <si>
    <t>BENAVIDES SAAVEDRA HECTOR RUBEN</t>
  </si>
  <si>
    <t>768-2019</t>
  </si>
  <si>
    <t>71386004</t>
  </si>
  <si>
    <t>BENAVIDES VILLANUEVA ANNETH</t>
  </si>
  <si>
    <t>1098-2019</t>
  </si>
  <si>
    <t>INSPECTOR DE TRANSPORTE - ICA</t>
  </si>
  <si>
    <t>40630159</t>
  </si>
  <si>
    <t>BENDEZU CHACALTANA HEBER JOSE</t>
  </si>
  <si>
    <t>INSPECTOR EP NAZCA MÓVIL</t>
  </si>
  <si>
    <t>ANALISTA TÉCNICO EN PREVENCIÓN II</t>
  </si>
  <si>
    <t>23270871</t>
  </si>
  <si>
    <t>BENITES OSPINA MIGUEL ANGEL</t>
  </si>
  <si>
    <t>TITULO PROFESIONAL EN  EDUCACION FISICA</t>
  </si>
  <si>
    <t>703-2019</t>
  </si>
  <si>
    <t>SUPERVISOR UD PIURA</t>
  </si>
  <si>
    <t>45990114</t>
  </si>
  <si>
    <t>BENITES SILUPU EVELYN MARGOT</t>
  </si>
  <si>
    <t>1041-2019</t>
  </si>
  <si>
    <t>70182586</t>
  </si>
  <si>
    <t>BENITO CHAHUARA MAYDA LUZ</t>
  </si>
  <si>
    <t xml:space="preserve">INSPECTOR DE TRANSPORTE (C-MOTO) – AYACUCHO </t>
  </si>
  <si>
    <t>42496354</t>
  </si>
  <si>
    <t>BENITO CURO MIRKO</t>
  </si>
  <si>
    <t>INSPECTOR DE TRANSPORTE – LAMBAYEQUE</t>
  </si>
  <si>
    <t>16598650</t>
  </si>
  <si>
    <t>BERNAL FIESTAS JULIO CESAR</t>
  </si>
  <si>
    <t>TÉCNICO EN CONTABILIDAD</t>
  </si>
  <si>
    <t>SUBGERENTE</t>
  </si>
  <si>
    <t>08785258</t>
  </si>
  <si>
    <t>BERNUI GONCALVES JOSE ANTONIO</t>
  </si>
  <si>
    <t>10544760</t>
  </si>
  <si>
    <t>BERNUY GARCIA LUCINDA CARMEN</t>
  </si>
  <si>
    <t>769-2019</t>
  </si>
  <si>
    <t>INSPECTOR EP JUNÍN</t>
  </si>
  <si>
    <t>70228700</t>
  </si>
  <si>
    <t>BERRIOS VALDIVIEZO JULIO ALBERTO</t>
  </si>
  <si>
    <t>865-2019</t>
  </si>
  <si>
    <t>76282829</t>
  </si>
  <si>
    <t>BERROCAL JUNCHAYA NELLY ALEXANDRA</t>
  </si>
  <si>
    <t>APOYO AL CONTROL DE TRAFICO PESADO EN LA E.P. YANAG</t>
  </si>
  <si>
    <t>22403229</t>
  </si>
  <si>
    <t>BERROSPI MORALES FAUSTINO</t>
  </si>
  <si>
    <t>INSPECTOR DE TRANSPORTE – PIURA</t>
  </si>
  <si>
    <t>40055316</t>
  </si>
  <si>
    <t>BERRU RAMIREZ NELLY</t>
  </si>
  <si>
    <t xml:space="preserve">TÍTULO PROFESIONAL EN EDUCACIÓN PRIMARIA         </t>
  </si>
  <si>
    <t>ASISTENTE DE IMAGEN INSTITUCIONAL</t>
  </si>
  <si>
    <t>09531382</t>
  </si>
  <si>
    <t>BETETA LAZARTE JUAN ENRIQUE</t>
  </si>
  <si>
    <t>APOYO EN LA GESTIÓN OPERATIVA EN LA ESTACIÓN DE PESAJE MÓVIL</t>
  </si>
  <si>
    <t>20590138</t>
  </si>
  <si>
    <t>BIMINCHUMO HUARNICHE JOSE MANUEL</t>
  </si>
  <si>
    <t>07636176</t>
  </si>
  <si>
    <t>BISMARCK DEXTRE ZULLY PAMELA</t>
  </si>
  <si>
    <t>TITULO PROFESIONAL EN COMUNICACIÓN</t>
  </si>
  <si>
    <t>SUPERVISOR UD LIMA</t>
  </si>
  <si>
    <t>41599334</t>
  </si>
  <si>
    <t>BOGGIANO BEDON CHRISTIAN</t>
  </si>
  <si>
    <t>1039-2019</t>
  </si>
  <si>
    <t>CHOFERES</t>
  </si>
  <si>
    <t>07666511</t>
  </si>
  <si>
    <t>BONIFACIO MURILLO JUAN</t>
  </si>
  <si>
    <t>43116196</t>
  </si>
  <si>
    <t>BONIFAZ BONIFAZ WALTER JORGE</t>
  </si>
  <si>
    <t>1086-2019</t>
  </si>
  <si>
    <t>40077418</t>
  </si>
  <si>
    <t>BONILLA BELLO CARLOS ENRIQUE</t>
  </si>
  <si>
    <t>INSPECTOR HUANUCO</t>
  </si>
  <si>
    <t>74285540</t>
  </si>
  <si>
    <t>BORJA TUCTO REUEL FLEMING</t>
  </si>
  <si>
    <t>807-2019</t>
  </si>
  <si>
    <t>42524311</t>
  </si>
  <si>
    <t>BORJAS GARCIA HECTOR ESTEBAN</t>
  </si>
  <si>
    <t>INSPECTOR JUNIN</t>
  </si>
  <si>
    <t>70140303</t>
  </si>
  <si>
    <t>BOZA ARROYO WILMER</t>
  </si>
  <si>
    <t>BACHILLER EN CONTABILIDAD Y FINANZAS</t>
  </si>
  <si>
    <t>817-2019</t>
  </si>
  <si>
    <t>42996623</t>
  </si>
  <si>
    <t>BRAVO ESPINOZA BRENDA REGINA</t>
  </si>
  <si>
    <t>23</t>
  </si>
  <si>
    <t>Resolutor UD Arequipa</t>
  </si>
  <si>
    <t>40867330</t>
  </si>
  <si>
    <t>BRAVO ESQUIVIAS LADY MIRIAM</t>
  </si>
  <si>
    <t>515-2019</t>
  </si>
  <si>
    <t>07620829</t>
  </si>
  <si>
    <t>BRAVO GAITAN JUAN CARLOS</t>
  </si>
  <si>
    <t>PROFESIONAL DE IMAGEN INSTITUCIONAL</t>
  </si>
  <si>
    <t>45720422</t>
  </si>
  <si>
    <t>BRAVO PELAGIO CLAUDIA VIRGINIA</t>
  </si>
  <si>
    <t>TITULO PROFESIONAL EN PERIODISMO</t>
  </si>
  <si>
    <t>835-2019</t>
  </si>
  <si>
    <t>28100017</t>
  </si>
  <si>
    <t>BRAVO VERA ADAN JORGE</t>
  </si>
  <si>
    <t>ANALISTA SENIOR I</t>
  </si>
  <si>
    <t>42588314</t>
  </si>
  <si>
    <t>BRICEÑO CORTEZ JACQUELINE ROSARIO</t>
  </si>
  <si>
    <t>PROFESIONAL EN ESTUDIOS</t>
  </si>
  <si>
    <t>INSPECTOR DE TRANSPORTE - CUSCO</t>
  </si>
  <si>
    <t>43064540</t>
  </si>
  <si>
    <t>BRICEÑO PAULLO LIZ</t>
  </si>
  <si>
    <t>24</t>
  </si>
  <si>
    <t>RESOLUTOR UD CAJAMARCA</t>
  </si>
  <si>
    <t>45370400</t>
  </si>
  <si>
    <t>BRINGAS SANCHEZ KONI ELIZABETH</t>
  </si>
  <si>
    <t>982-2019</t>
  </si>
  <si>
    <t>44637101</t>
  </si>
  <si>
    <t>BRIONES GUEVARA JOSE EUGENIO</t>
  </si>
  <si>
    <t>1312-2019</t>
  </si>
  <si>
    <t>ANALISTA SENIOR III - DSF</t>
  </si>
  <si>
    <t>15760373</t>
  </si>
  <si>
    <t>BUENO URBANO ANGEL OMAR</t>
  </si>
  <si>
    <t>ING. DE TRANSPORTE</t>
  </si>
  <si>
    <t>45531226</t>
  </si>
  <si>
    <t>BULEJE HUERTA JULIA JASSMIN</t>
  </si>
  <si>
    <t>760-2019</t>
  </si>
  <si>
    <t>40532727</t>
  </si>
  <si>
    <t>BURGA MENDOZA JESIBEL</t>
  </si>
  <si>
    <t>INSPECTOR LA LIBERTAD</t>
  </si>
  <si>
    <t>42741418</t>
  </si>
  <si>
    <t>BURGOS VIÑAS CRISTINA MERCEDES CAROLINA</t>
  </si>
  <si>
    <t>812-2019</t>
  </si>
  <si>
    <t>Jefe de Grupos - AREQUIPA</t>
  </si>
  <si>
    <t>71463232</t>
  </si>
  <si>
    <t>BUSTAMANTE VALDIVIA JESSICA ARACELY</t>
  </si>
  <si>
    <t>ANALISTA EN COMUNICACIÓN INTERNA</t>
  </si>
  <si>
    <t>08727712</t>
  </si>
  <si>
    <t>BYRNE URRUNAGA NORMA MARGARITA</t>
  </si>
  <si>
    <t>40411260</t>
  </si>
  <si>
    <t>CABALLERO MORAN PATRICIA GEISER</t>
  </si>
  <si>
    <t xml:space="preserve">TITULO PROFESIONAL EN DERECHO </t>
  </si>
  <si>
    <t>ASISTENTE TÉCNICO LEGAL I</t>
  </si>
  <si>
    <t>70826279</t>
  </si>
  <si>
    <t>CABALLERO TORRES FRANCYS HAYLER</t>
  </si>
  <si>
    <t>ANALISTA PRINCIPAL III</t>
  </si>
  <si>
    <t>44421662</t>
  </si>
  <si>
    <t>CABANA CACERES ERICK IGNACIO</t>
  </si>
  <si>
    <t>1056-2019</t>
  </si>
  <si>
    <t>COORDINADOR</t>
  </si>
  <si>
    <t>44858509</t>
  </si>
  <si>
    <t>CABEZAS RIVERA JOSE CARLOS</t>
  </si>
  <si>
    <t>RESOLUTOR III</t>
  </si>
  <si>
    <t>47550009</t>
  </si>
  <si>
    <t>CABEZAS VILCAMEZA LILIAN LISETTE</t>
  </si>
  <si>
    <t>ASISTENTE OPERATIVO I EN SERVICIOS GENERALES</t>
  </si>
  <si>
    <t>21569783</t>
  </si>
  <si>
    <t>CABRERA ALVA JORGE HECTOR</t>
  </si>
  <si>
    <t>TECNICO EN ELECTRONICA Y AUTOMATIZACION INDUSTRIAL</t>
  </si>
  <si>
    <t>1378-2019</t>
  </si>
  <si>
    <t>INSPECTOR DE TRANSPORTE - MADRE DE DIOS</t>
  </si>
  <si>
    <t>47433290</t>
  </si>
  <si>
    <t>CABRERA LOBON SARITA MAYTE</t>
  </si>
  <si>
    <t>ESTUDIANTE UNIVERSITARIO EN DERECHO Y CIENCIAS POLÍTICAS</t>
  </si>
  <si>
    <t>ORIENTADOR</t>
  </si>
  <si>
    <t>10131973</t>
  </si>
  <si>
    <t>CABRERA MELENDEZ TITO JAMES</t>
  </si>
  <si>
    <t>PROFESOR</t>
  </si>
  <si>
    <t>680-2019</t>
  </si>
  <si>
    <t>44179091</t>
  </si>
  <si>
    <t>CABRERA SIERRA PAOLA CRISTINA</t>
  </si>
  <si>
    <t>1253-2019</t>
  </si>
  <si>
    <t>APOYO EN LA GESTIÓN OPERATIVA DE LA E.P. MOCCE</t>
  </si>
  <si>
    <t>19329194</t>
  </si>
  <si>
    <t>CACEDA QUIROZ JULIO CESAR</t>
  </si>
  <si>
    <t>INSPECTOR EP CHICAMA</t>
  </si>
  <si>
    <t>18846978</t>
  </si>
  <si>
    <t>CACEDA QUIROZ WILLIAM ALFREDO</t>
  </si>
  <si>
    <t>TITULO PROFESIONAL EN INGENIERA INDUSTRIAL</t>
  </si>
  <si>
    <t>INSPECTOR DE TRANSPORTE-REGIÓN LIMA</t>
  </si>
  <si>
    <t>47718017</t>
  </si>
  <si>
    <t>CACERES AGURTO JUAN DIEGO</t>
  </si>
  <si>
    <t>ESTUDIANTE ADMINISTRACIÒN DE NEGOCIOS INTERNACIONALES</t>
  </si>
  <si>
    <t>1188-2019</t>
  </si>
  <si>
    <t>72021014</t>
  </si>
  <si>
    <t>CACERES CRUZ HARDY DAVE</t>
  </si>
  <si>
    <t>862-2019</t>
  </si>
  <si>
    <t>07854551</t>
  </si>
  <si>
    <t>CACERES PEÑA RUBEN</t>
  </si>
  <si>
    <t>ESPECIALISTA EN DERECHO</t>
  </si>
  <si>
    <t>70292370</t>
  </si>
  <si>
    <t>CACERES SIFUENTES CRISTIAN CARLOS</t>
  </si>
  <si>
    <t>45647190</t>
  </si>
  <si>
    <t>CACERES SUCA VERONICA DEYSI</t>
  </si>
  <si>
    <t>TITULO PROFESIONAL EN ADMINISTRACIÓN Y MARKETING</t>
  </si>
  <si>
    <t>32953118</t>
  </si>
  <si>
    <t>CADILLO GUTIERREZ ANGEL HERMINIO</t>
  </si>
  <si>
    <t>INSPECTOR UD MADRE DE DIOS</t>
  </si>
  <si>
    <t>71773387</t>
  </si>
  <si>
    <t>CAHUA GALLEGOS CESAR AUGUSTO</t>
  </si>
  <si>
    <t>45832107</t>
  </si>
  <si>
    <t>CAHUAYA ALVAREZ CAROL ELIZABETH</t>
  </si>
  <si>
    <t>1057-2019</t>
  </si>
  <si>
    <t>70432484</t>
  </si>
  <si>
    <t>CAIRO BEJARANO ESTEFANIA DEL PILAR</t>
  </si>
  <si>
    <t>16723444</t>
  </si>
  <si>
    <t>CAJUSOL CHAPOÑAN MARIA OLGA</t>
  </si>
  <si>
    <t>DOCENCIA</t>
  </si>
  <si>
    <t>70388701</t>
  </si>
  <si>
    <t>CALAGUA MONTOYA MARIA DE FATIMA</t>
  </si>
  <si>
    <t>APOYO A LA GESTIÓN OPERATIVA – PESAJE JUNÍN</t>
  </si>
  <si>
    <t>21285979</t>
  </si>
  <si>
    <t>CALDERON ESTEBAN AQUILINO RAUL</t>
  </si>
  <si>
    <t>METALURGICO</t>
  </si>
  <si>
    <t>50</t>
  </si>
  <si>
    <t>10755348</t>
  </si>
  <si>
    <t>CALDERON RIOS SUSAN EDITH</t>
  </si>
  <si>
    <t>45810623</t>
  </si>
  <si>
    <t>CALIXTO FIGUEROA YEIMI WILLIAM</t>
  </si>
  <si>
    <t>ANALISTA LEGAL GAT</t>
  </si>
  <si>
    <t>47677888</t>
  </si>
  <si>
    <t>CALIXTO FLORES - CASTRO XIMENA MARIA PIA</t>
  </si>
  <si>
    <t>1345-2019</t>
  </si>
  <si>
    <t>Inspector UD Tacna</t>
  </si>
  <si>
    <t>73907127</t>
  </si>
  <si>
    <t>CALIZAYA CONDORI SAMANTHA ANDREINA</t>
  </si>
  <si>
    <t>BACHILLER EN ECONOMIA Y MICROFINANZAS</t>
  </si>
  <si>
    <t>610-2019</t>
  </si>
  <si>
    <t>16448658</t>
  </si>
  <si>
    <t>CALLA TAPIA SEGUNDO AGUSTIN</t>
  </si>
  <si>
    <t>INSPECTOR SAN MARTIN</t>
  </si>
  <si>
    <t>40302946</t>
  </si>
  <si>
    <t>CALLE ALVARADO OSCAR EDUARDO</t>
  </si>
  <si>
    <t>TITULO PROFESIONAL EN SISTEMAS E INFORMATICA</t>
  </si>
  <si>
    <t>788-2019</t>
  </si>
  <si>
    <t>INSPECTOR EP SICUYANI</t>
  </si>
  <si>
    <t>71476903</t>
  </si>
  <si>
    <t>CALLO DELGADO JACKELINE PATRICIA</t>
  </si>
  <si>
    <t>BACHILLER EN CIENCIAS CONTABLES</t>
  </si>
  <si>
    <t>APOYO AL CONTROL DE TRAFICO PESADO EN LA E.P. IÑAPARI</t>
  </si>
  <si>
    <t>08497195</t>
  </si>
  <si>
    <t>CALVAY VELIZ WALTER AURELIO</t>
  </si>
  <si>
    <t>Jefe de Grupo UD Madre de Dios</t>
  </si>
  <si>
    <t>44327811</t>
  </si>
  <si>
    <t>CALVO PEREZ BORIS BAMDHERLY</t>
  </si>
  <si>
    <t>629-2019</t>
  </si>
  <si>
    <t>43963011</t>
  </si>
  <si>
    <t>CAMA CAPIA RUBEN</t>
  </si>
  <si>
    <t>1087-2019</t>
  </si>
  <si>
    <t>SUPERINTENDENTE</t>
  </si>
  <si>
    <t>22506576</t>
  </si>
  <si>
    <t>CAMA MEZA PATRICIA ELIZABETH</t>
  </si>
  <si>
    <t>70436719</t>
  </si>
  <si>
    <t>CAMACHO AYALA ZENINA</t>
  </si>
  <si>
    <t>875-2019</t>
  </si>
  <si>
    <t>JEFE DE GRUPO – REGIÓN CUSCO</t>
  </si>
  <si>
    <t>41132990</t>
  </si>
  <si>
    <t>CAMACHO PARRA JIMMY</t>
  </si>
  <si>
    <t xml:space="preserve">LICENCIADA </t>
  </si>
  <si>
    <t>43065525</t>
  </si>
  <si>
    <t>CAMACHO SANCHEZ MANUEL JACOB</t>
  </si>
  <si>
    <t>1099-2019</t>
  </si>
  <si>
    <t>72881686</t>
  </si>
  <si>
    <t>CAMACHO SUSANO RAUL ANGEL</t>
  </si>
  <si>
    <t>BACHILLER EN INGENIERIA DE TRANSPORTE</t>
  </si>
  <si>
    <t>771-2019</t>
  </si>
  <si>
    <t>ANALISTA SENIOR C</t>
  </si>
  <si>
    <t>45467431</t>
  </si>
  <si>
    <t>CAMACO EVARISTO GUADALUPE REBECA</t>
  </si>
  <si>
    <t>TITULO PROFESIONAL DE ABOGADO</t>
  </si>
  <si>
    <t>523-2019</t>
  </si>
  <si>
    <t>70212663</t>
  </si>
  <si>
    <t>CAMAPAZA QUISPE ABDON ANDERS</t>
  </si>
  <si>
    <t>BACHILLER EN INGENIERIA DE SISTEMAS</t>
  </si>
  <si>
    <t>1100-2019</t>
  </si>
  <si>
    <t>40816804</t>
  </si>
  <si>
    <t>CAMARGO DE LA CRUZ PATRICIA JESSICA</t>
  </si>
  <si>
    <t>729-2019</t>
  </si>
  <si>
    <t>AUXILIAR EN ATENCIÓN AL CIUDADANO</t>
  </si>
  <si>
    <t>72200602</t>
  </si>
  <si>
    <t>CAMAYO BARRIOS GARY YONEL</t>
  </si>
  <si>
    <t>EGRESADO TÉCNICO EN COMPUTACIÓN E INFORMÁTICA</t>
  </si>
  <si>
    <t>440-2019</t>
  </si>
  <si>
    <t>OPERADOR DE BASE</t>
  </si>
  <si>
    <t>40516508</t>
  </si>
  <si>
    <t>CAMINO HUAMAN ELMER RAUL</t>
  </si>
  <si>
    <t>73793163</t>
  </si>
  <si>
    <t>CAMPANA GONZALES ALEJANDRO</t>
  </si>
  <si>
    <t>03679933</t>
  </si>
  <si>
    <t>CAMPOS CARREÑO NELSON ALONSO</t>
  </si>
  <si>
    <t>TITULO PROFESIONAL INGENIERIA PESQUERA</t>
  </si>
  <si>
    <t>1133-2019</t>
  </si>
  <si>
    <t xml:space="preserve">INSPECTOR - TUMBES </t>
  </si>
  <si>
    <t>47661380</t>
  </si>
  <si>
    <t>CAMPOS FEIJOO FRANK WILMAR</t>
  </si>
  <si>
    <t>UNIVERSITARIO INCOMPLETO</t>
  </si>
  <si>
    <t>INSPECTOR DE TRANSPORTE LA LIBERTAD</t>
  </si>
  <si>
    <t>42209976</t>
  </si>
  <si>
    <t>CAMPOS VALERIANO JORGE ALONSO</t>
  </si>
  <si>
    <t>BACHILLER EN EDUCACIÓN</t>
  </si>
  <si>
    <t>Inspector UD La Libertad</t>
  </si>
  <si>
    <t>589-2019</t>
  </si>
  <si>
    <t>09870926</t>
  </si>
  <si>
    <t>CANALES FAJARDO JUAN LUIS</t>
  </si>
  <si>
    <t>1215-2019</t>
  </si>
  <si>
    <t>40154544</t>
  </si>
  <si>
    <t>CANALES HERNANDEZ DANIELLA</t>
  </si>
  <si>
    <t>72426168</t>
  </si>
  <si>
    <t>CANAVAL CUAGUILA CARLOS ALONSO</t>
  </si>
  <si>
    <t>ASISTENTE TÉCNICO III</t>
  </si>
  <si>
    <t>1344-2019</t>
  </si>
  <si>
    <t>40827498</t>
  </si>
  <si>
    <t>CANAVAL LAVINI PAOLA GUIORDANNA</t>
  </si>
  <si>
    <t>877-2019</t>
  </si>
  <si>
    <t>46445916</t>
  </si>
  <si>
    <t>CANCHARI DE LA CRUZ EBERT MESIAS</t>
  </si>
  <si>
    <t>ANALISTA TÉCNICO UD LIMA/CALLAO</t>
  </si>
  <si>
    <t>43723241</t>
  </si>
  <si>
    <t>CANELO LOJA HENKEL</t>
  </si>
  <si>
    <t>TÍTULO PROFESIONAL EN INGENIERÍA MECÁNICA</t>
  </si>
  <si>
    <t>73814823</t>
  </si>
  <si>
    <t>CANO HUACHIN CAROLINA CECILIA</t>
  </si>
  <si>
    <t>253-2019</t>
  </si>
  <si>
    <t>INSPECTOR DE TRANSPORTE REGIÓN LIMA</t>
  </si>
  <si>
    <t>09743432</t>
  </si>
  <si>
    <t>CAPUÑAY ALDANA RUDECINDO</t>
  </si>
  <si>
    <t>40708194</t>
  </si>
  <si>
    <t>CAQUI TARAZONA JOVANA ISABEL</t>
  </si>
  <si>
    <t>INSPECTOR EP HUANCAYO</t>
  </si>
  <si>
    <t>08548994</t>
  </si>
  <si>
    <t>CARBAJAL MORENO LILIA ESTHER</t>
  </si>
  <si>
    <t>42</t>
  </si>
  <si>
    <t>APOYO EN LA GESTIÓN OPERATIVA DE LA E.P. YANAG</t>
  </si>
  <si>
    <t>10694655</t>
  </si>
  <si>
    <t>CARBAJAL SIFUENTES EDWIN ANIBAL</t>
  </si>
  <si>
    <t>ASISTENTE DE RRHH</t>
  </si>
  <si>
    <t>47841027</t>
  </si>
  <si>
    <t>CARDENAS ARIAS KATIA SOLANGE</t>
  </si>
  <si>
    <t>07830392</t>
  </si>
  <si>
    <t>CARDENAS CHOCOS FERNANDO DELFORD</t>
  </si>
  <si>
    <t>471-2019</t>
  </si>
  <si>
    <t>INSPECTOR DE TRANSPORTE REGIÓN ICA</t>
  </si>
  <si>
    <t>43102268</t>
  </si>
  <si>
    <t>CARDENAS ESCATE JOSE MARTIN</t>
  </si>
  <si>
    <t>ESPECIALISTA DE IMAGEN INSTITUCIONAL</t>
  </si>
  <si>
    <t>42829868</t>
  </si>
  <si>
    <t>CARDENAS LARA CARLOS DAVID</t>
  </si>
  <si>
    <t>TÍTULO PROFESIONAL EN CIENCIAS DE LA COMUNICACIÓN</t>
  </si>
  <si>
    <t>429-2019</t>
  </si>
  <si>
    <t>Inspector UD San Martín</t>
  </si>
  <si>
    <t>71609100</t>
  </si>
  <si>
    <t>CARDENAS PEREZ SERGIO ARNOLD</t>
  </si>
  <si>
    <t>TITULO PROFESIONAL EN INGENIERIA AMBIENTAL</t>
  </si>
  <si>
    <t>617-2019</t>
  </si>
  <si>
    <t>44739729</t>
  </si>
  <si>
    <t>CARDENAS ROMERO GERMAN JUNIORS</t>
  </si>
  <si>
    <t>INSPECTOR DE TRANSPORTE – JUNÍN</t>
  </si>
  <si>
    <t>46582898</t>
  </si>
  <si>
    <t>CARHUAPOMA RUIZ FREDDY LUIS</t>
  </si>
  <si>
    <t>BACHILLER EN ADMINISTRACION DE EMPRESAS</t>
  </si>
  <si>
    <t>Inspectores - JUNÍN</t>
  </si>
  <si>
    <t>10195712</t>
  </si>
  <si>
    <t>CARLOS RABANAL ROGER VIDAL</t>
  </si>
  <si>
    <t>1262-2019</t>
  </si>
  <si>
    <t>ASISTENTE DE ARTICULACIÓN</t>
  </si>
  <si>
    <t>42321539</t>
  </si>
  <si>
    <t>CARO ZEA CHRISTIAM ABEL</t>
  </si>
  <si>
    <t>707-2019</t>
  </si>
  <si>
    <t>47059174</t>
  </si>
  <si>
    <t>CARPIO SANCHEZ JOSUE SANTOS</t>
  </si>
  <si>
    <t>BACHILLER EN INGENIERIA ELECTROMECANICA</t>
  </si>
  <si>
    <t>1101-2019</t>
  </si>
  <si>
    <t>40328498</t>
  </si>
  <si>
    <t>CARRANZA VALENTIN VICTOR EUGENIO</t>
  </si>
  <si>
    <t>EGRESADO TECNICO EN COMPUTACION</t>
  </si>
  <si>
    <t xml:space="preserve">COORDINADOR REGIONAL (A) LIMA </t>
  </si>
  <si>
    <t>09537633</t>
  </si>
  <si>
    <t>CARRANZA ZEGARRA ANTONIO WENCESLAO</t>
  </si>
  <si>
    <t>ANALISTA OPERATIVO</t>
  </si>
  <si>
    <t>1349-2019</t>
  </si>
  <si>
    <t>44916939</t>
  </si>
  <si>
    <t>CARRASCAL CALDERON BRIGITTE ERIKA</t>
  </si>
  <si>
    <t>18-2020</t>
  </si>
  <si>
    <t>JEFE DE GRUPO UD AREQUIPA</t>
  </si>
  <si>
    <t>70810604</t>
  </si>
  <si>
    <t>CARRASCO CACERES MELANY ROSARIO</t>
  </si>
  <si>
    <t>1011-2019</t>
  </si>
  <si>
    <t xml:space="preserve"> Resolutor UD San Martín</t>
  </si>
  <si>
    <t>70984487</t>
  </si>
  <si>
    <t>CARRASCO ROJAS LUCERO DEL PILAR</t>
  </si>
  <si>
    <t>529-2019</t>
  </si>
  <si>
    <t>JEFE DE GRUPO UD LIMA</t>
  </si>
  <si>
    <t>18161099</t>
  </si>
  <si>
    <t>CARRASCO ROSAS DARWIN HERBER</t>
  </si>
  <si>
    <t>1020-2019</t>
  </si>
  <si>
    <t>INSPECTORES - HUACHO</t>
  </si>
  <si>
    <t>44732837</t>
  </si>
  <si>
    <t>CARREÑO MENACHO MIGUEL ALEXIS</t>
  </si>
  <si>
    <t>ABOGADO RESOLUTOR I</t>
  </si>
  <si>
    <t>41987739</t>
  </si>
  <si>
    <t>CARREÑO URDAY ROCIO MERCEDES</t>
  </si>
  <si>
    <t xml:space="preserve">COORDINADORES ZONALES </t>
  </si>
  <si>
    <t>45267454</t>
  </si>
  <si>
    <t>CARRERA VILLENA JONATHAN JOSE</t>
  </si>
  <si>
    <t>08535086</t>
  </si>
  <si>
    <t>CARRERO PASACHE AURELIA SOCORRO</t>
  </si>
  <si>
    <t>LIC. EN SERVICIO SOCIAL</t>
  </si>
  <si>
    <t>APOYO AL CONTROL DE TRAFICO PESADO EN LA E.P. CERRO AZUL</t>
  </si>
  <si>
    <t>15356575</t>
  </si>
  <si>
    <t>CARRILLO PIMENTEL GUSTAVO EDUARDO</t>
  </si>
  <si>
    <t>TECNICO EN INFORMATICA</t>
  </si>
  <si>
    <t>JEFE DE LA UD MOQUEGUA</t>
  </si>
  <si>
    <t>23950691</t>
  </si>
  <si>
    <t>CARRILLO SEGOVIA GUSTAVO ADOLFO</t>
  </si>
  <si>
    <t>TITULO PROFESIONAL EN INGENIERIA CIVIL</t>
  </si>
  <si>
    <t>1310-2019</t>
  </si>
  <si>
    <t>43292607</t>
  </si>
  <si>
    <t>CARRILLO VILCHEZ JIM MARLON</t>
  </si>
  <si>
    <t>JEFE DE GRUPO UD PIURA</t>
  </si>
  <si>
    <t>71596970</t>
  </si>
  <si>
    <t>CARRION GARCIA ALEXANDRA ESTEFANIA</t>
  </si>
  <si>
    <t>1237-2019</t>
  </si>
  <si>
    <t>08137579</t>
  </si>
  <si>
    <t>CARRION HERNANDEZ CESAR WILLIAMS</t>
  </si>
  <si>
    <t>EGRESADO EN PERIODISMO</t>
  </si>
  <si>
    <t>469-2019</t>
  </si>
  <si>
    <t>07518231</t>
  </si>
  <si>
    <t>CARRION TORRES JULIO CLAUDIO</t>
  </si>
  <si>
    <t>GESTOR OPERATIVO - CUSCO</t>
  </si>
  <si>
    <t>42076848</t>
  </si>
  <si>
    <t>CARRION ZANABRIA DAVID ANTONIO</t>
  </si>
  <si>
    <t>JEFE DE LA UD CUSCO</t>
  </si>
  <si>
    <t>23979433</t>
  </si>
  <si>
    <t>CASAFRANCA VALENCIA HANDERSSON BADY</t>
  </si>
  <si>
    <t>06950440</t>
  </si>
  <si>
    <t>CASANOVA PASTOR DE MARTINEZ MIRYAN YOLANDA</t>
  </si>
  <si>
    <t>ESTUDIOS SUPERIORES</t>
  </si>
  <si>
    <t xml:space="preserve">INSPECTOR DE TRANSPORTE (C-MOTO) – PIURA </t>
  </si>
  <si>
    <t>47382879</t>
  </si>
  <si>
    <t>CASARIEGO ACENJO CHARLYE AUDBERTO</t>
  </si>
  <si>
    <t xml:space="preserve">TÍTULO PROFESIONAL EN ECONOMIA </t>
  </si>
  <si>
    <t>Jefe de Grupos - PIURA</t>
  </si>
  <si>
    <t>43171763</t>
  </si>
  <si>
    <t>CASAS CHURATA SARITA KAREEN</t>
  </si>
  <si>
    <t>BACHILLER EN ING. DE SISTEMAS</t>
  </si>
  <si>
    <t>45252480</t>
  </si>
  <si>
    <t>CASAS RAVELLO ALEXANDER MURPHY</t>
  </si>
  <si>
    <t>09947339</t>
  </si>
  <si>
    <t>CASIMIRO MORENO CHANEL LAURENCE</t>
  </si>
  <si>
    <t>44</t>
  </si>
  <si>
    <t>CHOFER MOTORIZADO EN DESPACHO DE CORRESPONDENCIA</t>
  </si>
  <si>
    <t>44597651</t>
  </si>
  <si>
    <t>CASQUI ESPINAL RAFAEL LUCIO</t>
  </si>
  <si>
    <t>ABOGADO UD TACNA</t>
  </si>
  <si>
    <t>46705492</t>
  </si>
  <si>
    <t>CASTAÑEDA HIDALGO ANDRE JESUS</t>
  </si>
  <si>
    <t>INSPECTOR UD CAJAMARCA</t>
  </si>
  <si>
    <t>76282095</t>
  </si>
  <si>
    <t>CASTAÑEDA LEON CARLOS JOVANI</t>
  </si>
  <si>
    <t>1248-2019</t>
  </si>
  <si>
    <t>07687323</t>
  </si>
  <si>
    <t>CASTAÑEDA SOTO SANTIAGO</t>
  </si>
  <si>
    <t>46312848</t>
  </si>
  <si>
    <t>CASTILLO ABRIGO ALBERTO JUNIOR</t>
  </si>
  <si>
    <t>EGRESADA DE DERECHO</t>
  </si>
  <si>
    <t>32</t>
  </si>
  <si>
    <t>70233219</t>
  </si>
  <si>
    <t>CASTILLO ARMAS GIAN POLL</t>
  </si>
  <si>
    <t>TITULO PROFESIONAL EN INGENIERIA DE SISTEMAS</t>
  </si>
  <si>
    <t>789-2019</t>
  </si>
  <si>
    <t>70496776</t>
  </si>
  <si>
    <t>CASTILLO BONILLA DIEGO ALONSO</t>
  </si>
  <si>
    <t>CONDUCTOR MOTORIZADO</t>
  </si>
  <si>
    <t>70285326</t>
  </si>
  <si>
    <t>CASTILLO CASTILLO EVER ENRIQUE</t>
  </si>
  <si>
    <t>540-2019</t>
  </si>
  <si>
    <t>23885172</t>
  </si>
  <si>
    <t>CASTILLO CAYO FLOR DE MARIA</t>
  </si>
  <si>
    <t>70015366</t>
  </si>
  <si>
    <t>CASTILLO CERPA CHRISTIAN FRANK</t>
  </si>
  <si>
    <t>1263-2019</t>
  </si>
  <si>
    <t>43243200</t>
  </si>
  <si>
    <t>CASTILLO COLLAO RAUL EDWIN</t>
  </si>
  <si>
    <t>72222571</t>
  </si>
  <si>
    <t>CASTILLO COLONNA NESTOR LUCIANO</t>
  </si>
  <si>
    <t xml:space="preserve">TÍTULO PROFESIONAL EN DERECHO </t>
  </si>
  <si>
    <t>449-2019</t>
  </si>
  <si>
    <t>APOYO EN LA GESTIÓN OPERATIVA DE LA E.P. CANCAS</t>
  </si>
  <si>
    <t>18208178</t>
  </si>
  <si>
    <t>CASTILLO DESPOSORIO MARIANO NILO</t>
  </si>
  <si>
    <t>43972472</t>
  </si>
  <si>
    <t>CASTILLO MAR LACEY ENERICE</t>
  </si>
  <si>
    <t>44587551</t>
  </si>
  <si>
    <t>CASTILLO MARIN HENRY ADRIAN</t>
  </si>
  <si>
    <t>798-2019</t>
  </si>
  <si>
    <t>72126084</t>
  </si>
  <si>
    <t>CASTILLO MENA SAUD MANUEL</t>
  </si>
  <si>
    <t>TITULO PROFESIONAL EN INGENIERÍA DE SISTEMAS</t>
  </si>
  <si>
    <t>APOYO AL CONTROL DE TRAFICO PESADO EN LA ESTACIÓN DE PESAJE MÓVIL</t>
  </si>
  <si>
    <t>42452257</t>
  </si>
  <si>
    <t>CASTILLO MONTERO GINO LIMBER</t>
  </si>
  <si>
    <t>10427061</t>
  </si>
  <si>
    <t>CASTILLO RAMIREZ GENARO</t>
  </si>
  <si>
    <t>25828037</t>
  </si>
  <si>
    <t>CASTILLO RIOS OMAR MARTIN</t>
  </si>
  <si>
    <t>ESTUDIOS UNIVERSITARIOS IMCOMPLETOS</t>
  </si>
  <si>
    <t>40241473</t>
  </si>
  <si>
    <t>CASTILLO ROBLES MARIA DE LOS ANGELES</t>
  </si>
  <si>
    <t>450-2019</t>
  </si>
  <si>
    <t>44235781</t>
  </si>
  <si>
    <t>CASTILLO TAPIA ALEXANDERS JOHEL</t>
  </si>
  <si>
    <t>BACHILLER EN SOCIOLOGIA</t>
  </si>
  <si>
    <t>504-2019</t>
  </si>
  <si>
    <t>ESPECIALISTA ECONOMICO</t>
  </si>
  <si>
    <t>46340241</t>
  </si>
  <si>
    <t>CASTRO AGUIRRE FIORELLA MARIA</t>
  </si>
  <si>
    <t>1403-2019</t>
  </si>
  <si>
    <t>45075957</t>
  </si>
  <si>
    <t>CASTRO CARDENAS SULMA SHAYLA</t>
  </si>
  <si>
    <t>1348-2019</t>
  </si>
  <si>
    <t>48239140</t>
  </si>
  <si>
    <t>CASTRO CUBA ALVIZURI ERICK ALBERTO</t>
  </si>
  <si>
    <t>ESTUDIOS UNIVERSITARIOS EN ADMINISTRACION</t>
  </si>
  <si>
    <t>695-2019</t>
  </si>
  <si>
    <t xml:space="preserve">ASISTENTE </t>
  </si>
  <si>
    <t>71926894</t>
  </si>
  <si>
    <t>CASTRO CUBA TERESA</t>
  </si>
  <si>
    <t>47886134</t>
  </si>
  <si>
    <t>CASTRO MIRANDA SANDRA MILAGROS</t>
  </si>
  <si>
    <t>1301-2019</t>
  </si>
  <si>
    <t>19814144</t>
  </si>
  <si>
    <t>CASTRO MUÑOZ MAXIMINO</t>
  </si>
  <si>
    <t>TECNICO AGROPECUARIO</t>
  </si>
  <si>
    <t>00499286</t>
  </si>
  <si>
    <t>CATACORA FLORES WILLY</t>
  </si>
  <si>
    <t>TITULO PROFESIONAL EN GEOLOGIA</t>
  </si>
  <si>
    <t>1085-2019</t>
  </si>
  <si>
    <t>42799004</t>
  </si>
  <si>
    <t>CAUZO LOAYZA LUIGI RENAN</t>
  </si>
  <si>
    <t>655-2019</t>
  </si>
  <si>
    <t>47045370</t>
  </si>
  <si>
    <t>CAUZO LOAYZA NATALIE LESLIE</t>
  </si>
  <si>
    <t>EGRESADO EN ECONOMÍA Y NEGOCIOS INTERNACIONALES</t>
  </si>
  <si>
    <t>Inspector UD Ica</t>
  </si>
  <si>
    <t>47646298</t>
  </si>
  <si>
    <t>CAVERO PALOMINO BREIDY LUIS</t>
  </si>
  <si>
    <t>581-2019</t>
  </si>
  <si>
    <t>09538735</t>
  </si>
  <si>
    <t>CAVERO SOLANO JUAN MANUEL</t>
  </si>
  <si>
    <t>40707820</t>
  </si>
  <si>
    <t>CAYO ACEITUNO EDWIN</t>
  </si>
  <si>
    <t>TÍTULO PROFESIONAL EN INGENIERIA AGRICOLA</t>
  </si>
  <si>
    <t>1142-2019</t>
  </si>
  <si>
    <t>41295943</t>
  </si>
  <si>
    <t>CAYO OSORIO CHARLY PERCY</t>
  </si>
  <si>
    <t>107</t>
  </si>
  <si>
    <t>45913527</t>
  </si>
  <si>
    <t>CAYTUIRO MIRANDA EDDY JESUS</t>
  </si>
  <si>
    <t>42337004</t>
  </si>
  <si>
    <t>CAZILLAS CHIARELLA MARCO ANTONIO</t>
  </si>
  <si>
    <t>INSPECTOR DE TRANSPORTE REGIÓN CUSCO</t>
  </si>
  <si>
    <t>41918237</t>
  </si>
  <si>
    <t>CCAHUANA GUTIERREZ WASHINGTON</t>
  </si>
  <si>
    <t>72092327</t>
  </si>
  <si>
    <t>CCAHUANA HUAMANI EDELMA</t>
  </si>
  <si>
    <t>TÍTULO PROFESIONAL EN ADMINISTRACIÓN DE EMPRESAS</t>
  </si>
  <si>
    <t>46318591</t>
  </si>
  <si>
    <t>CCAHUANTICO CCASA ABELINO</t>
  </si>
  <si>
    <t>1302-2019</t>
  </si>
  <si>
    <t>70351917</t>
  </si>
  <si>
    <t>CCAMA MAMANI VICKI LIZET</t>
  </si>
  <si>
    <t>607-2019</t>
  </si>
  <si>
    <t>46300987</t>
  </si>
  <si>
    <t>CCANAHUIRE PARICAHUA DANITZA MARY</t>
  </si>
  <si>
    <t>19875674</t>
  </si>
  <si>
    <t>CCANTO HUAMAN EDGAR</t>
  </si>
  <si>
    <t>42846567</t>
  </si>
  <si>
    <t>CCOILLO GARRIAZO JAVIER</t>
  </si>
  <si>
    <t>Choferes - PUNO</t>
  </si>
  <si>
    <t>42073234</t>
  </si>
  <si>
    <t>CCONZA MACHACA DAVID</t>
  </si>
  <si>
    <t>485-2019</t>
  </si>
  <si>
    <t>42140119</t>
  </si>
  <si>
    <t>CECILIO UZURIAGA BETY</t>
  </si>
  <si>
    <t>TITULO PROFESIONAL EN CIENCIAS ADMINISTRATIVAS</t>
  </si>
  <si>
    <t>809-2019</t>
  </si>
  <si>
    <t>43746887</t>
  </si>
  <si>
    <t>CELEDONIO MALCA JOAN KATLEEN</t>
  </si>
  <si>
    <t>29554279</t>
  </si>
  <si>
    <t>CENTENO BOLIVAR GIOVANNA HAYDEE</t>
  </si>
  <si>
    <t>EDUCACIÓN PRIMARIA</t>
  </si>
  <si>
    <t xml:space="preserve">RESOLUTORES </t>
  </si>
  <si>
    <t>47752881</t>
  </si>
  <si>
    <t>CENTURION ESPINOZA SANDRA ESMERALDA</t>
  </si>
  <si>
    <t>878-2019</t>
  </si>
  <si>
    <t>02894837</t>
  </si>
  <si>
    <t>CEPEDA LOPEZ ERIC</t>
  </si>
  <si>
    <t>42338792</t>
  </si>
  <si>
    <t>CERNA ALCARRAZ RONALD FRANK</t>
  </si>
  <si>
    <t>TECNICO EN FARMACIA</t>
  </si>
  <si>
    <t>472-2019</t>
  </si>
  <si>
    <t>32949910</t>
  </si>
  <si>
    <t>CERNA GIL LUIS</t>
  </si>
  <si>
    <t>LICENCIADO EN CIENCIAS DE LA COMUNICACIÓN SOCIAL</t>
  </si>
  <si>
    <t>ANALISTA LEGAL I</t>
  </si>
  <si>
    <t>31677560</t>
  </si>
  <si>
    <t>CERNA OBREGON LAURA TOMASA</t>
  </si>
  <si>
    <t>664-2019</t>
  </si>
  <si>
    <t>47487251</t>
  </si>
  <si>
    <t>CERNA RENGIFO KELLY STEPHANY</t>
  </si>
  <si>
    <t>BACHILLER EN  NEGOCIOS INTERNACIONALES</t>
  </si>
  <si>
    <t>1103-2019</t>
  </si>
  <si>
    <t>42690273</t>
  </si>
  <si>
    <t>CERON CHINCHA CHRISTIAM EDSON</t>
  </si>
  <si>
    <t>47641118</t>
  </si>
  <si>
    <t>CERPA ESPINAL JOE ALEXANDER</t>
  </si>
  <si>
    <t>498-2019</t>
  </si>
  <si>
    <t>70051151</t>
  </si>
  <si>
    <t>CERQUIN VALVERDE CINTHIA VIVIANA</t>
  </si>
  <si>
    <t>963-2019</t>
  </si>
  <si>
    <t>COORDINADOR DE LA PLATAFORMA DE ATENCIÓN INTEGRAL AL CIUDADANO</t>
  </si>
  <si>
    <t>42554384</t>
  </si>
  <si>
    <t>CERRO RUIZ FIDIA PATRICIA</t>
  </si>
  <si>
    <t>70050916</t>
  </si>
  <si>
    <t>CERRON DOMINGUEZ MARIANO</t>
  </si>
  <si>
    <t>ESTUDIANTE DE INGENIERIA ELECTRONICA</t>
  </si>
  <si>
    <t>Jefe de Grupos - JUNÍN</t>
  </si>
  <si>
    <t>41498807</t>
  </si>
  <si>
    <t>CERVANTES MONTEJO GERMAN MARCOS</t>
  </si>
  <si>
    <t>CONDUCTOR DE VEHÍCULO</t>
  </si>
  <si>
    <t>40392768</t>
  </si>
  <si>
    <t>CERVANTES RENGIFO JORGE LUIS</t>
  </si>
  <si>
    <t>1381-2019</t>
  </si>
  <si>
    <t>46101067</t>
  </si>
  <si>
    <t>CERVERA LEON CRISTHIAN ALONSO</t>
  </si>
  <si>
    <t>ASISTENTE TECNICO I</t>
  </si>
  <si>
    <t>22521276</t>
  </si>
  <si>
    <t>CESPEDES ALVARADO TITO SAMUEL</t>
  </si>
  <si>
    <t>TITULO PROFESIONAL EN PERIODISMO AUDIOVISUAL</t>
  </si>
  <si>
    <t>647-2019</t>
  </si>
  <si>
    <t>08888853</t>
  </si>
  <si>
    <t>CESPEDES CARPIO FREDY JORGE</t>
  </si>
  <si>
    <t>TITULO PROFESIONAL EN INGENIERIA DE TRANSPORTES</t>
  </si>
  <si>
    <t>ESPECIALISTA EN SEGUIMIENTO DE PROYECTOS</t>
  </si>
  <si>
    <t>10678305</t>
  </si>
  <si>
    <t>CESPEDES CHAVEZ JORGE FRANCISCO</t>
  </si>
  <si>
    <t>46847973</t>
  </si>
  <si>
    <t>CESPEDES GALVEZ JORGE RAUL</t>
  </si>
  <si>
    <t>06871545</t>
  </si>
  <si>
    <t>CESPEDES GOMERO DOMINGO FRANCISCO</t>
  </si>
  <si>
    <t>41766356</t>
  </si>
  <si>
    <t>CESPEDES PALOMINO GUILLERMO</t>
  </si>
  <si>
    <t>1223-2019</t>
  </si>
  <si>
    <t>41911886</t>
  </si>
  <si>
    <t>CHACALTANA LOPEZ VLADIMIRO JOSE</t>
  </si>
  <si>
    <t>TITULO PROFESIONAL EN INGENIERIA PESQUERA</t>
  </si>
  <si>
    <t>ANALISTA TÉCNICO UD MADRE DE DIOS</t>
  </si>
  <si>
    <t>41055390</t>
  </si>
  <si>
    <t>CHACCA CUSI JAVIER DIONICIO</t>
  </si>
  <si>
    <t>16789236</t>
  </si>
  <si>
    <t>CHACHAPOYAS PEREZ KELLY</t>
  </si>
  <si>
    <t>RESPONSABLE DE LA GESTIÓN OPERATIVA - JUNÍN</t>
  </si>
  <si>
    <t>21301821</t>
  </si>
  <si>
    <t>CHAGUA CUCHO JUAN CARLOS</t>
  </si>
  <si>
    <t>INGENIERO EN SISTEMAS Y COMPUTACION</t>
  </si>
  <si>
    <t>52</t>
  </si>
  <si>
    <t>46595747</t>
  </si>
  <si>
    <t>CHAMBI CANAZA WILFREDO LUIS</t>
  </si>
  <si>
    <t>506-2019</t>
  </si>
  <si>
    <t>INSPECTOR DE TRANSPORTE - REGIÓN AREQUIPA</t>
  </si>
  <si>
    <t>29633982</t>
  </si>
  <si>
    <t>CHAMBI CORDOVA VICENTINA</t>
  </si>
  <si>
    <t>TECN ICO</t>
  </si>
  <si>
    <t>INSPECTOR AREQUIPA</t>
  </si>
  <si>
    <t>70005674</t>
  </si>
  <si>
    <t>CHAMBI PEÑALOZA ALESSANDRI ANTHONY</t>
  </si>
  <si>
    <t>1058-2019</t>
  </si>
  <si>
    <t>43498595</t>
  </si>
  <si>
    <t>CHAMBI ZEGARRA ELIZABETH MARGARITA</t>
  </si>
  <si>
    <t>1059-2019</t>
  </si>
  <si>
    <t>46537430</t>
  </si>
  <si>
    <t>CHANCA PADILLA ILICH</t>
  </si>
  <si>
    <t>TITULO PROFESIONAL EN INGENIERIA FORESTAL Y AMBIENTAL</t>
  </si>
  <si>
    <t>SUPERVISOR UD AREQUIPA</t>
  </si>
  <si>
    <t>29723229</t>
  </si>
  <si>
    <t>CHAPARRO QUISPE ESTHER ESMERALDA</t>
  </si>
  <si>
    <t>1031-2019</t>
  </si>
  <si>
    <t>ANALISTA TÉCNICO UD LAMBAYEQUE</t>
  </si>
  <si>
    <t>40252476</t>
  </si>
  <si>
    <t>CHAPOÑAN ROMERO LUIS RAUL</t>
  </si>
  <si>
    <t>TITULO PROFESIONAL EN INGENIERIA MECANICA Y ELECTRICA</t>
  </si>
  <si>
    <t>972-2019</t>
  </si>
  <si>
    <t xml:space="preserve">ASISTENTE ADMINISTRATIVO C </t>
  </si>
  <si>
    <t>10007248</t>
  </si>
  <si>
    <t>CHARA BALTAZAR WILDER ELIVIO</t>
  </si>
  <si>
    <t>TITULO TECNICO</t>
  </si>
  <si>
    <t>10105593</t>
  </si>
  <si>
    <t>CHAU CAMPOVERDE ALEXIS HERNAN</t>
  </si>
  <si>
    <t>RESOLUTOR UD ANCASH</t>
  </si>
  <si>
    <t>31677258</t>
  </si>
  <si>
    <t>CHAUCA RAMIREZ ROBERTO CARLOS</t>
  </si>
  <si>
    <t>977-2019</t>
  </si>
  <si>
    <t>45497816</t>
  </si>
  <si>
    <t>CHAVARRY MONCADA JOANA MILAGRO</t>
  </si>
  <si>
    <t>667-2019</t>
  </si>
  <si>
    <t>46816345</t>
  </si>
  <si>
    <t>CHAVEZ ARIAS KARLA GERALDINE</t>
  </si>
  <si>
    <t>06945187</t>
  </si>
  <si>
    <t>CHAVEZ CARDEÑA LUIS</t>
  </si>
  <si>
    <t>736-2019</t>
  </si>
  <si>
    <t>26728497</t>
  </si>
  <si>
    <t>CHAVEZ CARRERA JOSE LUIS</t>
  </si>
  <si>
    <t>801-2019</t>
  </si>
  <si>
    <t>70439230</t>
  </si>
  <si>
    <t>CHAVEZ CHAVEZ ANTUANETH IRIS</t>
  </si>
  <si>
    <t>448-2019</t>
  </si>
  <si>
    <t>80326912</t>
  </si>
  <si>
    <t>CHAVEZ CRISTOBAL JACQUELINE ROCIO</t>
  </si>
  <si>
    <t>INCOMP TECN</t>
  </si>
  <si>
    <t>42826804</t>
  </si>
  <si>
    <t>CHAVEZ GALINDO LENIN JONATHAN</t>
  </si>
  <si>
    <t>INSPECTOR DE FISCALIZACIÓN DE SERVICIOS DE TRANSPORTE A NIVEL NACIONAL</t>
  </si>
  <si>
    <t>44250307</t>
  </si>
  <si>
    <t>CHAVEZ GARCIA JOHN</t>
  </si>
  <si>
    <t>69</t>
  </si>
  <si>
    <t>INSPECTORES – CORCONA</t>
  </si>
  <si>
    <t>46737329</t>
  </si>
  <si>
    <t>CHAVEZ HORNA ROGER</t>
  </si>
  <si>
    <t>43509681</t>
  </si>
  <si>
    <t>CHAVEZ MIRANDA RAMIRO</t>
  </si>
  <si>
    <t>1367-2019</t>
  </si>
  <si>
    <t>RESPONSABLE EN LA GESTIÓN OPERATIVA DE LA ESTACIÓN DE PESAJE CCATUYO</t>
  </si>
  <si>
    <t>21406158</t>
  </si>
  <si>
    <t>CHAVEZ NAVARRO AURELIO HIPOLITO</t>
  </si>
  <si>
    <t>84</t>
  </si>
  <si>
    <t>JEFE DE GRUPO – REGIÓN LA LIBERTAD</t>
  </si>
  <si>
    <t>19051989</t>
  </si>
  <si>
    <t>CHAVEZ SANTOS NANCY MILAGRITO</t>
  </si>
  <si>
    <t>43</t>
  </si>
  <si>
    <t>INSPECTOR LAMBAYEQUE</t>
  </si>
  <si>
    <t>75376611</t>
  </si>
  <si>
    <t>CHAVEZ TABOADA DIANA CAROLINA</t>
  </si>
  <si>
    <t>820-2019</t>
  </si>
  <si>
    <t>COORDINADOR OPERATIVO – REGIÓN SAN MARTIN</t>
  </si>
  <si>
    <t>16725097</t>
  </si>
  <si>
    <t>CHAVEZ TORRES JHONNY ANTONY</t>
  </si>
  <si>
    <t>06777769</t>
  </si>
  <si>
    <t>CHAVEZ UBALDO MARIA SHAFELY</t>
  </si>
  <si>
    <t>10783166</t>
  </si>
  <si>
    <t>CHAVEZ VALLEJOS SANTIAGO ESTUARDO</t>
  </si>
  <si>
    <t>08280621</t>
  </si>
  <si>
    <t>CHAVEZ WASHING CESAR AUGUSTO</t>
  </si>
  <si>
    <t>TITULO PROFESIONAL EN CIENCIAS FINANCIERAS Y CONTABLES</t>
  </si>
  <si>
    <t>INSPECTOR DE TRANSPORTE (C) - CAJAMARCA</t>
  </si>
  <si>
    <t>43608604</t>
  </si>
  <si>
    <t>CHAVEZ ZONAC JOSE ANTONIO</t>
  </si>
  <si>
    <t>TECNICO EN ADMINISTRACION</t>
  </si>
  <si>
    <t>ANALISTA - MADRE DE DIOS</t>
  </si>
  <si>
    <t>46472178</t>
  </si>
  <si>
    <t>CHECALLA CHECALLA JULIO OMAR</t>
  </si>
  <si>
    <t>ABOGADO UD PUNO</t>
  </si>
  <si>
    <t>44503361</t>
  </si>
  <si>
    <t>CHICANA GARCIA JUAN CLAUDIO</t>
  </si>
  <si>
    <t>1264-2019</t>
  </si>
  <si>
    <t>46451950</t>
  </si>
  <si>
    <t>CHILQQUETUMA HUARACHA EDUARDO LUIS</t>
  </si>
  <si>
    <t>APOYO EN LA GESTIÓN OPERATIVA DE LA E.P. NAZCA</t>
  </si>
  <si>
    <t>22071707</t>
  </si>
  <si>
    <t>CHINCHAY PALACIOS AQUILINO</t>
  </si>
  <si>
    <t>ANALISTA TÉCNICO UD AYACUCHO</t>
  </si>
  <si>
    <t>42811806</t>
  </si>
  <si>
    <t>CHIPA CACHA NILTON</t>
  </si>
  <si>
    <t>TITULO PROFESIONAL EN MECANICA</t>
  </si>
  <si>
    <t>968-2019</t>
  </si>
  <si>
    <t>46860141</t>
  </si>
  <si>
    <t>CHIPANA DAVALOS DIEGO ENRIQUE</t>
  </si>
  <si>
    <t>ESTUDIANTE DE ADMINISTRACION</t>
  </si>
  <si>
    <t>GESTOR OPERATIVO UD PUNO</t>
  </si>
  <si>
    <t>45410788</t>
  </si>
  <si>
    <t>CHIPANA GUTIERREZ GLADYS</t>
  </si>
  <si>
    <t>1208-2019</t>
  </si>
  <si>
    <t>CONDUCTOR UD AREQUIPA</t>
  </si>
  <si>
    <t>29722007</t>
  </si>
  <si>
    <t>CHIPANA QUISPE CARLOS</t>
  </si>
  <si>
    <t>EGRESADO TECNICO DE FARMACIA</t>
  </si>
  <si>
    <t>09640150</t>
  </si>
  <si>
    <t>CHIPOCO TOLEDO GIOVANNA DEL ROCIO</t>
  </si>
  <si>
    <t>INSPECTOR DE TRANSPORTE - LAMBAYEQUE</t>
  </si>
  <si>
    <t>16748982</t>
  </si>
  <si>
    <t>CHIRA RIVERA LUIS ALBERTO</t>
  </si>
  <si>
    <t>ESTUDIOS TÉCNICOS EN COMPUTACIÓN E INFORMÁTICA</t>
  </si>
  <si>
    <t>09255873</t>
  </si>
  <si>
    <t>CHIRE GUTIERREZ FREDY TOMAS</t>
  </si>
  <si>
    <t>BACHILLER EN INGENIERIA PESQUERA</t>
  </si>
  <si>
    <t>745-2019</t>
  </si>
  <si>
    <t>ANALISTA DE GESTIÓN DE DATOS</t>
  </si>
  <si>
    <t>10173432</t>
  </si>
  <si>
    <t>CHIRE HERNANDEZ EMELSON ALEX</t>
  </si>
  <si>
    <t>693-2019</t>
  </si>
  <si>
    <t>07967801</t>
  </si>
  <si>
    <t>CHIRINOS BUSTAMANTE FRANKLIN JAVIER</t>
  </si>
  <si>
    <t>43447959</t>
  </si>
  <si>
    <t>CHIRINOS PONCE JOSE MIGUEL</t>
  </si>
  <si>
    <t>1060-2019</t>
  </si>
  <si>
    <t>46306665</t>
  </si>
  <si>
    <t>CHIRINOS SANTOS JOEL</t>
  </si>
  <si>
    <t>1177-2019</t>
  </si>
  <si>
    <t>INSPECTOR DE TRANSPORTE - REGION LIMA</t>
  </si>
  <si>
    <t>09947166</t>
  </si>
  <si>
    <t>CHIRINOS TERRAZAS WALTER ALFREDO</t>
  </si>
  <si>
    <t>43111450</t>
  </si>
  <si>
    <t>CHOQUE CRUZ HUGO ALEXANDER</t>
  </si>
  <si>
    <t>BACHILLER EN INGENIERÍA METALÚRGICA</t>
  </si>
  <si>
    <t>INSPECTOR DE TRANSPORTE - MOQUEGUA</t>
  </si>
  <si>
    <t>46319168</t>
  </si>
  <si>
    <t>CHOQUE JUCULACA ZENAIDA</t>
  </si>
  <si>
    <t>75164165</t>
  </si>
  <si>
    <t>CHOQUE RODRIGUEZ LUZ RAQUEL</t>
  </si>
  <si>
    <t>ESTUDIANTE DE IX CICLO DE INGENIERÍA DE SISTEMAS</t>
  </si>
  <si>
    <t>708-2019</t>
  </si>
  <si>
    <t>ANALISTA ADMINISTRATIVO A</t>
  </si>
  <si>
    <t>44236184</t>
  </si>
  <si>
    <t>CHOQUE TICONA JAKELIN SHIRLEY</t>
  </si>
  <si>
    <t>ESPECIALISTA EN GESTIÓN DE LA COMPENSACIÓN</t>
  </si>
  <si>
    <t>APOYO AL CONTROL DE TRAFICO PESADO EN LA E.P. SICUYANI</t>
  </si>
  <si>
    <t>41855652</t>
  </si>
  <si>
    <t>CHOQUEHUANCA QUILCA CHRISTIAN ALBERTO</t>
  </si>
  <si>
    <t>INSPECTOR UD TACNA</t>
  </si>
  <si>
    <t>46973961</t>
  </si>
  <si>
    <t>CHUCUYA FUENTES FREDY</t>
  </si>
  <si>
    <t>BACHILLER EN ECONOMÍA AGRARIA</t>
  </si>
  <si>
    <t>47297402</t>
  </si>
  <si>
    <t>CHULLO CCAHUA HECTOR ALONSO</t>
  </si>
  <si>
    <t>900-2019</t>
  </si>
  <si>
    <t>08165445</t>
  </si>
  <si>
    <t>CHUMACERO PALOMARES JOSE LUIS JUSTINIANO</t>
  </si>
  <si>
    <t>1193-2019</t>
  </si>
  <si>
    <t>43491549</t>
  </si>
  <si>
    <t>CHUMBES ALEJOS MARCELA MELANY</t>
  </si>
  <si>
    <t>ESTUDIANTE DE COMPUTACION E INFORMATICA</t>
  </si>
  <si>
    <t>40436562</t>
  </si>
  <si>
    <t>CHUMBES BREGANTE GROVER LAZARO</t>
  </si>
  <si>
    <t>42318564</t>
  </si>
  <si>
    <t>CHUMBIPUMA PAZ JUAN MARCOS</t>
  </si>
  <si>
    <t>1104-2019</t>
  </si>
  <si>
    <t>45639849</t>
  </si>
  <si>
    <t>CHUMPITAZ CHACON PEDRO KAROL MARTIN</t>
  </si>
  <si>
    <t>1361-2019</t>
  </si>
  <si>
    <t xml:space="preserve">ABOGADO ESPECIALISTA II(A) </t>
  </si>
  <si>
    <t>44042934</t>
  </si>
  <si>
    <t>CHUNQUI VELA SILVANA MARISOL</t>
  </si>
  <si>
    <t>RESOLUTOR I</t>
  </si>
  <si>
    <t>56-2019</t>
  </si>
  <si>
    <t>832-2019</t>
  </si>
  <si>
    <t>09505164</t>
  </si>
  <si>
    <t>CHUPA PAREJA DELIA</t>
  </si>
  <si>
    <t>41737582</t>
  </si>
  <si>
    <t>CHUQUICONDOR HUAYLLANI ROBERT ELVIS</t>
  </si>
  <si>
    <t>TÍTULO PROFESIONAL EN ADMINISTRACIÓN</t>
  </si>
  <si>
    <t>GESTOR OPERATIVO - LIMA</t>
  </si>
  <si>
    <t>44999906</t>
  </si>
  <si>
    <t>CHUQUIPOMA MORENO ABELARDO HUMBERTO</t>
  </si>
  <si>
    <t>42143337</t>
  </si>
  <si>
    <t>CHUYES CORALES PILAR CAROLINA</t>
  </si>
  <si>
    <t>46279550</t>
  </si>
  <si>
    <t>CIPRIANO SANTIAGO JESSENIA</t>
  </si>
  <si>
    <t>1105-2019</t>
  </si>
  <si>
    <t>20027669</t>
  </si>
  <si>
    <t>CISNEROS BUENDIA EDGARDO INOCENTE</t>
  </si>
  <si>
    <t>1076-2019</t>
  </si>
  <si>
    <t>16431413</t>
  </si>
  <si>
    <t>CISNEROS DIAZ EVER</t>
  </si>
  <si>
    <t>COORDINADOR REGIÓN LIMA</t>
  </si>
  <si>
    <t>513-2019</t>
  </si>
  <si>
    <t>INSPECTOR EP YANAG</t>
  </si>
  <si>
    <t>73657081</t>
  </si>
  <si>
    <t>CLAUDIO CHAUPIS JOSEPH STEVEN</t>
  </si>
  <si>
    <t>187-2019</t>
  </si>
  <si>
    <t>Inspector UD Junín</t>
  </si>
  <si>
    <t>46597226</t>
  </si>
  <si>
    <t>CLEMENTE ARAUCO ELMER LEONARDO</t>
  </si>
  <si>
    <t>584-2019</t>
  </si>
  <si>
    <t>46708617</t>
  </si>
  <si>
    <t>COA HUARICALLO FLORA CANDIDA</t>
  </si>
  <si>
    <t>TITULO PROFESIONAL DE CONTADOR</t>
  </si>
  <si>
    <t>1178-2019</t>
  </si>
  <si>
    <t>40720186</t>
  </si>
  <si>
    <t>COAGUILA SALAZAR JESSICA MARISOL</t>
  </si>
  <si>
    <t>1009-2019</t>
  </si>
  <si>
    <t>41161259</t>
  </si>
  <si>
    <t>COAQUIRA TICONA KLEVER EUCLIDES</t>
  </si>
  <si>
    <t>MAGISTER EN DERECHO</t>
  </si>
  <si>
    <t>1150-2019</t>
  </si>
  <si>
    <t>ANALISTA DE ESTACIONES DE PESAJE UD LIMA</t>
  </si>
  <si>
    <t>07536214</t>
  </si>
  <si>
    <t>COBOS BENAVIDES RAFAEL MARTIN</t>
  </si>
  <si>
    <t>1353-2019</t>
  </si>
  <si>
    <t>APOYO DE BASE – REGIÓN AREQUIPA</t>
  </si>
  <si>
    <t>42445159</t>
  </si>
  <si>
    <t>COBOS REYES KATLEEN VANESSA</t>
  </si>
  <si>
    <t>45004678</t>
  </si>
  <si>
    <t>COILA SUCAPUCA EDGAR SERGIO</t>
  </si>
  <si>
    <t>TITULO PROFESIONAL EN ANTROPOLOGÍA</t>
  </si>
  <si>
    <t>43123479</t>
  </si>
  <si>
    <t>COILA VILCA ADAN ARCENIO</t>
  </si>
  <si>
    <t>853-2019</t>
  </si>
  <si>
    <t>71282391</t>
  </si>
  <si>
    <t>COLLADO CAVERO RONY YEN SMITH</t>
  </si>
  <si>
    <t>COLLANTES ROBLES GUILLERMO</t>
  </si>
  <si>
    <t>645-2019</t>
  </si>
  <si>
    <t>45944842</t>
  </si>
  <si>
    <t>COLLAO LAZARTE JOSE CARLOS</t>
  </si>
  <si>
    <t>1307-2019</t>
  </si>
  <si>
    <t>09577208</t>
  </si>
  <si>
    <t>COLONIA HINOSTROZA ROBERT MARCO ANTONIO</t>
  </si>
  <si>
    <t>1268-2019</t>
  </si>
  <si>
    <t>48220723</t>
  </si>
  <si>
    <t>COLONIA MOYA ERICK GIANCARLOS</t>
  </si>
  <si>
    <t>ING. ELECTRÓNICO</t>
  </si>
  <si>
    <t>47008469</t>
  </si>
  <si>
    <t>COLONIO BARRUETO GREYSSE LIZETH</t>
  </si>
  <si>
    <t>44837485</t>
  </si>
  <si>
    <t>COLORADO SALCEDO JOHN FERNANDO</t>
  </si>
  <si>
    <t>1138-2019</t>
  </si>
  <si>
    <t>SUPERVISOR GENERAL DE PREVENCIÓN</t>
  </si>
  <si>
    <t>41172531</t>
  </si>
  <si>
    <t>CONDE LUCIANO CARLOS NICOLAS</t>
  </si>
  <si>
    <t>47000743</t>
  </si>
  <si>
    <t>CONDEZO VARGAS ERIME RAYSA</t>
  </si>
  <si>
    <t>INSPECTOR (C) DE TRANSPORTE REGIÓN JUNÍN</t>
  </si>
  <si>
    <t>20116568</t>
  </si>
  <si>
    <t>CONDOR AVILA OSVER JAIME</t>
  </si>
  <si>
    <t>45516733</t>
  </si>
  <si>
    <t>CONDORI ALLCAHUAMAN ROSALINDA ARACEL</t>
  </si>
  <si>
    <t>TITULO PROFESIONAL EN ADMINISTRACION DE EMPRESAS</t>
  </si>
  <si>
    <t>586-2019</t>
  </si>
  <si>
    <t>ANALISTA TÉCNICO UD PUNO</t>
  </si>
  <si>
    <t>42724724</t>
  </si>
  <si>
    <t>CONDORI BLANCO HENRY OSCAR</t>
  </si>
  <si>
    <t>TITULO PROFESIONAL EN INGENIERÍA MECÁNICA Y ELÉCTRICA</t>
  </si>
  <si>
    <t>INSPECTOR PUNO</t>
  </si>
  <si>
    <t>45120371</t>
  </si>
  <si>
    <t>CONDORI CCOSI GLADYS DELIA</t>
  </si>
  <si>
    <t>BACHILLER EN CIENCIAS DE LA ADMINISTRACION</t>
  </si>
  <si>
    <t>786-2019</t>
  </si>
  <si>
    <t>44650886</t>
  </si>
  <si>
    <t>CONDORI GUEVARA GUZMAN</t>
  </si>
  <si>
    <t>48142660</t>
  </si>
  <si>
    <t>CONDORI HUANACUNI LUZ MARINA</t>
  </si>
  <si>
    <t>BACHILLER EN ECONOMIA AGRARIA</t>
  </si>
  <si>
    <t>SUPERVISOR UD JUNIN</t>
  </si>
  <si>
    <t>71716391</t>
  </si>
  <si>
    <t>CONDORI SUASNABAR ANGELA BEATRIZ</t>
  </si>
  <si>
    <t>1035-2019</t>
  </si>
  <si>
    <t>40259511</t>
  </si>
  <si>
    <t>CONDORI VILAVILA LUIS ENRIQUE</t>
  </si>
  <si>
    <t>TECNICO EN MECANICA</t>
  </si>
  <si>
    <t>71637636</t>
  </si>
  <si>
    <t>CONTRERAS ARRAZABAL ALEXA ALLISON</t>
  </si>
  <si>
    <t>1106-2019</t>
  </si>
  <si>
    <t>ANALISTA DE REQUERIMIENTOS</t>
  </si>
  <si>
    <t>47901894</t>
  </si>
  <si>
    <t>CONTRERAS SALAZAR MELISSA PAMELA</t>
  </si>
  <si>
    <t>TÍTULO PROFESIONAL EN ADMINISTRACIÓN DE NEGOCIOS</t>
  </si>
  <si>
    <t>ANALISTA ADMINISTRATIVO</t>
  </si>
  <si>
    <t>370-2019</t>
  </si>
  <si>
    <t>44070800</t>
  </si>
  <si>
    <t>CORCUERA SANTISTEBAN FERNANDO RAUL</t>
  </si>
  <si>
    <t>ESTUDIANTE DE PSICOLOGIA</t>
  </si>
  <si>
    <t>41142936</t>
  </si>
  <si>
    <t>CORCUERA SANTISTEBAN GUSTAVO ADOLFO</t>
  </si>
  <si>
    <t>41557344</t>
  </si>
  <si>
    <t>CORDERO BARZOLA GUSTAVO ELEAZAR</t>
  </si>
  <si>
    <t>749-2019</t>
  </si>
  <si>
    <t>ANALISTA - PIURA</t>
  </si>
  <si>
    <t>40923487</t>
  </si>
  <si>
    <t>CORDERO CUISANO ELMER LUIS</t>
  </si>
  <si>
    <t>45639255</t>
  </si>
  <si>
    <t>CORDOVA CALLE GIANFRANCO ALTOBELLI</t>
  </si>
  <si>
    <t>1025-2019</t>
  </si>
  <si>
    <t>JEFE DE LA UD HUÁNUCO</t>
  </si>
  <si>
    <t>22521641</t>
  </si>
  <si>
    <t>CORDOVA FACUNDO CARLOS ENRIQUE</t>
  </si>
  <si>
    <t>TÍTULO PROFESIONAL EN INGENIERÍA CIVIL</t>
  </si>
  <si>
    <t>INSPECTOR EP PIURA</t>
  </si>
  <si>
    <t>02875681</t>
  </si>
  <si>
    <t>CORDOVA LOPEZ NOLBERT HORACIO</t>
  </si>
  <si>
    <t>163-2019</t>
  </si>
  <si>
    <t>47355768</t>
  </si>
  <si>
    <t>CORDOVA MALDONADO ELIZABETH PAOLA</t>
  </si>
  <si>
    <t>837-2019</t>
  </si>
  <si>
    <t>ANALISTA TUMBES</t>
  </si>
  <si>
    <t>40978000</t>
  </si>
  <si>
    <t>CORDOVA PURIZAGA VICTOR LENIN</t>
  </si>
  <si>
    <t>Inspector UD Piura</t>
  </si>
  <si>
    <t>74076384</t>
  </si>
  <si>
    <t>CORDOVA ROJAS GERSSON MANUEL</t>
  </si>
  <si>
    <t>602-2019</t>
  </si>
  <si>
    <t>41247089</t>
  </si>
  <si>
    <t>CORDOVA ZUÑIGA KATY IRENE</t>
  </si>
  <si>
    <t>1219-2019</t>
  </si>
  <si>
    <t>ABOGADO UD MOQUEGUA</t>
  </si>
  <si>
    <t>46850885</t>
  </si>
  <si>
    <t>CORIMAN FONTTIS VICTOR SAMUEL</t>
  </si>
  <si>
    <t>41738558</t>
  </si>
  <si>
    <t>CORIMANYA HUANCO MIGUEL ANGEL</t>
  </si>
  <si>
    <t>1012-2019</t>
  </si>
  <si>
    <t>10605736</t>
  </si>
  <si>
    <t>CORITOMA SANCHEZ ADOLFO AMERICO</t>
  </si>
  <si>
    <t>40624172</t>
  </si>
  <si>
    <t>CORNEJO AMPUERO PITER DAVID</t>
  </si>
  <si>
    <t>992-2019</t>
  </si>
  <si>
    <t>ANALISTA DE RRHH II</t>
  </si>
  <si>
    <t>44254183</t>
  </si>
  <si>
    <t>CORNEJO BAZAN GIANCARLOS PEDRO</t>
  </si>
  <si>
    <t>TÍTULO PROFESIONAL EN INGENIERÍA DE SISTEMAS E INFORMÁTICA</t>
  </si>
  <si>
    <t>457-2019</t>
  </si>
  <si>
    <t>25698190</t>
  </si>
  <si>
    <t>CORNEJO NAVARRETTY JAVIER OCTAVIO</t>
  </si>
  <si>
    <t>ASISTENTE TÉCNICO</t>
  </si>
  <si>
    <t>697-2019</t>
  </si>
  <si>
    <t>APOYO AL CONTROL DE TRAFICO PESADO EN LA ESTACIÓN DE PESAJE</t>
  </si>
  <si>
    <t>16621081</t>
  </si>
  <si>
    <t>CORNEJO SOSA HERNAN RAFAEL</t>
  </si>
  <si>
    <t xml:space="preserve">ASISTENTE LEGAL </t>
  </si>
  <si>
    <t>45600950</t>
  </si>
  <si>
    <t>CORNEJO VELAZCO VANESSA BEATRIZ</t>
  </si>
  <si>
    <t>PROFESIONAL PARA LA ATENCIÓN EN LA PLATAFORMA INTEGRAL AL CIUDADANO</t>
  </si>
  <si>
    <t>41150432</t>
  </si>
  <si>
    <t>CORONADO ALVARADO JOE RONALD</t>
  </si>
  <si>
    <t>Jefe de Grupos - LIMA</t>
  </si>
  <si>
    <t>41945619</t>
  </si>
  <si>
    <t>CORONADO DIAZ MIGUEL ANGEL</t>
  </si>
  <si>
    <t>925-2019</t>
  </si>
  <si>
    <t>ABOGADO - TUMBES</t>
  </si>
  <si>
    <t>43664405</t>
  </si>
  <si>
    <t>CORONADO DIOS HUGO IGNACIO</t>
  </si>
  <si>
    <t>ABOGADO UD TUMBES</t>
  </si>
  <si>
    <t>42091093</t>
  </si>
  <si>
    <t>CORREA RAYMUNDO LUIS ENRIQUE</t>
  </si>
  <si>
    <t>ESTUDIOS UNIV EN DERECHO</t>
  </si>
  <si>
    <t>926-2019</t>
  </si>
  <si>
    <t>28601599</t>
  </si>
  <si>
    <t>CORTELEZZI PRUDENCIO LUIS GUILLERMO</t>
  </si>
  <si>
    <t>42834301</t>
  </si>
  <si>
    <t>CORTEZ MIRANDA SAMUEL GERARDO</t>
  </si>
  <si>
    <t>OFICIAL DE LAS FUERZAS ARMADAS</t>
  </si>
  <si>
    <t>41436627</t>
  </si>
  <si>
    <t>CORTEZ SALINAS CARLA JESUS</t>
  </si>
  <si>
    <t>08006920</t>
  </si>
  <si>
    <t>COSSIO ZAMBRANO FLOR DE AMERICA</t>
  </si>
  <si>
    <t>EGRESADO DE CONTABILIDAD</t>
  </si>
  <si>
    <t>ABOGADO UD CAJAMARCA</t>
  </si>
  <si>
    <t>44893141</t>
  </si>
  <si>
    <t>COTRINA IDRUGO JIMY FRANKLIN</t>
  </si>
  <si>
    <t>541-2019</t>
  </si>
  <si>
    <t>INSPECTOR DE TRANSPORTE - CAJAMARCA</t>
  </si>
  <si>
    <t>42802421</t>
  </si>
  <si>
    <t>COTRINA MEJIA RAUL MOISES</t>
  </si>
  <si>
    <t>46735777</t>
  </si>
  <si>
    <t>COTRINA MONCADA STEFFANY SOLANGE</t>
  </si>
  <si>
    <t>ANALISTA DE CONTRATACIONES II</t>
  </si>
  <si>
    <t>09560453</t>
  </si>
  <si>
    <t>COTRINA RODRIGUEZ SEGUNDO LORENZO</t>
  </si>
  <si>
    <t>1373-2019</t>
  </si>
  <si>
    <t>GESTOR ADMINISTRATIVO</t>
  </si>
  <si>
    <t>43252125</t>
  </si>
  <si>
    <t>COZ AIRA ERICK LINCOLN</t>
  </si>
  <si>
    <t xml:space="preserve"> TÉCNICO MEÁCNICO TEXTIL EN TEJEDURIA PLANA</t>
  </si>
  <si>
    <t>ANALISTA III</t>
  </si>
  <si>
    <t>1395-2019</t>
  </si>
  <si>
    <t>43152009</t>
  </si>
  <si>
    <t>CRISANTO GALLEGO LUIS CARLOS</t>
  </si>
  <si>
    <t>Inspector UD Madre de Dios</t>
  </si>
  <si>
    <t>70788142</t>
  </si>
  <si>
    <t>CRUZ ALMANZA DAVID CRISTIAN</t>
  </si>
  <si>
    <t>BACHILLER EN INGENIERIA DE SISTEMAS E INFORMATICA</t>
  </si>
  <si>
    <t>636-2019</t>
  </si>
  <si>
    <t>09792514</t>
  </si>
  <si>
    <t>CRUZ CORDOVA RODWIN NEIL</t>
  </si>
  <si>
    <t>1270-2019</t>
  </si>
  <si>
    <t>47306539</t>
  </si>
  <si>
    <t>CRUZ CULQUICONDOR ROBIN SERGIO</t>
  </si>
  <si>
    <t>AUXILIAR COACTIVO</t>
  </si>
  <si>
    <t>43480897</t>
  </si>
  <si>
    <t>CRUZ DUEÑAS MIGUEL ZENON</t>
  </si>
  <si>
    <t>1107-2019</t>
  </si>
  <si>
    <t>42467596</t>
  </si>
  <si>
    <t>CRUZ GARCIA ROSA ELVIRA</t>
  </si>
  <si>
    <t>1108-2019</t>
  </si>
  <si>
    <t xml:space="preserve">AUXILIAR CONTABLE </t>
  </si>
  <si>
    <t>47024723</t>
  </si>
  <si>
    <t>CRUZ RAMIREZ ANTHONY</t>
  </si>
  <si>
    <t>25622896</t>
  </si>
  <si>
    <t>CRUZADO CASAS JANNIS HAYDEE</t>
  </si>
  <si>
    <t>781-2019</t>
  </si>
  <si>
    <t>08114717</t>
  </si>
  <si>
    <t>CUADROS GASTELLO DIOMEDES JESUS</t>
  </si>
  <si>
    <t>ESTUDIANTE UNIVERSITARIO DE DERECHO</t>
  </si>
  <si>
    <t>INSPECTOR I</t>
  </si>
  <si>
    <t>40241128</t>
  </si>
  <si>
    <t>CUADROS NIÑO DANIEL STEVE</t>
  </si>
  <si>
    <t>42505955</t>
  </si>
  <si>
    <t>CUADROS ROSADO YONI FEDERICO</t>
  </si>
  <si>
    <t>501-2019</t>
  </si>
  <si>
    <t>09676315</t>
  </si>
  <si>
    <t>CUBA DE LA ROCA CESAR FRANCISCO</t>
  </si>
  <si>
    <t>1380-2019</t>
  </si>
  <si>
    <t>29700400</t>
  </si>
  <si>
    <t>CUBA ENCINAS RODOLFO EDUARDO</t>
  </si>
  <si>
    <t>46587004</t>
  </si>
  <si>
    <t>CUBAS ARBILDO JULIO CESAR</t>
  </si>
  <si>
    <t>BACHILLER EN INGENIERIA MECANICA</t>
  </si>
  <si>
    <t>1134-2019</t>
  </si>
  <si>
    <t xml:space="preserve"> Resolutor UD Cajamarca</t>
  </si>
  <si>
    <t>45509099</t>
  </si>
  <si>
    <t>CUBAS GARCIA LAURA ALBINA</t>
  </si>
  <si>
    <t>896-2019</t>
  </si>
  <si>
    <t xml:space="preserve">TÉCNICO ADMINISTRATIVO </t>
  </si>
  <si>
    <t>09859418</t>
  </si>
  <si>
    <t>CUBAS MEDINA WILMER</t>
  </si>
  <si>
    <t>TÉCNICO OPERADOR DE MICROCOMPUTADORAS</t>
  </si>
  <si>
    <t>44428681</t>
  </si>
  <si>
    <t>CUBAS RAMIREZ JUAN JOSE</t>
  </si>
  <si>
    <t>1375-2019</t>
  </si>
  <si>
    <t>10605880</t>
  </si>
  <si>
    <t>CUELLAR ALEGRIA NELLY</t>
  </si>
  <si>
    <t>41034052</t>
  </si>
  <si>
    <t>CUENCA CASTILLO CHRISTIAN DAIVY</t>
  </si>
  <si>
    <t xml:space="preserve"> ESTUDIOS UNIVERSITARIOS DE CONTABILIDAD</t>
  </si>
  <si>
    <t>961-2019</t>
  </si>
  <si>
    <t>INSPECTOR TACNA</t>
  </si>
  <si>
    <t>42064461</t>
  </si>
  <si>
    <t>CUENTAS COILA CINTYA MARITZA</t>
  </si>
  <si>
    <t>857-2019</t>
  </si>
  <si>
    <t>80229097</t>
  </si>
  <si>
    <t>CULQUE ACEVEDO WILDER JAVIER</t>
  </si>
  <si>
    <t>INSPECTOR EP PLANCHON</t>
  </si>
  <si>
    <t>72219992</t>
  </si>
  <si>
    <t>CUNO CCOYORI HORED SORAIDA</t>
  </si>
  <si>
    <t>1173-2019</t>
  </si>
  <si>
    <t>47139042</t>
  </si>
  <si>
    <t>CUNYA VERA MARCO ANTONIO</t>
  </si>
  <si>
    <t>927-2019</t>
  </si>
  <si>
    <t>08029322</t>
  </si>
  <si>
    <t>CUSIRRAMOS CONDE JULIO CESAR</t>
  </si>
  <si>
    <t>26661397</t>
  </si>
  <si>
    <t>CUSMA PAJARES ANGEL MARCIAL</t>
  </si>
  <si>
    <t>TITULO PROFESIONAL EN PSICOLOGIA</t>
  </si>
  <si>
    <t>42240842</t>
  </si>
  <si>
    <t>CUSTODIO CHICOMA ADRIAN RODOLFO</t>
  </si>
  <si>
    <t>937-2019</t>
  </si>
  <si>
    <t>70127804</t>
  </si>
  <si>
    <t>CUTIPA CUTIPA HENRY RODRIGO</t>
  </si>
  <si>
    <t>BACHILLER EN INGENIERÍA SANITARIA Y AMBIENTAL</t>
  </si>
  <si>
    <t>40215963</t>
  </si>
  <si>
    <t>CUTIPA HUARCAYA JUAN JOSE</t>
  </si>
  <si>
    <t>505-2019</t>
  </si>
  <si>
    <t>47465125</t>
  </si>
  <si>
    <t>CUTIPA YAMPASI RICHARD JOSE</t>
  </si>
  <si>
    <t>787-2019</t>
  </si>
  <si>
    <t>ASISTENTE TÉCNICO DE ALTA DIRECCIÓN</t>
  </si>
  <si>
    <t>06781533</t>
  </si>
  <si>
    <t>DAVALOS ALACHA BLANCA LUZ</t>
  </si>
  <si>
    <t>46423930</t>
  </si>
  <si>
    <t>DAVILA GERONIMO ERICK ALDONY</t>
  </si>
  <si>
    <t>726-2019</t>
  </si>
  <si>
    <t>46404541</t>
  </si>
  <si>
    <t>DAVILA RABANAL GUIDO MIGUEL</t>
  </si>
  <si>
    <t>Jefe de Grupo UD Cajamarca</t>
  </si>
  <si>
    <t>620-2019</t>
  </si>
  <si>
    <t>ANALISTA REGIÓN AYACUCHO</t>
  </si>
  <si>
    <t>44151702</t>
  </si>
  <si>
    <t>DAVILA RABANAL LUIS FERNANDO</t>
  </si>
  <si>
    <t>TITULO PROFESIONAL EN INGENIERIA DE TRANSPORTE</t>
  </si>
  <si>
    <t>JEFE DE LA UD AYACUCHO</t>
  </si>
  <si>
    <t>482-2019</t>
  </si>
  <si>
    <t>42660291</t>
  </si>
  <si>
    <t>DE LA CRUZ BRAVO ALCIDES</t>
  </si>
  <si>
    <t>BACHILLER EN CIENCIAS AGRARIAS</t>
  </si>
  <si>
    <t>578-2019</t>
  </si>
  <si>
    <t>46858284</t>
  </si>
  <si>
    <t>DE LA CRUZ HUARANGA LIZBETH</t>
  </si>
  <si>
    <t>TITULO PROFESIONAL EN INGENIERIA  AMBIENTAL</t>
  </si>
  <si>
    <t>1072-2019</t>
  </si>
  <si>
    <t>09457534</t>
  </si>
  <si>
    <t>DE LA CRUZ LOPEZ MARCELINO FULGENCIO</t>
  </si>
  <si>
    <t>772-2019</t>
  </si>
  <si>
    <t>18019130</t>
  </si>
  <si>
    <t>DE LA CRUZ MARRUFFO CARLOS WENCESLAO</t>
  </si>
  <si>
    <t>38</t>
  </si>
  <si>
    <t>ESPECIALISTA EN MODERNIZACION</t>
  </si>
  <si>
    <t>47116245</t>
  </si>
  <si>
    <t>DE LA CRUZ MASIAS ALEXANDER ROMULO</t>
  </si>
  <si>
    <t>42475488</t>
  </si>
  <si>
    <t>DE LA CRUZ MORENO WALTER JAVIER</t>
  </si>
  <si>
    <t>730-2019</t>
  </si>
  <si>
    <t>ASISTENTE INFORMÁTICO</t>
  </si>
  <si>
    <t>75757255</t>
  </si>
  <si>
    <t>DE LA CRUZ PAREDES ALEXIS ANDERSON</t>
  </si>
  <si>
    <t>TÉCNICO EN REDES Y COMUNICACIONES</t>
  </si>
  <si>
    <t>913-2019</t>
  </si>
  <si>
    <t>APOYO EN LA GESTIÓN OPERATIVA DE LA E.P. JUNÍN</t>
  </si>
  <si>
    <t>20016745</t>
  </si>
  <si>
    <t>DE LA CRUZ PARINANGO SAUL</t>
  </si>
  <si>
    <t>TECNICO EN COPUTACIÓN  E IINFORMATICA</t>
  </si>
  <si>
    <t>21880828</t>
  </si>
  <si>
    <t>DE LA CRUZ TASAYCO IVAN GREGORY</t>
  </si>
  <si>
    <t>41056361</t>
  </si>
  <si>
    <t>DE LA GALA ZAVALA ABEL GUSTAVO</t>
  </si>
  <si>
    <t>823-2019</t>
  </si>
  <si>
    <t>ABOGADO - JUNÍN</t>
  </si>
  <si>
    <t>46405682</t>
  </si>
  <si>
    <t>DE LA TORRE GUILLEN YARINA DIRA</t>
  </si>
  <si>
    <t>ABOGADO UD JUNÍN</t>
  </si>
  <si>
    <t>71101340</t>
  </si>
  <si>
    <t>DEL AGUILA VEGA DIEGO ARMANDO</t>
  </si>
  <si>
    <t>44239346</t>
  </si>
  <si>
    <t>DEL CARPIO CARCAUSTO RICHARD DAVID</t>
  </si>
  <si>
    <t>408-2019</t>
  </si>
  <si>
    <t>652-2019</t>
  </si>
  <si>
    <t>47334307</t>
  </si>
  <si>
    <t>DEL CARPIO LEON CLAUDIA MERCEDES</t>
  </si>
  <si>
    <t>716-2019</t>
  </si>
  <si>
    <t>70655553</t>
  </si>
  <si>
    <t>DEL CASTILLO VILLANUEVA KAREN PATRICIA</t>
  </si>
  <si>
    <t>813-2019</t>
  </si>
  <si>
    <t>72564116</t>
  </si>
  <si>
    <t>DEL PINO GONZALES GUSTAVO DIEGO</t>
  </si>
  <si>
    <t>380-2019</t>
  </si>
  <si>
    <t>880-2019</t>
  </si>
  <si>
    <t>74094119</t>
  </si>
  <si>
    <t>DEL POZO URBINA RONALD MOISES</t>
  </si>
  <si>
    <t>76207827</t>
  </si>
  <si>
    <t>DEL RISCO WALTERSDORFER CESAR EUGENIO</t>
  </si>
  <si>
    <t>EGRESADO DE DERECHO</t>
  </si>
  <si>
    <t>433-2019</t>
  </si>
  <si>
    <t>45586746</t>
  </si>
  <si>
    <t>DELGADILLO NIMA JUAN CARLOS</t>
  </si>
  <si>
    <t>1265-2019</t>
  </si>
  <si>
    <t>APOYO AL CONTROL DE TRAFICO PESADO EN LA E.P. BAGUA</t>
  </si>
  <si>
    <t>33668438</t>
  </si>
  <si>
    <t>DELGADO GOMEZ WILLIAN PASTOR</t>
  </si>
  <si>
    <t>48425885</t>
  </si>
  <si>
    <t>DELGADO MEDINA ROSA</t>
  </si>
  <si>
    <t>ADMINISTRACIÓN BANCARIA</t>
  </si>
  <si>
    <t>26</t>
  </si>
  <si>
    <t>INSPECTOR DE TRANSPORTE REGIÓN LAMBAYEQUE</t>
  </si>
  <si>
    <t>44841968</t>
  </si>
  <si>
    <t>DELGADO SUYON HECTOR JOHANY</t>
  </si>
  <si>
    <t>TITULO PROFESIONAL EN SOCIOLOGIA</t>
  </si>
  <si>
    <t>Inspector UD Lambayeque</t>
  </si>
  <si>
    <t>594-2019</t>
  </si>
  <si>
    <t>08425607</t>
  </si>
  <si>
    <t>DELGADO USCA JOSE ANTONIO</t>
  </si>
  <si>
    <t>EGRESADO DE ADMINISTRACIÓN</t>
  </si>
  <si>
    <t>46977882</t>
  </si>
  <si>
    <t>DELTA CRUZ PARIS PIERRE ANTONIO</t>
  </si>
  <si>
    <t>TÉCNICO EN COMPUTACIÓN E INFORMÁTICA</t>
  </si>
  <si>
    <t>70439592</t>
  </si>
  <si>
    <t>DESCALZI COHAILA DIEGO ENRIQUE</t>
  </si>
  <si>
    <t>44837632</t>
  </si>
  <si>
    <t>DESIGLIOLI DIAZ JAVIER LORENSO</t>
  </si>
  <si>
    <t>116-2019</t>
  </si>
  <si>
    <t>46995242</t>
  </si>
  <si>
    <t>DEXTRE CARHUAS ANGELO GIANCARLO</t>
  </si>
  <si>
    <t>672-2019</t>
  </si>
  <si>
    <t>TÉCNICO DE DATOS</t>
  </si>
  <si>
    <t>40979748</t>
  </si>
  <si>
    <t>DIAZ ACHINQUIPA ELSA MARGARITA</t>
  </si>
  <si>
    <t>TITULO PROFESIONAL EN COMUNICACIÓN SOCIAL</t>
  </si>
  <si>
    <t>754-2019</t>
  </si>
  <si>
    <t>10120838</t>
  </si>
  <si>
    <t>DIAZ CAMACHO ROSARIO DEL PILAR</t>
  </si>
  <si>
    <t>1088-2019</t>
  </si>
  <si>
    <t>27060735</t>
  </si>
  <si>
    <t>DIAZ COLLANTES PAUL</t>
  </si>
  <si>
    <t>1040-2019</t>
  </si>
  <si>
    <t>42066552</t>
  </si>
  <si>
    <t>DIAZ CORREA ARI FRANK</t>
  </si>
  <si>
    <t>543-2019</t>
  </si>
  <si>
    <t>45446481</t>
  </si>
  <si>
    <t>DIAZ DIAZ JENNY</t>
  </si>
  <si>
    <t>1346-2019</t>
  </si>
  <si>
    <t>45800927</t>
  </si>
  <si>
    <t>DIAZ DIAZ REDY</t>
  </si>
  <si>
    <t>761-2019</t>
  </si>
  <si>
    <t>46409808</t>
  </si>
  <si>
    <t>DIAZ FERNANDEZ PAUL ANDRE</t>
  </si>
  <si>
    <t>872-2019</t>
  </si>
  <si>
    <t>45477106</t>
  </si>
  <si>
    <t>DIAZ GALVEZ TATIANA MARYLYN YAQUELYNI</t>
  </si>
  <si>
    <t>1089-2019</t>
  </si>
  <si>
    <t xml:space="preserve">SUPERVISORES I </t>
  </si>
  <si>
    <t>40732186</t>
  </si>
  <si>
    <t>DIAZ LOZA HUGO ULISES</t>
  </si>
  <si>
    <t>85-2019</t>
  </si>
  <si>
    <t>46421806</t>
  </si>
  <si>
    <t>DIAZ ORDOÑEZ CARLOS</t>
  </si>
  <si>
    <t>ESTUDIANTE DE DERECHO</t>
  </si>
  <si>
    <t>ASISTENTE ADMINISTRATIVO III</t>
  </si>
  <si>
    <t>46568611</t>
  </si>
  <si>
    <t>DIAZ PADILLA SOLANGE ELIZABETH</t>
  </si>
  <si>
    <t>957-2019</t>
  </si>
  <si>
    <t>16704602</t>
  </si>
  <si>
    <t>DIAZ PUYEN JIMY GAMBERTI</t>
  </si>
  <si>
    <t>44727871</t>
  </si>
  <si>
    <t>DIAZ RAYO JACKELINE GIULIANA</t>
  </si>
  <si>
    <t>662-2019</t>
  </si>
  <si>
    <t>43993424</t>
  </si>
  <si>
    <t>DIAZ ROJAS JULIA MILAGROS</t>
  </si>
  <si>
    <t>ANALISTA TÉCNICO UD CAJAMARCA</t>
  </si>
  <si>
    <t>43713139</t>
  </si>
  <si>
    <t>DIAZ SILVA KELVIN HERMES</t>
  </si>
  <si>
    <t>969-2019</t>
  </si>
  <si>
    <t xml:space="preserve">APOYO ADMINISTRATIVO – REGIÓN HUÁNUCO </t>
  </si>
  <si>
    <t>41543702</t>
  </si>
  <si>
    <t>DIAZ SOTIL JORGE LUIS</t>
  </si>
  <si>
    <t>40</t>
  </si>
  <si>
    <t>SUPERVISOR LEGAL DE ST</t>
  </si>
  <si>
    <t>29642468</t>
  </si>
  <si>
    <t>DIAZ YOSA KATTIA</t>
  </si>
  <si>
    <t>JEFE DE LA UD TUMBES</t>
  </si>
  <si>
    <t>44750536</t>
  </si>
  <si>
    <t>DIOS ESPINOZA MANUEL</t>
  </si>
  <si>
    <t>839-2019</t>
  </si>
  <si>
    <t>GESTOR OPERATIVO - LAMBAYEQUE</t>
  </si>
  <si>
    <t>44566368</t>
  </si>
  <si>
    <t>DIOS MENDOZA JHONATAN WAGNER</t>
  </si>
  <si>
    <t>44692223</t>
  </si>
  <si>
    <t>DOMINGUEZ CASTILLO JEAMS KELLY</t>
  </si>
  <si>
    <t>488-2019</t>
  </si>
  <si>
    <t>41956992</t>
  </si>
  <si>
    <t>DOMINGUEZ FIGUEROA VICTOR RAUL</t>
  </si>
  <si>
    <t>TITULO PROFESIONAL EN EDUCACIÓN: NIVEL SECUNDARIA - ESPECIALIDAD: CIENCIAS SOCIALES Y TURISMO</t>
  </si>
  <si>
    <t>SUPERVISOR I</t>
  </si>
  <si>
    <t>40096402</t>
  </si>
  <si>
    <t>DONAYRE SIERRALTA EVA JULIANA</t>
  </si>
  <si>
    <t>43265350</t>
  </si>
  <si>
    <t>DONAYRE SOTO PEDRO CRISANTO</t>
  </si>
  <si>
    <t>Jefe de Grupo UD Ica</t>
  </si>
  <si>
    <t>41463530</t>
  </si>
  <si>
    <t>DONAYRE YSHII LUIS OSCAR</t>
  </si>
  <si>
    <t>623-2019</t>
  </si>
  <si>
    <t>44085577</t>
  </si>
  <si>
    <t>DONGO TORRES JOSE CARLOS</t>
  </si>
  <si>
    <t>1211-2019</t>
  </si>
  <si>
    <t>Inspector UD Moquegua</t>
  </si>
  <si>
    <t>45472337</t>
  </si>
  <si>
    <t>DONOSO ROMERO MASSIEL DE LOURDES</t>
  </si>
  <si>
    <t>599-2019</t>
  </si>
  <si>
    <t>08162582</t>
  </si>
  <si>
    <t>DORIA GUZMAN ZORAIDA PATRICIA</t>
  </si>
  <si>
    <t>44796106</t>
  </si>
  <si>
    <t>DUAREZ VASQUEZ CHARLES RICHARD</t>
  </si>
  <si>
    <t>TITULO PROFESIONAL EN COMERCIO Y NEGOCIO INTERNACIONAL</t>
  </si>
  <si>
    <t>597-2019</t>
  </si>
  <si>
    <t>40958735</t>
  </si>
  <si>
    <t>DUEÑAS CALAPUCA CARLOS HONORIO</t>
  </si>
  <si>
    <t>476-2019</t>
  </si>
  <si>
    <t>46786336</t>
  </si>
  <si>
    <t>DURAN CORDOVA MILDRED ROSSIO</t>
  </si>
  <si>
    <t>958-2019</t>
  </si>
  <si>
    <t>CONDUCTOR UD JUNÍN</t>
  </si>
  <si>
    <t>41732946</t>
  </si>
  <si>
    <t>DURAN LAZO JHAN CARLOS</t>
  </si>
  <si>
    <t>1313-2019</t>
  </si>
  <si>
    <t>42961279</t>
  </si>
  <si>
    <t>DURAND ANDONAYRE CIRO ORLANDO</t>
  </si>
  <si>
    <t>ELECTRICISTA INDUSTRIAL</t>
  </si>
  <si>
    <t>43767991</t>
  </si>
  <si>
    <t>DURAND CARDENAS JOSE ALFREDO</t>
  </si>
  <si>
    <t>MAGISTER EN CONTROL Y AUTOMATIZACIÓN</t>
  </si>
  <si>
    <t>ANALISTA OPERATIVO EP</t>
  </si>
  <si>
    <t>1243-2019</t>
  </si>
  <si>
    <t>40609272</t>
  </si>
  <si>
    <t>DURAND FLORES HANS FRITZ</t>
  </si>
  <si>
    <t>10809923</t>
  </si>
  <si>
    <t>DURAND WETTSTEIN WILLY RODOLFO</t>
  </si>
  <si>
    <t>773-2019</t>
  </si>
  <si>
    <t>73106781</t>
  </si>
  <si>
    <t>ECHEVARRIA HUACHO EDGARD JHUOFRED</t>
  </si>
  <si>
    <t>1266-2019</t>
  </si>
  <si>
    <t>09345895</t>
  </si>
  <si>
    <t>EFFIO MIÑANO LYNDA MARIA</t>
  </si>
  <si>
    <t>APOYO EN LA GESTIÓN OPERATIVA DE LA ESTACIÓN DE PESAJE MOCCE - LAMBAYEQUE</t>
  </si>
  <si>
    <t>20062558</t>
  </si>
  <si>
    <t>EGOAVIL GONZALO GLODOMIRO JAIME</t>
  </si>
  <si>
    <t>APOYO AL CONTROL DE TRAFICO PESADO EN LA E.P. JUNÍN</t>
  </si>
  <si>
    <t>20566378</t>
  </si>
  <si>
    <t>EGOAVIL SANTILLAN ELIZABETH MAGALI</t>
  </si>
  <si>
    <t>41406480</t>
  </si>
  <si>
    <t>ELERA MISAJEL ROLANDO GABRIEL</t>
  </si>
  <si>
    <t>BACHILLER EN ADMINISTRACION DE TURISMO</t>
  </si>
  <si>
    <t>762-2019</t>
  </si>
  <si>
    <t>INSPECTOR UD TUMBES</t>
  </si>
  <si>
    <t>73068479</t>
  </si>
  <si>
    <t>ELERA PURIZAGA ANA ELIZABETH</t>
  </si>
  <si>
    <t>TITULO PROFESIONAL EN INGENIERÍA INDUSTRIA</t>
  </si>
  <si>
    <t>10543085</t>
  </si>
  <si>
    <t>ELIAS NARANJO SILVANA PATRICIA</t>
  </si>
  <si>
    <t>44510928</t>
  </si>
  <si>
    <t>ELIZALDE GUTIERREZ JORGE ROLAND</t>
  </si>
  <si>
    <t>TITULO PROFESIONAL EN INGENIERÍA PESQUERA</t>
  </si>
  <si>
    <t>29657731</t>
  </si>
  <si>
    <t>ENCALADA TOVAR JAIME ROBERTO</t>
  </si>
  <si>
    <t>1324-2019</t>
  </si>
  <si>
    <t>ABOGADO UD ANCASH</t>
  </si>
  <si>
    <t>41407484</t>
  </si>
  <si>
    <t>ENCISO PINEDA JOAQUIN ENNIO</t>
  </si>
  <si>
    <t>RESOLUTOR UD AYACUCHO</t>
  </si>
  <si>
    <t>42957581</t>
  </si>
  <si>
    <t>ENCISO RONDINEL CARLOS RAUL</t>
  </si>
  <si>
    <t>PROFESIONAL EN DERECHO</t>
  </si>
  <si>
    <t>980-2019</t>
  </si>
  <si>
    <t>74123942</t>
  </si>
  <si>
    <t>ENCISO YANQUI EDWIN JORDY</t>
  </si>
  <si>
    <t>1169-2019</t>
  </si>
  <si>
    <t>42296806</t>
  </si>
  <si>
    <t>ENRIQUEZ GIL ANDY CHRISTOPHER</t>
  </si>
  <si>
    <t>TECNICO EN ADMINISTRACION BANCARIA</t>
  </si>
  <si>
    <t>05381688</t>
  </si>
  <si>
    <t>ERAZO GONZALES GISSELA</t>
  </si>
  <si>
    <t>40043346</t>
  </si>
  <si>
    <t>ESCALANTE CHAVEZ ERLY EDSON</t>
  </si>
  <si>
    <t>APOYO AL CONTROL DE TRAFICO PESADO EN LA E.P. CANCAS</t>
  </si>
  <si>
    <t>40091156</t>
  </si>
  <si>
    <t>ESCALANTE OVIEDO ERICK</t>
  </si>
  <si>
    <t>45299947</t>
  </si>
  <si>
    <t>ESCALANTE SUTTA FREDDY PETER</t>
  </si>
  <si>
    <t>46080740</t>
  </si>
  <si>
    <t>ESCALANTE TALAVERA GIANFRANCO GIOVANI</t>
  </si>
  <si>
    <t>40077288</t>
  </si>
  <si>
    <t>ESCATE AVALOS FANNY JANNETH</t>
  </si>
  <si>
    <t>653-2019</t>
  </si>
  <si>
    <t>PROFESIONAL DE TESORERÍA</t>
  </si>
  <si>
    <t>40890397</t>
  </si>
  <si>
    <t>ESCOQUE QUISPE ELIZABETH ZOILA</t>
  </si>
  <si>
    <t>834-2019</t>
  </si>
  <si>
    <t>10629993</t>
  </si>
  <si>
    <t>ESCURRA MEGO ENRIQUE MANUEL</t>
  </si>
  <si>
    <t>BACHILLER EN INGENIERIA ADMINISTRATIVA</t>
  </si>
  <si>
    <t>746-2019</t>
  </si>
  <si>
    <t>72296614</t>
  </si>
  <si>
    <t>ESPINOZA ATENCIO STEVE BRAJHAM</t>
  </si>
  <si>
    <t>INSPECTOR DE TRANSPORTE-REGIÓN HUÁNUCO</t>
  </si>
  <si>
    <t>40725474</t>
  </si>
  <si>
    <t>ESPINOZA CAJAHUANCA MANFRED JUANDY</t>
  </si>
  <si>
    <t>71888453</t>
  </si>
  <si>
    <t>ESPINOZA CARDENAS LOTTY KARINA</t>
  </si>
  <si>
    <t>43113777</t>
  </si>
  <si>
    <t>ESPINOZA CASTRO LUCELIA MILAGROS</t>
  </si>
  <si>
    <t>TITULO PROFESIONAL EN INGENIERIA DE SISTEMAS E INFORMATICA</t>
  </si>
  <si>
    <t>810-2019</t>
  </si>
  <si>
    <t>40262576</t>
  </si>
  <si>
    <t>ESPINOZA HINOSTROZA CARLOS SANTANA</t>
  </si>
  <si>
    <t>10524046</t>
  </si>
  <si>
    <t>ESPINOZA HUAYTA FELIX ENRIQUE</t>
  </si>
  <si>
    <t>775-2019</t>
  </si>
  <si>
    <t>44118627</t>
  </si>
  <si>
    <t>ESPINOZA MAYTA DENNISE NATHALIE</t>
  </si>
  <si>
    <t>869-2019</t>
  </si>
  <si>
    <t>ABOGADO - PIURA</t>
  </si>
  <si>
    <t>44497526</t>
  </si>
  <si>
    <t>ESPINOZA MIÑAN MARCOS ANDRE</t>
  </si>
  <si>
    <t>48501212</t>
  </si>
  <si>
    <t>ESPINOZA PAUCAR ROSA ZARELA</t>
  </si>
  <si>
    <t>ESTUDIANTE UNIVERSITARIO DE ADMINISTRACIÓN DE EMPRESAS</t>
  </si>
  <si>
    <t>ANALISTA EN SISTEMAS DE INFORMACIÓN GEOGRÁFICA </t>
  </si>
  <si>
    <t>10721994</t>
  </si>
  <si>
    <t>ESPINOZA PEREYRA MARCOS FIDEL</t>
  </si>
  <si>
    <t>TÍTULO PROFESIONAL EN INGENIERÍA GROGRÁFICA</t>
  </si>
  <si>
    <t>48179306</t>
  </si>
  <si>
    <t>ESPINOZA QUISPE JESUS ALBERTO</t>
  </si>
  <si>
    <t>1304-2019</t>
  </si>
  <si>
    <t>08532289</t>
  </si>
  <si>
    <t>ESPINOZA REYES DE PINTO NELLY DORIS</t>
  </si>
  <si>
    <t>TITULO PROFESIONAL EN EDUCACIÓN</t>
  </si>
  <si>
    <t>561-2019</t>
  </si>
  <si>
    <t>48619746</t>
  </si>
  <si>
    <t>ESPINOZA RIVAS JORGE JUNIOR</t>
  </si>
  <si>
    <t>ASISTENTE LEGAL I</t>
  </si>
  <si>
    <t>46135078</t>
  </si>
  <si>
    <t>ESPINOZA ZEGARRA LILIA MAYLEEN</t>
  </si>
  <si>
    <t>TITULO PROFESIONAL EN EDUCACION MATEMATICA</t>
  </si>
  <si>
    <t>1303-2019</t>
  </si>
  <si>
    <t>ASISTENTE ADMINISTRATIVO - LAMBAYEQUE</t>
  </si>
  <si>
    <t>42510794</t>
  </si>
  <si>
    <t>ESQUEN BRENIS KELLY DEL CARMEN</t>
  </si>
  <si>
    <t>42415097</t>
  </si>
  <si>
    <t>ESQUIVEL ARIAS JACKSON ANDY</t>
  </si>
  <si>
    <t>593-2019</t>
  </si>
  <si>
    <t>08541316</t>
  </si>
  <si>
    <t>ESQUIVEL CORTEZ YEN CLEVER</t>
  </si>
  <si>
    <t>INGENIERIO DE SISTEMAS</t>
  </si>
  <si>
    <t>40195178</t>
  </si>
  <si>
    <t>ESQUIVEL VALDIVIA MARIA INES</t>
  </si>
  <si>
    <t>MAGISTER EN TRIBUTACIÓN Y POLÍTICA FISCAL</t>
  </si>
  <si>
    <t>SUBGERENTE DE NORMAS</t>
  </si>
  <si>
    <t>07482078</t>
  </si>
  <si>
    <t>ESTEBAN CASTILLO LIZBETH ROSSI</t>
  </si>
  <si>
    <t>ANALISTA TÉCNICO UD TUMBES</t>
  </si>
  <si>
    <t>16806672</t>
  </si>
  <si>
    <t>ESTELA VERA JUAN CARLOS</t>
  </si>
  <si>
    <t>TITULO PROFESIONAL EN INGENIERIA MECANICA ELECTRICA</t>
  </si>
  <si>
    <t>975-2019</t>
  </si>
  <si>
    <t>ANALISTA TÉCNICO UD PIURA</t>
  </si>
  <si>
    <t>02819939</t>
  </si>
  <si>
    <t>ESTRADA MORALES ARMANDO EDUARDO</t>
  </si>
  <si>
    <t>ASISTENTE DE DATOS</t>
  </si>
  <si>
    <t>40012992</t>
  </si>
  <si>
    <t>ESTRADA SOTELO EMMA MARITZA</t>
  </si>
  <si>
    <t>1323-2019</t>
  </si>
  <si>
    <t>46903715</t>
  </si>
  <si>
    <t>ESTRADA TOCTO FRANKLYN JOSUE</t>
  </si>
  <si>
    <t>45600602</t>
  </si>
  <si>
    <t>ESTRELLA VEGA MIRIAM PILAR</t>
  </si>
  <si>
    <t>BACHILLER EN ADMINISTRACION Y SISTEMAS</t>
  </si>
  <si>
    <t>1319-2019</t>
  </si>
  <si>
    <t>ANALISTA TÉCNICO UD TACNA</t>
  </si>
  <si>
    <t>00515225</t>
  </si>
  <si>
    <t>EYZAGUIRRE ZAPATA JESUS HERACLEO</t>
  </si>
  <si>
    <t>974-2019</t>
  </si>
  <si>
    <t>41147778</t>
  </si>
  <si>
    <t>FABIAN APOLAYA LUIS FABRIZIO</t>
  </si>
  <si>
    <t>1017-2019</t>
  </si>
  <si>
    <t>73362108</t>
  </si>
  <si>
    <t>FABIAN DAMAS BERTONI</t>
  </si>
  <si>
    <t>BACHILLER EN ADMINISTRACION DE SISTEMAS</t>
  </si>
  <si>
    <t>587-2019</t>
  </si>
  <si>
    <t>72029938</t>
  </si>
  <si>
    <t>FACUNDO FARFAN IVAN ALONSO</t>
  </si>
  <si>
    <t>TITULO PROFESIONAL INGENIERO AGROINDUSTRIAL</t>
  </si>
  <si>
    <t>1129-2019</t>
  </si>
  <si>
    <t>43032531</t>
  </si>
  <si>
    <t>FALCON ALVARADO FRANCISCO LENIN</t>
  </si>
  <si>
    <t>ESPECIALISTA I</t>
  </si>
  <si>
    <t>44492449</t>
  </si>
  <si>
    <t>FALCON LUMBE CAROL GINA</t>
  </si>
  <si>
    <t>TITUL PROFESIONAL EN DERECHO</t>
  </si>
  <si>
    <t>1393-2019</t>
  </si>
  <si>
    <t>APOYO EN LA GESTIÓN OPERATIVA DE LA E.P. CUT OFF</t>
  </si>
  <si>
    <t>09225990</t>
  </si>
  <si>
    <t>FALCON SIMICH JOSE ENRIQUE</t>
  </si>
  <si>
    <t>07977870</t>
  </si>
  <si>
    <t>FALCONI CANEPA JULIO AMERICO</t>
  </si>
  <si>
    <t>44778994</t>
  </si>
  <si>
    <t>FARFAN CASTILLO DIANA ELIZABETH</t>
  </si>
  <si>
    <t>TÍTULO PROFESIONAL EN ADMINISTRACIÓN DE NEGOCIOS INTERNACIONALES</t>
  </si>
  <si>
    <t>437-2019</t>
  </si>
  <si>
    <t>72690387</t>
  </si>
  <si>
    <t>FARFAN DE LA FUENTE VICTOR EDUARDO</t>
  </si>
  <si>
    <t>497-2019</t>
  </si>
  <si>
    <t>07031571</t>
  </si>
  <si>
    <t>FARFAN OLIVERA PROSPERO GODOFREDO</t>
  </si>
  <si>
    <t>70086539</t>
  </si>
  <si>
    <t>FARIAS PULACHE ERICKA SURIKZA YEANNA</t>
  </si>
  <si>
    <t>ASISTENTE TÉCNICO LEGAL</t>
  </si>
  <si>
    <t>956-2019</t>
  </si>
  <si>
    <t>06630521</t>
  </si>
  <si>
    <t>FARIAS RAMIREZ DORIS</t>
  </si>
  <si>
    <t>45849601</t>
  </si>
  <si>
    <t>FELICIANO RODRIGUEZ LEYDI ROSMERY</t>
  </si>
  <si>
    <t>1339-2019</t>
  </si>
  <si>
    <t>RESOLUTOR UD LIMA-CALLAO</t>
  </si>
  <si>
    <t>46695832</t>
  </si>
  <si>
    <t>FERNANDEZ AYALA LISSETT ROCIO</t>
  </si>
  <si>
    <t>997-2019</t>
  </si>
  <si>
    <t>46677838</t>
  </si>
  <si>
    <t>FERNANDEZ CABANILLAS ANABEL</t>
  </si>
  <si>
    <t>1397-2019</t>
  </si>
  <si>
    <t>CONDUCTOR - REGIÓN AREQUIPA</t>
  </si>
  <si>
    <t>29535921</t>
  </si>
  <si>
    <t>FERNANDEZ CABRERA LOLO JAIME</t>
  </si>
  <si>
    <t>08801855</t>
  </si>
  <si>
    <t>FERNANDEZ CHIRA VICTOR HUGO</t>
  </si>
  <si>
    <t>BACHILLER EN CIENCIAS PESQUERAS Y PISCICULTURA</t>
  </si>
  <si>
    <t>44333720</t>
  </si>
  <si>
    <t>FERNANDEZ CHOZO GRACIELA LUCIA</t>
  </si>
  <si>
    <t>GESTOR OPERATIVO - ANCASH</t>
  </si>
  <si>
    <t>46662165</t>
  </si>
  <si>
    <t>FERNANDEZ DUARTE VICTORIA SOLEDAD</t>
  </si>
  <si>
    <t>ESTUDIANTE ADMINISTRACIÒN</t>
  </si>
  <si>
    <t>42784854</t>
  </si>
  <si>
    <t>FERNANDEZ DURAND JHONATAN LUIS ANTONIO</t>
  </si>
  <si>
    <t>643-2019</t>
  </si>
  <si>
    <t>47592946</t>
  </si>
  <si>
    <t>FERNANDEZ ECHEVARRIA FRANK FRANKLIN</t>
  </si>
  <si>
    <t>874-2019</t>
  </si>
  <si>
    <t>46428801</t>
  </si>
  <si>
    <t>FERNANDEZ FLORES HANS</t>
  </si>
  <si>
    <t>868-2019</t>
  </si>
  <si>
    <t>07469286</t>
  </si>
  <si>
    <t>FERNANDEZ IZAGUIRRE EMILIO ERNESTO</t>
  </si>
  <si>
    <t>09452681</t>
  </si>
  <si>
    <t>FERNANDEZ MOSAURIETA MARIA DEL CARMEN</t>
  </si>
  <si>
    <t>TÍTULO TECNICO SECRETARIADO EJECUTIVO BILINGÜE</t>
  </si>
  <si>
    <t>44738763</t>
  </si>
  <si>
    <t>FERNANDEZ REGALADO JOSE WILFREDO</t>
  </si>
  <si>
    <t>1309-2019</t>
  </si>
  <si>
    <t>JEFE DE LA UD ICA</t>
  </si>
  <si>
    <t>09747416</t>
  </si>
  <si>
    <t>FERNANDEZ SALCEDO SANTIAGO EDGAR</t>
  </si>
  <si>
    <t>70083866</t>
  </si>
  <si>
    <t>FERNANDEZ VILLEGAS KATHERINE LISSETTE</t>
  </si>
  <si>
    <t>06778004</t>
  </si>
  <si>
    <t>FERNANDEZ ZEVALLOS FERNANDO ARTURO</t>
  </si>
  <si>
    <t>TÍTULO PROFESIONAL TÉCNICO EN CONTABILIDAD</t>
  </si>
  <si>
    <t>ESPECIALISTA LEGAL ST</t>
  </si>
  <si>
    <t>22499710</t>
  </si>
  <si>
    <t>FIGUEROA AMBICHO JESUS MANUEL</t>
  </si>
  <si>
    <t>44266850</t>
  </si>
  <si>
    <t>FIGUEROA AVENDAÑO LUIS ENRIQUE</t>
  </si>
  <si>
    <t>43511422</t>
  </si>
  <si>
    <t>FIGUEROA CALDERON DENIS ANTHONY</t>
  </si>
  <si>
    <t>935-2019</t>
  </si>
  <si>
    <t>RESOLUTOR UD TACNA</t>
  </si>
  <si>
    <t>43187482</t>
  </si>
  <si>
    <t>FIGUEROA CARRION JUAN ANTONIO</t>
  </si>
  <si>
    <t>1008-2019</t>
  </si>
  <si>
    <t>25469658</t>
  </si>
  <si>
    <t>FIGUEROA NIETO JORGE ELIAS</t>
  </si>
  <si>
    <t>ESTUDIANTE DE VIII CICLO DE ING. GEOLÓGICA</t>
  </si>
  <si>
    <t>AUXILIAR DE CAPACITACIÓN</t>
  </si>
  <si>
    <t>48051952</t>
  </si>
  <si>
    <t>FIGUEROA SANABRIA KAREN ANDREA</t>
  </si>
  <si>
    <t>ASISTENTE TECNICO EN CAPACITACIÓN III</t>
  </si>
  <si>
    <t xml:space="preserve">INSPECTOR DE TRANSPORTE (C-MOTO) – JUNÍN </t>
  </si>
  <si>
    <t>42004747</t>
  </si>
  <si>
    <t>FLORES CAHUANA WILDER JHONNY</t>
  </si>
  <si>
    <t>00505854</t>
  </si>
  <si>
    <t>FLORES CHAMBI WALTER DANIEL</t>
  </si>
  <si>
    <t>TITULO PROFESIONAL EN CIENCIAS DE LA EDUCACION</t>
  </si>
  <si>
    <t>826-2019</t>
  </si>
  <si>
    <t>01069520</t>
  </si>
  <si>
    <t>FLORES FLORES LEANDRO</t>
  </si>
  <si>
    <t>RECEPCIONISTA TELEFÓNICA- B</t>
  </si>
  <si>
    <t>45689150</t>
  </si>
  <si>
    <t>FLORES FLOREZ ANGIE NAIR</t>
  </si>
  <si>
    <t>EGRESADO TÉCNICO DE ADMINISTRACIÓN DE SERVICIOS DE HOSTELERÍA</t>
  </si>
  <si>
    <t>435-2019</t>
  </si>
  <si>
    <t>21532802</t>
  </si>
  <si>
    <t>FLORES GARAMENDI JOSE LUIS</t>
  </si>
  <si>
    <t>RESPONSABLE DE LA GESTIÓN OPERATIVA EN LA E.P. ICA</t>
  </si>
  <si>
    <t>21537762</t>
  </si>
  <si>
    <t>FLORES HERNANDEZ JAVIER FRANCISCO</t>
  </si>
  <si>
    <t>09926378</t>
  </si>
  <si>
    <t>FLORES HUANCA MARIA ESTELA</t>
  </si>
  <si>
    <t>936-2019</t>
  </si>
  <si>
    <t>ESPECIALISTA EN PREVENCION</t>
  </si>
  <si>
    <t>FLORES HUERTA ANDRES ELOY</t>
  </si>
  <si>
    <t>TITULO PROFESIONAL EN HISTORIA GEOGRAFIA Y CIENCIAS SOCIALES</t>
  </si>
  <si>
    <t>890-2019</t>
  </si>
  <si>
    <t>07279348</t>
  </si>
  <si>
    <t>FLORES MATIENZO GLORIA MERCEDES</t>
  </si>
  <si>
    <t>47547784</t>
  </si>
  <si>
    <t>FLORES MONTAÑO BRYAN</t>
  </si>
  <si>
    <t>588-2019</t>
  </si>
  <si>
    <t>47668590</t>
  </si>
  <si>
    <t>FLORES MUÑOZ JOSE LUIS</t>
  </si>
  <si>
    <t>42277691</t>
  </si>
  <si>
    <t>FLORES QUINTO ENRIQUE OMAR</t>
  </si>
  <si>
    <t>539-2019</t>
  </si>
  <si>
    <t>ABOGADO LIMA</t>
  </si>
  <si>
    <t>45575912</t>
  </si>
  <si>
    <t>FLORES REATEGUI ERIKA EMPERATRIZ</t>
  </si>
  <si>
    <t>SUPERVISOR UD PUNO</t>
  </si>
  <si>
    <t>60595694</t>
  </si>
  <si>
    <t>FLORES ROSADO YAMILI TANIA</t>
  </si>
  <si>
    <t>1044-2019</t>
  </si>
  <si>
    <t>INSPECTOR EP MOCCE</t>
  </si>
  <si>
    <t>44749310</t>
  </si>
  <si>
    <t>FLORES SECLEN LUIS AUGUSTO</t>
  </si>
  <si>
    <t>897-2019</t>
  </si>
  <si>
    <t>46680879</t>
  </si>
  <si>
    <t>FLORES TALAVERA JOAN IVAN</t>
  </si>
  <si>
    <t>JEFE DE GRUPO UD PUNO</t>
  </si>
  <si>
    <t>41649471</t>
  </si>
  <si>
    <t>FLORES TIQUE WILLIAM</t>
  </si>
  <si>
    <t>TITULO PROFESIONAL EN INGENIERIA AGRONOMA</t>
  </si>
  <si>
    <t>1030-2019</t>
  </si>
  <si>
    <t>APOYO AL TRAFICO PESADO EN LA ESTACIÓN DE PESAJE TOMASIRI</t>
  </si>
  <si>
    <t>42266176</t>
  </si>
  <si>
    <t>FLORES VERA MARTIN ALEVIR</t>
  </si>
  <si>
    <t>43918356</t>
  </si>
  <si>
    <t>FLORIAN LLONTOP SUSANNE LISSBETT</t>
  </si>
  <si>
    <t>976-2019</t>
  </si>
  <si>
    <t>46080796</t>
  </si>
  <si>
    <t>FOCO SANAVIA JESUS ELIAS</t>
  </si>
  <si>
    <t>717-2019</t>
  </si>
  <si>
    <t>70800624</t>
  </si>
  <si>
    <t>FRANCIA DE LA CRUZ CAROLINE NOEMI</t>
  </si>
  <si>
    <t>675-2019</t>
  </si>
  <si>
    <t>41140055</t>
  </si>
  <si>
    <t>FRANCIA NAPAN TITO LUIS</t>
  </si>
  <si>
    <t>1110-2019</t>
  </si>
  <si>
    <t>46656035</t>
  </si>
  <si>
    <t>FRANCO ARIAS HAROLD JORGE</t>
  </si>
  <si>
    <t>1362-2019</t>
  </si>
  <si>
    <t>44606894</t>
  </si>
  <si>
    <t>FRANCO LECCA CYNDI ESTEPHANIE</t>
  </si>
  <si>
    <t>21-2020</t>
  </si>
  <si>
    <t>INSPECTOR UTECC</t>
  </si>
  <si>
    <t>10789010</t>
  </si>
  <si>
    <t>FRANCO RONQUILLO JUAN GUSTAVO</t>
  </si>
  <si>
    <t>TÍTULO PROFESIONAL EN ADMINISTRACIÓN Y TURISMO</t>
  </si>
  <si>
    <t>650-2019</t>
  </si>
  <si>
    <t>INSPECTOR EP ICA</t>
  </si>
  <si>
    <t>44591554</t>
  </si>
  <si>
    <t>FUENTES BANONI JAYRO YADIR</t>
  </si>
  <si>
    <t>09393734</t>
  </si>
  <si>
    <t>FUENTES DURAND YURI RAFAEL</t>
  </si>
  <si>
    <t>72772674</t>
  </si>
  <si>
    <t>FUENTES RIVERA VALLADARES YUDY</t>
  </si>
  <si>
    <t>47251985</t>
  </si>
  <si>
    <t>FUERTES VARA VANESSA GERALDINE</t>
  </si>
  <si>
    <t>42663999</t>
  </si>
  <si>
    <t>GABRIEL SUAREZ LILIA YOVANA</t>
  </si>
  <si>
    <t>09891039</t>
  </si>
  <si>
    <t>GALARRETA ARROSPIDE JAVIER GERARDO</t>
  </si>
  <si>
    <t>EGRESADO UNIVERSITARIO INGENIERIA ESTADISTICA</t>
  </si>
  <si>
    <t>ANALISTA LIMA</t>
  </si>
  <si>
    <t>43925038</t>
  </si>
  <si>
    <t>GALLARDO GUERRERO GIAM PAUL</t>
  </si>
  <si>
    <t>ASISTENTE ADMINISTRATIVO - OTI</t>
  </si>
  <si>
    <t>44516022</t>
  </si>
  <si>
    <t>GALLARDO IBARBURU GONZALO MANUEL</t>
  </si>
  <si>
    <t>43165078</t>
  </si>
  <si>
    <t>GALLEGOS SOTOMAYOR WILLMAR JOSE</t>
  </si>
  <si>
    <t>1390-2019</t>
  </si>
  <si>
    <t>47725576</t>
  </si>
  <si>
    <t>GALLO PISCONTE MELLISA MARYLIN</t>
  </si>
  <si>
    <t>RESOLUTOR UD PUNO</t>
  </si>
  <si>
    <t>42844204</t>
  </si>
  <si>
    <t>GALVEZ CACERES CESAR VLADIMIR</t>
  </si>
  <si>
    <t>1003-2019</t>
  </si>
  <si>
    <t>PROCURADOR PUBLICO</t>
  </si>
  <si>
    <t>10315529</t>
  </si>
  <si>
    <t>GALVEZ GALVEZ MIGUEL ANGEL</t>
  </si>
  <si>
    <t>40208747</t>
  </si>
  <si>
    <t>GALVEZ OROPEZA EDUARDO FRANCISCO</t>
  </si>
  <si>
    <t>TECNICO EN MECANICA AUTOMOTRIZ</t>
  </si>
  <si>
    <t>473-2019</t>
  </si>
  <si>
    <t>10549042</t>
  </si>
  <si>
    <t>GALVEZ PARDAVE CESAR EDMUNDO</t>
  </si>
  <si>
    <t>10431575</t>
  </si>
  <si>
    <t>GALVEZ SALDAÑA PEPE</t>
  </si>
  <si>
    <t>46070633</t>
  </si>
  <si>
    <t>GAMARRA HUISA MAGDALENA</t>
  </si>
  <si>
    <t>1170-2019</t>
  </si>
  <si>
    <t>JEFE DE GRUPO UD JUNÍN</t>
  </si>
  <si>
    <t>47051222</t>
  </si>
  <si>
    <t>GAMARRA ZARATE ROGGER CRISTIAN</t>
  </si>
  <si>
    <t>1014-2019</t>
  </si>
  <si>
    <t>40557792</t>
  </si>
  <si>
    <t>GAMBINI PICHO ELSA LENINA</t>
  </si>
  <si>
    <t>ANALISTA EN CAPACITACIONES III</t>
  </si>
  <si>
    <t>47498607</t>
  </si>
  <si>
    <t>GAMBOA MATTA CHRISTIAN OMAR</t>
  </si>
  <si>
    <t>1341-2019</t>
  </si>
  <si>
    <t>70065339</t>
  </si>
  <si>
    <t>GARATE ATOCHE MARIANA ANGELA</t>
  </si>
  <si>
    <t>GRADO DE BACHILLER EN ADMINISTRACIÓN EN TURISMO Y HOTELERIA</t>
  </si>
  <si>
    <t>441-2019</t>
  </si>
  <si>
    <t>43246709</t>
  </si>
  <si>
    <t>GARATE ROMERO VIVIANA GRISELDA</t>
  </si>
  <si>
    <t>1311-2019</t>
  </si>
  <si>
    <t>41641440</t>
  </si>
  <si>
    <t>GARAVITO MENDOZA FREDDY</t>
  </si>
  <si>
    <t>Jefe de Grupos - PUNO</t>
  </si>
  <si>
    <t>OPERARIO DE MANTENIMIENTO</t>
  </si>
  <si>
    <t>09345782</t>
  </si>
  <si>
    <t>GARAY JORGE JOSE LUIS</t>
  </si>
  <si>
    <t>JEFE DE GRUPO DE CHOFERES Y FLOTA VEHICULAR</t>
  </si>
  <si>
    <t>25607814</t>
  </si>
  <si>
    <t>GARCES SCHMIDT ROBERTO AUGUSTO</t>
  </si>
  <si>
    <t>ESTUDIANTE DE ADMINISTRACIÓN DE NEGOCIOS</t>
  </si>
  <si>
    <t>40287623</t>
  </si>
  <si>
    <t>GARCIA ALVARADO LUIS ANGEL</t>
  </si>
  <si>
    <t>TITULO PROFESIONAL DE ADMINISTRACION DE EMPRESAS</t>
  </si>
  <si>
    <t>18095528</t>
  </si>
  <si>
    <t>GARCIA AMAYA CONSTANTE EDILBERTO</t>
  </si>
  <si>
    <t>22503045</t>
  </si>
  <si>
    <t>GARCIA AMIQUERO MABEL</t>
  </si>
  <si>
    <t>42188736</t>
  </si>
  <si>
    <t>GARCIA ASTO MAGALY YASMIN</t>
  </si>
  <si>
    <t>ANALISTA TÉCNICO UD SAN MARTÍN</t>
  </si>
  <si>
    <t>42645155</t>
  </si>
  <si>
    <t>GARCIA BARTRA KENER</t>
  </si>
  <si>
    <t>47593279</t>
  </si>
  <si>
    <t>GARCIA BENITES FIDEL</t>
  </si>
  <si>
    <t>1021-2019</t>
  </si>
  <si>
    <t>INSPECTOR DE TRANSPORTE - TACNA</t>
  </si>
  <si>
    <t>44313123</t>
  </si>
  <si>
    <t>GARCIA CHOQUE RONNY</t>
  </si>
  <si>
    <t>01342143</t>
  </si>
  <si>
    <t>GARCIA COA WILBER</t>
  </si>
  <si>
    <t>1028-2019</t>
  </si>
  <si>
    <t>ASISTENTE ADMINISTRATIVO REGIÓN SAN MARTIN</t>
  </si>
  <si>
    <t>45796041</t>
  </si>
  <si>
    <t>GARCIA DIAZ ROMINA</t>
  </si>
  <si>
    <t>44234560</t>
  </si>
  <si>
    <t>GARCIA LOPEZ CARLA PATRICIA</t>
  </si>
  <si>
    <t>870-2019</t>
  </si>
  <si>
    <t>22527802</t>
  </si>
  <si>
    <t>GARCIA LOPEZ LIZETTE MARIA</t>
  </si>
  <si>
    <t>TITULO PROFESIONAL EN INGENIERIA INDUSTRIAL Y DE SISTEMAS</t>
  </si>
  <si>
    <t>TÉCNICO ADMINISTRATIVO DE PESAJE I</t>
  </si>
  <si>
    <t>40220567</t>
  </si>
  <si>
    <t>GARCIA LOZADA GULIANA DE LOURDES</t>
  </si>
  <si>
    <t>08152936</t>
  </si>
  <si>
    <t>GARCIA MATROU FERNANDO MARTIN</t>
  </si>
  <si>
    <t>CERTIFICADO PROFESIONAL EN PEQUEÑA Y MICRO EMPRESA</t>
  </si>
  <si>
    <t>ABOGADO UD LAMBAYEQUE</t>
  </si>
  <si>
    <t>42752408</t>
  </si>
  <si>
    <t>GARCIA PASTOR SILVIA MARIELA</t>
  </si>
  <si>
    <t>JEFE DE GRUPO – REGIÓN TUMBES</t>
  </si>
  <si>
    <t>00239118</t>
  </si>
  <si>
    <t>GARCIA PEÑA WALTER</t>
  </si>
  <si>
    <t>INSPECTOR EP CANCAS</t>
  </si>
  <si>
    <t>ASISTENTE EJECUTIVO</t>
  </si>
  <si>
    <t>08728386</t>
  </si>
  <si>
    <t>GARCIA RAMOS MILAGROS JUANA</t>
  </si>
  <si>
    <t>APOYO AL TRAFICO PESADO EN LA ESTACIÓN DE PESAJE JUNÍN</t>
  </si>
  <si>
    <t>42027049</t>
  </si>
  <si>
    <t>GARCIA REYES WILLIAM</t>
  </si>
  <si>
    <t>29620705</t>
  </si>
  <si>
    <t>GARCIA RIQUELME FERNANDO EFRAIN</t>
  </si>
  <si>
    <t>41281896</t>
  </si>
  <si>
    <t>GARCIA RUIZ GUSTAVO ADOLFO</t>
  </si>
  <si>
    <t>TIUTULO PROFESIONAL EN INGENIERIA INDUSTRIAL</t>
  </si>
  <si>
    <t>1111-2019</t>
  </si>
  <si>
    <t>44258534</t>
  </si>
  <si>
    <t>GARCIA SAMAME JOSE ALBERTO</t>
  </si>
  <si>
    <t>TÍTULO PROFESIONAL EN ECONOMÍA</t>
  </si>
  <si>
    <t>PREVENCIONISTA</t>
  </si>
  <si>
    <t>09293155</t>
  </si>
  <si>
    <t>GARCIA SOTO DANIEL ENRIQUE</t>
  </si>
  <si>
    <t>EGRESADO TÉCNICO DE ADMINISTRACIÓN</t>
  </si>
  <si>
    <t>INSPECTOR DE TRANSPORTE - JUNÍN</t>
  </si>
  <si>
    <t>41669222</t>
  </si>
  <si>
    <t>GARCIA TOLEDO MANOLO EDISSON</t>
  </si>
  <si>
    <t>COORDINADOR LEGAL</t>
  </si>
  <si>
    <t>41174107</t>
  </si>
  <si>
    <t>GARCIA URCIA VICTOR EDGARDO</t>
  </si>
  <si>
    <t>462-2019</t>
  </si>
  <si>
    <t>08123719</t>
  </si>
  <si>
    <t>GARCIA VALVERDE RONER</t>
  </si>
  <si>
    <t>10510646</t>
  </si>
  <si>
    <t>GARCIA ZAMALLOA ABRAHAM DAVID</t>
  </si>
  <si>
    <t>16535407</t>
  </si>
  <si>
    <t>GARNIQUE RIVADENEIRA MARCOS ALEJANDRO</t>
  </si>
  <si>
    <t>10193862</t>
  </si>
  <si>
    <t>GARRO ALZAMORA JUAN PABLO</t>
  </si>
  <si>
    <t>TITULO PROFESIONAL EN DERECHO Y CIENCIA POLITICA</t>
  </si>
  <si>
    <t>838-2019</t>
  </si>
  <si>
    <t>INSPECTOR DE TRANSPORTE REGIÓN MOQUEGUA</t>
  </si>
  <si>
    <t>43584392</t>
  </si>
  <si>
    <t>GAVILAN HOLGUIN DARIO ABELARDO</t>
  </si>
  <si>
    <t>INSPECTOR UD MOQUEGUA</t>
  </si>
  <si>
    <t>47163166</t>
  </si>
  <si>
    <t>GAVILAN YANCCE ROXANA</t>
  </si>
  <si>
    <t>1078-2019</t>
  </si>
  <si>
    <t>ASISTENTE TECNICO</t>
  </si>
  <si>
    <t>42180742</t>
  </si>
  <si>
    <t>GAVIÑO TIRADO MILAGROS KATHERINE</t>
  </si>
  <si>
    <t>BACHILLER EN INGENIERIA QUIMICA</t>
  </si>
  <si>
    <t>646-2019</t>
  </si>
  <si>
    <t>44423977</t>
  </si>
  <si>
    <t>GERONIMO GUADALUPE FREDDIE ROMAN</t>
  </si>
  <si>
    <t>TITULO PROFESIONAL EN INGENIERIA METALURGISTA Y DE MATERIALES</t>
  </si>
  <si>
    <t>816-2019</t>
  </si>
  <si>
    <t>RESOLUTOR UD SAN MARTIN</t>
  </si>
  <si>
    <t>43783902</t>
  </si>
  <si>
    <t>GIL COTRINA ELISBETH</t>
  </si>
  <si>
    <t>1006-2019</t>
  </si>
  <si>
    <t>RESPONSABLE DE ALMACÉN</t>
  </si>
  <si>
    <t>46461030</t>
  </si>
  <si>
    <t>GIL LOZA WASHINGTON PETER</t>
  </si>
  <si>
    <t>44418392</t>
  </si>
  <si>
    <t>GIL VILLANUEVA ALFONSO ROBERTO</t>
  </si>
  <si>
    <t>UNIVERSITARIO</t>
  </si>
  <si>
    <t>ESPECIALISTA OPERATIVO</t>
  </si>
  <si>
    <t>10588472</t>
  </si>
  <si>
    <t>GINES KAQUI PIERO</t>
  </si>
  <si>
    <t>427-2019</t>
  </si>
  <si>
    <t>COORDINADOR DE EJECUCIÓN CONTRACTUAL</t>
  </si>
  <si>
    <t>29714962</t>
  </si>
  <si>
    <t>GIRALDO VIZCARRA GLORIA PAOLA</t>
  </si>
  <si>
    <t>1368-2019</t>
  </si>
  <si>
    <t>07492150</t>
  </si>
  <si>
    <t>GIRAO YACTAYO SUSANA NOEMI</t>
  </si>
  <si>
    <t>GIRAU MENDOZA JOSE MANUEL</t>
  </si>
  <si>
    <t>SEGUNDA ESPECIALIDAD EN DERECHO PÚBLICO Y BUEN GOBIERNO - TITULO PROFESIONAL EN DERECHO</t>
  </si>
  <si>
    <t>70798268</t>
  </si>
  <si>
    <t>GIRIBALDI VELASQUEZ JOSE ADRIAN</t>
  </si>
  <si>
    <t>923-2019</t>
  </si>
  <si>
    <t>43001434</t>
  </si>
  <si>
    <t>GODOY LOPEZ PEDRO VICTOR</t>
  </si>
  <si>
    <t>16760768</t>
  </si>
  <si>
    <t>GOMEZ BAUTISTA SHIRLEY SOLEDAD</t>
  </si>
  <si>
    <t>BACHILLER EN INGENIERIA INFORMATICA Y DE SISTEMAS</t>
  </si>
  <si>
    <t>844-2019</t>
  </si>
  <si>
    <t>APOYO AL TRAFICO PESADO EN LA ESTACIÓN DE PESAJE PACANGUILLA</t>
  </si>
  <si>
    <t>08178253</t>
  </si>
  <si>
    <t>GOMEZ COLCHADO CRISTIAN SAMUEL</t>
  </si>
  <si>
    <t>ESTUDIANTE INCONCLUSO</t>
  </si>
  <si>
    <t>81</t>
  </si>
  <si>
    <t>70546850</t>
  </si>
  <si>
    <t>GOMEZ PEREZ JHONATAN JAIR</t>
  </si>
  <si>
    <t>ANALISTA TÉCNICO UD CUSCO</t>
  </si>
  <si>
    <t>41034422</t>
  </si>
  <si>
    <t>GOMEZ ROCA YASSMANI</t>
  </si>
  <si>
    <t>970-2019</t>
  </si>
  <si>
    <t>GESTOR OPERATIVO - PIURA</t>
  </si>
  <si>
    <t>44177277</t>
  </si>
  <si>
    <t>GOMEZ RUGEL DAVID GERARDO</t>
  </si>
  <si>
    <t>00514811</t>
  </si>
  <si>
    <t>GOMEZ SANTOS ADHEMIR WASHINGTON</t>
  </si>
  <si>
    <t>140-2019</t>
  </si>
  <si>
    <t>43110391</t>
  </si>
  <si>
    <t>GOMEZ TUANAMA MIGUEL ANGEL</t>
  </si>
  <si>
    <t>08655385</t>
  </si>
  <si>
    <t>GONZALES CARBAJAL MIGUEL ANGEL</t>
  </si>
  <si>
    <t>1016-2019</t>
  </si>
  <si>
    <t>08679170</t>
  </si>
  <si>
    <t>GONZALES CARBAJAL PATRICIA DORA</t>
  </si>
  <si>
    <t>ASISTENTE EJECUTIVO I</t>
  </si>
  <si>
    <t>25724054</t>
  </si>
  <si>
    <t>GONZALES COAGUILA ENRIQUE MANUEL</t>
  </si>
  <si>
    <t>EGRESADO UNIVERSITARIO DE ADMINISTRACION Y GERENCIA</t>
  </si>
  <si>
    <t>1335-2019</t>
  </si>
  <si>
    <t>09861293</t>
  </si>
  <si>
    <t>GONZALES FINOCETTI RONALD GIUSEPPE ALEXANDRO</t>
  </si>
  <si>
    <t>44426094</t>
  </si>
  <si>
    <t>GONZALES INGAROCA ROMMEL ELVIS</t>
  </si>
  <si>
    <t>TÍTULO PROFESIONAL EN ECONOMIA</t>
  </si>
  <si>
    <t>45380484</t>
  </si>
  <si>
    <t>GONZALES LOPEZ DAFNER</t>
  </si>
  <si>
    <t>Jefe de Grupo UD La Libertad</t>
  </si>
  <si>
    <t>625-2019</t>
  </si>
  <si>
    <t>NOTIFICADOR</t>
  </si>
  <si>
    <t>25841071</t>
  </si>
  <si>
    <t>GONZALES MENDEZ JORGE ROLANDO</t>
  </si>
  <si>
    <t>1330-2019</t>
  </si>
  <si>
    <t>47133813</t>
  </si>
  <si>
    <t>GONZALES NOVOA RUDY CONSUELO</t>
  </si>
  <si>
    <t>SUB COORDINADOR DE TRANSPORTE - REGIÓN AYACUCHO</t>
  </si>
  <si>
    <t>42322831</t>
  </si>
  <si>
    <t>GONZALES OCHOA DANTE</t>
  </si>
  <si>
    <t>48</t>
  </si>
  <si>
    <t>46597266</t>
  </si>
  <si>
    <t>GONZALES REYES MANUEL TEODORO</t>
  </si>
  <si>
    <t xml:space="preserve">TITULO PROFESIONAL EN INGENIERÍA ELECTRÓNICA Y TELECOMUNICACIONES </t>
  </si>
  <si>
    <t>ESPECIALISTA EN PLANEAMIENTO</t>
  </si>
  <si>
    <t>09912284</t>
  </si>
  <si>
    <t>GONZALES SOTELO JOSE ANTONIO</t>
  </si>
  <si>
    <t>TÍTULO PROFESIONAL EN INGENIERO INDUSTRIAL</t>
  </si>
  <si>
    <t>908-2020</t>
  </si>
  <si>
    <t>44354078</t>
  </si>
  <si>
    <t>GONZALEZ CONDE CARLOS MANUEL</t>
  </si>
  <si>
    <t>660-2019</t>
  </si>
  <si>
    <t>29730717</t>
  </si>
  <si>
    <t>GONZALEZ HURTADO MARCO ANTONIO</t>
  </si>
  <si>
    <t>483-2019</t>
  </si>
  <si>
    <t>EJECUTIVO II DE ÓRGANO DE CONTROL INSTITUCIONAL</t>
  </si>
  <si>
    <t>09385551</t>
  </si>
  <si>
    <t>GONZALEZ ORTIZ MIGUEL</t>
  </si>
  <si>
    <t>TÍTULO PROFESIONAL DE INGENIERÍA CIVIL</t>
  </si>
  <si>
    <t>45503926</t>
  </si>
  <si>
    <t>GONZALEZ PASTOR JOSE DAVID</t>
  </si>
  <si>
    <t>1254-2019</t>
  </si>
  <si>
    <t>41978843</t>
  </si>
  <si>
    <t>GONZALO GILVONIO SIMON SIXTO</t>
  </si>
  <si>
    <t>ESPECIALISTA EN CONTROL PREVIO</t>
  </si>
  <si>
    <t>15742644</t>
  </si>
  <si>
    <t>GRADOS MARQUEZ DANTE NOE</t>
  </si>
  <si>
    <t xml:space="preserve">MAESTRIA EN GESTION PUBLICA </t>
  </si>
  <si>
    <t>08122392</t>
  </si>
  <si>
    <t>GRADOS ORTIZ ADRIAN DARIO</t>
  </si>
  <si>
    <t>70461632</t>
  </si>
  <si>
    <t>GRANDEZ CAPUÑAY GARY STEVEN</t>
  </si>
  <si>
    <t>ESTUDIANTE DE ADMINISTRACIÓN</t>
  </si>
  <si>
    <t>544-2019</t>
  </si>
  <si>
    <t>76044263</t>
  </si>
  <si>
    <t>GRANDEZ VAQUERO SINTHYA PATRICIA</t>
  </si>
  <si>
    <t>BACHILLER EN NEGOCIOS INTERNACIONALES Y TURISMO</t>
  </si>
  <si>
    <t>1267-2019</t>
  </si>
  <si>
    <t>72041366</t>
  </si>
  <si>
    <t>GUADAMUR JAIMES ALESSANDRA CRISTINA</t>
  </si>
  <si>
    <t>TÍTULO PROFESIONAL TÉCNICO EN COMPUTACIÓN</t>
  </si>
  <si>
    <t>ANALISTA SENIOR</t>
  </si>
  <si>
    <t>45044944</t>
  </si>
  <si>
    <t>GUARDIA ITURRARAN CINTHYA</t>
  </si>
  <si>
    <t>42233605</t>
  </si>
  <si>
    <t>GUARDIA MEZA CRISTHIAN EDUARDO</t>
  </si>
  <si>
    <t>TITULO PROFESIONAL EN EDUCACIÓN - ESPECIALIDAD HISTORIA Y GEOGRAFÍA</t>
  </si>
  <si>
    <t>ESPECIALISTA EN DERECHO II</t>
  </si>
  <si>
    <t>41467565</t>
  </si>
  <si>
    <t>GUARDIA NAVARRETE JOJANIT MELISSA</t>
  </si>
  <si>
    <t>530-2019</t>
  </si>
  <si>
    <t>47015284</t>
  </si>
  <si>
    <t>GUARDIAN VILLACORTA LORENA LIZETH</t>
  </si>
  <si>
    <t>CONSTANCIA</t>
  </si>
  <si>
    <t>45066372</t>
  </si>
  <si>
    <t>GUERRA CAMARGO MIRYAM YESENIA</t>
  </si>
  <si>
    <t>43136544</t>
  </si>
  <si>
    <t>GUERRA GUEVARA JULIO CESAR</t>
  </si>
  <si>
    <t>INSPECTOR UD ICA</t>
  </si>
  <si>
    <t>73965178</t>
  </si>
  <si>
    <t>GUERRA TACAS GUSTAVO ADOLFO</t>
  </si>
  <si>
    <t>1251-2019</t>
  </si>
  <si>
    <t>41580253</t>
  </si>
  <si>
    <t>GUERRA VALDERRAMA JAVIER DENNIS</t>
  </si>
  <si>
    <t>1250-2019</t>
  </si>
  <si>
    <t>46164340</t>
  </si>
  <si>
    <t>GUERRERO ACOSTA JESUS MARISOL</t>
  </si>
  <si>
    <t>EGRESADO UNIVERSITARIO DE DERECHO Y CIENCIAS POLÍTICAS</t>
  </si>
  <si>
    <t>45167814</t>
  </si>
  <si>
    <t>GUERRERO JAIME LUIS ROBERTO ALEJANDRO</t>
  </si>
  <si>
    <t>16731843</t>
  </si>
  <si>
    <t>GUERRERO SOLIS CARLOS EMILIO</t>
  </si>
  <si>
    <t>558-2019</t>
  </si>
  <si>
    <t>45561739</t>
  </si>
  <si>
    <t>GUERRERO VILLEGAS CARLOS ARTURO</t>
  </si>
  <si>
    <t>821-2019</t>
  </si>
  <si>
    <t>46481723</t>
  </si>
  <si>
    <t>GUEVARA CABRERA DAYANA YESSICA IRMA</t>
  </si>
  <si>
    <t>75760968</t>
  </si>
  <si>
    <t>GUEVARA CHICOMA MILUSKA MARIEL</t>
  </si>
  <si>
    <t>1271-2019</t>
  </si>
  <si>
    <t>47287078</t>
  </si>
  <si>
    <t>GUEVARA GAVIDIA ELENA MABEL</t>
  </si>
  <si>
    <t>434-2019</t>
  </si>
  <si>
    <t>46706502</t>
  </si>
  <si>
    <t>GUEVARA HUILLCA EUGENIA KARINA</t>
  </si>
  <si>
    <t>TITULO PROFESIONAL EN TRABAJO SOCIAL</t>
  </si>
  <si>
    <t>1061-2019</t>
  </si>
  <si>
    <t>70338078</t>
  </si>
  <si>
    <t>GUEVARA LUPACA LENIN</t>
  </si>
  <si>
    <t>ANALISTA - LAMBAYEQUE</t>
  </si>
  <si>
    <t>08276651</t>
  </si>
  <si>
    <t>GUEVARA MORETO SEGUNDO WILMER</t>
  </si>
  <si>
    <t>42549270</t>
  </si>
  <si>
    <t>GUILLEN CAHUANA ALEXANDRE FELIX</t>
  </si>
  <si>
    <t>09793807</t>
  </si>
  <si>
    <t>GUILLEN FERNANDEZ ROBERT</t>
  </si>
  <si>
    <t>EGRESADO TECNICO DE MECANICA AUTOMOTRIZ</t>
  </si>
  <si>
    <t>1383-2019</t>
  </si>
  <si>
    <t>70851490</t>
  </si>
  <si>
    <t>GUILLEN HUAMAN JULIA CARMEN</t>
  </si>
  <si>
    <t>GUILLEN QUISPE SAYURY VICTORIA</t>
  </si>
  <si>
    <t>40107885</t>
  </si>
  <si>
    <t>GUISASOLA GOMEZ JULIO JUAN MANUEL</t>
  </si>
  <si>
    <t>1291-2019</t>
  </si>
  <si>
    <t>40921706</t>
  </si>
  <si>
    <t>GUIVIN VELA DAVID ELIAS</t>
  </si>
  <si>
    <t>1398-2019</t>
  </si>
  <si>
    <t>31</t>
  </si>
  <si>
    <t>APOYO AL CONTROL DE TRAFICO PESADO JUNÍN</t>
  </si>
  <si>
    <t>41772705</t>
  </si>
  <si>
    <t>GUTARRA VILLANUEVA KRISTHIAM SANTIAGO</t>
  </si>
  <si>
    <t>21444846</t>
  </si>
  <si>
    <t>GUTIERREZ ANGULO JULIO ALFREDO</t>
  </si>
  <si>
    <t>42710659</t>
  </si>
  <si>
    <t>GUTIERREZ ASTUDILLOS DAVID ENRIQUE</t>
  </si>
  <si>
    <t>596-2019</t>
  </si>
  <si>
    <t>10712139</t>
  </si>
  <si>
    <t>GUTIERREZ CARHUASLLA VICENTE</t>
  </si>
  <si>
    <t>763-2019</t>
  </si>
  <si>
    <t>47606882</t>
  </si>
  <si>
    <t>GUTIERREZ CARRILLO MARIA CLAUDIA</t>
  </si>
  <si>
    <t>1032-2019</t>
  </si>
  <si>
    <t>72391163</t>
  </si>
  <si>
    <t>GUTIERREZ CUBA CARLA BEVERLY</t>
  </si>
  <si>
    <t>TITULO PROFESIONAL EN ADMINISTRACIÓN DE NEGOCIOS</t>
  </si>
  <si>
    <t>1049-2019</t>
  </si>
  <si>
    <t xml:space="preserve">CONDUCTOR </t>
  </si>
  <si>
    <t>10689487</t>
  </si>
  <si>
    <t>GUTIERREZ DURAN ALDO MANUEL</t>
  </si>
  <si>
    <t>42720065</t>
  </si>
  <si>
    <t>GUTIERREZ HILASACA SAMUEL NIMROD</t>
  </si>
  <si>
    <t>72012630</t>
  </si>
  <si>
    <t>GUTIERREZ LANDAURO KARLA MARIBEL</t>
  </si>
  <si>
    <t>237-2019</t>
  </si>
  <si>
    <t>APOYO A LA GESTIÓN OPERATIVA EN LA ESTACIÓN DE PESAJE YURA</t>
  </si>
  <si>
    <t>29563283</t>
  </si>
  <si>
    <t>GUTIERREZ LOPEZ EFRAIN</t>
  </si>
  <si>
    <t>ANALISTA TÉCNICO UD ICA</t>
  </si>
  <si>
    <t>20723562</t>
  </si>
  <si>
    <t>GUTIERREZ NAVEDA FELIPE CARLOS</t>
  </si>
  <si>
    <t>TÍTULO PROFESIONAL EN INGENIERO MECÁNICO ELECTRICISTA</t>
  </si>
  <si>
    <t>Inspector UD Arequipa</t>
  </si>
  <si>
    <t>71861042</t>
  </si>
  <si>
    <t>GUTIERREZ PALOMINO GABRIELA MILAGROS</t>
  </si>
  <si>
    <t>552-2019</t>
  </si>
  <si>
    <t>09888095</t>
  </si>
  <si>
    <t>GUTIERREZ PEREZ MARTIN</t>
  </si>
  <si>
    <t>Jefe de Grupo UD Ayacucho</t>
  </si>
  <si>
    <t>41252826</t>
  </si>
  <si>
    <t>GUTIERREZ QUISPE JOSE ANGEL</t>
  </si>
  <si>
    <t>619-2019</t>
  </si>
  <si>
    <t>TÉCNICO EN ARCHIVO</t>
  </si>
  <si>
    <t>71791702</t>
  </si>
  <si>
    <t>GUTIERREZ RAMOS KARYN GLADYS</t>
  </si>
  <si>
    <t>ESPECIALISTA EN CONTROL PATRIMONIAL</t>
  </si>
  <si>
    <t>10531802</t>
  </si>
  <si>
    <t>GUTIERREZ TIJERO SERGIO ADRIAN</t>
  </si>
  <si>
    <t>42819411</t>
  </si>
  <si>
    <t>GUTIERREZ VALENCIA RUDY</t>
  </si>
  <si>
    <t>TECNICO DE ADMINISTRACION FINANCIERA</t>
  </si>
  <si>
    <t>474-2019</t>
  </si>
  <si>
    <t>40994718</t>
  </si>
  <si>
    <t>GUTIERREZ VILCA ROXANA</t>
  </si>
  <si>
    <t>ANALISTA EN GESTIÓN DE LA INFORMACIÓN</t>
  </si>
  <si>
    <t>GUTIERREZ ZAMBRANO VICTOR MANUEL</t>
  </si>
  <si>
    <t>1364-2019</t>
  </si>
  <si>
    <t>10714089</t>
  </si>
  <si>
    <t>GUTIERREZ ZUÑIGA LUIS ALBERTO</t>
  </si>
  <si>
    <t xml:space="preserve">SUPERVISOR GENERAL </t>
  </si>
  <si>
    <t>41442481</t>
  </si>
  <si>
    <t>GUZMAN GAMARRA CARLOS ANTONIO</t>
  </si>
  <si>
    <t>425-2019</t>
  </si>
  <si>
    <t>APOYO A LA GESTIÓN OPERATIVA DE LA ESTACIÓN PESAJE YURA</t>
  </si>
  <si>
    <t>40590811</t>
  </si>
  <si>
    <t>GUZMAN GOMEZ RAUL GUILLERMO</t>
  </si>
  <si>
    <t>PROFESIONAL TÉCNICO EN CONTABILIDAD</t>
  </si>
  <si>
    <t>ANALISTA PRINCIPAL I</t>
  </si>
  <si>
    <t>07641273</t>
  </si>
  <si>
    <t>GUZMAN GUTIERREZ GABRIELA ERICKA</t>
  </si>
  <si>
    <t>73184071</t>
  </si>
  <si>
    <t>GUZMAN MELGAR JORGE ALFONSO</t>
  </si>
  <si>
    <t>48137373</t>
  </si>
  <si>
    <t>GUZMAN OYOLA WILLINGTON LUIS</t>
  </si>
  <si>
    <t>EGRESADO EN ECONOMIA Y FINANZAS</t>
  </si>
  <si>
    <t>941-2019</t>
  </si>
  <si>
    <t>43323925</t>
  </si>
  <si>
    <t>HASEMBANK ROTTA GUILLERMO ADOLFO</t>
  </si>
  <si>
    <t>MAGISTER EN ESTRATEGIA MARITIMA</t>
  </si>
  <si>
    <t>47271894</t>
  </si>
  <si>
    <t>HERCILLA MEZA DIEGO ANDRE</t>
  </si>
  <si>
    <t>07869280</t>
  </si>
  <si>
    <t>HEREDIA BACA RICARDO SERAFIN</t>
  </si>
  <si>
    <t>44221890</t>
  </si>
  <si>
    <t>HERMOZA HUESEMBE NINOSKA DEL PILAR</t>
  </si>
  <si>
    <t>45508162</t>
  </si>
  <si>
    <t>HERNANDEZ CARRASCAL JOSE GERARDO</t>
  </si>
  <si>
    <t>47866767</t>
  </si>
  <si>
    <t>HERNANDEZ PAICO VALENTIN</t>
  </si>
  <si>
    <t>10306141</t>
  </si>
  <si>
    <t>HERRERA FERREYROS JOSE FRANCISCO</t>
  </si>
  <si>
    <t>44510313</t>
  </si>
  <si>
    <t>HERRERA HERRERA CARLOS FERNANDO</t>
  </si>
  <si>
    <t>43106828</t>
  </si>
  <si>
    <t>HERRERA JARA TANIA ROSMARY</t>
  </si>
  <si>
    <t>PROFESOR DE EDUCACIÓN PRIMARIA</t>
  </si>
  <si>
    <t>42633151</t>
  </si>
  <si>
    <t>HERRERA JOTA JONATHAN JORGE</t>
  </si>
  <si>
    <t>TITULO PROFESIONAL EN EN TURISMO Y HOTELERIA</t>
  </si>
  <si>
    <t>1062-2019</t>
  </si>
  <si>
    <t>42356379</t>
  </si>
  <si>
    <t>HERRERA LAZO JUAN ALEXANDER</t>
  </si>
  <si>
    <t>1275-2019</t>
  </si>
  <si>
    <t>09436559</t>
  </si>
  <si>
    <t>HERRERA MONTEALEGRE MARTHA CECILIA</t>
  </si>
  <si>
    <t>47388993</t>
  </si>
  <si>
    <t>HERRERA QUISPE SHARON MADELEYN</t>
  </si>
  <si>
    <t xml:space="preserve"> Resolutor UD Cusco</t>
  </si>
  <si>
    <t>518-2019</t>
  </si>
  <si>
    <t>APOYO EN LA GESTIÓN OPERATIVA DE LA E.P. ICA</t>
  </si>
  <si>
    <t>09543875</t>
  </si>
  <si>
    <t>HERRERA RAMOS JOHN WILBER</t>
  </si>
  <si>
    <t>1399-2019</t>
  </si>
  <si>
    <t>42694438</t>
  </si>
  <si>
    <t>HERRERA RIVERA PAMELA TICIANA</t>
  </si>
  <si>
    <t>AUDITOR</t>
  </si>
  <si>
    <t>18122252</t>
  </si>
  <si>
    <t>HERRERA RODRIGUEZ VICTOR YOLVI</t>
  </si>
  <si>
    <t>44836916</t>
  </si>
  <si>
    <t>HERRERA YACTAYO MILAGROS VIVIAN</t>
  </si>
  <si>
    <t>1216-2019</t>
  </si>
  <si>
    <t>41141990</t>
  </si>
  <si>
    <t>HILACHOQUE PUERTAS CHRYSTIAN YUBERLING</t>
  </si>
  <si>
    <t>72151302</t>
  </si>
  <si>
    <t>HILARIO GAVINO MIREYA PAMELA</t>
  </si>
  <si>
    <t>1073-2019</t>
  </si>
  <si>
    <t>ESPECIALISTA EN TRANSPORTE II</t>
  </si>
  <si>
    <t>70664290</t>
  </si>
  <si>
    <t>HILARIO NOLASCO ALEXIS WILLIAM</t>
  </si>
  <si>
    <t>465-2019</t>
  </si>
  <si>
    <t>41415625</t>
  </si>
  <si>
    <t>HINOJOSA MAMANI ELAR</t>
  </si>
  <si>
    <t>608-2019</t>
  </si>
  <si>
    <t>47155831</t>
  </si>
  <si>
    <t>HORNA CHISCUL ROSITA GRACIELA</t>
  </si>
  <si>
    <t>06786888</t>
  </si>
  <si>
    <t>HORNA CONTRERAS SONIA</t>
  </si>
  <si>
    <t>TITULO PROFESIONAL EN CIENCIAS DE LA COMUNICACIÓN</t>
  </si>
  <si>
    <t>776-2019</t>
  </si>
  <si>
    <t>ESPECIALISTA EN NORMAS I</t>
  </si>
  <si>
    <t>45288267</t>
  </si>
  <si>
    <t>HOYOS WATSON BERENICE PAMELA</t>
  </si>
  <si>
    <t>402-2019</t>
  </si>
  <si>
    <t>25698586</t>
  </si>
  <si>
    <t>HUACO PACHECO RAFAEL ANTONIO</t>
  </si>
  <si>
    <t>102</t>
  </si>
  <si>
    <t>71267397</t>
  </si>
  <si>
    <t>HUAMAN ACOSTA PEDRO PABLO</t>
  </si>
  <si>
    <t>40769253</t>
  </si>
  <si>
    <t>HUAMAN CHUQUIMBALQUI MARDEN</t>
  </si>
  <si>
    <t>1063-2019</t>
  </si>
  <si>
    <t>71131765</t>
  </si>
  <si>
    <t>HUAMAN ROJAS JUAN JAVIER</t>
  </si>
  <si>
    <t>47471433</t>
  </si>
  <si>
    <t>HUAMAN VILCA MEDARDO</t>
  </si>
  <si>
    <t>1225-2019</t>
  </si>
  <si>
    <t>40201807</t>
  </si>
  <si>
    <t>HUAMANCHUMO FERNANDEZ ERICK HELBERT</t>
  </si>
  <si>
    <t>45617214</t>
  </si>
  <si>
    <t>HUAMANI CONDOR GISELA RUTH</t>
  </si>
  <si>
    <t>ESTUDIOS UNIVERSITARIOS EN ADMINISTRACIÓN DE EMPRESAS</t>
  </si>
  <si>
    <t>10705967</t>
  </si>
  <si>
    <t>HUAMANI DE LA CRUZ RAQUEL HERMINIA</t>
  </si>
  <si>
    <t>1224-2019</t>
  </si>
  <si>
    <t>43575639</t>
  </si>
  <si>
    <t>HUAMANI DOMINGUEZ XAVIER LEONARDO</t>
  </si>
  <si>
    <t>71645731</t>
  </si>
  <si>
    <t>HUAMANI ZAMBRANO EVELYM XIMENA</t>
  </si>
  <si>
    <t>ESTUDIANTE UNIV. CONTABILIDAD</t>
  </si>
  <si>
    <t>70774613</t>
  </si>
  <si>
    <t>HUAMANTA FARROÑAN KAREN BERENISSE</t>
  </si>
  <si>
    <t>819-2019</t>
  </si>
  <si>
    <t>47103463</t>
  </si>
  <si>
    <t>HUANACCHIRE MAYHUIRE MARIANELLA</t>
  </si>
  <si>
    <t>44084924</t>
  </si>
  <si>
    <t>HUANCA JARA LIZETH ARACELI</t>
  </si>
  <si>
    <t>72080044</t>
  </si>
  <si>
    <t>HUANCA MAMANI ZAIDA YESEL</t>
  </si>
  <si>
    <t>46633916</t>
  </si>
  <si>
    <t>HUANCA QUISPE FREDY</t>
  </si>
  <si>
    <t>41982063</t>
  </si>
  <si>
    <t>HUANCACHOQUE HURTADO CARLOS</t>
  </si>
  <si>
    <t>654-2019</t>
  </si>
  <si>
    <t>INSPECTOR - SAN MARTIN</t>
  </si>
  <si>
    <t>72895169</t>
  </si>
  <si>
    <t>HUANCAS PEÑA ERMELI</t>
  </si>
  <si>
    <t>LIC. EN ADMINISTRACIÓN DE EMPRESAS</t>
  </si>
  <si>
    <t>19924699</t>
  </si>
  <si>
    <t>HUAPAYA MORALES MIRYAM ALCIRA</t>
  </si>
  <si>
    <t>25693446</t>
  </si>
  <si>
    <t>HUAPAYA PALACIOS MANUEL ANTONIO</t>
  </si>
  <si>
    <t>TITULO PROFESIONAL EN RELACIONES INDUSTRIALES</t>
  </si>
  <si>
    <t>611-2019</t>
  </si>
  <si>
    <t>46736578</t>
  </si>
  <si>
    <t>HUAPAYA QUINTE GARY JOSE</t>
  </si>
  <si>
    <t>892-2019</t>
  </si>
  <si>
    <t>HUARACA ZECENARRO GABRIEL FERNANDO</t>
  </si>
  <si>
    <t>42547620</t>
  </si>
  <si>
    <t>HUARACHA QUISPE NOELIA ANGELITA</t>
  </si>
  <si>
    <t>1064-2019</t>
  </si>
  <si>
    <t>44057586</t>
  </si>
  <si>
    <t>HUAROTO HUAROTO SANDRO RODRIGO</t>
  </si>
  <si>
    <t>COORDINADOR LEGAL DE RECURSOS HUMANOS</t>
  </si>
  <si>
    <t>41394764</t>
  </si>
  <si>
    <t>HUAYA CONDE PERCY ANTONIO</t>
  </si>
  <si>
    <t>TECNICO EN ADMINISTRACION INDUSTRIAL</t>
  </si>
  <si>
    <t>674-2019</t>
  </si>
  <si>
    <t>46840486</t>
  </si>
  <si>
    <t>HUAYAMARES PARODI GIANMARCO ALEXANDER</t>
  </si>
  <si>
    <t>46640487</t>
  </si>
  <si>
    <t>HUAYANAY PORTUGAL FREDD ANTHONY</t>
  </si>
  <si>
    <t>ANALISTA EN INTEGRIDAD Y ANTICORRUPCION</t>
  </si>
  <si>
    <t>47963852</t>
  </si>
  <si>
    <t>HUAYANAY VILLARREAL ANDREA BEATRIZ</t>
  </si>
  <si>
    <t>947-2019</t>
  </si>
  <si>
    <t>ANALISTA TÉCNICO UD AREQUIPA</t>
  </si>
  <si>
    <t>29620136</t>
  </si>
  <si>
    <t>HUAYHUA CHISE PLACIDO</t>
  </si>
  <si>
    <t>TITULO PROFESIONAL EN INGENIERIA MECÁNICO ELECTRICISTA</t>
  </si>
  <si>
    <t>967-2019</t>
  </si>
  <si>
    <t>46062881</t>
  </si>
  <si>
    <t>HUAYHUA GABRIEL LIZBETH MARIA</t>
  </si>
  <si>
    <t>1112-2019</t>
  </si>
  <si>
    <t>40859066</t>
  </si>
  <si>
    <t>HUERTA MORENO JOEL DANNY</t>
  </si>
  <si>
    <t>40171985</t>
  </si>
  <si>
    <t>HUERTA SANCHEZ CHRISTIAN JHOEL</t>
  </si>
  <si>
    <t>PROFESIONAL EN TECNOLOGÍA DE INFORMACIÓN Y COMUNICACIÓN</t>
  </si>
  <si>
    <t>17896695</t>
  </si>
  <si>
    <t>HUERTAS ANGULO JUAN FELIX</t>
  </si>
  <si>
    <t>46060835</t>
  </si>
  <si>
    <t>HUERTAS RAMIREZ AMELIA ROSA</t>
  </si>
  <si>
    <t>1279-2019</t>
  </si>
  <si>
    <t>RESPONSABLE DE LA GESTIÓN OPERATIVA EN LA E.P. CIUDAD DE DIOS</t>
  </si>
  <si>
    <t>16531765</t>
  </si>
  <si>
    <t>HUIDOBRO QUIÑONES OSCAR DANIEL</t>
  </si>
  <si>
    <t>INSPECTOR EP HUATAYA (ACOS) HUARAL</t>
  </si>
  <si>
    <t>76516356</t>
  </si>
  <si>
    <t>HUIZA PEREZ LISSET FIORELLA</t>
  </si>
  <si>
    <t>BACHILLER EN ECONOMÍA Y FIINANZAS</t>
  </si>
  <si>
    <t>1164-2019</t>
  </si>
  <si>
    <t>APOYO EN LA GESTIÓN OPERATIVA DE LA E.P. AREQUIPA</t>
  </si>
  <si>
    <t>07761142</t>
  </si>
  <si>
    <t>HUYHUA RAMIREZ FREDDY HUGO</t>
  </si>
  <si>
    <t>41184569</t>
  </si>
  <si>
    <t>IBAÑEZ CUEVA NELSON HUGO</t>
  </si>
  <si>
    <t>1329-2019</t>
  </si>
  <si>
    <t>44495799</t>
  </si>
  <si>
    <t>IBAÑEZ GONZALES JENNIFER GERALDINE</t>
  </si>
  <si>
    <t>COORDINADOR DE FISCALIZACIÓN</t>
  </si>
  <si>
    <t>25771587</t>
  </si>
  <si>
    <t>IBARRA CASTILLO JOSE MARLON</t>
  </si>
  <si>
    <t>43324495</t>
  </si>
  <si>
    <t>IBARRA COAQUIRA HONY FRANKLIN</t>
  </si>
  <si>
    <t>BACHILLER DE ADMINISTRACION Y MARKETING</t>
  </si>
  <si>
    <t>62108809</t>
  </si>
  <si>
    <t>IBARRA SUPANTA OSHIN</t>
  </si>
  <si>
    <t>10764644</t>
  </si>
  <si>
    <t>IBARRA ZEGARRA JORGE EDUARDO</t>
  </si>
  <si>
    <t>40815313</t>
  </si>
  <si>
    <t>ICHPAS BUENDIA HECTOR</t>
  </si>
  <si>
    <t>1113-2019</t>
  </si>
  <si>
    <t>70022036</t>
  </si>
  <si>
    <t>IGNACIO DELGADO PEDRO JACKSON</t>
  </si>
  <si>
    <t>44414723</t>
  </si>
  <si>
    <t>IKEDA APARICIO YASMANI FRAY HILIN</t>
  </si>
  <si>
    <t>PROFESIONAL TECNICO EN GUIA OFICIAL DE TURISMO</t>
  </si>
  <si>
    <t>41998232</t>
  </si>
  <si>
    <t>ILASACA ZUASNABAR ANTHONY MARK</t>
  </si>
  <si>
    <t xml:space="preserve">BACHILLER EN DERECHO  </t>
  </si>
  <si>
    <t>563-2019</t>
  </si>
  <si>
    <t xml:space="preserve">TÉCNICO ADMINISTRATIVO I </t>
  </si>
  <si>
    <t>42229737</t>
  </si>
  <si>
    <t>ILLATOPA ROJAS LIZ CARMEN</t>
  </si>
  <si>
    <t>45205970</t>
  </si>
  <si>
    <t>ILLESCA CHAHUA JHONATAN EDWIN</t>
  </si>
  <si>
    <t>1079-2019</t>
  </si>
  <si>
    <t>70272725</t>
  </si>
  <si>
    <t>INCA ENRIQUEZ CLAUDIA ELIZABETH</t>
  </si>
  <si>
    <t>995-2019</t>
  </si>
  <si>
    <t>42735830</t>
  </si>
  <si>
    <t>INCA MAMANI ISAIAS JAVIER</t>
  </si>
  <si>
    <t>06250527</t>
  </si>
  <si>
    <t>INCHAUSTEGUI CEVASCO YURI VLADIMIR</t>
  </si>
  <si>
    <t>40930568</t>
  </si>
  <si>
    <t>INCIO DIAZ SUSSETY MARGOT</t>
  </si>
  <si>
    <t>41201037</t>
  </si>
  <si>
    <t>INDACOCHEA GRANER JOSE LUIS</t>
  </si>
  <si>
    <t>40428202</t>
  </si>
  <si>
    <t>INFANTAS CASTILLO MAYELI PEGGI</t>
  </si>
  <si>
    <t>BACHILLER EN CIENCIAS FINANCIERAS Y CONTABLES</t>
  </si>
  <si>
    <t>ASISTENTE ADMINISTRATIVO - REGIÓN TACNA</t>
  </si>
  <si>
    <t>00499045</t>
  </si>
  <si>
    <t>INFANTE PILCO MILAGROS</t>
  </si>
  <si>
    <t>BACHILLER EN OBSTETRICIA</t>
  </si>
  <si>
    <t>40586881</t>
  </si>
  <si>
    <t>INGA AVILA STEVE CLAUDIO</t>
  </si>
  <si>
    <t>1192-2019</t>
  </si>
  <si>
    <t>43043739</t>
  </si>
  <si>
    <t>INGA DE LA CRUZ RONALD GUSTAVO</t>
  </si>
  <si>
    <t>659-2019</t>
  </si>
  <si>
    <t>17441989</t>
  </si>
  <si>
    <t>INGA GONZALES IVON INES</t>
  </si>
  <si>
    <t>42868311</t>
  </si>
  <si>
    <t>INGA RUBIO JOHANNA DENNIS</t>
  </si>
  <si>
    <t>TITULO PROFESIONAL EN ECONOMÍA</t>
  </si>
  <si>
    <t>INSPECTOR DE TRANSPORTE (C) - JUNÍN</t>
  </si>
  <si>
    <t>40096112</t>
  </si>
  <si>
    <t>INGAROCA CABALLERO JHON ALEX</t>
  </si>
  <si>
    <t>PROFESIONAL TÉCNICO DE MECANICA AUTOMOTRIZ</t>
  </si>
  <si>
    <t>Choferes - JUNÍN</t>
  </si>
  <si>
    <t>06026029</t>
  </si>
  <si>
    <t>INJANTE SALAZAR LUIS EZEQUIEL</t>
  </si>
  <si>
    <t>RESOLUTOR UD ICA</t>
  </si>
  <si>
    <t>46930668</t>
  </si>
  <si>
    <t>INJANTE SOTOMAYOR PIERINA NORA</t>
  </si>
  <si>
    <t>986-2019</t>
  </si>
  <si>
    <t>RESOLUTOR UD PIURA</t>
  </si>
  <si>
    <t>43347728</t>
  </si>
  <si>
    <t>IPANAQUE TRELLES ESDRAS ENRIQUE</t>
  </si>
  <si>
    <t>1002-2019</t>
  </si>
  <si>
    <t>40005243</t>
  </si>
  <si>
    <t>IPARRAGUIRRE ALAN EISEN ISAAC</t>
  </si>
  <si>
    <t>TITULO PROFESIONAL DE INGENIERO DE TRANSPORTES</t>
  </si>
  <si>
    <t>48006518</t>
  </si>
  <si>
    <t>IRRAZABAL CAMARENA DAYANA</t>
  </si>
  <si>
    <t>EGRESADO DE INGENIERIA DE SISTEMAS</t>
  </si>
  <si>
    <t>1336-2019</t>
  </si>
  <si>
    <t>INSPECTOR DE TRANSPORTE - REGIÓN LA LIBERTAD</t>
  </si>
  <si>
    <t>40200737</t>
  </si>
  <si>
    <t>IRRIBARREN OTINIANO CESAR EDUARDO</t>
  </si>
  <si>
    <t>48159812</t>
  </si>
  <si>
    <t>ISIDRO CALDERON THALIA ISABEL</t>
  </si>
  <si>
    <t>TTULO PROFESIONAL DE INGENIERO QUÍMICO</t>
  </si>
  <si>
    <t>233-2019</t>
  </si>
  <si>
    <t>ANALISTA - REGIÓN SAN MARTIN</t>
  </si>
  <si>
    <t>IZQUIERDO CORDOVA CARMEN ROSA</t>
  </si>
  <si>
    <t xml:space="preserve">RECEPCIONISTA TELEFÓNICA - A </t>
  </si>
  <si>
    <t>44495027</t>
  </si>
  <si>
    <t>IZQUIERDO MOGROVEJO KARLA CECILIA</t>
  </si>
  <si>
    <t>INSPECTOR DE TRANSPORTE – LA LIBERTAD</t>
  </si>
  <si>
    <t>43049526</t>
  </si>
  <si>
    <t>IZURIETA SANCHEZ EMILIO ENRIQUE</t>
  </si>
  <si>
    <t>591-2019</t>
  </si>
  <si>
    <t>APOYO A LA GESTIÓN OPERATIVA DE LA ESTACIÓN DE PESAJE CCATUYO</t>
  </si>
  <si>
    <t>29347353</t>
  </si>
  <si>
    <t>JACHO CCAMA ZENON CONSTANTINO</t>
  </si>
  <si>
    <t>09550583</t>
  </si>
  <si>
    <t>JAEN ENRIQUEZ NESTOR TITO</t>
  </si>
  <si>
    <t>ESTUDIOS TRUNCOS DE  INGENIERIA INDUSTRIAL</t>
  </si>
  <si>
    <t>APOYO EN LA GESTIÓN OPERATIVA DE LA E.P. HUANCAYO</t>
  </si>
  <si>
    <t>21262570</t>
  </si>
  <si>
    <t>JAIME GAMARRA GUILLERMO ORLANDO</t>
  </si>
  <si>
    <t>45346738</t>
  </si>
  <si>
    <t>JAIMES CHOQUE JOSE LUIS</t>
  </si>
  <si>
    <t>369-2019</t>
  </si>
  <si>
    <t>RESPONSABLE DE LA GESTIÓN OPERATIVA EN LA E.P. SICUYANI</t>
  </si>
  <si>
    <t>01325105</t>
  </si>
  <si>
    <t>JALLO COAQUIRA JUAN DAVID</t>
  </si>
  <si>
    <t>41362566</t>
  </si>
  <si>
    <t>JARA DOMINGUEZ JIMMY ARMANDO</t>
  </si>
  <si>
    <t>42043651</t>
  </si>
  <si>
    <t>JARA GARCIA CHRISTIAM EDWIN</t>
  </si>
  <si>
    <t>APOYO AL CONTROL DE TRAFICO PESADO – JUNÍN</t>
  </si>
  <si>
    <t>45020344</t>
  </si>
  <si>
    <t>JARA MORA SERGIO ALEXIS</t>
  </si>
  <si>
    <t>JARAMILLO MELENDEZ MARIA DEL CARMEN</t>
  </si>
  <si>
    <t>199-2019</t>
  </si>
  <si>
    <t>47578499</t>
  </si>
  <si>
    <t>JAUREGUI CARDENAS STEPHANY</t>
  </si>
  <si>
    <t>TÍTULO PROFESIONAL EN ADMINISTRACIÓN Y FINANZAS</t>
  </si>
  <si>
    <t>41472508</t>
  </si>
  <si>
    <t>JAUREGUI SOTELO LUCILA VICTORIA</t>
  </si>
  <si>
    <t>1283-2019</t>
  </si>
  <si>
    <t>10789167</t>
  </si>
  <si>
    <t>JAVIER GARAY TEOFILO CLEMENTE</t>
  </si>
  <si>
    <t>EGRESADO DE ADMINISTRACIÓN DE EMPRESAS</t>
  </si>
  <si>
    <t>70570202</t>
  </si>
  <si>
    <t>JIMENEZ BERROCAL SERGIO LEONARDO</t>
  </si>
  <si>
    <t>1298-2019</t>
  </si>
  <si>
    <t>20405316</t>
  </si>
  <si>
    <t>JIMENEZ DIAZ MIZAEL PROSPERO</t>
  </si>
  <si>
    <t>EGRESADO DE ING. AGRÓNOMA</t>
  </si>
  <si>
    <t>70069701</t>
  </si>
  <si>
    <t>JIMENEZ MAMANI KATHERINE NATALIA</t>
  </si>
  <si>
    <t>452-2019</t>
  </si>
  <si>
    <t>40066103</t>
  </si>
  <si>
    <t>JIMENEZ VELASCO PAUL CRISOSTOMO</t>
  </si>
  <si>
    <t>42276263</t>
  </si>
  <si>
    <t>JOKADA TAIRA LUIS ANGEL</t>
  </si>
  <si>
    <t>46629788</t>
  </si>
  <si>
    <t>JONES GONZA CINDY PAOLA</t>
  </si>
  <si>
    <t>1295-2019</t>
  </si>
  <si>
    <t>INSPECTOR CUSCO</t>
  </si>
  <si>
    <t>40784530</t>
  </si>
  <si>
    <t>JORDAN GUEVARA LUIS ALBERTO</t>
  </si>
  <si>
    <t>803-2019</t>
  </si>
  <si>
    <t xml:space="preserve">TÉCNICO DE DATOS </t>
  </si>
  <si>
    <t>72098996</t>
  </si>
  <si>
    <t>JUAREZ DESCALZI NELLY JESUS</t>
  </si>
  <si>
    <t>EJECUTIVO I DE ÓRGANO DE CONTROL INSTITUCIONAL</t>
  </si>
  <si>
    <t>10555068</t>
  </si>
  <si>
    <t>JUAREZ MARQUEZ JORGE AUGUSTO</t>
  </si>
  <si>
    <t>TÍTULO PROFESIONAL DE CONTADOR PÚBLICO</t>
  </si>
  <si>
    <t>10431216</t>
  </si>
  <si>
    <t>JUAREZ MARTINEZ JESUS EFRAIN</t>
  </si>
  <si>
    <t>45577232</t>
  </si>
  <si>
    <t>JUAREZ RENTERIA CRISTH ARTURO</t>
  </si>
  <si>
    <t>TITULO PROFESIONAL EN INGENIERIA EN ELECTRONICA Y TELECOMUNICACIONES</t>
  </si>
  <si>
    <t>480-2019</t>
  </si>
  <si>
    <t>47391022</t>
  </si>
  <si>
    <t>JULCA ABARCA RENZO JONATHAN</t>
  </si>
  <si>
    <t>1162-2019</t>
  </si>
  <si>
    <t>44544054</t>
  </si>
  <si>
    <t>JULCA AGAPITO RONALD</t>
  </si>
  <si>
    <t>1276-2019</t>
  </si>
  <si>
    <t>42531834</t>
  </si>
  <si>
    <t>JULCA FLORES EVA YULIANA</t>
  </si>
  <si>
    <t>TITULO PROFESIONAL EN ADMINISTRACION DE NEGOCIOS INTERNACIONALES</t>
  </si>
  <si>
    <t>932-2019</t>
  </si>
  <si>
    <t>ABOGADO - CAJAMARCA</t>
  </si>
  <si>
    <t>46709933</t>
  </si>
  <si>
    <t>JULCA ZUÑIGA MARIA DEL PILAR</t>
  </si>
  <si>
    <t>42603095</t>
  </si>
  <si>
    <t>JULCAHUANCA JULCAHUANCA YOVANY</t>
  </si>
  <si>
    <t>47481716</t>
  </si>
  <si>
    <t>JUSTINIANO HUARANGA DAVID</t>
  </si>
  <si>
    <t>1287-2019</t>
  </si>
  <si>
    <t>09075084</t>
  </si>
  <si>
    <t>JUSTO PEREZ JAVIER ALBERTO</t>
  </si>
  <si>
    <t>1384-2019</t>
  </si>
  <si>
    <t xml:space="preserve"> Resolutor UD Ayacucho</t>
  </si>
  <si>
    <t>45026725</t>
  </si>
  <si>
    <t>KAMEL SACCSARA VIANCA DINA</t>
  </si>
  <si>
    <t>517-2019</t>
  </si>
  <si>
    <t>00252674</t>
  </si>
  <si>
    <t>KIANMAN AURICH JUAN CARLOS</t>
  </si>
  <si>
    <t>TITULO DE INGENIERO INDUSTRIAL</t>
  </si>
  <si>
    <t>JEFE DE LA UD JUNIN</t>
  </si>
  <si>
    <t>23715331</t>
  </si>
  <si>
    <t>KOO AMBROSIO JOSE JAIME</t>
  </si>
  <si>
    <t>ABOGADO RESOLUTOR</t>
  </si>
  <si>
    <t>41310620</t>
  </si>
  <si>
    <t>LA MADRID RUIZ CONEJO GIULIANA DEL ROSARIO</t>
  </si>
  <si>
    <t>77554650</t>
  </si>
  <si>
    <t>LA RIVA HUAMANI HANSEL JOEL</t>
  </si>
  <si>
    <t>444-2019</t>
  </si>
  <si>
    <t>40022919</t>
  </si>
  <si>
    <t>LA RIVA QUIROZ CLAUDIA JACQUELINE</t>
  </si>
  <si>
    <t>755-2019</t>
  </si>
  <si>
    <t>09897613</t>
  </si>
  <si>
    <t>LA ROSA CASAS CESAR ALEX</t>
  </si>
  <si>
    <t>44818142</t>
  </si>
  <si>
    <t>LA ROSA NORES GIANCARLO</t>
  </si>
  <si>
    <t>41011465</t>
  </si>
  <si>
    <t>LA TORRE QUIROZ MARIA ZULEMA</t>
  </si>
  <si>
    <t>TITULO PROFESIONAL EN BIOLOGIA - MICROBIOLOGIA</t>
  </si>
  <si>
    <t>1090-2019</t>
  </si>
  <si>
    <t>47150619</t>
  </si>
  <si>
    <t>LABAN SOTO PEDRO JOSE</t>
  </si>
  <si>
    <t>73184377</t>
  </si>
  <si>
    <t>LAINEZ-LOZADA URIAS LILIA</t>
  </si>
  <si>
    <t>842-2019</t>
  </si>
  <si>
    <t>08170392</t>
  </si>
  <si>
    <t>LAMAS RODRIGUEZ DANNY ALBERTO</t>
  </si>
  <si>
    <t>42986270</t>
  </si>
  <si>
    <t>LANDA CHACON JAIME JESUS</t>
  </si>
  <si>
    <t>TITULO PROFESIONAL EN INGENIERIA ELECTRONICA</t>
  </si>
  <si>
    <t>898-2019</t>
  </si>
  <si>
    <t>45652166</t>
  </si>
  <si>
    <t>LANDEO GUERRA FIORELLA VIVIANA</t>
  </si>
  <si>
    <t>176-2019</t>
  </si>
  <si>
    <t>42156917</t>
  </si>
  <si>
    <t>LANDEO LOPEZ FRANKLIN</t>
  </si>
  <si>
    <t>45298476</t>
  </si>
  <si>
    <t>LANDEO RIVERA DANIEL GONZALO</t>
  </si>
  <si>
    <t>TÍTULO PROFESIONAL EN INGENIERIA DE SISTEMA</t>
  </si>
  <si>
    <t>CONDUCTOR UD PIURA</t>
  </si>
  <si>
    <t>48415894</t>
  </si>
  <si>
    <t>LARA MEJIA AILTHON RAY</t>
  </si>
  <si>
    <t xml:space="preserve">TECNICO EN MECANICA AUTOMOTRIZ </t>
  </si>
  <si>
    <t>72400442</t>
  </si>
  <si>
    <t>LARA OLAZABAL MELISSA STEPHANIE</t>
  </si>
  <si>
    <t>447-2019</t>
  </si>
  <si>
    <t>JEFE DE GRUPO – REGIÓN JUNÍN</t>
  </si>
  <si>
    <t>10012882</t>
  </si>
  <si>
    <t>LARA PEREZ AUGUSTO GUSTAVO</t>
  </si>
  <si>
    <t>ASISTENTE TÉCNICO III EN CONTROL PATRIMONIAL</t>
  </si>
  <si>
    <t>09413208</t>
  </si>
  <si>
    <t>LARA PEREZ MARCO ANTONIO</t>
  </si>
  <si>
    <t>1374-2019</t>
  </si>
  <si>
    <t>45325846</t>
  </si>
  <si>
    <t>LARICO LARICO EDWIN RUFO</t>
  </si>
  <si>
    <t>TITULO PROFESIONAL EN ADMINISTRACION Y MARKETING</t>
  </si>
  <si>
    <t>1181-2019</t>
  </si>
  <si>
    <t>CHOFER PARA MINIBUS - REGIÓN LAMBAYEQUE</t>
  </si>
  <si>
    <t>16803515</t>
  </si>
  <si>
    <t>LARIOS MENDOZA JESUS ALEJANDRO</t>
  </si>
  <si>
    <t>54</t>
  </si>
  <si>
    <t>46398803</t>
  </si>
  <si>
    <t>LAUCATA HUILLCA NANCY</t>
  </si>
  <si>
    <t>70441697</t>
  </si>
  <si>
    <t>LAURA FERNANDEZ MARISSA ODETTE</t>
  </si>
  <si>
    <t>613-2019</t>
  </si>
  <si>
    <t>42186591</t>
  </si>
  <si>
    <t>LAURENTE HUAIRA RONALD</t>
  </si>
  <si>
    <t>44353574</t>
  </si>
  <si>
    <t>LAYME SANTOS ROBERT</t>
  </si>
  <si>
    <t>ABOGADO UD LIMA</t>
  </si>
  <si>
    <t>40383412</t>
  </si>
  <si>
    <t>LAYNES RIOS ELSA YANINA</t>
  </si>
  <si>
    <t>42672992</t>
  </si>
  <si>
    <t>LAZARO GONZALEZ ROBERT ALBERTO</t>
  </si>
  <si>
    <t>70870331</t>
  </si>
  <si>
    <t>LAZARO PUMA LIVIA CARINA</t>
  </si>
  <si>
    <t>1174-2019</t>
  </si>
  <si>
    <t>42137669</t>
  </si>
  <si>
    <t>LAZO BALDEON CESAR ENRIQUE</t>
  </si>
  <si>
    <t>45349832</t>
  </si>
  <si>
    <t>LAZO CHUCHON AIXA KATHERINE</t>
  </si>
  <si>
    <t>668-2019</t>
  </si>
  <si>
    <t>41810875</t>
  </si>
  <si>
    <t>LAZO DIAZ OSBER HANS DIDIER</t>
  </si>
  <si>
    <t>43028681</t>
  </si>
  <si>
    <t>LAZO LINDO JULIO CESAR</t>
  </si>
  <si>
    <t>TECNICO CONCLUIDO EN TECNOLOGÍA DE ANALISIS QUÍMICO</t>
  </si>
  <si>
    <t>358-2019</t>
  </si>
  <si>
    <t>APOYO AL CONTROL DE TRAFICO PESADO –AREQUIPA</t>
  </si>
  <si>
    <t>29563393</t>
  </si>
  <si>
    <t>LAZO MOSCOSO HECTOR JAVIER</t>
  </si>
  <si>
    <t>41755815</t>
  </si>
  <si>
    <t>LEANDRO ILDEFONSO JAIME FRANCO</t>
  </si>
  <si>
    <t>APOYO EN LA GESTIÓN OPERATIVA DE LA EP CERRO AZUL</t>
  </si>
  <si>
    <t>04222102</t>
  </si>
  <si>
    <t>LEANDRO ILDEFONSO ROLANDO</t>
  </si>
  <si>
    <t>46591333</t>
  </si>
  <si>
    <t>LEIVA CARRION RIGOBERTO JUNIOR</t>
  </si>
  <si>
    <t>814-2019</t>
  </si>
  <si>
    <t>70522288</t>
  </si>
  <si>
    <t>LEON ARGANDOÑA BRIZIC PAOLO</t>
  </si>
  <si>
    <t>577-2019</t>
  </si>
  <si>
    <t>70312341</t>
  </si>
  <si>
    <t>LEON BRAVO BRANDOL MAGNO</t>
  </si>
  <si>
    <t>48205239</t>
  </si>
  <si>
    <t>LEON PELAEZ JEYSON</t>
  </si>
  <si>
    <t>1338-2019</t>
  </si>
  <si>
    <t>INSPECTOR DE TRANSPORTE REGIÓN TUMBES</t>
  </si>
  <si>
    <t>72883557</t>
  </si>
  <si>
    <t>LEON RODRIGUEZ ALEXANDER VLADIMIR</t>
  </si>
  <si>
    <t>INSPECTOR EP UNION PROGRESO</t>
  </si>
  <si>
    <t>76608458</t>
  </si>
  <si>
    <t>LEON RODRIGUEZ SHARON RONELLY</t>
  </si>
  <si>
    <t>1185-2019</t>
  </si>
  <si>
    <t>40714638</t>
  </si>
  <si>
    <t>LEVANO BAZAN JESUS EDUARDO MAXIMILIANO</t>
  </si>
  <si>
    <t>45604413</t>
  </si>
  <si>
    <t>LEVANO DUEÑAS ANGEL</t>
  </si>
  <si>
    <t>879-2019</t>
  </si>
  <si>
    <t>71480162</t>
  </si>
  <si>
    <t>LEVANO LIZANA LUIS ALBERTO</t>
  </si>
  <si>
    <t>OPERADOR TÉCNICO</t>
  </si>
  <si>
    <t>21451543</t>
  </si>
  <si>
    <t>LEY GARCIA JORGE LUIS</t>
  </si>
  <si>
    <t>15426497</t>
  </si>
  <si>
    <t>LEYVA QUIROZ ROSA MARIBEL</t>
  </si>
  <si>
    <t>27</t>
  </si>
  <si>
    <t>41078460</t>
  </si>
  <si>
    <t>LEZCANO MENCHOLA RICARDO EMANUEL</t>
  </si>
  <si>
    <t>509-2019</t>
  </si>
  <si>
    <t>41505503</t>
  </si>
  <si>
    <t>LI MONDRAGON ELIO DAVID</t>
  </si>
  <si>
    <t>1306-2019</t>
  </si>
  <si>
    <t>CONDUCTOR UD PUNO</t>
  </si>
  <si>
    <t>01335977</t>
  </si>
  <si>
    <t>LIMAHUAYA FLORES CARLOS</t>
  </si>
  <si>
    <t>1202-2019</t>
  </si>
  <si>
    <t>22297548</t>
  </si>
  <si>
    <t>LINARES DE LA CRUZ MOISES</t>
  </si>
  <si>
    <t>47133965</t>
  </si>
  <si>
    <t>LINDAO IZQUIERDO ANGGI MARIANELLA</t>
  </si>
  <si>
    <t>1244-2019</t>
  </si>
  <si>
    <t>20112301</t>
  </si>
  <si>
    <t>LINDO OLIVERA LUZ ELIANA</t>
  </si>
  <si>
    <t>815-2019</t>
  </si>
  <si>
    <t>43292015</t>
  </si>
  <si>
    <t>LIPA VILCA RONALD WALTER</t>
  </si>
  <si>
    <t>TITULO PROFESIONAL EN INGENIERÍA ECONÓMICA</t>
  </si>
  <si>
    <t>321-2019</t>
  </si>
  <si>
    <t>40143468</t>
  </si>
  <si>
    <t>LIVIA QUIQUIA CARMEN AURELIA</t>
  </si>
  <si>
    <t>16176189</t>
  </si>
  <si>
    <t>LIVIA RIQUEZ JESUS</t>
  </si>
  <si>
    <t>16750043</t>
  </si>
  <si>
    <t>LIZA QUESQUEN GENARO</t>
  </si>
  <si>
    <t>889-2019</t>
  </si>
  <si>
    <t>00833055</t>
  </si>
  <si>
    <t>LIZANA LIZANA HORACIO</t>
  </si>
  <si>
    <t>INSPECTOR UD SAN MARTIN</t>
  </si>
  <si>
    <t>09790715</t>
  </si>
  <si>
    <t>LIZARRAGA ALVARADO FERNANDO</t>
  </si>
  <si>
    <t>09739992</t>
  </si>
  <si>
    <t>LLANOS BRAVO JOEL</t>
  </si>
  <si>
    <t>46906586</t>
  </si>
  <si>
    <t>LLANQUI MERMA MIGUEL ANGEL</t>
  </si>
  <si>
    <t>635-2019</t>
  </si>
  <si>
    <t>45312757</t>
  </si>
  <si>
    <t>LLANTO VENANCIO JHON ELVIS</t>
  </si>
  <si>
    <t>ANALISTA DE PROCESAMIENTO DE DATOS</t>
  </si>
  <si>
    <t>RESOLUTOR UD JUNÍN</t>
  </si>
  <si>
    <t>20115928</t>
  </si>
  <si>
    <t>LLANTOY BAÑOS FERNANDO</t>
  </si>
  <si>
    <t>989-2019</t>
  </si>
  <si>
    <t>RESOLUTOR UD AREQUIPA</t>
  </si>
  <si>
    <t>45331765</t>
  </si>
  <si>
    <t>LLERENA FRISANCHO SILVIA LETICIA</t>
  </si>
  <si>
    <t>978-2019</t>
  </si>
  <si>
    <t>44160328</t>
  </si>
  <si>
    <t>LOAYZA PLASENCIA ANGEL ANDRES</t>
  </si>
  <si>
    <t>45459041</t>
  </si>
  <si>
    <t>LOAYZA SONCO PERCY GERMAN</t>
  </si>
  <si>
    <t>1152-2019</t>
  </si>
  <si>
    <t>06777381</t>
  </si>
  <si>
    <t>LOPEZ ABAD GREGORIO ALBERTO</t>
  </si>
  <si>
    <t>ESTUDIOS UNIV EN INGENIERIA DE SISTEMAS E INFORMATICA</t>
  </si>
  <si>
    <t>912-2019</t>
  </si>
  <si>
    <t>26686696</t>
  </si>
  <si>
    <t>LOPEZ AGUILAR EDWIN ELMER</t>
  </si>
  <si>
    <t>ESTUDIANTE DE ECONOMIA</t>
  </si>
  <si>
    <t>10436288</t>
  </si>
  <si>
    <t>LOPEZ ALEJOS JESUS EUSTAQUIO</t>
  </si>
  <si>
    <t>CONTABILIDAD EMPRESARIAL</t>
  </si>
  <si>
    <t>80288130</t>
  </si>
  <si>
    <t>LOPEZ ALFEREZ CLAUDIO MANUEL</t>
  </si>
  <si>
    <t>EGRESADO EN IDIOMA EXTRANJERO, TRADUCCION E INTERPRETE</t>
  </si>
  <si>
    <t>GESTOR OPERATIVO - MOQUEGUA</t>
  </si>
  <si>
    <t>710-2019</t>
  </si>
  <si>
    <t>29354527</t>
  </si>
  <si>
    <t>LOPEZ ANGULO JORGE LUIS</t>
  </si>
  <si>
    <t>Jefe de Grupo UD Lima</t>
  </si>
  <si>
    <t>628-2019</t>
  </si>
  <si>
    <t>44008278</t>
  </si>
  <si>
    <t>LOPEZ BOULANGGER LUIS WILLAMS</t>
  </si>
  <si>
    <t>TITULO EN CIENCIAS MARITIMAS NAVALES</t>
  </si>
  <si>
    <t>1284-2019</t>
  </si>
  <si>
    <t>41205074</t>
  </si>
  <si>
    <t>LOPEZ CHILIN SHEILLA MELISSA</t>
  </si>
  <si>
    <t>41689713</t>
  </si>
  <si>
    <t>LOPEZ HUACHACA ALEX WILLIAM</t>
  </si>
  <si>
    <t>PROFESIONAL TÉCNICO EN COMUNICACIÓN E INFORMÁTICA</t>
  </si>
  <si>
    <t>41411297</t>
  </si>
  <si>
    <t>LOPEZ LAVALLE FRANCO JHONNY WILLIAM</t>
  </si>
  <si>
    <t>381-2019</t>
  </si>
  <si>
    <t>JEFE DE ZONA</t>
  </si>
  <si>
    <t>43259373</t>
  </si>
  <si>
    <t>LOPEZ LOPEZ ZENON REYNALDO</t>
  </si>
  <si>
    <t xml:space="preserve"> Resolutor UD Madre de Dios</t>
  </si>
  <si>
    <t>41732182</t>
  </si>
  <si>
    <t>LOPEZ MALAGA MICAELA SEGUNDA</t>
  </si>
  <si>
    <t>525-2019</t>
  </si>
  <si>
    <t>RESOLUTOR UD MADRE DE DIOS</t>
  </si>
  <si>
    <t>998-2019</t>
  </si>
  <si>
    <t>46211955</t>
  </si>
  <si>
    <t>LOPEZ MAMANI PAMELA EDITH</t>
  </si>
  <si>
    <t>639-2019</t>
  </si>
  <si>
    <t>73518734</t>
  </si>
  <si>
    <t>LOPEZ MAYORCA OSCAR ANTHONY</t>
  </si>
  <si>
    <t>750-2019</t>
  </si>
  <si>
    <t>44337124</t>
  </si>
  <si>
    <t>LOPEZ OVIEDO GIOVANNA</t>
  </si>
  <si>
    <t>1171-2019</t>
  </si>
  <si>
    <t>Jefe de Grupo UD Lambayeque</t>
  </si>
  <si>
    <t>70006427</t>
  </si>
  <si>
    <t>LOPEZ QUIÑONES LUIS ALBERTO</t>
  </si>
  <si>
    <t>626-2019</t>
  </si>
  <si>
    <t>SOPORTE TECNICO INFORMATICO Y REDES</t>
  </si>
  <si>
    <t>25836639</t>
  </si>
  <si>
    <t>LOPEZ RUIDIAS GIANCARLO</t>
  </si>
  <si>
    <t>TÍTULO PROFESIONAL EN INGENIERÍA DE SISTEMAS</t>
  </si>
  <si>
    <t>42670905</t>
  </si>
  <si>
    <t>LOPEZ SUAREZ JOSEPH EDWARD</t>
  </si>
  <si>
    <t>INSPECTOR EP CIUDAD DE DIOS</t>
  </si>
  <si>
    <t>74065351</t>
  </si>
  <si>
    <t>LOPEZ TANTA DANY DAVID</t>
  </si>
  <si>
    <t>BACHILLER EN CIENCIAS ECONOMICAS</t>
  </si>
  <si>
    <t>43115539</t>
  </si>
  <si>
    <t>LOPEZ TITO JABEL ADRIAN</t>
  </si>
  <si>
    <t>TITULO PROFESIONAL EN INGENIERIA ESTADISTICA E INFORMATICA</t>
  </si>
  <si>
    <t>1139-2019</t>
  </si>
  <si>
    <t>46055446</t>
  </si>
  <si>
    <t>LOPEZ VALDIVIA JULIO EDGAR</t>
  </si>
  <si>
    <t>BACHILLER EN CIENCIAS BIOLÓGICAS</t>
  </si>
  <si>
    <t>Inspector UD Ayacucho</t>
  </si>
  <si>
    <t>568-2019</t>
  </si>
  <si>
    <t>72040282</t>
  </si>
  <si>
    <t>LOPEZ VILELA ADRIANA ISABEL</t>
  </si>
  <si>
    <t>601-2019</t>
  </si>
  <si>
    <t>44655934</t>
  </si>
  <si>
    <t>LORA HUANAY MARIA CECILIA</t>
  </si>
  <si>
    <t>06684724</t>
  </si>
  <si>
    <t>LOSTAUNAU NAVARRO JORGE GUSTAVO</t>
  </si>
  <si>
    <t>44606911</t>
  </si>
  <si>
    <t>LOYOLA GIL WILLY JONATHAN</t>
  </si>
  <si>
    <t>72837155</t>
  </si>
  <si>
    <t>LOYOLA RENGIFO LUIS JAVIER</t>
  </si>
  <si>
    <t>1175-2019</t>
  </si>
  <si>
    <t>47041057</t>
  </si>
  <si>
    <t>LOZA CARREÑO MARIO SERGIO</t>
  </si>
  <si>
    <t>460-2019</t>
  </si>
  <si>
    <t>21880362</t>
  </si>
  <si>
    <t>LOZA PILLACA EDGAR CESAR</t>
  </si>
  <si>
    <t>46323508</t>
  </si>
  <si>
    <t>LOZADA MENDOZA RAFAEL CRISTOPER</t>
  </si>
  <si>
    <t>40106881</t>
  </si>
  <si>
    <t>LOZANO BARANDIARAN ANGEL RAFAEL</t>
  </si>
  <si>
    <t>47109227</t>
  </si>
  <si>
    <t>LUDEÑA LOPEZ JACK ALEXANDER</t>
  </si>
  <si>
    <t>TITULO PROFESIONAL EN INGENIERIA MECANICA-ELECTRICA</t>
  </si>
  <si>
    <t>973-2019</t>
  </si>
  <si>
    <t>42967006</t>
  </si>
  <si>
    <t>LUJAN REATEGUI JANET IVONNE</t>
  </si>
  <si>
    <t>45495676</t>
  </si>
  <si>
    <t>LUJANO ACERO GIANNY FASHION</t>
  </si>
  <si>
    <t>43685831</t>
  </si>
  <si>
    <t>LUME QUISPE ALVARO MANUEL</t>
  </si>
  <si>
    <t>TITULO UNIVERSITARIO CONTADOR PUBLICO COLEGIADO</t>
  </si>
  <si>
    <t>833-2019</t>
  </si>
  <si>
    <t>44947327</t>
  </si>
  <si>
    <t>LUNA AGUIRRE JESUS MANUEL</t>
  </si>
  <si>
    <t>INSPECTOR TUMBES</t>
  </si>
  <si>
    <t>793-2019</t>
  </si>
  <si>
    <t>40664176</t>
  </si>
  <si>
    <t>LUNA ALEMAN ROMMEL RODOLFO</t>
  </si>
  <si>
    <t>10332321</t>
  </si>
  <si>
    <t>LUNA BRAVO ABEL</t>
  </si>
  <si>
    <t>1385-2019</t>
  </si>
  <si>
    <t>41433317</t>
  </si>
  <si>
    <t>LUNA GOMEZ CIMZIA KATHERINA</t>
  </si>
  <si>
    <t>711-2019</t>
  </si>
  <si>
    <t>44915523</t>
  </si>
  <si>
    <t>LUQUE ROBLES JESSICA</t>
  </si>
  <si>
    <t xml:space="preserve">TIUTULO PROFESIONAL EN DERECHO </t>
  </si>
  <si>
    <t>663-2019</t>
  </si>
  <si>
    <t>ASISTENTE TECNICO III</t>
  </si>
  <si>
    <t>46693693</t>
  </si>
  <si>
    <t>LUQUE TICLLAHUANACO YENNY ELIZABETH</t>
  </si>
  <si>
    <t>545-2019</t>
  </si>
  <si>
    <t>01335111</t>
  </si>
  <si>
    <t>LUQUE VALERO ROXANA</t>
  </si>
  <si>
    <t>BACHILLER EN INGENIERIA METALURGICA</t>
  </si>
  <si>
    <t>43511784</t>
  </si>
  <si>
    <t>LUYO ANTONIO JUAN CARLOS</t>
  </si>
  <si>
    <t>INSPECTOR - CHILCA</t>
  </si>
  <si>
    <t>44260717</t>
  </si>
  <si>
    <t>MACALOPU YESQUEN JUAN CARLOS</t>
  </si>
  <si>
    <t>GESTOR OPERATIVO UD PIURA</t>
  </si>
  <si>
    <t>41641977</t>
  </si>
  <si>
    <t>MACALUPU SOTO JUSTO JAVIER</t>
  </si>
  <si>
    <t>1207-2019</t>
  </si>
  <si>
    <t>42695638</t>
  </si>
  <si>
    <t>MACO PINTO MIGUEL ANGEL</t>
  </si>
  <si>
    <t>42-2019</t>
  </si>
  <si>
    <t>09066726</t>
  </si>
  <si>
    <t>MADGE SORIA JOSE ANTONIO</t>
  </si>
  <si>
    <t>1114-2019</t>
  </si>
  <si>
    <t>APOYOS EN LA GESTIÓN OPERATIVA – AYACUCHO - PESAJE IZCAHUACA</t>
  </si>
  <si>
    <t>24715492</t>
  </si>
  <si>
    <t>MADZANI APAZA ALBERTO</t>
  </si>
  <si>
    <t>10520432</t>
  </si>
  <si>
    <t>MAGUIÑA ALVARADO OSCAR RAUL</t>
  </si>
  <si>
    <t>917-2019</t>
  </si>
  <si>
    <t>43206953</t>
  </si>
  <si>
    <t>MAGUIÑA CACHA CHRISTIAN FRANKLIN</t>
  </si>
  <si>
    <t>TÍTULO PROFESIONAL DE ECONOMISTA</t>
  </si>
  <si>
    <t>42649782</t>
  </si>
  <si>
    <t>MAGUIÑA YLLA LUCIA DE LOS MILAGROS</t>
  </si>
  <si>
    <t>979-2019</t>
  </si>
  <si>
    <t>29591772</t>
  </si>
  <si>
    <t>MALAGA QUIROZ JOSE ANTONIO</t>
  </si>
  <si>
    <t>EGRESADO DE RELACIONES INDUSTRIALES Y PÚBLICAS</t>
  </si>
  <si>
    <t>42024298</t>
  </si>
  <si>
    <t>MALCA PEREZ ELIAS</t>
  </si>
  <si>
    <t>598-2019</t>
  </si>
  <si>
    <t>70232485</t>
  </si>
  <si>
    <t>MALCA VICENTE JHOANA CRISTINA</t>
  </si>
  <si>
    <t>657-2019</t>
  </si>
  <si>
    <t>10580761</t>
  </si>
  <si>
    <t>MALDONADO DE LA CRUZ BLANCA PATRICIA</t>
  </si>
  <si>
    <t>1333-2019</t>
  </si>
  <si>
    <t>48463485</t>
  </si>
  <si>
    <t>MALDONADO DELGADO JORGE JUNIOR</t>
  </si>
  <si>
    <t>ESTUDIANTE IV CICLO ADMINISTRACIÓN</t>
  </si>
  <si>
    <t>40782779</t>
  </si>
  <si>
    <t>MALPARTIDA GALVAN DANTE</t>
  </si>
  <si>
    <t>70656000</t>
  </si>
  <si>
    <t>MAMANI ACOSTA JAKELIN ROSARIO</t>
  </si>
  <si>
    <t>45959510</t>
  </si>
  <si>
    <t>MAMANI APAZA EDILBERTO</t>
  </si>
  <si>
    <t>BACHILLER EN ANTROPOLOGÍA</t>
  </si>
  <si>
    <t>24000944</t>
  </si>
  <si>
    <t>MAMANI CAMERO GENNIFER JOHANNA</t>
  </si>
  <si>
    <t>43522834</t>
  </si>
  <si>
    <t>MAMANI CCAMA JESUS ESLIN</t>
  </si>
  <si>
    <t>BACHILLER EN CIENCIAS CONTABLES Y FINANCIERAS</t>
  </si>
  <si>
    <t>785-2019</t>
  </si>
  <si>
    <t>46384874</t>
  </si>
  <si>
    <t>MAMANI CHATA LUIS ALBERTO</t>
  </si>
  <si>
    <t>40058413</t>
  </si>
  <si>
    <t>MAMANI CONDORI EDWIN</t>
  </si>
  <si>
    <t>42908580</t>
  </si>
  <si>
    <t>MAMANI CORONADO WILFREDO</t>
  </si>
  <si>
    <t>BACHILLER EN INGENIERÍA CIVIL</t>
  </si>
  <si>
    <t>1153-2019</t>
  </si>
  <si>
    <t>43268855</t>
  </si>
  <si>
    <t>MAMANI HURTADO MAGALI ROCIO</t>
  </si>
  <si>
    <t>47902694</t>
  </si>
  <si>
    <t>MAMANI MARON MARIA MARYORI</t>
  </si>
  <si>
    <t>1154-2019</t>
  </si>
  <si>
    <t>71056591</t>
  </si>
  <si>
    <t>MAMANI MEJIA GRECIA CECILIA DEL PILAR</t>
  </si>
  <si>
    <t>609-2019</t>
  </si>
  <si>
    <t>46875092</t>
  </si>
  <si>
    <t>MAMANI QUISPE EDWIN IVAN</t>
  </si>
  <si>
    <t>1155-2019</t>
  </si>
  <si>
    <t>29510482</t>
  </si>
  <si>
    <t>MAMANI QUISPE RUTH HERLINDA</t>
  </si>
  <si>
    <t>TÉCNICO EN ENFERMERÍA TÉCNICA</t>
  </si>
  <si>
    <t>74217753</t>
  </si>
  <si>
    <t>MAMANI QUISPE VANESSA YOVANA</t>
  </si>
  <si>
    <t>638-2019</t>
  </si>
  <si>
    <t>47657938</t>
  </si>
  <si>
    <t>MAMANI YERBA JHON ELVIS</t>
  </si>
  <si>
    <t>70448677</t>
  </si>
  <si>
    <t>MAMONTE CADENILLAS KARLA RAQUEL</t>
  </si>
  <si>
    <t>72182486</t>
  </si>
  <si>
    <t>MANCHA VILLA KAREL KENDY</t>
  </si>
  <si>
    <t>46268574</t>
  </si>
  <si>
    <t>MANDAMIENTO CHAMBILLA YESENIA LISSET</t>
  </si>
  <si>
    <t>135-2019</t>
  </si>
  <si>
    <t>1217-2019</t>
  </si>
  <si>
    <t>21289539</t>
  </si>
  <si>
    <t>MANDUJANO ASTETE SAUL HERMENEGILDO</t>
  </si>
  <si>
    <t>ESPECIALISTA EN TRANSFORMACIÓN DIGITAL DE PROYECTOS</t>
  </si>
  <si>
    <t>09887698</t>
  </si>
  <si>
    <t>MANRIQUE ALEJOS ELENA LOURDES</t>
  </si>
  <si>
    <t>547-2019</t>
  </si>
  <si>
    <t>42982205</t>
  </si>
  <si>
    <t>MANRIQUE GUTIERREZ HELEN SEILA</t>
  </si>
  <si>
    <t>656-2019</t>
  </si>
  <si>
    <t>45231938</t>
  </si>
  <si>
    <t>MANRIQUE PALACIOS JONATHAN</t>
  </si>
  <si>
    <t>72970050</t>
  </si>
  <si>
    <t>MAQUERA LLAMPAZO IVAN DENIS</t>
  </si>
  <si>
    <t>871-2019</t>
  </si>
  <si>
    <t>45676913</t>
  </si>
  <si>
    <t>MAQUERA MARCA LUZ MARINA</t>
  </si>
  <si>
    <t>855-2019</t>
  </si>
  <si>
    <t xml:space="preserve">JEFE DE GRUPO – REGIÓN LIMA </t>
  </si>
  <si>
    <t>10348439</t>
  </si>
  <si>
    <t>MAR PONCE JORGE LUIS</t>
  </si>
  <si>
    <t>43857072</t>
  </si>
  <si>
    <t>MARAVI CANALES CARLOS ALBERTO</t>
  </si>
  <si>
    <t>45780179</t>
  </si>
  <si>
    <t>MARCA PECEROS MICHAEL</t>
  </si>
  <si>
    <t>ASESOR DE GERENCIA GENERAL</t>
  </si>
  <si>
    <t>43802238</t>
  </si>
  <si>
    <t>MARCA YACUB ELVITHA PRISCILLA</t>
  </si>
  <si>
    <t>INGENIERIA COMERCIAL</t>
  </si>
  <si>
    <t>RESOLUTOR UD HUÁNUCO</t>
  </si>
  <si>
    <t>06337146</t>
  </si>
  <si>
    <t>MARCAS VIVAR ISRAEL HERMENEGILDO</t>
  </si>
  <si>
    <t>1358-2019</t>
  </si>
  <si>
    <t>SECRETARIO TÉCNICO</t>
  </si>
  <si>
    <t>45602748</t>
  </si>
  <si>
    <t>MARCELO ARDILES PILAR JOSEFINA</t>
  </si>
  <si>
    <t>JEFE DE LA UD PIURA</t>
  </si>
  <si>
    <t>02822241</t>
  </si>
  <si>
    <t>MARCHAN GONZALES GERSON CLODOALDO</t>
  </si>
  <si>
    <t>484-2019</t>
  </si>
  <si>
    <t>15740628</t>
  </si>
  <si>
    <t>MARCOS LLONTOP RAUL IVAN</t>
  </si>
  <si>
    <t>1022-2019</t>
  </si>
  <si>
    <t>ANALISTA JUNIOR B (AUDITOR II)</t>
  </si>
  <si>
    <t>40975429</t>
  </si>
  <si>
    <t>MARILUZ CHOQUE ANA YULISSA</t>
  </si>
  <si>
    <t>08690633</t>
  </si>
  <si>
    <t>MARIN DAVILA JOSE EDGAR</t>
  </si>
  <si>
    <t>1197-2019</t>
  </si>
  <si>
    <t>75546090</t>
  </si>
  <si>
    <t>MARIN ROJAS SILVANA KARINA</t>
  </si>
  <si>
    <t>RESPONSABLE DE LA GESTIÓN OPERATIVA EN LA E.P. YANAG</t>
  </si>
  <si>
    <t>09067244</t>
  </si>
  <si>
    <t>MARINA CASIQUE JUAN JOSE</t>
  </si>
  <si>
    <t>46558797</t>
  </si>
  <si>
    <t>MARLO SANCHEZ WILMER</t>
  </si>
  <si>
    <t>845-2019</t>
  </si>
  <si>
    <t>72260350</t>
  </si>
  <si>
    <t>MARMANILLO MAGALLANES JONATHAN JOEL</t>
  </si>
  <si>
    <t>1065-2019</t>
  </si>
  <si>
    <t>18828671</t>
  </si>
  <si>
    <t>MARQUEZ GALVEZ HUBERT EMILIO</t>
  </si>
  <si>
    <t>10469709</t>
  </si>
  <si>
    <t>MARQUEZ PIZARRO VICTOR</t>
  </si>
  <si>
    <t>72379456</t>
  </si>
  <si>
    <t>MARQUEZ VERA MELISSA LESLY</t>
  </si>
  <si>
    <t>29327433</t>
  </si>
  <si>
    <t>MARROQUIN QUISPE GIOVANNA</t>
  </si>
  <si>
    <t>EGRESADO DE SOCIOLOGÍA</t>
  </si>
  <si>
    <t>46251431</t>
  </si>
  <si>
    <t>MARROQUIN RETAMOZO DARIYL YEFRIY</t>
  </si>
  <si>
    <t>TITULO PROFESIONAL EN INGENIERÍA DE TRANSPORTES</t>
  </si>
  <si>
    <t>APOYO ADMINISTRATIVO REGIÓN ICA</t>
  </si>
  <si>
    <t>48043811</t>
  </si>
  <si>
    <t>MARTICORENA MONGE DANIELA</t>
  </si>
  <si>
    <t>MARTINEZ ALVARO CESAR ALEXANDER</t>
  </si>
  <si>
    <t xml:space="preserve">LICENCIADO EN EDUCACIÓN </t>
  </si>
  <si>
    <t>1255-2019</t>
  </si>
  <si>
    <t>47171088</t>
  </si>
  <si>
    <t>MARTINEZ APARCANA SUSANA MARITE</t>
  </si>
  <si>
    <t>70029859</t>
  </si>
  <si>
    <t>MARTINEZ CARREÑO CHRISTIAN JAVIER</t>
  </si>
  <si>
    <t>09904941</t>
  </si>
  <si>
    <t>MARTINEZ CCOYCCA GINA PAOLA</t>
  </si>
  <si>
    <t>ESTUDIANTE TÉCNICO EN ADMINISTRACIÒN DE EMPRESAS</t>
  </si>
  <si>
    <t>CONDUCTOR - DSF</t>
  </si>
  <si>
    <t>09929377</t>
  </si>
  <si>
    <t>MARTINEZ ESPINOZA CESAR</t>
  </si>
  <si>
    <t>10193865</t>
  </si>
  <si>
    <t>MARTINEZ FERNANDEZ CARMEN ROSA</t>
  </si>
  <si>
    <t>07466227</t>
  </si>
  <si>
    <t>MARTINEZ FERREYRA LEONARDO DANIEL</t>
  </si>
  <si>
    <t>EGRESADO DE ING. INDUSTRIAL</t>
  </si>
  <si>
    <t>46468110</t>
  </si>
  <si>
    <t>MARTINEZ MELO EDSON MANUEL</t>
  </si>
  <si>
    <t>41185084</t>
  </si>
  <si>
    <t>MARTINEZ NUÑEZ ALVARO PAOLO</t>
  </si>
  <si>
    <t>698-2019</t>
  </si>
  <si>
    <t>APOYO AL CONTROL DE TRAFICO PESADO EN LA E.P. SERPENTÍN</t>
  </si>
  <si>
    <t>41909151</t>
  </si>
  <si>
    <t>MARTINEZ PEÑARAN JOHN MISAEL</t>
  </si>
  <si>
    <t>43340297</t>
  </si>
  <si>
    <t>MARTINEZ QUIROZ FELIPE</t>
  </si>
  <si>
    <t>TECNICO SECRETARIADO ADMINISTRATIVO</t>
  </si>
  <si>
    <t>1232-2019</t>
  </si>
  <si>
    <t>PROFESIONAL SENIOR EN PLANEAMIENTO Y MODERNIZACIÓN</t>
  </si>
  <si>
    <t>08688592</t>
  </si>
  <si>
    <t>MARTINEZ VEGAS ESCARLETTE CYDALIA</t>
  </si>
  <si>
    <t>INGENIERIA ADMINISTRATIVA</t>
  </si>
  <si>
    <t>75352397</t>
  </si>
  <si>
    <t>MARTINEZ YLLA LEONARDO ALEXIS</t>
  </si>
  <si>
    <t>ESTUDIANTE DE ADMINISTRACIÓN DE EMPRESAS</t>
  </si>
  <si>
    <t>962-2019</t>
  </si>
  <si>
    <t>40331522</t>
  </si>
  <si>
    <t>MARTOS UGAZ JOAQUIN RICARDO</t>
  </si>
  <si>
    <t>BACHILLER EN BIOLOGÍA</t>
  </si>
  <si>
    <t>44686050</t>
  </si>
  <si>
    <t>MATENCIO MONTERO CINTHIA</t>
  </si>
  <si>
    <t>TITULO PROFESIONAL EN ADMINISTRACIÓN DE TURISMO</t>
  </si>
  <si>
    <t>19881200</t>
  </si>
  <si>
    <t>MATOS CORDOVA MANUEL LUIS</t>
  </si>
  <si>
    <t>BACHILLER EN ING. DE MINAS</t>
  </si>
  <si>
    <t>19875405</t>
  </si>
  <si>
    <t>MATOS YACHI RILDO</t>
  </si>
  <si>
    <t xml:space="preserve">TITULO PROFESIONAL EN INGENIERIA ELECTRICISTA </t>
  </si>
  <si>
    <t>557-2019</t>
  </si>
  <si>
    <t>41844355</t>
  </si>
  <si>
    <t>MATTOS ASTUDILLO YASMANY DE JESUS</t>
  </si>
  <si>
    <t>COMUNICADOR SOCIAL</t>
  </si>
  <si>
    <t>COORDINADOR - SDSFST</t>
  </si>
  <si>
    <t>44643682</t>
  </si>
  <si>
    <t>MATTOS ESCOBEDO DINA MIRELLA</t>
  </si>
  <si>
    <t>29</t>
  </si>
  <si>
    <t>46021265</t>
  </si>
  <si>
    <t>MAURICIO ALTAMIRANO PAUL ANDERSON</t>
  </si>
  <si>
    <t>777-2019</t>
  </si>
  <si>
    <t>41994200</t>
  </si>
  <si>
    <t>MAURICIO NEYRA CRISTHIAN MIKAHEL</t>
  </si>
  <si>
    <t>ENSAMBLAJE, MANTENIMIENTO Y CONECTIVIDAD DE EQUIPOS DE CÓMPUTO</t>
  </si>
  <si>
    <t>45504696</t>
  </si>
  <si>
    <t>MAURICIO SALAZAR CARLA MELISSA</t>
  </si>
  <si>
    <t>1220-2019</t>
  </si>
  <si>
    <t>ABOGADO UD CUSCO</t>
  </si>
  <si>
    <t>44131795</t>
  </si>
  <si>
    <t>MAXDEO QUISPE WILFREDO</t>
  </si>
  <si>
    <t xml:space="preserve">TITULO PROFESIONAL EN DERECHO   </t>
  </si>
  <si>
    <t>ABOGADO I</t>
  </si>
  <si>
    <t>70512206</t>
  </si>
  <si>
    <t>MAYHUASCA FERNANDEZ JESSICA AIDA</t>
  </si>
  <si>
    <t>1328-2019</t>
  </si>
  <si>
    <t>INSPECTOR DE TRANSPORTE (C) - CUSCO</t>
  </si>
  <si>
    <t>42289365</t>
  </si>
  <si>
    <t>MAYHUIRE GOMEZ FABIAN</t>
  </si>
  <si>
    <t>PROFESIONAL SENIOR EN CONTABILIDAD</t>
  </si>
  <si>
    <t>10128281</t>
  </si>
  <si>
    <t>MAYLLE ADRIANO ELISEO</t>
  </si>
  <si>
    <t>45-2019</t>
  </si>
  <si>
    <t>47181579</t>
  </si>
  <si>
    <t>MAYO CORONADO NANCY MARIELA</t>
  </si>
  <si>
    <t>ESPECIALISTA I RESPONSABLE EN CONTROL PATRIMONIAL</t>
  </si>
  <si>
    <t>10453864</t>
  </si>
  <si>
    <t>MAYORCA ORIHUELA SONIA JUDITH</t>
  </si>
  <si>
    <t>1371-2019</t>
  </si>
  <si>
    <t>70664251</t>
  </si>
  <si>
    <t>MAZA PERICHE JESUS JOEL</t>
  </si>
  <si>
    <t>TITULO PROFESIONAL EN INGENIERIA ESTADISTICA</t>
  </si>
  <si>
    <t>1201-2019</t>
  </si>
  <si>
    <t>42408528</t>
  </si>
  <si>
    <t>MECA AGURTO LIZ BRIGITTE</t>
  </si>
  <si>
    <t>1042-2019</t>
  </si>
  <si>
    <t>25850514</t>
  </si>
  <si>
    <t>MEDINA ALVARADO FRANCISCO MANUEL</t>
  </si>
  <si>
    <t>1221-2019</t>
  </si>
  <si>
    <t>INSPECTOR DE TRANSPORTE (C) - MOQUEGUA</t>
  </si>
  <si>
    <t>47001943</t>
  </si>
  <si>
    <t>MEDINA ARENAS DIEGO FERNANDO ALONSO</t>
  </si>
  <si>
    <t>45822440</t>
  </si>
  <si>
    <t>MEDINA CARPIO HEINER WEDER</t>
  </si>
  <si>
    <t>INSPECTOR UD ANCASH</t>
  </si>
  <si>
    <t>72280759</t>
  </si>
  <si>
    <t>MEDINA CHAUCA JHONATAN JOSE</t>
  </si>
  <si>
    <t>TITULO PROFESIONAL EN ENERGIA</t>
  </si>
  <si>
    <t>1247-2019</t>
  </si>
  <si>
    <t>41867383</t>
  </si>
  <si>
    <t>MEDINA CHUQUILLANQUI JAIME ALEXANDER</t>
  </si>
  <si>
    <t>47534639</t>
  </si>
  <si>
    <t>MEDINA CORCUERA PAUL ALEXANDER</t>
  </si>
  <si>
    <t>1102-2019</t>
  </si>
  <si>
    <t>48677088</t>
  </si>
  <si>
    <t>MEDINA CRUZADO RAQUEL</t>
  </si>
  <si>
    <t>432-2019</t>
  </si>
  <si>
    <t>45763683</t>
  </si>
  <si>
    <t>MEDINA MEDINA SHIRLEY ROSA</t>
  </si>
  <si>
    <t>1050-2019</t>
  </si>
  <si>
    <t>GESTOR OPERATIVO - PUNO</t>
  </si>
  <si>
    <t>43537457</t>
  </si>
  <si>
    <t>MEDINA ORTIZ JUNIOR ENRIQUE</t>
  </si>
  <si>
    <t>RESOLUTOR UD CUSCO</t>
  </si>
  <si>
    <t>46230136</t>
  </si>
  <si>
    <t>MEDINA PACHECO FRYSNER BERNY</t>
  </si>
  <si>
    <t>984-2019</t>
  </si>
  <si>
    <t>INSPECTOR DE TRANSPORTE - CHIMBOTE</t>
  </si>
  <si>
    <t>40510535</t>
  </si>
  <si>
    <t>MEDINA PEÑA ROBERTO CARLOS</t>
  </si>
  <si>
    <t>18198293</t>
  </si>
  <si>
    <t>MEDINA QUEVEDO CHRISTIAN SIGIFREDO</t>
  </si>
  <si>
    <t>TITULO PROFESIONAL EN INGENIERÍA MECÁNICA</t>
  </si>
  <si>
    <t>40280851</t>
  </si>
  <si>
    <t>MEDINA TORRES FRANKLIN EDGARD</t>
  </si>
  <si>
    <t>1034-2019</t>
  </si>
  <si>
    <t>70681545</t>
  </si>
  <si>
    <t>MEJIA AGUILAR LINDA LUCIA</t>
  </si>
  <si>
    <t>538-2019</t>
  </si>
  <si>
    <t>40119812</t>
  </si>
  <si>
    <t>MEJIA LOAYZA MONICA MARLENE</t>
  </si>
  <si>
    <t>1066-2019</t>
  </si>
  <si>
    <t>INSPECTOR DE TRANSPORTE (C) - TACNA</t>
  </si>
  <si>
    <t>41249184</t>
  </si>
  <si>
    <t>MEJIA MAMANI WILBER MARCOS</t>
  </si>
  <si>
    <t>COORDINADOR ADMINISTRATIVO - AREQUIPA</t>
  </si>
  <si>
    <t>29672125</t>
  </si>
  <si>
    <t>MEJIA MEJIA RAUL SABINO</t>
  </si>
  <si>
    <t xml:space="preserve">TITULO PROFESIONAL EN ADMINISTRACION  </t>
  </si>
  <si>
    <t>893-2019</t>
  </si>
  <si>
    <t>75574218</t>
  </si>
  <si>
    <t>MEJIA NAVARRO CESAR</t>
  </si>
  <si>
    <t>ESPECIALISTAS EN PLANEAMIENTO</t>
  </si>
  <si>
    <t>44106370</t>
  </si>
  <si>
    <t>MEJIA PAUCCARA YRENE</t>
  </si>
  <si>
    <t>907-2019</t>
  </si>
  <si>
    <t>APOYO AL CONTROL DE TRAFICO PESADO EN LA E.P. PASAMAYO</t>
  </si>
  <si>
    <t>43030416</t>
  </si>
  <si>
    <t>MELENDEZ DONAYRE RICARDO LORENZO</t>
  </si>
  <si>
    <t>43702574</t>
  </si>
  <si>
    <t>MELENDEZ GARCIA MONICA</t>
  </si>
  <si>
    <t>1005-2019</t>
  </si>
  <si>
    <t>44891554</t>
  </si>
  <si>
    <t>MELGAR AVALOS MILAGRITOS AURELIA VICTORIA</t>
  </si>
  <si>
    <t>671-2019</t>
  </si>
  <si>
    <t>JEFE DE GRUPO REGIÓN AREQUIPA</t>
  </si>
  <si>
    <t>00676621</t>
  </si>
  <si>
    <t>MELGAR TELLEZ EINER ROBERTO</t>
  </si>
  <si>
    <t>46176795</t>
  </si>
  <si>
    <t>MELGAREJO ECHEVARRIA ELIU JONATAN</t>
  </si>
  <si>
    <t>47348680</t>
  </si>
  <si>
    <t>MELGAREJO MONTENEGRO CELINDA VICTORIA</t>
  </si>
  <si>
    <t>1212-2019</t>
  </si>
  <si>
    <t>09944551</t>
  </si>
  <si>
    <t>MELGAREJO TORRES CARLOS ALBERTO</t>
  </si>
  <si>
    <t>1231-2019</t>
  </si>
  <si>
    <t>70450924</t>
  </si>
  <si>
    <t>MELGAREJO VERGARAY THALIA KELLY</t>
  </si>
  <si>
    <t>PROFESIONAL TÉCNICO EN ADMINISTRACIÓN BANCARIA</t>
  </si>
  <si>
    <t>115-2019</t>
  </si>
  <si>
    <t>CHOFERES - B</t>
  </si>
  <si>
    <t>80122899</t>
  </si>
  <si>
    <t>MELLO PARIONA JESUS ALBERTO</t>
  </si>
  <si>
    <t>71212171</t>
  </si>
  <si>
    <t>MENDEZ IZARRA JIMMY BRYAN</t>
  </si>
  <si>
    <t>41417675</t>
  </si>
  <si>
    <t>MENDEZ PINTO CRISTHIAMS JESUS</t>
  </si>
  <si>
    <t>1277-2019</t>
  </si>
  <si>
    <t>40901173</t>
  </si>
  <si>
    <t>MENDIVES SALAS LUIS ANTONIO</t>
  </si>
  <si>
    <t>41444414</t>
  </si>
  <si>
    <t>MENDOZA ALARCON DARWIN</t>
  </si>
  <si>
    <t>45532119</t>
  </si>
  <si>
    <t>MENDOZA APONTE LEYLA VANESA</t>
  </si>
  <si>
    <t>BACHILLER EN GESTION EN HOTELERIA Y TURISMO</t>
  </si>
  <si>
    <t>795-2019</t>
  </si>
  <si>
    <t>46052314</t>
  </si>
  <si>
    <t>MENDOZA BARRIGA FREDY ARTURO</t>
  </si>
  <si>
    <t>553-2019</t>
  </si>
  <si>
    <t>10452330</t>
  </si>
  <si>
    <t>MENDOZA CASTILLO CESAR SEGISMUNDO</t>
  </si>
  <si>
    <t>61022161</t>
  </si>
  <si>
    <t>MENDOZA CASTRO LUIS FELIPE</t>
  </si>
  <si>
    <t>1234-2019</t>
  </si>
  <si>
    <t>APOYO A LA GESTIÓN OPERATIVA – PESAJE ANTA</t>
  </si>
  <si>
    <t>18139253</t>
  </si>
  <si>
    <t>MENDOZA CRESPO CHRISTIAN AUGUSTO</t>
  </si>
  <si>
    <t>COMPUTACION Y SISTEMAS</t>
  </si>
  <si>
    <t>10526837</t>
  </si>
  <si>
    <t>MENDOZA DE LA CRUZ ISRAEL MIGUEL</t>
  </si>
  <si>
    <t>MAGISTER EN GESTIÓN DE POLÍTICAS PÚBLICAS</t>
  </si>
  <si>
    <t>ESPECIALISTA EN TESORERÍA</t>
  </si>
  <si>
    <t>09873885</t>
  </si>
  <si>
    <t>MENDOZA DE LAMA PATRICIA MARIANELA</t>
  </si>
  <si>
    <t>45376730</t>
  </si>
  <si>
    <t>MENDOZA GODOS JOAQUIN LUIS</t>
  </si>
  <si>
    <t>ANALISTA PRINCIPAL - JUNÍN</t>
  </si>
  <si>
    <t>41050192</t>
  </si>
  <si>
    <t>MENDOZA HERRERA JHONATAN</t>
  </si>
  <si>
    <t>10251961</t>
  </si>
  <si>
    <t>MENDOZA JORGECHAGUA SANDRA</t>
  </si>
  <si>
    <t>47345085</t>
  </si>
  <si>
    <t>MENDOZA MENDIVES JUAN CARLOS</t>
  </si>
  <si>
    <t>459-2019</t>
  </si>
  <si>
    <t>06053503</t>
  </si>
  <si>
    <t>MENDOZA PEREZ CARMEN MARIA</t>
  </si>
  <si>
    <t>45088172</t>
  </si>
  <si>
    <t>MENDOZA RISCO ANTHONY GIANCARLO</t>
  </si>
  <si>
    <t>1189-2019</t>
  </si>
  <si>
    <t>42049651</t>
  </si>
  <si>
    <t>MENDOZA RONQUILLO ROLLING SHANE</t>
  </si>
  <si>
    <t>1115-2019</t>
  </si>
  <si>
    <t>45686487</t>
  </si>
  <si>
    <t>MENENDEZ CASTILLO EVELYN DEL ROSARIO</t>
  </si>
  <si>
    <t>849-2019</t>
  </si>
  <si>
    <t>06886889</t>
  </si>
  <si>
    <t>MENENDEZ RIQUELME MARIA DEL ROSARIO</t>
  </si>
  <si>
    <t>09258920</t>
  </si>
  <si>
    <t>MENESES GARCIA JOSE ANTONIO</t>
  </si>
  <si>
    <t>ABOGADOS ESPECIALISTAS EN PROCESO DISCIPLINARIO</t>
  </si>
  <si>
    <t>43699476</t>
  </si>
  <si>
    <t>MERCADO BASTIAND JULIO JOSE</t>
  </si>
  <si>
    <t>914-2019</t>
  </si>
  <si>
    <t>25434480</t>
  </si>
  <si>
    <t>MERCADO MOYA JOSE MARTIN</t>
  </si>
  <si>
    <t>08463365</t>
  </si>
  <si>
    <t>MERINO MONTELLANOS ENRIQUE DAVID</t>
  </si>
  <si>
    <t>80</t>
  </si>
  <si>
    <t>02607730</t>
  </si>
  <si>
    <t>MERINO MOSCOL VICTOR MANUEL</t>
  </si>
  <si>
    <t>TÍTULO PROFESIONAL EN INGENIERÍA INDUSTRIAL</t>
  </si>
  <si>
    <t>46819417</t>
  </si>
  <si>
    <t>MERINO VALLADOLID FIORELLA ELIZABETH</t>
  </si>
  <si>
    <t>INSPECTOR DE TRANSPORTE (C-MOTO) – ICA</t>
  </si>
  <si>
    <t>45389936</t>
  </si>
  <si>
    <t>MESIAS RAMOS RUBEN JHONATAN</t>
  </si>
  <si>
    <t>APOYO A LA GESTIÓN OPERATIVA EN LA ESTACIÓN DE PESAJE DESAGUADERO</t>
  </si>
  <si>
    <t>01332983</t>
  </si>
  <si>
    <t>MESTAS CCACCA MIGUEL ANGEL</t>
  </si>
  <si>
    <t>42335377</t>
  </si>
  <si>
    <t>MESTAS PIZANGO LUIGGI ANDRE</t>
  </si>
  <si>
    <t>627-2019</t>
  </si>
  <si>
    <t>44393536</t>
  </si>
  <si>
    <t>MEZA HUANUCO MARTIN</t>
  </si>
  <si>
    <t>1116-2019</t>
  </si>
  <si>
    <t>ABOGADO ESPECIALISTA III GPS</t>
  </si>
  <si>
    <t>41159958</t>
  </si>
  <si>
    <t>MEZA JAVIER JEANETTE CARMEN</t>
  </si>
  <si>
    <t>940-2019</t>
  </si>
  <si>
    <t>71050074</t>
  </si>
  <si>
    <t>MEZA MORI BRANDY FENIX</t>
  </si>
  <si>
    <t>876-2019</t>
  </si>
  <si>
    <t>47132491</t>
  </si>
  <si>
    <t>MEZA YANGALI YOSELIN</t>
  </si>
  <si>
    <t>EGRESADO TÉCNICO EN ADMINISTRACIÓN Y GESTIÓN EMPRESARIAL</t>
  </si>
  <si>
    <t>436-2019</t>
  </si>
  <si>
    <t>42819885</t>
  </si>
  <si>
    <t>MEZA ZURITA PAUL ALBERTO</t>
  </si>
  <si>
    <t>669-2019</t>
  </si>
  <si>
    <t>959-2019</t>
  </si>
  <si>
    <t>42845661</t>
  </si>
  <si>
    <t>MILACHAY MONRROY LUIS JONATHAN</t>
  </si>
  <si>
    <t>BACHILLER EN CIENCIAS DE LA COMUNICACION</t>
  </si>
  <si>
    <t>1285-2019</t>
  </si>
  <si>
    <t>ASISTENTE ADMINISTRATIVO - ANCASH</t>
  </si>
  <si>
    <t>43122924</t>
  </si>
  <si>
    <t>MILLA GARRO IVAN JIM</t>
  </si>
  <si>
    <t>10818117</t>
  </si>
  <si>
    <t>MILLONES VICHARRA MARCOS SEBASTIAN</t>
  </si>
  <si>
    <t>45463127</t>
  </si>
  <si>
    <t>MINAYA CHAVEZ ESTHER NOEMY</t>
  </si>
  <si>
    <t>JEFE DE GRUPO JUNIN</t>
  </si>
  <si>
    <t>43249679</t>
  </si>
  <si>
    <t>MINAYA DIAZ JORGE LUIS</t>
  </si>
  <si>
    <t>TITULO PROFESIONAL EN INDUSTRIAL ALIMENTARIAS</t>
  </si>
  <si>
    <t>1015-2019</t>
  </si>
  <si>
    <t>45853076</t>
  </si>
  <si>
    <t>MINAYA POMA JIM DANIEL</t>
  </si>
  <si>
    <t>40611657</t>
  </si>
  <si>
    <t>MIRANDA CORREA JENNY LUZ</t>
  </si>
  <si>
    <t>INSPECTOR DE TRANSPORTE REGIÓN ANCASH</t>
  </si>
  <si>
    <t>18197346</t>
  </si>
  <si>
    <t>MIRANDA GUERRA JULIO ANTONIO</t>
  </si>
  <si>
    <t>15-2019</t>
  </si>
  <si>
    <t>02834238</t>
  </si>
  <si>
    <t>MIRANDA MORE FLOR MARINA</t>
  </si>
  <si>
    <t>46476957</t>
  </si>
  <si>
    <t>MIRANDA SOLIS DENIS ROLANDO</t>
  </si>
  <si>
    <t>APOYO DE LA GESTIÓN OPERATIVA</t>
  </si>
  <si>
    <t>08120268</t>
  </si>
  <si>
    <t>MIRAVAL CORDANO LILIANA ELENA</t>
  </si>
  <si>
    <t>TÉCNICO ESTADÍSTICO</t>
  </si>
  <si>
    <t>25814914</t>
  </si>
  <si>
    <t>MISAJEL BERROCAL RODOLFO JOAQUIN</t>
  </si>
  <si>
    <t>46070095</t>
  </si>
  <si>
    <t>MOLINA CHIRINOS ROUSSELL BRAULIO</t>
  </si>
  <si>
    <t>COORDINADOR ADMINISTRATIVO - TUMBES</t>
  </si>
  <si>
    <t>43674299</t>
  </si>
  <si>
    <t>MONDRAGON AGUILAR HEYNER DAGNER</t>
  </si>
  <si>
    <t>BACH. CIENCIAS CONTABLES</t>
  </si>
  <si>
    <t>46242039</t>
  </si>
  <si>
    <t>MONDRAGON FERNANDEZ ELIZABETH</t>
  </si>
  <si>
    <t>09751067</t>
  </si>
  <si>
    <t>MONJARAZ PERALTA LUIS ENRIQUE</t>
  </si>
  <si>
    <t>LICENCIADO</t>
  </si>
  <si>
    <t>08871089</t>
  </si>
  <si>
    <t>MONTALDO DEL BUSTO JUAN CARLOS</t>
  </si>
  <si>
    <t>42554081</t>
  </si>
  <si>
    <t>MONTALVAN ELIAS KATHYA GRACIELA</t>
  </si>
  <si>
    <t>15438005</t>
  </si>
  <si>
    <t>MONTALVO UCEDA RUBEN MAGTADER</t>
  </si>
  <si>
    <t>ESPECIALISTA LEGAL III</t>
  </si>
  <si>
    <t>45538351</t>
  </si>
  <si>
    <t>MONTENEGRO PASAPERA ARACELY MEDALIT</t>
  </si>
  <si>
    <t>692-2019</t>
  </si>
  <si>
    <t>RESOLUTOR UD LA LIBERTAD</t>
  </si>
  <si>
    <t>70502379</t>
  </si>
  <si>
    <t>MONTENEGRO PEREZ FABIOLA PATRICIA</t>
  </si>
  <si>
    <t>990-2019</t>
  </si>
  <si>
    <t>25707116</t>
  </si>
  <si>
    <t>MONTERO GAMBINI RONALD RUBEN</t>
  </si>
  <si>
    <t>1233-2019</t>
  </si>
  <si>
    <t>JEFE DE GRUPO – REGIÓN TACNA</t>
  </si>
  <si>
    <t>10605839</t>
  </si>
  <si>
    <t>MONTERO RIVERA ALICIA LUISA</t>
  </si>
  <si>
    <t>10196138</t>
  </si>
  <si>
    <t>MONTES ACUÑA JULY DANIZA</t>
  </si>
  <si>
    <t>451-2019</t>
  </si>
  <si>
    <t>47138127</t>
  </si>
  <si>
    <t>MONTES MELENDEZ MIRO JUNIOR</t>
  </si>
  <si>
    <t>BACHILLER EN CIENCIAS POLITICAS</t>
  </si>
  <si>
    <t>778-2019</t>
  </si>
  <si>
    <t>40661508</t>
  </si>
  <si>
    <t>MONTES MONTERO ALEX</t>
  </si>
  <si>
    <t>APOYO EN LA GESTIÓN OPERATIVA DE LA E.P. YANANGO</t>
  </si>
  <si>
    <t>09912105</t>
  </si>
  <si>
    <t>MONTES MONTERO EDY CRISTOBAL</t>
  </si>
  <si>
    <t>40708379</t>
  </si>
  <si>
    <t>MONTES ZELAYA JANET PATRICIA</t>
  </si>
  <si>
    <t>BACHILLER EN ING. DE TRANSPORTES</t>
  </si>
  <si>
    <t>111</t>
  </si>
  <si>
    <t>APOYO AL CONTROL DE TRAFICO PESADO EN LA E.P. DESAGUADERO</t>
  </si>
  <si>
    <t>24704260</t>
  </si>
  <si>
    <t>MONTESINOS HUALLA SIMON</t>
  </si>
  <si>
    <t>TECNICO EN ADMINISTRACIÓN</t>
  </si>
  <si>
    <t>COORDINADOR DE PROCEDIMIENTO ADMINISTRATIVO SANCIONADOR II</t>
  </si>
  <si>
    <t>43983059</t>
  </si>
  <si>
    <t>MONTORO FERNANDEZ LUIS ALBERTO</t>
  </si>
  <si>
    <t>1240-2019</t>
  </si>
  <si>
    <t>ABOGADO - LIMA</t>
  </si>
  <si>
    <t>48070309</t>
  </si>
  <si>
    <t>MONTOYA ANGULO JOSSELYN LISSETT</t>
  </si>
  <si>
    <t>943-2019</t>
  </si>
  <si>
    <t>10281812</t>
  </si>
  <si>
    <t>MONTOYA ORMEÑO TERESA IRENE</t>
  </si>
  <si>
    <t>42457938</t>
  </si>
  <si>
    <t>MONZON LOPEZ JUSTO MARTIN</t>
  </si>
  <si>
    <t>TITULO PROFESIONAL EN INGENIERIA INFORMATICA</t>
  </si>
  <si>
    <t>494-2019</t>
  </si>
  <si>
    <t>73088333</t>
  </si>
  <si>
    <t>MORALES ATOCHE JHARA KATYUSCA</t>
  </si>
  <si>
    <t>604-2019</t>
  </si>
  <si>
    <t>18181797</t>
  </si>
  <si>
    <t>MORALES BLAS OVIDIO EFRAIM</t>
  </si>
  <si>
    <t>TITULO PROFESIONAL DE ADMINISTRADOR</t>
  </si>
  <si>
    <t>40674177</t>
  </si>
  <si>
    <t>MORALES INGA KELLY GISSELA</t>
  </si>
  <si>
    <t>929-2019</t>
  </si>
  <si>
    <t>46156964</t>
  </si>
  <si>
    <t>MORALES MERINO JAVIER ALEXANDER</t>
  </si>
  <si>
    <t>1125-2019</t>
  </si>
  <si>
    <t>70128982</t>
  </si>
  <si>
    <t>MORALES REYES JHANCARLO DENNIS</t>
  </si>
  <si>
    <t>ESPECIALISTA EN CONTRATACIONES II</t>
  </si>
  <si>
    <t>46847813</t>
  </si>
  <si>
    <t>MORALES TARRILLO FAVIO ARON</t>
  </si>
  <si>
    <t>1370-2019</t>
  </si>
  <si>
    <t>70125018</t>
  </si>
  <si>
    <t>MORAN MIGUEL KAREN GIANNINA</t>
  </si>
  <si>
    <t>1320-2019</t>
  </si>
  <si>
    <t>ANALISTA DE INFRAESTRUCTURA VIAL</t>
  </si>
  <si>
    <t>41384578</t>
  </si>
  <si>
    <t>MORAN MUÑIZ JOHAN ALEXANDER</t>
  </si>
  <si>
    <t>965-2019</t>
  </si>
  <si>
    <t>COORDINADOR OPERATIVO – REGIÓN TUMBES</t>
  </si>
  <si>
    <t>00241324</t>
  </si>
  <si>
    <t>MORAN OLAZO MARISOL</t>
  </si>
  <si>
    <t>47035933</t>
  </si>
  <si>
    <t>MORAN SANCHEZ DANA MARILIN</t>
  </si>
  <si>
    <t>799-2019</t>
  </si>
  <si>
    <t>COORDINADOR ADMINISTRATIVO - CAJAMARCA</t>
  </si>
  <si>
    <t>40866804</t>
  </si>
  <si>
    <t>MORE MUÑOZ ROSA DE LA CRUZ</t>
  </si>
  <si>
    <t>42860199</t>
  </si>
  <si>
    <t>MORENO CLAUDIO ISABEL MARIELENA</t>
  </si>
  <si>
    <t>1288-2019</t>
  </si>
  <si>
    <t>40200808</t>
  </si>
  <si>
    <t>MORENO MATOS YESY</t>
  </si>
  <si>
    <t>464-2019</t>
  </si>
  <si>
    <t>25762737</t>
  </si>
  <si>
    <t>MORENO ROCA JOSE FELIPE</t>
  </si>
  <si>
    <t>45077365</t>
  </si>
  <si>
    <t>MORI LOZANO CARLOS ALBERTO</t>
  </si>
  <si>
    <t>45341213</t>
  </si>
  <si>
    <t>MORI PEREZ PEDRO ENRIQUE</t>
  </si>
  <si>
    <t>47290651</t>
  </si>
  <si>
    <t>MORI RIVERA ZYLYNG ROXANA</t>
  </si>
  <si>
    <t>44792486</t>
  </si>
  <si>
    <t>MORI ROJAS JOEL</t>
  </si>
  <si>
    <t>699-2019</t>
  </si>
  <si>
    <t>70571209</t>
  </si>
  <si>
    <t>MOSCOSO CERDA THALIA LISSETH</t>
  </si>
  <si>
    <t>721-2019</t>
  </si>
  <si>
    <t>40897219</t>
  </si>
  <si>
    <t>MOSTAJO VASQUEZ RENZO ALEJANDRO</t>
  </si>
  <si>
    <t>1117-2019</t>
  </si>
  <si>
    <t>10221979</t>
  </si>
  <si>
    <t>MOSTO LAMA JORGE MANUEL</t>
  </si>
  <si>
    <t>06284162</t>
  </si>
  <si>
    <t>MOTA CASTRO EDGAR MOISES</t>
  </si>
  <si>
    <t>25857429</t>
  </si>
  <si>
    <t>MUCHOTRIGO YARANGA JIMMY JOHN</t>
  </si>
  <si>
    <t>18142447</t>
  </si>
  <si>
    <t>MUEDAS MUNIVE MARIBEL</t>
  </si>
  <si>
    <t>45199607</t>
  </si>
  <si>
    <t>MULLISACA LUNA EDISON JHON</t>
  </si>
  <si>
    <t>BACHILLER EN ADMINISTRACION Y MARKETING</t>
  </si>
  <si>
    <t>1182-2019</t>
  </si>
  <si>
    <t>22292325</t>
  </si>
  <si>
    <t>MUNAYA TUPAC LUIS MARTIN</t>
  </si>
  <si>
    <t>42949666</t>
  </si>
  <si>
    <t>MUNDACA FLORES ALAN EDUARDO</t>
  </si>
  <si>
    <t>09534479</t>
  </si>
  <si>
    <t>MUNIVE PASCUAL LETICIA</t>
  </si>
  <si>
    <t>80055992</t>
  </si>
  <si>
    <t>MUÑANTE ZUÑIGA RUBEN ANTONIO</t>
  </si>
  <si>
    <t>TECNICO EN ELECTRONICA</t>
  </si>
  <si>
    <t>1377-2019</t>
  </si>
  <si>
    <t>46653596</t>
  </si>
  <si>
    <t>MUÑOZ PINEDO STALI DARIL</t>
  </si>
  <si>
    <t>ASISTENTE LEGAL DE PROCEDIMIENTO SANCIONADOR</t>
  </si>
  <si>
    <t>47597308</t>
  </si>
  <si>
    <t>MUÑOZ RAZZETTO ANGELA MILAGROS GUADALUPE</t>
  </si>
  <si>
    <t>47437897</t>
  </si>
  <si>
    <t>MUÑOZ VASQUEZ FLOR YADIRA</t>
  </si>
  <si>
    <t>43044161</t>
  </si>
  <si>
    <t>MUÑOZ VILLANUEVA PAOLO ROSSI</t>
  </si>
  <si>
    <t>1386-2019</t>
  </si>
  <si>
    <t>ANALISTA SENIOR B</t>
  </si>
  <si>
    <t>43252038</t>
  </si>
  <si>
    <t>MURGA COICO DEBORAH SELENIA</t>
  </si>
  <si>
    <t>45567381</t>
  </si>
  <si>
    <t>MURILLO LAURA ALEJANDRA NADIA</t>
  </si>
  <si>
    <t>ANALISTA UD LIMA</t>
  </si>
  <si>
    <t>46437991</t>
  </si>
  <si>
    <t>MUSAYON MONTAÑO LISET PAMELA</t>
  </si>
  <si>
    <t>709-2019</t>
  </si>
  <si>
    <t>72187802</t>
  </si>
  <si>
    <t>NAJARRO CHONG CARLOS EDUARDO</t>
  </si>
  <si>
    <t>02896348</t>
  </si>
  <si>
    <t>NALVARTE BALMACEDA MARCOS CHRISTIAN</t>
  </si>
  <si>
    <t>47958463</t>
  </si>
  <si>
    <t>NARRO AGUSTIN KETTY YARELIN</t>
  </si>
  <si>
    <t>882-2019</t>
  </si>
  <si>
    <t>COORDINADOR OPERATIVO - ANCASH</t>
  </si>
  <si>
    <t>44015695</t>
  </si>
  <si>
    <t>NARRO CAMONES CESAR FRANCO</t>
  </si>
  <si>
    <t>45403777</t>
  </si>
  <si>
    <t>NARVAEZ MUGGI LUIS CARLOS EDUARDO</t>
  </si>
  <si>
    <t>930-2019</t>
  </si>
  <si>
    <t>73305600</t>
  </si>
  <si>
    <t>NAVARRETE MERMA LIZBETH MEDALY</t>
  </si>
  <si>
    <t>685-2019</t>
  </si>
  <si>
    <t>18125826</t>
  </si>
  <si>
    <t>NAVARRO CACERES IKER ISAAC</t>
  </si>
  <si>
    <t>ESTUDIANTE TÉCNICO DE COMPUTACIÓN E INFORMÁTICA</t>
  </si>
  <si>
    <t>70315370</t>
  </si>
  <si>
    <t>NAVARRO CHAVEZ EXCEL JOB</t>
  </si>
  <si>
    <t>910-2019</t>
  </si>
  <si>
    <t>GESTOR OPERATIVO - TUMBES</t>
  </si>
  <si>
    <t>46905599</t>
  </si>
  <si>
    <t>NAVARRO COSTA ANTONNY JOEL</t>
  </si>
  <si>
    <t>48029861</t>
  </si>
  <si>
    <t>NAVARRO GONZALES JUAN JOSE AGUSTIN</t>
  </si>
  <si>
    <t>09517839</t>
  </si>
  <si>
    <t>NAVARRO MENDIZABAL PEDRO PABLO</t>
  </si>
  <si>
    <t>1165-2019</t>
  </si>
  <si>
    <t>ASISTENTE ADMINISTRATIVO A</t>
  </si>
  <si>
    <t>47275779</t>
  </si>
  <si>
    <t>NAVARRO NAVARRO KEVIN ALEXANDER</t>
  </si>
  <si>
    <t>BACH. ADMINISTRACIÓN</t>
  </si>
  <si>
    <t>RESPONSABLE DE LA GESTIÓN OPERATIVA EN LA E.P. TOMASIRI</t>
  </si>
  <si>
    <t>08151613</t>
  </si>
  <si>
    <t>NAVIDO RODRIGUEZ OSCAR IGNACIO</t>
  </si>
  <si>
    <t>TITULO PROFESIONAL EN CIENCIAS JURIDICAS Y POLITICAS</t>
  </si>
  <si>
    <t>Jefe de Grupo UD Arequipa</t>
  </si>
  <si>
    <t>618-2019</t>
  </si>
  <si>
    <t>40406501</t>
  </si>
  <si>
    <t>NECIOSUP LARA JORGE FERNANDO</t>
  </si>
  <si>
    <t xml:space="preserve">CONDUCTOR DE VEHÍCULO PARA REGIONES Y ESTACIONES DE PESAJE – REGIÓN LA LIBERTAD </t>
  </si>
  <si>
    <t>41711722</t>
  </si>
  <si>
    <t>NEIRA ACEITUNO DIONISIO ANTONIO</t>
  </si>
  <si>
    <t>72367723</t>
  </si>
  <si>
    <t>NEIRA MANIHUARI GIANMARCO WILLIAMS</t>
  </si>
  <si>
    <t>41378400</t>
  </si>
  <si>
    <t>NEYRA ALBURQUEQUE PETER LARRY</t>
  </si>
  <si>
    <t>1043-2019</t>
  </si>
  <si>
    <t>47795084</t>
  </si>
  <si>
    <t>NEYRA BAZALAR CLARA INES</t>
  </si>
  <si>
    <t>45878425</t>
  </si>
  <si>
    <t>NEYRA CARHUAVILCA JEAN PIERRE</t>
  </si>
  <si>
    <t>1222-2019</t>
  </si>
  <si>
    <t>43663965</t>
  </si>
  <si>
    <t>NEYRA ORE EDU ANTONIO</t>
  </si>
  <si>
    <t>25633684</t>
  </si>
  <si>
    <t>NICHO MORALES PABLO GILBERTO</t>
  </si>
  <si>
    <t>00483542</t>
  </si>
  <si>
    <t>NIETO CONTRERAS FLORENCIA MARTINA</t>
  </si>
  <si>
    <t>08445470</t>
  </si>
  <si>
    <t>NIETO SALINAS JAIME EDUARDO</t>
  </si>
  <si>
    <t>80186342</t>
  </si>
  <si>
    <t>NINA BARRAZUETA BILLY SIXTO</t>
  </si>
  <si>
    <t>45438264</t>
  </si>
  <si>
    <t>NINA CHAMBI OMAR HECTOR</t>
  </si>
  <si>
    <t>APOYO AL CONTROL DE TRAFICO PESADO EN LA E.P. PACANGUILLA</t>
  </si>
  <si>
    <t>43471875</t>
  </si>
  <si>
    <t>NINAQUISPE CARDENAS ANA LUCY</t>
  </si>
  <si>
    <t>70390792</t>
  </si>
  <si>
    <t>NIÑO ROMAN JORGE EMILIO</t>
  </si>
  <si>
    <t xml:space="preserve"> Resolutor UD Ica</t>
  </si>
  <si>
    <t>521-2019</t>
  </si>
  <si>
    <t>09789337</t>
  </si>
  <si>
    <t>NOA BARRIENTOS WILFREDO</t>
  </si>
  <si>
    <t>TÉCNICO EN ADMINISTRACIÓN</t>
  </si>
  <si>
    <t>29576358</t>
  </si>
  <si>
    <t>NOLASCO SOTELO VICENTE ANDRES</t>
  </si>
  <si>
    <t>47602581</t>
  </si>
  <si>
    <t>NOLE ALARCON DERY ARNALDO</t>
  </si>
  <si>
    <t>175-2019</t>
  </si>
  <si>
    <t>ASISTENTE EN INFORMACIÓN GEOGRÁFICA</t>
  </si>
  <si>
    <t>75658471</t>
  </si>
  <si>
    <t>NONGRADOS CORDOVA GLORIA XIMENA JHOANNA</t>
  </si>
  <si>
    <t>BACHILLER EN INGENIERÍA GEOGRÁFICA</t>
  </si>
  <si>
    <t>AUDITOR SENIOR I</t>
  </si>
  <si>
    <t>41017931</t>
  </si>
  <si>
    <t>NONTOL ROJAS MAYRA SHEYLA</t>
  </si>
  <si>
    <t>08880905</t>
  </si>
  <si>
    <t>NUÑEZ LEYVA GLORIA ANTONIA</t>
  </si>
  <si>
    <t>BACHILLER EN CIENCIAS ADMINISTRATIVAS Y CONTABLES</t>
  </si>
  <si>
    <t>06030273</t>
  </si>
  <si>
    <t>NUÑEZ SANCHEZ NELLY MIRIAM</t>
  </si>
  <si>
    <t>ASESOR TÉCNICO</t>
  </si>
  <si>
    <t>948-2019</t>
  </si>
  <si>
    <t>42052262</t>
  </si>
  <si>
    <t>ÑAHUI SACHA MARIO ISMAEL</t>
  </si>
  <si>
    <t>1401-2019</t>
  </si>
  <si>
    <t>47020548</t>
  </si>
  <si>
    <t>ÑAUPA PACO CECILIA PAOLA</t>
  </si>
  <si>
    <t>APOYO AL CONTROL DE TRAFICO PESADO – HUANCAYO</t>
  </si>
  <si>
    <t>42795175</t>
  </si>
  <si>
    <t>OBISPO ROMERO SERGIO ANTONIO</t>
  </si>
  <si>
    <t>46631250</t>
  </si>
  <si>
    <t>OBREGON VALENZUELA MARCO ANTONIO</t>
  </si>
  <si>
    <t>514-2019</t>
  </si>
  <si>
    <t>40659405</t>
  </si>
  <si>
    <t>OCAMPO OLABARRERA REINER SALVADOR</t>
  </si>
  <si>
    <t>1289-2019</t>
  </si>
  <si>
    <t>CHOFER DE POOL</t>
  </si>
  <si>
    <t>09832638</t>
  </si>
  <si>
    <t>OCHOA PAREDES ENZO ISRAEL</t>
  </si>
  <si>
    <t>42279415</t>
  </si>
  <si>
    <t>OCMIN BARBARAN GRIMMER</t>
  </si>
  <si>
    <t>TECNCIO EN CONTABILIDAD</t>
  </si>
  <si>
    <t>71883708</t>
  </si>
  <si>
    <t>OCUPA SANCHEZ BAMMY SHARUM</t>
  </si>
  <si>
    <t>616-2019</t>
  </si>
  <si>
    <t>JEFE DE LA UD AREQUIPA</t>
  </si>
  <si>
    <t>41365233</t>
  </si>
  <si>
    <t>OJEDA ARNICA JIMMY RENZO</t>
  </si>
  <si>
    <t>245-2019</t>
  </si>
  <si>
    <t>45834246</t>
  </si>
  <si>
    <t>OJEDA SALDARRIAGA JORGE LUICARLO</t>
  </si>
  <si>
    <t>454-2019</t>
  </si>
  <si>
    <t>44075608</t>
  </si>
  <si>
    <t>OLAGUIBEL BENAVENTE ALFREDO</t>
  </si>
  <si>
    <t>1027-2019</t>
  </si>
  <si>
    <t>INSPECTORES DE TRANSPORTE -  REGION LIMA</t>
  </si>
  <si>
    <t>45906400</t>
  </si>
  <si>
    <t>OLAYA RUIZ GARY JONATHAN</t>
  </si>
  <si>
    <t>25458313</t>
  </si>
  <si>
    <t>OLAZA CHACON JHONNY DOMINGO</t>
  </si>
  <si>
    <t>46631726</t>
  </si>
  <si>
    <t>OLAZO VILLENA ELIZABETH LILIANA</t>
  </si>
  <si>
    <t>1081-2019</t>
  </si>
  <si>
    <t>TÉCNICO EN NOTIFICACIONES I</t>
  </si>
  <si>
    <t>72414605</t>
  </si>
  <si>
    <t>OLIVA CORDOVA MARITA DEL CARMEN</t>
  </si>
  <si>
    <t>RESPONSABLE DE LA GESTIÓN OPERATIVA</t>
  </si>
  <si>
    <t>16738620</t>
  </si>
  <si>
    <t>OLIVA TONG CESAR MARTIN</t>
  </si>
  <si>
    <t>09937530</t>
  </si>
  <si>
    <t>OLIVARES BRICEÑO EUGENIO LUIS</t>
  </si>
  <si>
    <t>70</t>
  </si>
  <si>
    <t>07593181</t>
  </si>
  <si>
    <t>OLIVARES FEIJOO JOSE FRANCISCO JAVIER</t>
  </si>
  <si>
    <t>MAESTRIA EN CIENCIAS PENALES</t>
  </si>
  <si>
    <t>1239-2019</t>
  </si>
  <si>
    <t>44816078</t>
  </si>
  <si>
    <t>OLIVERA PEREZ CESAR ALBERTO</t>
  </si>
  <si>
    <t>16782260</t>
  </si>
  <si>
    <t>OLIVERA ROMERO ALVARO</t>
  </si>
  <si>
    <t>45627468</t>
  </si>
  <si>
    <t>OLORTEGUI ESTRADA EBER ERNESTO</t>
  </si>
  <si>
    <t>43264478</t>
  </si>
  <si>
    <t>OLORTEGUI ESTRADA WILMER VICENTE</t>
  </si>
  <si>
    <t>40183195</t>
  </si>
  <si>
    <t>ORBEGOZO SIHUINCHA MARCO ANTONIO</t>
  </si>
  <si>
    <t>48163019</t>
  </si>
  <si>
    <t>ORDINOLA SALINAS THOMY</t>
  </si>
  <si>
    <t>ESTUDIANTE UNIVERSITARIO EN CIENCIAS DE LA COMUNICACIÓN</t>
  </si>
  <si>
    <t>42936875</t>
  </si>
  <si>
    <t>ORDOÑEZ FLORES GLADYS</t>
  </si>
  <si>
    <t>02884664</t>
  </si>
  <si>
    <t>ORE FERNANDEZ PABLO ANTONIO</t>
  </si>
  <si>
    <t>44876087</t>
  </si>
  <si>
    <t>ORE MONTES ESTHER LIZET</t>
  </si>
  <si>
    <t>TECNICO EN ADMINISTRACIÓN  DE NEGOCIOS INTERNACIONALES</t>
  </si>
  <si>
    <t>641-2019</t>
  </si>
  <si>
    <t>43425017</t>
  </si>
  <si>
    <t>ORELLANA ROJAS JOSE JESUS</t>
  </si>
  <si>
    <t>41143944</t>
  </si>
  <si>
    <t>ORELLANA SANCHEZ MELISA LIZ</t>
  </si>
  <si>
    <t>1218-2019</t>
  </si>
  <si>
    <t>41253956</t>
  </si>
  <si>
    <t>ORELLANA TUTAYA EDGAR EMILIO</t>
  </si>
  <si>
    <t>08170977</t>
  </si>
  <si>
    <t>ORIHUELA CONDORI ROSA</t>
  </si>
  <si>
    <t>JEFE DE LA UD PUNO</t>
  </si>
  <si>
    <t>43879781</t>
  </si>
  <si>
    <t>ORMACHEA HUMPIRE ISAAC</t>
  </si>
  <si>
    <t>43330966</t>
  </si>
  <si>
    <t>ORMEÑO BAGLIETTO HUGO ERNESTO</t>
  </si>
  <si>
    <t>42543403</t>
  </si>
  <si>
    <t>ORREGO ANGELES RAUL MARTIN</t>
  </si>
  <si>
    <t>ANALISTA - REGIÓN ICA</t>
  </si>
  <si>
    <t>71005725</t>
  </si>
  <si>
    <t>ORTEGA CASTAÑEDA MIGUEL ANGEL</t>
  </si>
  <si>
    <t>TÍTULO PROFESIONAL DE ADMINISTRACIÓN DE EMPRESAS</t>
  </si>
  <si>
    <t>72154496</t>
  </si>
  <si>
    <t>ORTEGA PALOMINO GABRIELA SARA</t>
  </si>
  <si>
    <t>1396-2019</t>
  </si>
  <si>
    <t>43207467</t>
  </si>
  <si>
    <t>ORTIZ GONZALES SE CARLOS</t>
  </si>
  <si>
    <t>INSPECTOR DE TRANSPORTE - REGIÓN JUNÍN</t>
  </si>
  <si>
    <t>20072736</t>
  </si>
  <si>
    <t>OSCATEGUI TORRES JORGE LUIS</t>
  </si>
  <si>
    <t>ANALISTA DE DATOS</t>
  </si>
  <si>
    <t>06769747</t>
  </si>
  <si>
    <t>OSCCO PEREZ ESTEBAN PRAXIDES</t>
  </si>
  <si>
    <t>73230118</t>
  </si>
  <si>
    <t>OSORES RIVERA KATERINE ROCIO</t>
  </si>
  <si>
    <t>818-2019</t>
  </si>
  <si>
    <t>41003167</t>
  </si>
  <si>
    <t>OSORIAGA RAMIREZ SARA OLIVIA</t>
  </si>
  <si>
    <t>TITULO PROFESIONAL DE PERIODISTA</t>
  </si>
  <si>
    <t>41286035</t>
  </si>
  <si>
    <t>OSORIO ANDAGUA ALEJANDRO</t>
  </si>
  <si>
    <t>562-2019</t>
  </si>
  <si>
    <t>OSORIO ANGLAS ENILSA CATALINA</t>
  </si>
  <si>
    <t>70665459</t>
  </si>
  <si>
    <t>OTERO OVIEDO LEIMER ROLF</t>
  </si>
  <si>
    <t>TITULO PROFESIONAL EN GESTION EN HOTELERIA Y TURISMO</t>
  </si>
  <si>
    <t>796-2019</t>
  </si>
  <si>
    <t>INSPECTOR C MOTO REGIÓN LA LIBERTAD</t>
  </si>
  <si>
    <t>44896573</t>
  </si>
  <si>
    <t>OTINIANO EVANGELISTA VICTOR JOSE</t>
  </si>
  <si>
    <t>72231010</t>
  </si>
  <si>
    <t>OTORI TARQUI JAIME MANUEL</t>
  </si>
  <si>
    <t>747-2019</t>
  </si>
  <si>
    <t>42401176</t>
  </si>
  <si>
    <t>OYOLA CAVERO MARIO MIGUEL</t>
  </si>
  <si>
    <t>47800219</t>
  </si>
  <si>
    <t>PACA PACO LUIS MIGUEL</t>
  </si>
  <si>
    <t>612-2019</t>
  </si>
  <si>
    <t>INSPECTORES DE TRANSPORTE - REGIÓN LIMA</t>
  </si>
  <si>
    <t>25810009</t>
  </si>
  <si>
    <t>PACHECO CALDERON ALEJANDRO</t>
  </si>
  <si>
    <t>46112483</t>
  </si>
  <si>
    <t>PACHECO CANO JACKELINE ISABEL</t>
  </si>
  <si>
    <t>988-2019</t>
  </si>
  <si>
    <t>45623739</t>
  </si>
  <si>
    <t>PACHECO FARFAN BRIAN STEPHEN</t>
  </si>
  <si>
    <t>1179-2019</t>
  </si>
  <si>
    <t>44258943</t>
  </si>
  <si>
    <t>PACHECO MAMANI JOSE HERNAN</t>
  </si>
  <si>
    <t>850-2019</t>
  </si>
  <si>
    <t>71222936</t>
  </si>
  <si>
    <t>PACHECO TAPIA LUISA DEL CARMEN</t>
  </si>
  <si>
    <t>600-2019</t>
  </si>
  <si>
    <t>47217024</t>
  </si>
  <si>
    <t>PACHECO TEJADA BEATRIZ KAREN</t>
  </si>
  <si>
    <t>74371387</t>
  </si>
  <si>
    <t>PACHERREZ OTERO GLEYDI ELISBETH</t>
  </si>
  <si>
    <t>TÉCNICO EN SECRETARIADO EJECUTIVO</t>
  </si>
  <si>
    <t>20121136</t>
  </si>
  <si>
    <t>PACO CANALES ANGEL</t>
  </si>
  <si>
    <t>AGROPECUARIO</t>
  </si>
  <si>
    <t>APOYO EN LA GESTIÓN OPERATIVA DE LA E.P. DESAGUADERO</t>
  </si>
  <si>
    <t>01320880</t>
  </si>
  <si>
    <t>PACOMPIA QUISPE ELOY</t>
  </si>
  <si>
    <t>JEFE DE LA UD CAJAMARCA</t>
  </si>
  <si>
    <t>40602149</t>
  </si>
  <si>
    <t>PADILLA MANTILLA THOMY PAUL</t>
  </si>
  <si>
    <t>47504698</t>
  </si>
  <si>
    <t>PADILLA VERGARA GERHARD JEFFERSON</t>
  </si>
  <si>
    <t xml:space="preserve">TITULO PROFESIONAL EN DERECHO  </t>
  </si>
  <si>
    <t>887-2019</t>
  </si>
  <si>
    <t>48517685</t>
  </si>
  <si>
    <t>PAIVA NIEVES CARLOS DANIEL</t>
  </si>
  <si>
    <t>BACHILLER EN INGENIERIA AGRICOLA</t>
  </si>
  <si>
    <t>605-2019</t>
  </si>
  <si>
    <t>10354181</t>
  </si>
  <si>
    <t>PALOMINO CAMONES JULIO CESAR</t>
  </si>
  <si>
    <t>TÍTULO PROFESIONAL EN CONTABILIDAD MERCANTIL</t>
  </si>
  <si>
    <t>ASISTENTE TÉCNICO EN PLANEAMIENTO I</t>
  </si>
  <si>
    <t>76954475</t>
  </si>
  <si>
    <t>PALOMINO ESCOBAR GRUNDY BETTY</t>
  </si>
  <si>
    <t>1343-2019</t>
  </si>
  <si>
    <t>19853351</t>
  </si>
  <si>
    <t>PALOMINO ESTRELLA JORGE ANTONIO</t>
  </si>
  <si>
    <t>841-2019</t>
  </si>
  <si>
    <t>46324278</t>
  </si>
  <si>
    <t>PALOMINO HINOJOSA IMANUEL</t>
  </si>
  <si>
    <t>TITULO PROFESIONAL EN CIENCIAS DE LA COMUNICACION</t>
  </si>
  <si>
    <t>1317-2019</t>
  </si>
  <si>
    <t>46235751</t>
  </si>
  <si>
    <t>PALOMINO HUAMAN PABLO PERCY</t>
  </si>
  <si>
    <t>43156208</t>
  </si>
  <si>
    <t>PALOMINO LUNA JOHN MAX</t>
  </si>
  <si>
    <t>SUPERVISOR DE PESOS Y MEDIDAS</t>
  </si>
  <si>
    <t>828-2019</t>
  </si>
  <si>
    <t>44772445</t>
  </si>
  <si>
    <t>PALOMINO PARAGU JAIME ANDRES</t>
  </si>
  <si>
    <t>911-2019</t>
  </si>
  <si>
    <t>06747862</t>
  </si>
  <si>
    <t>PALOMINO PURILLA MANUEL ANTONIO</t>
  </si>
  <si>
    <t>47635999</t>
  </si>
  <si>
    <t>PAMPA PAASACA MARIA DEL CARMEN</t>
  </si>
  <si>
    <t>37</t>
  </si>
  <si>
    <t>02525072</t>
  </si>
  <si>
    <t>PAMPA VELASQUEZ ALEJANDRO</t>
  </si>
  <si>
    <t>143-2019</t>
  </si>
  <si>
    <t>40404170</t>
  </si>
  <si>
    <t>PANCA BUSTINCIO LENIN JHON</t>
  </si>
  <si>
    <t>TITULO PROFESIONAL EN INGENIERIA EN TELECOMUNICACIONES Y ELECTRÓNICA</t>
  </si>
  <si>
    <t>1033-2019</t>
  </si>
  <si>
    <t>46704074</t>
  </si>
  <si>
    <t>PANEZ MEZA JESUS JOSE</t>
  </si>
  <si>
    <t>70319344</t>
  </si>
  <si>
    <t>PANTOJA VILCHEZ SHAERLAEY DHANAE</t>
  </si>
  <si>
    <t>ESPECIALISTA TECNICO</t>
  </si>
  <si>
    <t>45480262</t>
  </si>
  <si>
    <t>PANUERA QUISPE ALDO ALEJANDRO</t>
  </si>
  <si>
    <t>950-2019</t>
  </si>
  <si>
    <t>10725564</t>
  </si>
  <si>
    <t>PARDO ARIAS LUIS ANDRES</t>
  </si>
  <si>
    <t>1280-2019</t>
  </si>
  <si>
    <t>41419988</t>
  </si>
  <si>
    <t>PARDO DIAZ HUBERT HENNRY</t>
  </si>
  <si>
    <t>42459966</t>
  </si>
  <si>
    <t>PARDO FLORES GUSTAVO ALFONSO</t>
  </si>
  <si>
    <t>582-2019</t>
  </si>
  <si>
    <t>43283212</t>
  </si>
  <si>
    <t>PAREDES ANDALUZ LUIS AUGUSTO</t>
  </si>
  <si>
    <t>676-2019</t>
  </si>
  <si>
    <t>00127982</t>
  </si>
  <si>
    <t>PAREDES AREVALO MERICET</t>
  </si>
  <si>
    <t>APOYO EN EL CONTROL DE TRAFICO - LA LIBERTAD</t>
  </si>
  <si>
    <t>80166318</t>
  </si>
  <si>
    <t>PAREDES CARRANZA MARCO ANTONIO</t>
  </si>
  <si>
    <t>ESTUDIANTE UNIVERSITARIO EN ADMINISTRACIÓN</t>
  </si>
  <si>
    <t>41837680</t>
  </si>
  <si>
    <t>PAREDES FEBRES URSULA</t>
  </si>
  <si>
    <t>ABOGADO - AREQUIPA</t>
  </si>
  <si>
    <t>43631982</t>
  </si>
  <si>
    <t>PAREDES GARAVITO ANDREA ALEJANDRA</t>
  </si>
  <si>
    <t>ASISTENTE TÉCNICO ADMINISTRATIVO-LEGAL</t>
  </si>
  <si>
    <t>71733781</t>
  </si>
  <si>
    <t>PAREDES MENDIETA MILAGROS</t>
  </si>
  <si>
    <t>1326-2019</t>
  </si>
  <si>
    <t>45437728</t>
  </si>
  <si>
    <t>PAREDES MONTALVO JULIO ANGEL</t>
  </si>
  <si>
    <t xml:space="preserve">BACHILLER EN CIENCIAS POLITICAS </t>
  </si>
  <si>
    <t>741-2019</t>
  </si>
  <si>
    <t>19252674</t>
  </si>
  <si>
    <t>PAREDES SANCHEZ MARIO RAMON</t>
  </si>
  <si>
    <t>05071465</t>
  </si>
  <si>
    <t>PAREDES SANTIAGO MARCOS MIGUEL</t>
  </si>
  <si>
    <t>46255751</t>
  </si>
  <si>
    <t>PAREDES VERASTEGUI MAYRA ALEJANDRA</t>
  </si>
  <si>
    <t xml:space="preserve">ASISTENTE ADMINISTRATIVO </t>
  </si>
  <si>
    <t>44426743</t>
  </si>
  <si>
    <t>PAREJA ZAPATA MARIA FIORELLA</t>
  </si>
  <si>
    <t>45296808</t>
  </si>
  <si>
    <t>PARI LOPEZ DIANA JOSEFINA</t>
  </si>
  <si>
    <t>1363-2019</t>
  </si>
  <si>
    <t>ANALISTA - REGIÓN MOQUEGUA</t>
  </si>
  <si>
    <t>00797785</t>
  </si>
  <si>
    <t>PARIA SOTO YUDHIT KARINA</t>
  </si>
  <si>
    <t>GESTOR OPERATIVO - AYACUCHO</t>
  </si>
  <si>
    <t>43249923</t>
  </si>
  <si>
    <t>PARODI QUISPE VANESSA</t>
  </si>
  <si>
    <t>45062137</t>
  </si>
  <si>
    <t>PARRA SOTO GRACE PATRICIA</t>
  </si>
  <si>
    <t>1024-2019</t>
  </si>
  <si>
    <t>41244032</t>
  </si>
  <si>
    <t>PASACHE MUCHOTRIGO JOSE FERNANDO</t>
  </si>
  <si>
    <t>47975877</t>
  </si>
  <si>
    <t>PASAPERA YANAYACO ANGEL DANIEL</t>
  </si>
  <si>
    <t>1130-2019</t>
  </si>
  <si>
    <t>AUDITOR I</t>
  </si>
  <si>
    <t>43216779</t>
  </si>
  <si>
    <t>PASCUAL ROJAS WILMER ALEXANDER</t>
  </si>
  <si>
    <t>694-2019</t>
  </si>
  <si>
    <t>70778676</t>
  </si>
  <si>
    <t>PATIÑO GENG ABNER RICARDO</t>
  </si>
  <si>
    <t>1200-2019</t>
  </si>
  <si>
    <t>02872973</t>
  </si>
  <si>
    <t>PATIÑO RIVERA JUAN CARLOS</t>
  </si>
  <si>
    <t>09731480</t>
  </si>
  <si>
    <t>PATRON GUZMAN BENJAMIN REYNALDO</t>
  </si>
  <si>
    <t>46541305</t>
  </si>
  <si>
    <t>PAUCAR JAIMES JULY</t>
  </si>
  <si>
    <t>463-2019</t>
  </si>
  <si>
    <t>10083088</t>
  </si>
  <si>
    <t>PAZOS CRUZ MANUEL FERNANDO</t>
  </si>
  <si>
    <t>ESTUDIANTE DE VII CICLO DE ING. CIVIL</t>
  </si>
  <si>
    <t>106</t>
  </si>
  <si>
    <t>73256376</t>
  </si>
  <si>
    <t>PELAEZ PASTOR JENNIFER SUE</t>
  </si>
  <si>
    <t>46388304</t>
  </si>
  <si>
    <t>PELAEZ TELLO MARIO BENJAMIN</t>
  </si>
  <si>
    <t>44516379</t>
  </si>
  <si>
    <t>PEÑA GERONIMO ROSA CONCEPCION</t>
  </si>
  <si>
    <t>114-2019</t>
  </si>
  <si>
    <t>46370175</t>
  </si>
  <si>
    <t>PEÑA HUANCA HELEN LURDES</t>
  </si>
  <si>
    <t>47156087</t>
  </si>
  <si>
    <t>PEÑA JARA MARIELLA VANESSA</t>
  </si>
  <si>
    <t>1376-2019</t>
  </si>
  <si>
    <t>OPERADOR PROFESIONAL EN RECURSOS HUMANOS</t>
  </si>
  <si>
    <t>43798042</t>
  </si>
  <si>
    <t>PEÑA RAMIREZ YONNY JAVIER</t>
  </si>
  <si>
    <t>ANALISTA PRINCIPAL</t>
  </si>
  <si>
    <t>40023945</t>
  </si>
  <si>
    <t>PEÑALOZA CONTRERAS MAXIMO EDUARDO</t>
  </si>
  <si>
    <t>45549409</t>
  </si>
  <si>
    <t>PEÑALOZA PASTOR DANIEL MARTIN</t>
  </si>
  <si>
    <t>551-2019</t>
  </si>
  <si>
    <t>42967211</t>
  </si>
  <si>
    <t>PERALTA DELGADILLO FRANK WILLY</t>
  </si>
  <si>
    <t>72535544</t>
  </si>
  <si>
    <t>PERALTA JOAQUIN NIZA LIZBET</t>
  </si>
  <si>
    <t>JEFE DE LA UD LA LIBERTAD</t>
  </si>
  <si>
    <t>18207216</t>
  </si>
  <si>
    <t>PERALTA POVEDA JESSICA JANETT</t>
  </si>
  <si>
    <t>966-2019</t>
  </si>
  <si>
    <t>46482588</t>
  </si>
  <si>
    <t>PEREYRA PEREZ JEAN CARLOS</t>
  </si>
  <si>
    <t>43531988</t>
  </si>
  <si>
    <t>PEREZ BALDEON RAUL GIOMAR</t>
  </si>
  <si>
    <t xml:space="preserve">ASISTENTE DE COMPENSACIONES </t>
  </si>
  <si>
    <t>73961410</t>
  </si>
  <si>
    <t>PEREZ FERNANDEZ MARCIA ISABEL</t>
  </si>
  <si>
    <t>OPERADOR PROFESIONAL DE RECURSOS HUMANOS</t>
  </si>
  <si>
    <t>371-2019</t>
  </si>
  <si>
    <t>41854378</t>
  </si>
  <si>
    <t>PEREZ GAMBINI MIGUEL HUMBERTO</t>
  </si>
  <si>
    <t>1082-2019</t>
  </si>
  <si>
    <t>40386152</t>
  </si>
  <si>
    <t>PEREZ MELENDEZ MARCOS BENJAMIN</t>
  </si>
  <si>
    <t>BACHILLER EN CIENCIAS ADMINISTRATIVAS Y ECONOMICAS</t>
  </si>
  <si>
    <t>904-2019</t>
  </si>
  <si>
    <t>RESPONSABLE DE LA GESTIÓN OPERATIVA - YURA</t>
  </si>
  <si>
    <t>40891687</t>
  </si>
  <si>
    <t>PEREZ PALO YSMAEL EDY</t>
  </si>
  <si>
    <t>46314710</t>
  </si>
  <si>
    <t>PEREZ RUIZ CLAUDIA ELISA</t>
  </si>
  <si>
    <t>08666699</t>
  </si>
  <si>
    <t>PERLA CARRASCO JORGE LUIS</t>
  </si>
  <si>
    <t>44455430</t>
  </si>
  <si>
    <t>PIMENTEL MEJIA EDWARD</t>
  </si>
  <si>
    <t>10729433</t>
  </si>
  <si>
    <t>PINEDA CRUZ ANGELICA MERCEDES</t>
  </si>
  <si>
    <t>860-2019</t>
  </si>
  <si>
    <t>44140837</t>
  </si>
  <si>
    <t>PINEDA RODRIGUEZ KARIN CARLA</t>
  </si>
  <si>
    <t>840-2019</t>
  </si>
  <si>
    <t>inspector</t>
  </si>
  <si>
    <t>17638086</t>
  </si>
  <si>
    <t>PINGO FARROÑAN MANUEL</t>
  </si>
  <si>
    <t>ASISTENTE ADMINISTRATIVO - PIURA</t>
  </si>
  <si>
    <t>70062368</t>
  </si>
  <si>
    <t>PINTADO PALACIOS GISSELA DORIBEHT</t>
  </si>
  <si>
    <t>RESPONSABLE EN LA GESTIÓN OPERATIVA DE LA ESTACIÓN DE PESAJE AREQUIPA</t>
  </si>
  <si>
    <t>29351307</t>
  </si>
  <si>
    <t>PINTO PINTO ZERAFIN NICOLAS</t>
  </si>
  <si>
    <t>41396644</t>
  </si>
  <si>
    <t>PIÑELLA COMECA FREDDY ANTONIO</t>
  </si>
  <si>
    <t>756-2019</t>
  </si>
  <si>
    <t xml:space="preserve">COORDINADOR </t>
  </si>
  <si>
    <t>17619794</t>
  </si>
  <si>
    <t>PIZARRO GRANADOS MAX ROGGER</t>
  </si>
  <si>
    <t>71263194</t>
  </si>
  <si>
    <t>PIZARRO TORRES ORIANA MISHEL</t>
  </si>
  <si>
    <t>10165323</t>
  </si>
  <si>
    <t>PLACIDO SALAS SILVIA</t>
  </si>
  <si>
    <t>535-2019</t>
  </si>
  <si>
    <t>ANALISTA II</t>
  </si>
  <si>
    <t>41557276</t>
  </si>
  <si>
    <t>PLASENCIA CORONADO PAUL ALEXIS</t>
  </si>
  <si>
    <t xml:space="preserve"> Resolutor UD La Libertad</t>
  </si>
  <si>
    <t>70859512</t>
  </si>
  <si>
    <t>PLASENCIA NAMOC SOFIA ESTEFANIA</t>
  </si>
  <si>
    <t>Inspector UD Cusco</t>
  </si>
  <si>
    <t>46710026</t>
  </si>
  <si>
    <t>POLO ALVAREZ JULISSA CAROLINA</t>
  </si>
  <si>
    <t>572-2019</t>
  </si>
  <si>
    <t>42936037</t>
  </si>
  <si>
    <t>POLO SANCHEZ JHON MARVIN</t>
  </si>
  <si>
    <t>16018302</t>
  </si>
  <si>
    <t>POMA LOAYZA MARGARITA</t>
  </si>
  <si>
    <t>1010-2019</t>
  </si>
  <si>
    <t>ASISTENTE DE TESORERÍA I</t>
  </si>
  <si>
    <t>06676540</t>
  </si>
  <si>
    <t>POMACAJA RENGIFO POLASKE ENRIQUE</t>
  </si>
  <si>
    <t>43459175</t>
  </si>
  <si>
    <t>PONCE CARREON HEIDI DANIELA</t>
  </si>
  <si>
    <t>712-2019</t>
  </si>
  <si>
    <t>40307317</t>
  </si>
  <si>
    <t>PONCE TORRES JOSE ANTONIO</t>
  </si>
  <si>
    <t>206-2019</t>
  </si>
  <si>
    <t>46348475</t>
  </si>
  <si>
    <t>PONCE YLLESCAS DAYHANA ESPERANZA</t>
  </si>
  <si>
    <t>922-2019</t>
  </si>
  <si>
    <t>43716579</t>
  </si>
  <si>
    <t>PONGO CALISAYA LUIS ERNESTO</t>
  </si>
  <si>
    <t>1315-2019</t>
  </si>
  <si>
    <t>41756552</t>
  </si>
  <si>
    <t>PORRAS ARAUJO ROSA ESPERANZA</t>
  </si>
  <si>
    <t>72506191</t>
  </si>
  <si>
    <t>PORRAS DIAZ GABRIEL ELIAS</t>
  </si>
  <si>
    <t>EGRESADO EN ADMINISTRACION DE EMPRESAS</t>
  </si>
  <si>
    <t>921-2019</t>
  </si>
  <si>
    <t>INSPECTOR DE TRANSITO</t>
  </si>
  <si>
    <t>07504446</t>
  </si>
  <si>
    <t>PORRAS ROMERO GUIDO RONAL</t>
  </si>
  <si>
    <t>39</t>
  </si>
  <si>
    <t>Inspector UD Cajamarca</t>
  </si>
  <si>
    <t>42651613</t>
  </si>
  <si>
    <t>PORTAL JORDAN ANGEL</t>
  </si>
  <si>
    <t>BACHILLER EN AGRONOMIA</t>
  </si>
  <si>
    <t>570-2019</t>
  </si>
  <si>
    <t>43104013</t>
  </si>
  <si>
    <t>PORTILLA FLORES ROGER ALEX</t>
  </si>
  <si>
    <t>26721998</t>
  </si>
  <si>
    <t>PORTILLA TORRES JUAN ANDRES</t>
  </si>
  <si>
    <t>1029-2019</t>
  </si>
  <si>
    <t>44617494</t>
  </si>
  <si>
    <t>PORTUGAL SALAS LEOPOLDO JOEL</t>
  </si>
  <si>
    <t>43037958</t>
  </si>
  <si>
    <t>POWER RONALD</t>
  </si>
  <si>
    <t>705-2019</t>
  </si>
  <si>
    <t>45718184</t>
  </si>
  <si>
    <t>POZO AYALA NICK JESUS</t>
  </si>
  <si>
    <t>ASISTENTE TÉCNICO ADMINISTRATIVO</t>
  </si>
  <si>
    <t>41562733</t>
  </si>
  <si>
    <t>PRADO DOMINGUEZ LILIANA</t>
  </si>
  <si>
    <t>28308077</t>
  </si>
  <si>
    <t>PRADO ENCISO WALTER ALBERTO</t>
  </si>
  <si>
    <t>70443942</t>
  </si>
  <si>
    <t>PRADO QUISPE LOIDA VICTORIA</t>
  </si>
  <si>
    <t>994-2019</t>
  </si>
  <si>
    <t>PROCURADOR PUBLICO ADJUNTO</t>
  </si>
  <si>
    <t>10536640</t>
  </si>
  <si>
    <t>PREGUNTEGUI MANTILLA JHONY ELIZABETH</t>
  </si>
  <si>
    <t>Inspector UD Tumbes</t>
  </si>
  <si>
    <t>41620157</t>
  </si>
  <si>
    <t>PUELL PEÑA WILLIAM</t>
  </si>
  <si>
    <t>615-2019</t>
  </si>
  <si>
    <t>23276592</t>
  </si>
  <si>
    <t>PUMACAHUA PALOMINO WILBER MATEO</t>
  </si>
  <si>
    <t>10642870</t>
  </si>
  <si>
    <t>PUMACAYO DORADO IVAN GUSTAVO</t>
  </si>
  <si>
    <t>47415368</t>
  </si>
  <si>
    <t>PURISACA CORNEJO YAXIL NATALI</t>
  </si>
  <si>
    <t>45303759</t>
  </si>
  <si>
    <t>PURIZACA HUARACA ESTHER</t>
  </si>
  <si>
    <t>45158480</t>
  </si>
  <si>
    <t>PURIZACA REATEGUI FREDDY ARNOLD</t>
  </si>
  <si>
    <t>DISEÑADOR GRAFICO</t>
  </si>
  <si>
    <t>72751924</t>
  </si>
  <si>
    <t>PURUGUAY BENITES YAJAIRA ESTEFANI</t>
  </si>
  <si>
    <t>PROFESIONAL ESPECIALISTA EN GESTIÓN DOCUMENTARIA Y ARCHIVO</t>
  </si>
  <si>
    <t>25680387</t>
  </si>
  <si>
    <t>PUYO CASTRO ALEJANDRO ALFREDO</t>
  </si>
  <si>
    <t>70202956</t>
  </si>
  <si>
    <t>QUEA JUANITO ROBERTO ANTONY</t>
  </si>
  <si>
    <t>BACHILLER DE INGENIERÍA ECONÓMICA</t>
  </si>
  <si>
    <t>46885219</t>
  </si>
  <si>
    <t>QUEREVALU PINGO PABLO LUIS AARON</t>
  </si>
  <si>
    <t>45794950</t>
  </si>
  <si>
    <t>QUEREVALU RAYMUNDO CINTHIA ARACELY</t>
  </si>
  <si>
    <t>489-2019</t>
  </si>
  <si>
    <t>42678431</t>
  </si>
  <si>
    <t>QUEREVALU YAMUNAQUE DE BECERRA MARIA DEL PILAR</t>
  </si>
  <si>
    <t>43369064</t>
  </si>
  <si>
    <t>QUESADA CHIARELLA JUAN CARLOS REYNALDO</t>
  </si>
  <si>
    <t>INSPECTOR ANCASH</t>
  </si>
  <si>
    <t>40316783</t>
  </si>
  <si>
    <t>QUEZADA BLANCO SUSAN KAROL</t>
  </si>
  <si>
    <t>TITULO PROFESIONAL EN ENFERMERIA</t>
  </si>
  <si>
    <t>719-2019</t>
  </si>
  <si>
    <t>JEFE DE LA UD SAN MARTIN</t>
  </si>
  <si>
    <t>09634645</t>
  </si>
  <si>
    <t>QUEZADA HIDALGO JUANA AYLIN</t>
  </si>
  <si>
    <t>INSPECTOR PIURA</t>
  </si>
  <si>
    <t>43080145</t>
  </si>
  <si>
    <t>QUEZADA PALACIOS INGRID DENISSE</t>
  </si>
  <si>
    <t>783-2019</t>
  </si>
  <si>
    <t>46335430</t>
  </si>
  <si>
    <t>QUIHUE FLORES DANA PAOLA</t>
  </si>
  <si>
    <t>1226-2019</t>
  </si>
  <si>
    <t>06871577</t>
  </si>
  <si>
    <t>QUINTANA MACHICAO SAUL</t>
  </si>
  <si>
    <t>08048516</t>
  </si>
  <si>
    <t>QUINTANA PAZOS OSCAR YSAAC</t>
  </si>
  <si>
    <t>09589145</t>
  </si>
  <si>
    <t>QUINTANA SALDARRIAGA JUAN ENRIQUE</t>
  </si>
  <si>
    <t>TITULO PROIFESIONAL EN INGENIERIA INDUSTRIAL</t>
  </si>
  <si>
    <t>681-2019</t>
  </si>
  <si>
    <t>1018-2019</t>
  </si>
  <si>
    <t>72494606</t>
  </si>
  <si>
    <t>QUINTANA VELA EDWAR</t>
  </si>
  <si>
    <t>1166-2019</t>
  </si>
  <si>
    <t>10764741</t>
  </si>
  <si>
    <t>QUINTANILLA YSMODES LOURDES TANIA</t>
  </si>
  <si>
    <t>APOYO AL CONTROL DEL TRAFICO PESADO DE DESAGUADERO</t>
  </si>
  <si>
    <t>41732885</t>
  </si>
  <si>
    <t>QUIÑONEZ CHOQUECOTA WILMER</t>
  </si>
  <si>
    <t>70674052</t>
  </si>
  <si>
    <t>QUIÑONEZ CORNEJO PEDRO GERARDO</t>
  </si>
  <si>
    <t>851-2019</t>
  </si>
  <si>
    <t>41574572</t>
  </si>
  <si>
    <t>QUIROZ CUBAS JULIO LEYSER</t>
  </si>
  <si>
    <t>46393342</t>
  </si>
  <si>
    <t>QUIROZ LLACSAHUACHE DIEGO ARMANDO</t>
  </si>
  <si>
    <t>55</t>
  </si>
  <si>
    <t>INSPECTOR EP PACANGUILLA</t>
  </si>
  <si>
    <t>19202568</t>
  </si>
  <si>
    <t>QUIROZ PORTILLA JOSE WILFREDO</t>
  </si>
  <si>
    <t xml:space="preserve">TITULO PROFESIONAL EN ECONOMIA </t>
  </si>
  <si>
    <t>16711587</t>
  </si>
  <si>
    <t>QUIROZ SALAZAR SONIA</t>
  </si>
  <si>
    <t>784-2019</t>
  </si>
  <si>
    <t>80327845</t>
  </si>
  <si>
    <t>QUIROZ TEJADA ANDY MIGUEL</t>
  </si>
  <si>
    <t>44725299</t>
  </si>
  <si>
    <t>QUISPE ABANTO MAYRA LILIBETH</t>
  </si>
  <si>
    <t>TITULO PROFESIONAL EN GEOGRAFIA</t>
  </si>
  <si>
    <t>1281-2019</t>
  </si>
  <si>
    <t>72535221</t>
  </si>
  <si>
    <t>QUISPE ASTETE JAMELITH DANITZA</t>
  </si>
  <si>
    <t>606-2019</t>
  </si>
  <si>
    <t>COORDINADOR OPERATIVO - JUNÍN</t>
  </si>
  <si>
    <t>20059540</t>
  </si>
  <si>
    <t>QUISPE BUITRON MIRIAM ROSA</t>
  </si>
  <si>
    <t>43151706</t>
  </si>
  <si>
    <t>QUISPE CATALAN CESAR</t>
  </si>
  <si>
    <t>727-2019</t>
  </si>
  <si>
    <t>01345128</t>
  </si>
  <si>
    <t>QUISPE CHAMBI FREDY ARTURO</t>
  </si>
  <si>
    <t>BACHILLER EN CIENCIAS DE LA EDUCACION</t>
  </si>
  <si>
    <t>30676255</t>
  </si>
  <si>
    <t>QUISPE COAQUIRA PERCY</t>
  </si>
  <si>
    <t>BACHILLER EN GESTION DE EMPRESAS</t>
  </si>
  <si>
    <t>550-2019</t>
  </si>
  <si>
    <t>20576246</t>
  </si>
  <si>
    <t>QUISPE COLLAZOS CESAR ALBERTO</t>
  </si>
  <si>
    <t>48040779</t>
  </si>
  <si>
    <t>QUISPE FLORES CRHISTIAN BRYAN</t>
  </si>
  <si>
    <t>43177117</t>
  </si>
  <si>
    <t>QUISPE GUERRA ANDRES FELIPE</t>
  </si>
  <si>
    <t>BACHILLER EN INGENIERÍA AGROINDUSTRIAL</t>
  </si>
  <si>
    <t>ABOGADO - AYACUCHO</t>
  </si>
  <si>
    <t>43116387</t>
  </si>
  <si>
    <t>QUISPE HUAMAN ROXANA</t>
  </si>
  <si>
    <t>45734195</t>
  </si>
  <si>
    <t>QUISPE JUAREZ LUIS ENRIQUE</t>
  </si>
  <si>
    <t>TITULOL PROFESIONAL EN CONTABILIDAD</t>
  </si>
  <si>
    <t>1140-2019</t>
  </si>
  <si>
    <t>73028797</t>
  </si>
  <si>
    <t>QUISPE LEON ADRIANA ELENA</t>
  </si>
  <si>
    <t>29281112</t>
  </si>
  <si>
    <t>QUISPE MARTINEZ JAIME JULIO</t>
  </si>
  <si>
    <t>83</t>
  </si>
  <si>
    <t>44244030</t>
  </si>
  <si>
    <t>QUISPE MENESES CELIA SULLA</t>
  </si>
  <si>
    <t>981-2019</t>
  </si>
  <si>
    <t>47534110</t>
  </si>
  <si>
    <t>QUISPE NARVAEZ CRISTIAN JAIR</t>
  </si>
  <si>
    <t>767-2019</t>
  </si>
  <si>
    <t>42768820</t>
  </si>
  <si>
    <t>QUISPE NINA KELY</t>
  </si>
  <si>
    <t>1156-2019</t>
  </si>
  <si>
    <t>APOYO A LA GESTIÓN OPERATIVA DE LA ESTACIÓN DE PESAJE ANTA</t>
  </si>
  <si>
    <t>42066770</t>
  </si>
  <si>
    <t>QUISPE PAREJA JORGE</t>
  </si>
  <si>
    <t>47885103</t>
  </si>
  <si>
    <t>QUISPE RAMOS DAVID</t>
  </si>
  <si>
    <t>41601744</t>
  </si>
  <si>
    <t>QUISPE SAMANIEGO YELINA EGLA</t>
  </si>
  <si>
    <t>748-2019</t>
  </si>
  <si>
    <t>46620551</t>
  </si>
  <si>
    <t>QUISPE SAUÑE ALEX PAUL</t>
  </si>
  <si>
    <t xml:space="preserve">TÍTULO PROFESIONAL EN INGENIERÍA DE SISTEMAS E INFORMÁTICA </t>
  </si>
  <si>
    <t>45893463</t>
  </si>
  <si>
    <t>QUISPE SERNA ROEL</t>
  </si>
  <si>
    <t>576-2019</t>
  </si>
  <si>
    <t>70120611</t>
  </si>
  <si>
    <t>QUISPE SOLANO MIGUEL ANGEL</t>
  </si>
  <si>
    <t>1391-2019</t>
  </si>
  <si>
    <t>45349149</t>
  </si>
  <si>
    <t>QUISPE VIZCARRA JOSE EDUARDO</t>
  </si>
  <si>
    <t>09778734</t>
  </si>
  <si>
    <t>QUISPE ZEVALLOS DANIEL ALBERTO</t>
  </si>
  <si>
    <t>1198-2019</t>
  </si>
  <si>
    <t>42588052</t>
  </si>
  <si>
    <t>QUISPEALAYA RUIZ EDER JOEL</t>
  </si>
  <si>
    <t>44165687</t>
  </si>
  <si>
    <t>QUISURUCO ROJAS EDITH ERIKA</t>
  </si>
  <si>
    <t>40325034</t>
  </si>
  <si>
    <t>RAMIREZ CAVERO PAULO CESAR</t>
  </si>
  <si>
    <t>TECNICO DE TRIPULANTE TERRESTRE</t>
  </si>
  <si>
    <t>97</t>
  </si>
  <si>
    <t>44370683</t>
  </si>
  <si>
    <t>RAMIREZ CHINCHAY SEGUNDO CARLOS</t>
  </si>
  <si>
    <t>TÍTULO PROFESIONAL DE INGENIERO DE SISTEMAS</t>
  </si>
  <si>
    <t>46367697</t>
  </si>
  <si>
    <t>RAMIREZ CORDOVA LUIS FRANCISCO</t>
  </si>
  <si>
    <t>05285715</t>
  </si>
  <si>
    <t>RAMIREZ DEL AGUILA JOSIEL WALDEMAR</t>
  </si>
  <si>
    <t>791-2019</t>
  </si>
  <si>
    <t>45114598</t>
  </si>
  <si>
    <t>RAMIREZ FABIAN CLAUDIA JACKELINE</t>
  </si>
  <si>
    <t>ASISTENTE DE ARTICULACIÓN II</t>
  </si>
  <si>
    <t>706-2019</t>
  </si>
  <si>
    <t>46460314</t>
  </si>
  <si>
    <t>RAMIREZ FLORIAN JAIME JUNIOR</t>
  </si>
  <si>
    <t>063926404</t>
  </si>
  <si>
    <t>RAMIREZ FUENTES ANALIA JOSE</t>
  </si>
  <si>
    <t>1334-2019</t>
  </si>
  <si>
    <t>RESOLUTOR II</t>
  </si>
  <si>
    <t>47078987</t>
  </si>
  <si>
    <t>RAMIREZ GOMEZ CARLOS EDUARDO</t>
  </si>
  <si>
    <t>43656974</t>
  </si>
  <si>
    <t>RAMIREZ GUTIERREZ DANILO FRANKLIN</t>
  </si>
  <si>
    <t>10409860</t>
  </si>
  <si>
    <t>RAMIREZ LOZANO ANTONIO RAMON</t>
  </si>
  <si>
    <t>ANALISTA DE BIENESTAR SOCIAL</t>
  </si>
  <si>
    <t>44508234</t>
  </si>
  <si>
    <t>RAMIREZ MEDINA GIOVANNA MARYBEL</t>
  </si>
  <si>
    <t>LICENCIADO EN PSICOLOGIA</t>
  </si>
  <si>
    <t>ANALISTA DE BIENESTAR SOCIAL II</t>
  </si>
  <si>
    <t>458-2019</t>
  </si>
  <si>
    <t>46751305</t>
  </si>
  <si>
    <t>RAMIREZ SARAVIA KEVIN ANDERSON</t>
  </si>
  <si>
    <t>1369-2019</t>
  </si>
  <si>
    <t>72050904</t>
  </si>
  <si>
    <t>RAMIREZ TREJO JORDY ARCADIO</t>
  </si>
  <si>
    <t>1388-2019</t>
  </si>
  <si>
    <t>41835947</t>
  </si>
  <si>
    <t>RAMIREZ VARONA CARMEN DEL ROSARIO</t>
  </si>
  <si>
    <t>00118736</t>
  </si>
  <si>
    <t>RAMIREZ VERTIZ JULIO RICARDO</t>
  </si>
  <si>
    <t>44118361</t>
  </si>
  <si>
    <t>RAMIREZ ZAMATA ROSARIO</t>
  </si>
  <si>
    <t>455-2019</t>
  </si>
  <si>
    <t>07528675</t>
  </si>
  <si>
    <t>RAMON HURTADO SENIN</t>
  </si>
  <si>
    <t>BACHILLER EN INGENIERIS DE SISTEMAS Y COMPUTACION</t>
  </si>
  <si>
    <t>70616326</t>
  </si>
  <si>
    <t>RAMOS ALFARO JUDITH ANGELA</t>
  </si>
  <si>
    <t>28461769</t>
  </si>
  <si>
    <t>RAMOS ASTO JULIAN</t>
  </si>
  <si>
    <t>06803340</t>
  </si>
  <si>
    <t>RAMOS CRESPO ERNESTO ZAMMAR</t>
  </si>
  <si>
    <t>BACHILLER EN ADMINISTRACIÓN Y SISTEMAS</t>
  </si>
  <si>
    <t>44374033</t>
  </si>
  <si>
    <t>RAMOS GUTIERREZ JESUS IVAN</t>
  </si>
  <si>
    <t>20-2020</t>
  </si>
  <si>
    <t>47695123</t>
  </si>
  <si>
    <t>RAMOS IPANAQUE JOSSELIN LIZZETH</t>
  </si>
  <si>
    <t>28309400</t>
  </si>
  <si>
    <t>RAMOS MENDOZA VICENTE</t>
  </si>
  <si>
    <t>74220349</t>
  </si>
  <si>
    <t>RAMOS PERCA KEVIN ALI</t>
  </si>
  <si>
    <t>1146-2019</t>
  </si>
  <si>
    <t xml:space="preserve"> Resolutor UD Junín</t>
  </si>
  <si>
    <t>20084531</t>
  </si>
  <si>
    <t>RAMOS REYMUNDO ROY ROBINSON</t>
  </si>
  <si>
    <t>522-2019</t>
  </si>
  <si>
    <t>40567260</t>
  </si>
  <si>
    <t>RAMOS SOTO MIGUEL</t>
  </si>
  <si>
    <t>TITULO PROFESIONAL EN INGENIERÍA CIVIL</t>
  </si>
  <si>
    <t>72552713</t>
  </si>
  <si>
    <t>RANILLA MANZANARES ALDANA ROCIO</t>
  </si>
  <si>
    <t>919-2019</t>
  </si>
  <si>
    <t>47351125</t>
  </si>
  <si>
    <t>RAQUI PEREZ ZULMA KATHERINE</t>
  </si>
  <si>
    <t>1013-2019</t>
  </si>
  <si>
    <t>43724637</t>
  </si>
  <si>
    <t>RAZURI GARCIA SHIRLEY ELIZABETH</t>
  </si>
  <si>
    <t>1001-2019</t>
  </si>
  <si>
    <t>INSPECTOR DE TRANSPORTE - TUMBES</t>
  </si>
  <si>
    <t>45472347</t>
  </si>
  <si>
    <t>REA VILCHEZ ANTONY JAVIER</t>
  </si>
  <si>
    <t>TÍTULO PROFESIONAL DE INGENIERÍA FORESTAL Y DEL MEDIO AMBIENTE</t>
  </si>
  <si>
    <t>72916547</t>
  </si>
  <si>
    <t>REATEGUI DIAZ PETER MICHELL</t>
  </si>
  <si>
    <t>SUPERVISOR GENERAL</t>
  </si>
  <si>
    <t>40585246</t>
  </si>
  <si>
    <t>REATEGUI GARCIA HAROLD</t>
  </si>
  <si>
    <t>JEFE DE LA UD LIMA</t>
  </si>
  <si>
    <t>ESPECIALISTA EN PROYECTOS DE INVERSIÓN PUBLICA</t>
  </si>
  <si>
    <t>42790556</t>
  </si>
  <si>
    <t>REBAZA ESPINOZA ABEL HERNAN</t>
  </si>
  <si>
    <t>TITULO PROFESIONAL DE ECONOMISTA</t>
  </si>
  <si>
    <t>ESPECIALISTA EN INVERSIÓN PÚBLICA</t>
  </si>
  <si>
    <t>909-2019</t>
  </si>
  <si>
    <t>41874141</t>
  </si>
  <si>
    <t>REBAZA LATOCHE JUAN CARLOS</t>
  </si>
  <si>
    <t>TITULO PROFESIONAL EN INGENIRIA QUIMICA</t>
  </si>
  <si>
    <t>1292-2019</t>
  </si>
  <si>
    <t>01309025</t>
  </si>
  <si>
    <t>REBOA VARGAS GISBERTO DOMINGO</t>
  </si>
  <si>
    <t>1067-2019</t>
  </si>
  <si>
    <t>41517836</t>
  </si>
  <si>
    <t>REBOSIO GARAY EDUARDO ANDRES</t>
  </si>
  <si>
    <t>ASISTENTE TÉCNICO ADMINISTRATIVO GAT</t>
  </si>
  <si>
    <t>1354-2019</t>
  </si>
  <si>
    <t>40048646</t>
  </si>
  <si>
    <t>REGALADO GOMEZ GUILLERMO ALBERTO</t>
  </si>
  <si>
    <t>836-2019</t>
  </si>
  <si>
    <t>10770560</t>
  </si>
  <si>
    <t>REGALADO TAMAYO RAUL</t>
  </si>
  <si>
    <t>48160552</t>
  </si>
  <si>
    <t>RENDON GUILLEN JOSE RENATO</t>
  </si>
  <si>
    <t>1379-2019</t>
  </si>
  <si>
    <t>40736942</t>
  </si>
  <si>
    <t>RENGIFO CHAVEZ LIZ KAROL</t>
  </si>
  <si>
    <t>CHOFER DE MOTOCICLETA</t>
  </si>
  <si>
    <t>40185040</t>
  </si>
  <si>
    <t>RENGIFO QUISPE RICHARD GUILLERMO</t>
  </si>
  <si>
    <t>22498556</t>
  </si>
  <si>
    <t>REPETTO OLIVARES LUIS ENRIQUE</t>
  </si>
  <si>
    <t>08164302</t>
  </si>
  <si>
    <t>REQUE DIAZ JOHNNY DANIELD</t>
  </si>
  <si>
    <t>1118-2019</t>
  </si>
  <si>
    <t>03677617</t>
  </si>
  <si>
    <t>RETO MANRIQUE JOSE ALEXANDER</t>
  </si>
  <si>
    <t>1135-2019</t>
  </si>
  <si>
    <t>46432143</t>
  </si>
  <si>
    <t>RETO SOLIS SHIRLEY VANESSA</t>
  </si>
  <si>
    <t>1136-2019</t>
  </si>
  <si>
    <t>10497958</t>
  </si>
  <si>
    <t>RETUERTO ATENCIO JESUS</t>
  </si>
  <si>
    <t>507-2019</t>
  </si>
  <si>
    <t>42719273</t>
  </si>
  <si>
    <t>REYES DELGADO ELIZABETH DIMELSA</t>
  </si>
  <si>
    <t>792-2019</t>
  </si>
  <si>
    <t>40136363</t>
  </si>
  <si>
    <t>REYES GONZALES GREGORY ANDRES</t>
  </si>
  <si>
    <t>ANALISTA DE ESTUDIOS</t>
  </si>
  <si>
    <t>47228418</t>
  </si>
  <si>
    <t>REYES LANDA SERGIO DAVID</t>
  </si>
  <si>
    <t>76284323</t>
  </si>
  <si>
    <t>REYES PACHECO JUAN ANTONY</t>
  </si>
  <si>
    <t>1290-2019</t>
  </si>
  <si>
    <t>ESPECIALISTA PARA LA ADMINISTRACIÓN DE LA INFORMACIÓN INSTITUCIONAL</t>
  </si>
  <si>
    <t>40174853</t>
  </si>
  <si>
    <t>REYNA ANGELES JESSICA JANET</t>
  </si>
  <si>
    <t>939-2019</t>
  </si>
  <si>
    <t>18120222</t>
  </si>
  <si>
    <t>REYNA LOPEZ VIOLETA SOLEDAD</t>
  </si>
  <si>
    <t>44449148</t>
  </si>
  <si>
    <t>REYNOSO LUNAREJO JOSE MIGUEL</t>
  </si>
  <si>
    <t>1083-2019</t>
  </si>
  <si>
    <t>INSPECTOR DE TRANSPORTE – TACNA</t>
  </si>
  <si>
    <t>42872946</t>
  </si>
  <si>
    <t>REYNOSO MAMANI JHONATAN BRIAN</t>
  </si>
  <si>
    <t>108-2019</t>
  </si>
  <si>
    <t>Jefe de Grupo UD Tacna</t>
  </si>
  <si>
    <t>632-2019</t>
  </si>
  <si>
    <t>APOYO DE CONTROL DE TRAFICO</t>
  </si>
  <si>
    <t>21297787</t>
  </si>
  <si>
    <t>RICALDI FABIAN FELIX EDUARDO</t>
  </si>
  <si>
    <t>41289055</t>
  </si>
  <si>
    <t>RICALDI RUPAY CESAR LENNER</t>
  </si>
  <si>
    <t>1036-2019</t>
  </si>
  <si>
    <t>41462122</t>
  </si>
  <si>
    <t>RICALDI SARAPURA ALDO ELIO</t>
  </si>
  <si>
    <t>TÍTULO PROFESIONAL TÉCNICO EN COMPUTACIÓN E INFORMÁTICA</t>
  </si>
  <si>
    <t>46258294</t>
  </si>
  <si>
    <t>RIOS BRAVO FRANKLIN</t>
  </si>
  <si>
    <t>45649454</t>
  </si>
  <si>
    <t>RIOS CAPUÑAY EVELYN</t>
  </si>
  <si>
    <t>TECNICO EN ADMINISTRACIÓN BANCARIA</t>
  </si>
  <si>
    <t>ASISTENTE ADMINISTRATIVO GAT</t>
  </si>
  <si>
    <t>1356-2019</t>
  </si>
  <si>
    <t>ANALISTA DE CONTRATACIONES III</t>
  </si>
  <si>
    <t>46370110</t>
  </si>
  <si>
    <t>RIOS SANCHEZ ANA MARIA</t>
  </si>
  <si>
    <t>1372-2019</t>
  </si>
  <si>
    <t>APOYO AL CONTROL DE TRAFICO PESADO EN LA EP CERRO AZUL</t>
  </si>
  <si>
    <t>41144147</t>
  </si>
  <si>
    <t>RIVADENEYRA GUTIERREZ JULIO DANIEL</t>
  </si>
  <si>
    <t>44147911</t>
  </si>
  <si>
    <t>RIVADENEYRA RODRIGUEZ GUISELA MAYRA</t>
  </si>
  <si>
    <t>651-2019</t>
  </si>
  <si>
    <t>48322237</t>
  </si>
  <si>
    <t>RIVAS CALLE PRICILA</t>
  </si>
  <si>
    <t>46482238</t>
  </si>
  <si>
    <t>RIVERA BUSTAMANTE RAFAEL SALVATORE</t>
  </si>
  <si>
    <t>70444619</t>
  </si>
  <si>
    <t>RIVERA CORDOVA WENDY MARIBEL</t>
  </si>
  <si>
    <t>22-2020</t>
  </si>
  <si>
    <t>Jefe de Grupo UD Junín</t>
  </si>
  <si>
    <t>41317458</t>
  </si>
  <si>
    <t>RIVERA GUILLERMO JHON CHARLLES</t>
  </si>
  <si>
    <t>624-2019</t>
  </si>
  <si>
    <t>PROFESIONAL SENIOR EN TESORERÍA</t>
  </si>
  <si>
    <t>09632180</t>
  </si>
  <si>
    <t>RIVERA HUAMAN LUCERO YVET</t>
  </si>
  <si>
    <t>COORDINADOR SENIOR PARA LA PLATAFORMA DE ATENCIÓN AL CIUDADANO</t>
  </si>
  <si>
    <t>10587270</t>
  </si>
  <si>
    <t>RIVERA PORRAS ROLANDO RAFAEL</t>
  </si>
  <si>
    <t>704-2019</t>
  </si>
  <si>
    <t>40969011</t>
  </si>
  <si>
    <t>RIVERO ARANIBAR JUAN STIVEN</t>
  </si>
  <si>
    <t>764-2019</t>
  </si>
  <si>
    <t>42519225</t>
  </si>
  <si>
    <t>RIVEROS LARA JESUS JONATHAN</t>
  </si>
  <si>
    <t>48117423</t>
  </si>
  <si>
    <t>RIVEROS LEIVA MIRKO ROYER</t>
  </si>
  <si>
    <t>25767236</t>
  </si>
  <si>
    <t>ROBLES COSSIO ALEXANDER</t>
  </si>
  <si>
    <t>RESPONSABLE DE LA GESTION OPERATIVA EN LA EP TOMASIRI</t>
  </si>
  <si>
    <t>46181398</t>
  </si>
  <si>
    <t>ROBLES HORNA ANA NATALI DEL ROCIO</t>
  </si>
  <si>
    <t>1314-2019</t>
  </si>
  <si>
    <t>47539269</t>
  </si>
  <si>
    <t>ROBLES OSORIO MAURO MARTIN</t>
  </si>
  <si>
    <t>46754101</t>
  </si>
  <si>
    <t>ROCA SALAZAR PIERO MARTIN</t>
  </si>
  <si>
    <t>512-2019</t>
  </si>
  <si>
    <t>1337-2019</t>
  </si>
  <si>
    <t>ESPECIALISTA EN PRESUPUESTO Y PROGRAMAS PRESUPUESTALES</t>
  </si>
  <si>
    <t>44121434</t>
  </si>
  <si>
    <t>RODRIGUEZ ABANTO JONATHAN IVAN</t>
  </si>
  <si>
    <t>APOYO EN LA GESTIÓN OPERATIVA DE LA E.P. SICUYANI</t>
  </si>
  <si>
    <t>01862688</t>
  </si>
  <si>
    <t>RODRIGUEZ ANDIA MARCOS PERCY</t>
  </si>
  <si>
    <t>43548993</t>
  </si>
  <si>
    <t>RODRIGUEZ ANGULO EDGARDO ROBERTO</t>
  </si>
  <si>
    <t>40819766</t>
  </si>
  <si>
    <t>RODRIGUEZ ASQUI DELIANA</t>
  </si>
  <si>
    <t>LICENCIADO EN COMPUTACION E INFORMATICA</t>
  </si>
  <si>
    <t>INSPECTOR - CHIMBOTE</t>
  </si>
  <si>
    <t>42197632</t>
  </si>
  <si>
    <t>RODRIGUEZ AYRAC CHARLIE LENIN</t>
  </si>
  <si>
    <t xml:space="preserve">MAGISTER EN ADMINISTRACION DE NEGOCIOS </t>
  </si>
  <si>
    <t>48039576</t>
  </si>
  <si>
    <t>RODRIGUEZ AZABACHE MARIA ALEJANDRA</t>
  </si>
  <si>
    <t>590-2019</t>
  </si>
  <si>
    <t>42703011</t>
  </si>
  <si>
    <t>RODRIGUEZ BAZAN FLOR DE MARIA</t>
  </si>
  <si>
    <t>690-2019</t>
  </si>
  <si>
    <t>42094635</t>
  </si>
  <si>
    <t>RODRIGUEZ DE LA CRUZ ISRAEL ESAUL</t>
  </si>
  <si>
    <t>GRADO DE BACHILLER EN ADMINISTRACIÓN DE TURISMO</t>
  </si>
  <si>
    <t>438-2019</t>
  </si>
  <si>
    <t>70472890</t>
  </si>
  <si>
    <t>RODRIGUEZ FERNANDEZ NELVI ANGEL</t>
  </si>
  <si>
    <t>47465288</t>
  </si>
  <si>
    <t>RODRIGUEZ GARRAFA LESSLI PILAR</t>
  </si>
  <si>
    <t>17944351</t>
  </si>
  <si>
    <t>RODRIGUEZ GUTIERREZ RUBEN</t>
  </si>
  <si>
    <t>25531185</t>
  </si>
  <si>
    <t>RODRIGUEZ JARAMILLO MILAGRITOS ESTHER</t>
  </si>
  <si>
    <t>22240257</t>
  </si>
  <si>
    <t>RODRIGUEZ LANDEO WILLIAM ELIAS</t>
  </si>
  <si>
    <t>40058116</t>
  </si>
  <si>
    <t>RODRIGUEZ ORTIZ KEMNY KROL</t>
  </si>
  <si>
    <t>160-2019</t>
  </si>
  <si>
    <t xml:space="preserve"> Resolutor UD Piura</t>
  </si>
  <si>
    <t>43992990</t>
  </si>
  <si>
    <t>RODRIGUEZ QUISPE HIRINA KATIUSHA</t>
  </si>
  <si>
    <t>916-2019</t>
  </si>
  <si>
    <t>AUXILIAR EN TESORERÍA</t>
  </si>
  <si>
    <t>45639133</t>
  </si>
  <si>
    <t>RODRIGUEZ RAMIREZ CRISTIAN JESUS</t>
  </si>
  <si>
    <t>40542524</t>
  </si>
  <si>
    <t>RODRIGUEZ RAMOS LUIS ALBERTO</t>
  </si>
  <si>
    <t>44828243</t>
  </si>
  <si>
    <t>RODRIGUEZ RIEGA EDWIN EMILIO</t>
  </si>
  <si>
    <t>APOYO MESA DE PARTE – REGIÓN LA LIBERTAD</t>
  </si>
  <si>
    <t>46457636</t>
  </si>
  <si>
    <t>RODRIGUEZ RODRIGUEZ ARANTXA CAROLINA</t>
  </si>
  <si>
    <t>00118113</t>
  </si>
  <si>
    <t>RODRIGUEZ RUIZ RODOLFO</t>
  </si>
  <si>
    <t>1274-2019</t>
  </si>
  <si>
    <t>41994680</t>
  </si>
  <si>
    <t>RODRIGUEZ SANCHEZ JOSE ANTONIO</t>
  </si>
  <si>
    <t>BACHILLER EN MATEMÁTICA APLICADA</t>
  </si>
  <si>
    <t>734-2019</t>
  </si>
  <si>
    <t>APOYO AL CONTROL DE TRAFICO PESADO EN LA E.P. CIUDAD DE DIOS</t>
  </si>
  <si>
    <t>42315052</t>
  </si>
  <si>
    <t>RODRIGUEZ SUAREZ LUIS MANUEL</t>
  </si>
  <si>
    <t>07880935</t>
  </si>
  <si>
    <t>RODRIGUEZ TINOCO JUANY TERESA</t>
  </si>
  <si>
    <t>ENFERMERIA</t>
  </si>
  <si>
    <t>APOYO AL CONTROL DE TRAFICO PESADO EN LA E.P. VESIQUE</t>
  </si>
  <si>
    <t>80011467</t>
  </si>
  <si>
    <t>RODRIGUEZ VILA RAINER CARUSSO</t>
  </si>
  <si>
    <t>42713830</t>
  </si>
  <si>
    <t>RODRIGUEZ VILLARREAL ESTEFANI</t>
  </si>
  <si>
    <t>1241-2019</t>
  </si>
  <si>
    <t>43130897</t>
  </si>
  <si>
    <t>RODRIGUEZ ZUMAETA CLAUDIA BERENICE</t>
  </si>
  <si>
    <t>848-2019</t>
  </si>
  <si>
    <t>45504568</t>
  </si>
  <si>
    <t>ROJAS AIQUIPA DEIVIS</t>
  </si>
  <si>
    <t>1342-2019</t>
  </si>
  <si>
    <t>RELACIONISTA PUBLICO</t>
  </si>
  <si>
    <t>41367108</t>
  </si>
  <si>
    <t>ROJAS BARDALEZ SILVIA PAULINA</t>
  </si>
  <si>
    <t xml:space="preserve">BACHILLER EN ARTE </t>
  </si>
  <si>
    <t>45200535</t>
  </si>
  <si>
    <t>ROJAS CARDEÑA OSCAR MARIO</t>
  </si>
  <si>
    <t>08286848</t>
  </si>
  <si>
    <t>ROJAS DE LA CRUZ JULIO HIPOLITO</t>
  </si>
  <si>
    <t>728-2019</t>
  </si>
  <si>
    <t>42811350</t>
  </si>
  <si>
    <t>ROJAS DOMINGUEZ CRISTHIAN HIPOLITO</t>
  </si>
  <si>
    <t>43585742</t>
  </si>
  <si>
    <t>ROJAS FERNANDEZ LADY LAURA</t>
  </si>
  <si>
    <t>29543449</t>
  </si>
  <si>
    <t>ROJAS LIENDO HENRRY JAVIER</t>
  </si>
  <si>
    <t>481-2019</t>
  </si>
  <si>
    <t>42731434</t>
  </si>
  <si>
    <t>ROJAS LUJAN OSCAR ANDRES</t>
  </si>
  <si>
    <t>BACHILLER EN INGERNIERÍA AMBIENTAL</t>
  </si>
  <si>
    <t>16125606</t>
  </si>
  <si>
    <t>ROJAS MARTINEZ LUIS JESUS</t>
  </si>
  <si>
    <t>103</t>
  </si>
  <si>
    <t>44501208</t>
  </si>
  <si>
    <t>ROJAS NAVARRO ELIZABETH</t>
  </si>
  <si>
    <t>43120059</t>
  </si>
  <si>
    <t>ROJAS OROPEZA ISRAEL</t>
  </si>
  <si>
    <t>859-2019</t>
  </si>
  <si>
    <t>73347054</t>
  </si>
  <si>
    <t>ROJAS ORTIZ LUIS DANIEL</t>
  </si>
  <si>
    <t>742-2019</t>
  </si>
  <si>
    <t>17643023</t>
  </si>
  <si>
    <t>ROJAS RAMOS RONALD JOAN</t>
  </si>
  <si>
    <t>731-2019</t>
  </si>
  <si>
    <t>46182205</t>
  </si>
  <si>
    <t>ROJAS RIOS ROSARIO</t>
  </si>
  <si>
    <t>40147299</t>
  </si>
  <si>
    <t>ROJAS RUIZ KELLY GIANINA</t>
  </si>
  <si>
    <t>TITULO PROFESIONAL EN EDUCACION</t>
  </si>
  <si>
    <t>1051-2019</t>
  </si>
  <si>
    <t>43594113</t>
  </si>
  <si>
    <t>ROJAS VARGAS RUTH VANESSA</t>
  </si>
  <si>
    <t>1227-2019</t>
  </si>
  <si>
    <t>41375124</t>
  </si>
  <si>
    <t>ROMAN GUERRERO TITO ALONSO</t>
  </si>
  <si>
    <t>08222092</t>
  </si>
  <si>
    <t>ROMERO DAZA GLADYS ELIANA</t>
  </si>
  <si>
    <t>1325-2019</t>
  </si>
  <si>
    <t>APOYO AL CONTROL DE TRAFICO PESADO EN LA E.P. CHICAMA</t>
  </si>
  <si>
    <t>16805276</t>
  </si>
  <si>
    <t>ROMERO GAMARRA CRISTIAN JAVIER</t>
  </si>
  <si>
    <t>41246645</t>
  </si>
  <si>
    <t>ROMERO MAYTA ELIZABETH VERONICA</t>
  </si>
  <si>
    <t>1007-2019</t>
  </si>
  <si>
    <t>73575216</t>
  </si>
  <si>
    <t>ROMERO QUISPE LUIS ALBERTO</t>
  </si>
  <si>
    <t>40120168</t>
  </si>
  <si>
    <t>ROMERO QUISPE VICTOR RAUL</t>
  </si>
  <si>
    <t>TITULO PROFESIONAL EN HISTORIA</t>
  </si>
  <si>
    <t>1357-2019</t>
  </si>
  <si>
    <t>44164071</t>
  </si>
  <si>
    <t>ROMERO ROJAS RHANDY RENAN</t>
  </si>
  <si>
    <t>713-2019</t>
  </si>
  <si>
    <t>08738184</t>
  </si>
  <si>
    <t>ROMERO SANTOYO PABLO</t>
  </si>
  <si>
    <t>1382-2019</t>
  </si>
  <si>
    <t>70986917</t>
  </si>
  <si>
    <t>ROMERO TADEO AYMED ESTELA</t>
  </si>
  <si>
    <t>443-2019</t>
  </si>
  <si>
    <t>APOYO EN LA GESTIÓN OPERATIVA DE LA E.P. COCACHACRA</t>
  </si>
  <si>
    <t>07770356</t>
  </si>
  <si>
    <t>ROMERO VELAZQUE LEONIDAS</t>
  </si>
  <si>
    <t>ASISTENTE TÉCNICO EP</t>
  </si>
  <si>
    <t>1355-2019</t>
  </si>
  <si>
    <t>ASISTENTE DE PATRIMONIO</t>
  </si>
  <si>
    <t>43325416</t>
  </si>
  <si>
    <t>ROMO QUISPE LUIS ANTONIO</t>
  </si>
  <si>
    <t>TÉCNICO EN COMPUTACION E INFORMATICA</t>
  </si>
  <si>
    <t>48068696</t>
  </si>
  <si>
    <t>RONCAL CARO EMILIO ENRIQUE</t>
  </si>
  <si>
    <t>565-2019</t>
  </si>
  <si>
    <t>ESPECIALISTA EN GEORREFERENCIACIÓN DE INFORMACIÓN</t>
  </si>
  <si>
    <t>46584224</t>
  </si>
  <si>
    <t>RONCHI FARFAN LUIS ALBERTO</t>
  </si>
  <si>
    <t>TITULO PROFESIONAL EN INGENIERIA GEOGRAFICA</t>
  </si>
  <si>
    <t>1366-2019</t>
  </si>
  <si>
    <t>46782420</t>
  </si>
  <si>
    <t>RONDON ARANIBAR MAURICE ALONSO</t>
  </si>
  <si>
    <t>714-2019</t>
  </si>
  <si>
    <t>70440856</t>
  </si>
  <si>
    <t>RONDOY GALLEGO ALBA AMALIA</t>
  </si>
  <si>
    <t>BACHILLER EN COMPUTACION CIENTIFICA</t>
  </si>
  <si>
    <t>751-2019</t>
  </si>
  <si>
    <t>ASISTENTE EN PROCESAMIENTO DE DATOS</t>
  </si>
  <si>
    <t>41636625</t>
  </si>
  <si>
    <t>RONDOY QUISPE FELIX ORLANDO</t>
  </si>
  <si>
    <t>RESOLUTOR UD MOQUEGUA</t>
  </si>
  <si>
    <t>42148466</t>
  </si>
  <si>
    <t>ROQUE TICONA JOSE LUIS</t>
  </si>
  <si>
    <t>1000-2019</t>
  </si>
  <si>
    <t>APOYO EN LA GESTIÓN OPERATIVA DE LA E.P. CERRO AZUL</t>
  </si>
  <si>
    <t>21263045</t>
  </si>
  <si>
    <t>ROSADO DELGADO CESAR ANTONIO</t>
  </si>
  <si>
    <t>70358430</t>
  </si>
  <si>
    <t>ROSALES LOPEZ STEFANY DEL ROSARIO</t>
  </si>
  <si>
    <t>863-2019</t>
  </si>
  <si>
    <t>07501897</t>
  </si>
  <si>
    <t>ROSALES RIVERA ROBERTO HERMINIO</t>
  </si>
  <si>
    <t>1340-2019</t>
  </si>
  <si>
    <t>TÉCNICO EN SERVICIO DE MANTENIMIENTO</t>
  </si>
  <si>
    <t>21285295</t>
  </si>
  <si>
    <t>ROSALES SANTOS JUAN LUIS</t>
  </si>
  <si>
    <t>ESPECIALISTA EN GESTIÓN DOCUMENTAL Y ARCHIVO</t>
  </si>
  <si>
    <t>72753845</t>
  </si>
  <si>
    <t>ROSALINO VERA LAURA BRUNELLA</t>
  </si>
  <si>
    <t>TITULO PROFESIONAL EN CIENCIAS CON ESPECIALIDAD EN HISTORIA</t>
  </si>
  <si>
    <t>COORDINADOR DE ARCHIVO CENTRAL</t>
  </si>
  <si>
    <t>918-2019</t>
  </si>
  <si>
    <t>ESPECIALISTA DE SISTEMAS INFORMÁTICOS II</t>
  </si>
  <si>
    <t>41510837</t>
  </si>
  <si>
    <t>ROSAS CABEZA JOSE MANUEL</t>
  </si>
  <si>
    <t>TÍTULO PROFESIONAL EN INGENIERIA DE SISTEMAS</t>
  </si>
  <si>
    <t>19333086</t>
  </si>
  <si>
    <t>ROSAS CAMPOS DRIK FRANK</t>
  </si>
  <si>
    <t>40252240</t>
  </si>
  <si>
    <t>ROSAS MACHUCA JOEL ADHEMIR</t>
  </si>
  <si>
    <t>1195-2019</t>
  </si>
  <si>
    <t>ANALISTA - CAJAMARCA</t>
  </si>
  <si>
    <t>16755415</t>
  </si>
  <si>
    <t>ROSAS MORENO JULIO CESAR</t>
  </si>
  <si>
    <t>42749688</t>
  </si>
  <si>
    <t>ROSSI CHACON JESSICA RAQUEL</t>
  </si>
  <si>
    <t>46862062</t>
  </si>
  <si>
    <t>ROVEGÑO HUARIPAUCAR MARIA ISABEL</t>
  </si>
  <si>
    <t>72545399</t>
  </si>
  <si>
    <t>RUBIO HUARNIZ DIEGO ALEJANDRO</t>
  </si>
  <si>
    <t>453-2019</t>
  </si>
  <si>
    <t>INSPECTOR DE TRANSPORTE REGIÓN CAJAMARCA</t>
  </si>
  <si>
    <t>45452683</t>
  </si>
  <si>
    <t>RUDAS GONZALES WILMER</t>
  </si>
  <si>
    <t>70437404</t>
  </si>
  <si>
    <t>RUELAS BORJA JESSICA MELISSA</t>
  </si>
  <si>
    <t>1347-2019</t>
  </si>
  <si>
    <t>42962840</t>
  </si>
  <si>
    <t>RUELAS TICONA CARMEN JANETH</t>
  </si>
  <si>
    <t>02600563</t>
  </si>
  <si>
    <t>RUFINO ESCOBAR MARCELINO</t>
  </si>
  <si>
    <t>TECNICO EN EDUCACIÓN PRIMARIA</t>
  </si>
  <si>
    <t>AUDITOR SENIOR II</t>
  </si>
  <si>
    <t>40712210</t>
  </si>
  <si>
    <t>RUFINO GABRIEL LUCILA NIVARDA</t>
  </si>
  <si>
    <t xml:space="preserve">TITULO PROFESIONAL DE CONTADOR </t>
  </si>
  <si>
    <t>44119319</t>
  </si>
  <si>
    <t>RUIZ ATOCHE TATIANA VANESSA</t>
  </si>
  <si>
    <t>DISEÑO GRAFICO</t>
  </si>
  <si>
    <t>07626989</t>
  </si>
  <si>
    <t>RUIZ BUZZI MARIA CARLA</t>
  </si>
  <si>
    <t>EGRESADO TECNICO EN COMPUTACIÓN E INFORMÁTICA</t>
  </si>
  <si>
    <t>1327-2019</t>
  </si>
  <si>
    <t>ABOGADO - ICA</t>
  </si>
  <si>
    <t>41646062</t>
  </si>
  <si>
    <t>RUIZ CASTRO LUIS ALFONSO</t>
  </si>
  <si>
    <t>ABOGADO UD ICA</t>
  </si>
  <si>
    <t>40680228</t>
  </si>
  <si>
    <t>RUIZ CELI JIMMY GAVANIEL</t>
  </si>
  <si>
    <t>TENICO</t>
  </si>
  <si>
    <t>40571800</t>
  </si>
  <si>
    <t>RUIZ CHIRA CESAR AUGUSTO</t>
  </si>
  <si>
    <t>782-2019</t>
  </si>
  <si>
    <t>ANALISTA EN RECURSOS HUMANOS</t>
  </si>
  <si>
    <t>10180514</t>
  </si>
  <si>
    <t>RUIZ ESCALANTE ANA CECILIA</t>
  </si>
  <si>
    <t>ANALISTA DE FISCALIZACIÓN</t>
  </si>
  <si>
    <t>45054574</t>
  </si>
  <si>
    <t>RUIZ LOPEZ YEIMMY CHRISTOFER</t>
  </si>
  <si>
    <t>461-2019</t>
  </si>
  <si>
    <t>COORDINADOR I</t>
  </si>
  <si>
    <t>09965821</t>
  </si>
  <si>
    <t>RUIZ LUJAN CAROLINA</t>
  </si>
  <si>
    <t>40596051</t>
  </si>
  <si>
    <t>RUIZ PORRAS CARLOS EDHSON</t>
  </si>
  <si>
    <t>1191-2019</t>
  </si>
  <si>
    <t>SECRETARIA DE ALTA DIRECCIÓN</t>
  </si>
  <si>
    <t>42936959</t>
  </si>
  <si>
    <t>RUIZ PUYO CECILIA</t>
  </si>
  <si>
    <t>44128323</t>
  </si>
  <si>
    <t>RUIZ RAMIREZ PERCY FERNANDO</t>
  </si>
  <si>
    <t>74893436</t>
  </si>
  <si>
    <t>RUIZ ROJAS JOHAN JESUS</t>
  </si>
  <si>
    <t>901-2019</t>
  </si>
  <si>
    <t>47202886</t>
  </si>
  <si>
    <t>RUIZ TIRADO MERCEDES PATRICIA</t>
  </si>
  <si>
    <t>895-2019</t>
  </si>
  <si>
    <t>41985444</t>
  </si>
  <si>
    <t>SAAVEDRA CANAZA WILLINGTON JAMIER</t>
  </si>
  <si>
    <t>861-2019</t>
  </si>
  <si>
    <t>41308706</t>
  </si>
  <si>
    <t>SAAVEDRA GAMARRA JHONNY RICHARD</t>
  </si>
  <si>
    <t>991-2019</t>
  </si>
  <si>
    <t>42947995</t>
  </si>
  <si>
    <t>SAAVEDRA MALLQUI TITO ALEJANDRO</t>
  </si>
  <si>
    <t>TITULO PROFESIONAL EN DERECHO  CIENCIAS POLITICAS</t>
  </si>
  <si>
    <t>575-2019</t>
  </si>
  <si>
    <t>45707207</t>
  </si>
  <si>
    <t>SAAVEDRA PUCHULAN LIZETH DE LOS MILAGROS</t>
  </si>
  <si>
    <t>70464525</t>
  </si>
  <si>
    <t>SAAVEDRA SALAS CRISTIAN ADAN</t>
  </si>
  <si>
    <t>BACHILLER EN INGENIERIA AMBIENTAL</t>
  </si>
  <si>
    <t>790-2019</t>
  </si>
  <si>
    <t>43994399</t>
  </si>
  <si>
    <t>SAAVEDRA SOSA KHRISTIAN MANUEL</t>
  </si>
  <si>
    <t>BACHILLER EN ING. INDUSTRIAL</t>
  </si>
  <si>
    <t>05400320</t>
  </si>
  <si>
    <t>SABINO AGUILAR PEDRO ALEXANDER</t>
  </si>
  <si>
    <t>40807617</t>
  </si>
  <si>
    <t>SACSA CENTENO FELIX HEZRON</t>
  </si>
  <si>
    <t>1331-2019</t>
  </si>
  <si>
    <t>08301381</t>
  </si>
  <si>
    <t>SAENZ BENITES ROBERTO FERNANDO</t>
  </si>
  <si>
    <t>ANALISTA OPERATIVO UD LIMA</t>
  </si>
  <si>
    <t>41527227</t>
  </si>
  <si>
    <t>SAENZ CARRILLO EDITH MILAGROS</t>
  </si>
  <si>
    <t>1351-2019</t>
  </si>
  <si>
    <t>44374447</t>
  </si>
  <si>
    <t>SAITO LAPA GINA JUDITH</t>
  </si>
  <si>
    <t>702-2019</t>
  </si>
  <si>
    <t>47706117</t>
  </si>
  <si>
    <t>SAJAMI RUIZ PEDRO BELKI</t>
  </si>
  <si>
    <t>32738247</t>
  </si>
  <si>
    <t>SALAS ARTEAGA VICTOR HUGO</t>
  </si>
  <si>
    <t>Jefe de Grupo UD Huánuco</t>
  </si>
  <si>
    <t>43390013</t>
  </si>
  <si>
    <t>SALAS ESTEBAN MOISES</t>
  </si>
  <si>
    <t>622-2019</t>
  </si>
  <si>
    <t>48431471</t>
  </si>
  <si>
    <t>SALAS FERNANDEZ PAOLA BEATRIZ</t>
  </si>
  <si>
    <t>BACHILLER EN INGENIERIA INDUSTRIAL Y COMERCIAL</t>
  </si>
  <si>
    <t>1294-2019</t>
  </si>
  <si>
    <t>44908165</t>
  </si>
  <si>
    <t>SALAS HERRERA GERARDO FELIX</t>
  </si>
  <si>
    <t>71107741</t>
  </si>
  <si>
    <t>SALAS LAINEZ JESUS MANUEL ALEJANDRO</t>
  </si>
  <si>
    <t>583-2019</t>
  </si>
  <si>
    <t>70063595</t>
  </si>
  <si>
    <t>SALAS LOZA JOSE ANTONIO</t>
  </si>
  <si>
    <t>TITULO PROFESIONAL EN INGENIERIA ECONOMICA</t>
  </si>
  <si>
    <t>1045-2019</t>
  </si>
  <si>
    <t>70446017</t>
  </si>
  <si>
    <t>SALAS MAMANI VICTOR RAUL</t>
  </si>
  <si>
    <t>856-2019</t>
  </si>
  <si>
    <t>APOYO A LA GESTIÓN OPERATIVA DE LA ESTACIÓN DE PESAJE IZCAHUACA</t>
  </si>
  <si>
    <t>46831849</t>
  </si>
  <si>
    <t>SALAS PIZARRO MANUEL</t>
  </si>
  <si>
    <t>46760151</t>
  </si>
  <si>
    <t>SALAS PRECIADO DE OCAS HELEN KATHELEN</t>
  </si>
  <si>
    <t>899-2019</t>
  </si>
  <si>
    <t>72547265</t>
  </si>
  <si>
    <t>SALAS RAMIREZ JUVER BRAYAN</t>
  </si>
  <si>
    <t>1052-2019</t>
  </si>
  <si>
    <t>10762763</t>
  </si>
  <si>
    <t>SALAS ZEGARRA ALEJANDRO ANTONIO</t>
  </si>
  <si>
    <t xml:space="preserve">MAGISTER EN ADMINISTRACIÓN Y GESTIÓN PÚBLICA </t>
  </si>
  <si>
    <t>42758660</t>
  </si>
  <si>
    <t>SALAZAR CHAVEZ GEORGE ALAN</t>
  </si>
  <si>
    <t>TITULO PROFESIONAL DE ECONOMIA</t>
  </si>
  <si>
    <t>1023-2019</t>
  </si>
  <si>
    <t>40485081</t>
  </si>
  <si>
    <t>SALAZAR LEON GIOVANNI SANDRO</t>
  </si>
  <si>
    <t>41757771</t>
  </si>
  <si>
    <t>SALAZAR MARIN GLORIA MERCEDES</t>
  </si>
  <si>
    <t>BACHILLER EN MATEMATICA PURA</t>
  </si>
  <si>
    <t>1119-2019</t>
  </si>
  <si>
    <t>44437264</t>
  </si>
  <si>
    <t>SALAZAR REYNA OSCAR MANUEL</t>
  </si>
  <si>
    <t>42883021</t>
  </si>
  <si>
    <t>SALAZAR ZAVALETA CARLOS RAUL</t>
  </si>
  <si>
    <t>43042252</t>
  </si>
  <si>
    <t>SALCEDO TORRES DELFOR BRUNO</t>
  </si>
  <si>
    <t>496-2019</t>
  </si>
  <si>
    <t>33261508</t>
  </si>
  <si>
    <t>SALDAÑA ALVAREZ UBERT WILLIAM</t>
  </si>
  <si>
    <t>PROFESIONAL TÉCNICO A EN RECURSOS HUMANOS</t>
  </si>
  <si>
    <t>46229096</t>
  </si>
  <si>
    <t>SALDAÑA ESPEJO SAYRA LIZETH</t>
  </si>
  <si>
    <t>21142872</t>
  </si>
  <si>
    <t>SALDAÑA FALCON MARITZA ESTELA</t>
  </si>
  <si>
    <t>45261197</t>
  </si>
  <si>
    <t>SALDIVAR CARRASCO JUNIOR IVAN</t>
  </si>
  <si>
    <t>APOYO EN LA GESTIÓN OPERATIVA DE LA E.P. CHICAMA</t>
  </si>
  <si>
    <t>18067793</t>
  </si>
  <si>
    <t>SALGADO GUARDERAS MARIO MANUEL</t>
  </si>
  <si>
    <t>09298820</t>
  </si>
  <si>
    <t>SALINAS AZAÑA WILFREDO ANTONIO</t>
  </si>
  <si>
    <t>21880048</t>
  </si>
  <si>
    <t>SALVADOR GONZALES FELIX ALEJANDRO</t>
  </si>
  <si>
    <t>1299-2019</t>
  </si>
  <si>
    <t>43221935</t>
  </si>
  <si>
    <t>SALVATIERRA RAMOS CINTHIA MONICA</t>
  </si>
  <si>
    <t>22521009</t>
  </si>
  <si>
    <t>SAMAME GOMEZ MIGUEL ANGEL</t>
  </si>
  <si>
    <t>723-2019</t>
  </si>
  <si>
    <t>40653080</t>
  </si>
  <si>
    <t>SAMANAMUD ZAVALETA CARLOS ALEXANDER</t>
  </si>
  <si>
    <t>1120-2019</t>
  </si>
  <si>
    <t>44337560</t>
  </si>
  <si>
    <t>SAMANIEGO MARCHAN DIANA KATHERINE</t>
  </si>
  <si>
    <t>542-2019</t>
  </si>
  <si>
    <t>70758352</t>
  </si>
  <si>
    <t>SAMANIEGO RAMIREZ JAVIER EDUARDO</t>
  </si>
  <si>
    <t>29663540</t>
  </si>
  <si>
    <t>SAMOS RIVERA LUIS ALBERTO</t>
  </si>
  <si>
    <t>46845610</t>
  </si>
  <si>
    <t>SANABRIA VALENCIA GEOVANNA HAYDEE</t>
  </si>
  <si>
    <t>40724333</t>
  </si>
  <si>
    <t>SANCHEZ ACHAMIZO FRANK ISMAEL</t>
  </si>
  <si>
    <t>42317735</t>
  </si>
  <si>
    <t>SANCHEZ ACUÑA BERTHA MARIA</t>
  </si>
  <si>
    <t>BACHILLER EN ESTADISTICA</t>
  </si>
  <si>
    <t>1091-2019</t>
  </si>
  <si>
    <t>76723633</t>
  </si>
  <si>
    <t>SANCHEZ ALIAGA JHOAN RAUL</t>
  </si>
  <si>
    <t>ASESOR II</t>
  </si>
  <si>
    <t>44538866</t>
  </si>
  <si>
    <t>SANCHEZ ARATIA CRISTIAN JESUS</t>
  </si>
  <si>
    <t>44384213</t>
  </si>
  <si>
    <t>SANCHEZ AYQUIPA YOMAX</t>
  </si>
  <si>
    <t xml:space="preserve">BACHILLER EN DERECHO </t>
  </si>
  <si>
    <t>804-2019</t>
  </si>
  <si>
    <t>ESPECIALISTA EN PRESUPUESTO PUBLICO</t>
  </si>
  <si>
    <t>18165346</t>
  </si>
  <si>
    <t>SANCHEZ AZABACHE SONIA YSIDORA</t>
  </si>
  <si>
    <t>16680139</t>
  </si>
  <si>
    <t>SANCHEZ BARBOZA OSCAR FERNANDO</t>
  </si>
  <si>
    <t>43918848</t>
  </si>
  <si>
    <t>SANCHEZ BLAS ALEXANDER JHOEL</t>
  </si>
  <si>
    <t>73383225</t>
  </si>
  <si>
    <t>SANCHEZ CHAVEZ ROSA LIZBET</t>
  </si>
  <si>
    <t>1019-2019</t>
  </si>
  <si>
    <t>ABOGADO LAMBAYEQUE</t>
  </si>
  <si>
    <t>46130618</t>
  </si>
  <si>
    <t>SANCHEZ CIEZA CARLOS WILLIAMS</t>
  </si>
  <si>
    <t>INSPECTOR DE TRANSPORTE - REGIÓN LAMBAYEQUE</t>
  </si>
  <si>
    <t>16759961</t>
  </si>
  <si>
    <t>SANCHEZ DIAZ RAQUEL</t>
  </si>
  <si>
    <t>42172472</t>
  </si>
  <si>
    <t>SANCHEZ FERRER DEL VALLE PERCY JORGE</t>
  </si>
  <si>
    <t>07487201</t>
  </si>
  <si>
    <t>SANCHEZ FERREYRA CARLOS ALFONSO</t>
  </si>
  <si>
    <t>ASISTENTE DE RECURSOS HUMANOS</t>
  </si>
  <si>
    <t>44883316</t>
  </si>
  <si>
    <t>SANCHEZ FLORES SINDY CLAUDIA</t>
  </si>
  <si>
    <t>42891294</t>
  </si>
  <si>
    <t>SANCHEZ GALLEGOS MARY LUZ CORINA</t>
  </si>
  <si>
    <t>1158-2019</t>
  </si>
  <si>
    <t>44737271</t>
  </si>
  <si>
    <t>SANCHEZ GALVEZ JOHANA MARLENE</t>
  </si>
  <si>
    <t xml:space="preserve"> Resolutor UD Moquegua</t>
  </si>
  <si>
    <t>70447958</t>
  </si>
  <si>
    <t>SANCHEZ GARCIA JOSEPH JULIANO</t>
  </si>
  <si>
    <t>526-2019</t>
  </si>
  <si>
    <t>41829973</t>
  </si>
  <si>
    <t>SANCHEZ MAYTA KRISTIAM JEFERSON</t>
  </si>
  <si>
    <t>TITULO PROFESIONAL EN INGENIERÍA QUÍMICA</t>
  </si>
  <si>
    <t>07501033</t>
  </si>
  <si>
    <t>SANCHEZ ORELLANA EVELYN MILDRED</t>
  </si>
  <si>
    <t>1121-2019</t>
  </si>
  <si>
    <t>47293166</t>
  </si>
  <si>
    <t>SANCHEZ PORTILLA FRANCO ALDAIR</t>
  </si>
  <si>
    <t>ASISTENTE TÉCNICO DE DATOS</t>
  </si>
  <si>
    <t>72573489</t>
  </si>
  <si>
    <t>SANCHEZ PORTILLO JEAN PIERRE SIMON</t>
  </si>
  <si>
    <t>BACHILLER EN INGENIERIA GEOGRAFICA</t>
  </si>
  <si>
    <t>1400-2019</t>
  </si>
  <si>
    <t xml:space="preserve">ASISTENTE DE IMAGEN </t>
  </si>
  <si>
    <t>41757956</t>
  </si>
  <si>
    <t>SANCHEZ QUEZADA LUISA CAROLINA</t>
  </si>
  <si>
    <t>46800118</t>
  </si>
  <si>
    <t>SANCHEZ QUINTERO MARIA MILAGROS</t>
  </si>
  <si>
    <t>446-2019</t>
  </si>
  <si>
    <t>47217182</t>
  </si>
  <si>
    <t>SANCHEZ SALDAÑA MIGUEL ENRIQUE</t>
  </si>
  <si>
    <t>1084-2019</t>
  </si>
  <si>
    <t>COORDINADOR PARA EL DESPACHO DE CORRESPONDENCIA</t>
  </si>
  <si>
    <t>10587022</t>
  </si>
  <si>
    <t>SANCHEZ SANTA GADEA SERGIO ANDRES</t>
  </si>
  <si>
    <t>APOYO ADMINISTRATIVO – REGIÓN JUNÍN - SDFST</t>
  </si>
  <si>
    <t>40033922</t>
  </si>
  <si>
    <t>SANCHEZ SANTIVAÑEZ ROBERT JHONNY</t>
  </si>
  <si>
    <t>GENERALISTA RRHH</t>
  </si>
  <si>
    <t>06784689</t>
  </si>
  <si>
    <t>SANCHEZ TORRES MARIA ELENA</t>
  </si>
  <si>
    <t>LICENCIADO EN RELACIONES INDUSTRIALES</t>
  </si>
  <si>
    <t>73006481</t>
  </si>
  <si>
    <t>SANCHEZ VELARDE ARACELY STHEFANY</t>
  </si>
  <si>
    <t>43129103</t>
  </si>
  <si>
    <t>SANDOVAL ACOSTA DIANA GUISSELA</t>
  </si>
  <si>
    <t>PROFESOR DE EDUCACIÓN SECUNDARIA</t>
  </si>
  <si>
    <t>GESTOR EN PRESUPUESTO PUBLICO</t>
  </si>
  <si>
    <t>43927592</t>
  </si>
  <si>
    <t>SANDOVAL JUAREZ MYRIAM DE LOS ANGELES</t>
  </si>
  <si>
    <t>ASESORÍA LEGAL</t>
  </si>
  <si>
    <t>40957581</t>
  </si>
  <si>
    <t>SANDOVAL RIVERA FLOR DE MARIA</t>
  </si>
  <si>
    <t>1242-2019</t>
  </si>
  <si>
    <t>46294646</t>
  </si>
  <si>
    <t>SANGAY PORTAL GILMER</t>
  </si>
  <si>
    <t>EGRESADO DE ECONOMÍA</t>
  </si>
  <si>
    <t>ANALISTA PRINCIPAL - AREQUIPA</t>
  </si>
  <si>
    <t>07261190</t>
  </si>
  <si>
    <t>SANTA CRUZ OBREGON ROLANDO</t>
  </si>
  <si>
    <t>LIC. EN CIENCIAS DE LA COMUNICACIÓN</t>
  </si>
  <si>
    <t>44729241</t>
  </si>
  <si>
    <t>SANTANA HUAVIL CARLA RAQUEL</t>
  </si>
  <si>
    <t>687-2019</t>
  </si>
  <si>
    <t>44168659</t>
  </si>
  <si>
    <t>SANTANDER PALLI ROCIO DEL CARMEN</t>
  </si>
  <si>
    <t>718-2019</t>
  </si>
  <si>
    <t>09708843</t>
  </si>
  <si>
    <t>SANTIAGO ASMAT JAVIER NICANOR</t>
  </si>
  <si>
    <t>ANALISTA - HUÁNUCO</t>
  </si>
  <si>
    <t>44083902</t>
  </si>
  <si>
    <t>SANTIAGO CHAVEZ ANAIS</t>
  </si>
  <si>
    <t>70050459</t>
  </si>
  <si>
    <t>SANTIAGO MEDRANO LORENA</t>
  </si>
  <si>
    <t>CONDUCTOR UTECC</t>
  </si>
  <si>
    <t>42667559</t>
  </si>
  <si>
    <t>SANTIAGO RAMOS RAUL CARMINO</t>
  </si>
  <si>
    <t>648-2019</t>
  </si>
  <si>
    <t>42975171</t>
  </si>
  <si>
    <t>SANTIBAÑEZ AGUILAR DIANA CAROLINA</t>
  </si>
  <si>
    <t>16584683</t>
  </si>
  <si>
    <t>SANTISTEBAN LOPEZ JAIME</t>
  </si>
  <si>
    <t>08889476</t>
  </si>
  <si>
    <t>SANTOS CRISPIN ERIKA GIOVANNA</t>
  </si>
  <si>
    <t>GESTOR OPERATIVO UD AREQUIPA</t>
  </si>
  <si>
    <t>29663108</t>
  </si>
  <si>
    <t>SARAVIA RAMOS JUAN CARLOS GUILLERMO</t>
  </si>
  <si>
    <t>1206-2019</t>
  </si>
  <si>
    <t>40385725</t>
  </si>
  <si>
    <t>SECLEN SILVA VICTOR MANUEL</t>
  </si>
  <si>
    <t>BACHILLER ADMINISTRACION Y SISTEMAS</t>
  </si>
  <si>
    <t>779-2019</t>
  </si>
  <si>
    <t>72251289</t>
  </si>
  <si>
    <t>SEGOVIA MERINO SUSANA</t>
  </si>
  <si>
    <t>1296-2019</t>
  </si>
  <si>
    <t>16617987</t>
  </si>
  <si>
    <t>SEGURA MONTEZA ANA JANET</t>
  </si>
  <si>
    <t>89</t>
  </si>
  <si>
    <t>73075845</t>
  </si>
  <si>
    <t>SENMACHE FLORES MARIA DE FATIMA</t>
  </si>
  <si>
    <t>46540593</t>
  </si>
  <si>
    <t>SERNA BASILIO HUMMER EDOY</t>
  </si>
  <si>
    <t>TÉCNICO EN COMPUACIÓN E INFORMÁTICA</t>
  </si>
  <si>
    <t>678-2019</t>
  </si>
  <si>
    <t>70046633</t>
  </si>
  <si>
    <t>SERNA FARFAN YOHANA ESMITH</t>
  </si>
  <si>
    <t>41995962</t>
  </si>
  <si>
    <t>SERNAQUE ALVAREZ CHRISTIAN PAUL</t>
  </si>
  <si>
    <t>811-2019</t>
  </si>
  <si>
    <t>45864018</t>
  </si>
  <si>
    <t>SERPA BUSTAMANTE GUILLERMO</t>
  </si>
  <si>
    <t>ESTUDIANTE DE CIENCIAS POLITICAS</t>
  </si>
  <si>
    <t>47934992</t>
  </si>
  <si>
    <t>SERRANO SAAVEDRA CARLOS ALBERTO</t>
  </si>
  <si>
    <t>1293-2019</t>
  </si>
  <si>
    <t>RESPONSABLE DE LA GESTIÓN OPERATIVA EN LA E.P. DE BAGUA</t>
  </si>
  <si>
    <t>40021585</t>
  </si>
  <si>
    <t>SERRANO SANCHEZ OSCAR ADOLFO</t>
  </si>
  <si>
    <t>RECEPCIONISTA</t>
  </si>
  <si>
    <t>72247791</t>
  </si>
  <si>
    <t>SEVILLA REYES BRENDA ALISSON</t>
  </si>
  <si>
    <t>72922523</t>
  </si>
  <si>
    <t>SHAPIAMA NIÑO CRISTHIAN YHON</t>
  </si>
  <si>
    <t>831-2019</t>
  </si>
  <si>
    <t>47248385</t>
  </si>
  <si>
    <t>SHUAN ZUÑIGA LETICIA</t>
  </si>
  <si>
    <t>1187-2019</t>
  </si>
  <si>
    <t>ABOGADO UD AYACUCHO</t>
  </si>
  <si>
    <t>70423143</t>
  </si>
  <si>
    <t>SIERRA AGUILAR RONALD IRVING</t>
  </si>
  <si>
    <t>00493727</t>
  </si>
  <si>
    <t>SIERRA PUMA WALTER DANIEL</t>
  </si>
  <si>
    <t>827-2019</t>
  </si>
  <si>
    <t>44622113</t>
  </si>
  <si>
    <t>SIGUAS GOMERO MARIA ELIZABETH</t>
  </si>
  <si>
    <t>TITULO PROFESIONAL EN TURISMO Y HOTELERIA</t>
  </si>
  <si>
    <t>743-2019</t>
  </si>
  <si>
    <t>44059214</t>
  </si>
  <si>
    <t>SIGUEÑAS NUNURA MARTIN SIGILBERTO</t>
  </si>
  <si>
    <t>1109-2019</t>
  </si>
  <si>
    <t>46684759</t>
  </si>
  <si>
    <t>SILUPU VEGA YNGRID JULISSA</t>
  </si>
  <si>
    <t>10345393</t>
  </si>
  <si>
    <t>SILVA ALAMO GENIO ROY</t>
  </si>
  <si>
    <t>INGENIERIA PESQUERA</t>
  </si>
  <si>
    <t>906-2019</t>
  </si>
  <si>
    <t>76349537</t>
  </si>
  <si>
    <t>SILVA COTRINA TANIA VIOLETA</t>
  </si>
  <si>
    <t>800-2019</t>
  </si>
  <si>
    <t>72469600</t>
  </si>
  <si>
    <t>SILVA ESCOBAR ERICK EDGAR</t>
  </si>
  <si>
    <t>614-2019</t>
  </si>
  <si>
    <t>ASISTENTE ADMINISTRATIVO - CAJAMARCA</t>
  </si>
  <si>
    <t>16748878</t>
  </si>
  <si>
    <t>SILVA GUEVARA DE MOLINA CLAUDIA GIULIANA</t>
  </si>
  <si>
    <t>ASISTENTE ADMINISTRATIVO - LA LIBERTAD</t>
  </si>
  <si>
    <t>70235222</t>
  </si>
  <si>
    <t>SILVA RODRIGUEZ LEYDY KATHERINE</t>
  </si>
  <si>
    <t>RESPONSABLE DE LA GESTIÓN OPERATIVA EN LA EP PIURA</t>
  </si>
  <si>
    <t>16653238</t>
  </si>
  <si>
    <t>SILVA RUIZ DANTE HUGO</t>
  </si>
  <si>
    <t>46224531</t>
  </si>
  <si>
    <t>SILVA VINCES MARLENY</t>
  </si>
  <si>
    <t>TITULO PROFESIONAL  EN CONTABILIDAD</t>
  </si>
  <si>
    <t>41311596</t>
  </si>
  <si>
    <t>SILVA ZAVALA JESUS ANTHONY</t>
  </si>
  <si>
    <t>06121061</t>
  </si>
  <si>
    <t>SIPION MATUTE CARLOS EDGARDO</t>
  </si>
  <si>
    <t>46391832</t>
  </si>
  <si>
    <t>SIVANA MAQUE DEYVI GABRIEL</t>
  </si>
  <si>
    <t>1069-2019</t>
  </si>
  <si>
    <t>AUXILIAR OPERATIVO</t>
  </si>
  <si>
    <t>70150494</t>
  </si>
  <si>
    <t>SIVINCHA ORE CARMEN ERIKA</t>
  </si>
  <si>
    <t>EGRESADA EN COMPUTACION E INFORMATICA</t>
  </si>
  <si>
    <t>696-2019</t>
  </si>
  <si>
    <t>45588371</t>
  </si>
  <si>
    <t>SOBRINO NOLE ARNOLD EDISON</t>
  </si>
  <si>
    <t>20019376</t>
  </si>
  <si>
    <t>SOCUALAYA ALVAREZ JORGE LUIS</t>
  </si>
  <si>
    <t>BACHILLER EN INGENIERIA METALURGICA Y DE MATERIALES</t>
  </si>
  <si>
    <t>1286-2019</t>
  </si>
  <si>
    <t>09125865</t>
  </si>
  <si>
    <t>SOLANO HUARINGA ANTONIO</t>
  </si>
  <si>
    <t>1167-2019</t>
  </si>
  <si>
    <t>44912771</t>
  </si>
  <si>
    <t>SOLANO HUATUCO YULIO NEPER</t>
  </si>
  <si>
    <t>72431760</t>
  </si>
  <si>
    <t>SOLANO RIVERA ANITA CLELIA</t>
  </si>
  <si>
    <t>806-2019</t>
  </si>
  <si>
    <t>COORDINADOR OPERATIVO - ICA</t>
  </si>
  <si>
    <t>70394167</t>
  </si>
  <si>
    <t>SOLAR MUNAYA VICTOR JAVIER</t>
  </si>
  <si>
    <t>31682834</t>
  </si>
  <si>
    <t>SOLIS GRANADOS KETTY JANET</t>
  </si>
  <si>
    <t>ABOGADO REGIONES</t>
  </si>
  <si>
    <t>45866890</t>
  </si>
  <si>
    <t>SOLOGUREN HUME SARA LIZETH</t>
  </si>
  <si>
    <t>999-2019</t>
  </si>
  <si>
    <t>09994492</t>
  </si>
  <si>
    <t>SOLORZANO CACERES RAUL CESAREO</t>
  </si>
  <si>
    <t xml:space="preserve">BACHILLER CIENCIAS MARITIMO NAVALES
</t>
  </si>
  <si>
    <t>45475467</t>
  </si>
  <si>
    <t>SOLORZANO CALIXTO ERICK LUIS</t>
  </si>
  <si>
    <t>INSPECTOR HUÁNUCO</t>
  </si>
  <si>
    <t>41896710</t>
  </si>
  <si>
    <t>SOLORZANO INGA BRUCE MARLON</t>
  </si>
  <si>
    <t>847-2019</t>
  </si>
  <si>
    <t>44881954</t>
  </si>
  <si>
    <t>SOLORZANO REQUENA PEDRO AUGUSTO</t>
  </si>
  <si>
    <t>1037-2019</t>
  </si>
  <si>
    <t>46396777</t>
  </si>
  <si>
    <t>SORIA QUINTANA FRANZ HERBERT</t>
  </si>
  <si>
    <t>867-2019</t>
  </si>
  <si>
    <t>APOYO EN LA GESTIÓN OPERATIVA DE LA E.P. BAGUA</t>
  </si>
  <si>
    <t>17544909</t>
  </si>
  <si>
    <t>SORIA RIVAS JORGE LUIS</t>
  </si>
  <si>
    <t>46124691</t>
  </si>
  <si>
    <t>SORIA VASQUEZ DAVID</t>
  </si>
  <si>
    <t>48270731</t>
  </si>
  <si>
    <t>SOSA AQUINO MIGUEL</t>
  </si>
  <si>
    <t>41172415</t>
  </si>
  <si>
    <t>SOTELO FALCON FRANCISCO MANUEL</t>
  </si>
  <si>
    <t>BACHILLER EN CIENCIAS VETERINARIAS</t>
  </si>
  <si>
    <t>579-2019</t>
  </si>
  <si>
    <t>44826120</t>
  </si>
  <si>
    <t>SOTIL SANTANDER SAUL ESAU</t>
  </si>
  <si>
    <t>536-2019</t>
  </si>
  <si>
    <t>45819969</t>
  </si>
  <si>
    <t>SOTO ANACLETO OSMAR ANTONIO</t>
  </si>
  <si>
    <t>1405-2019</t>
  </si>
  <si>
    <t>46936422</t>
  </si>
  <si>
    <t>SOTO AYALA DIEGO ALBERTO</t>
  </si>
  <si>
    <t>502-2019</t>
  </si>
  <si>
    <t>46245237</t>
  </si>
  <si>
    <t>SOTO CASTILLO JOSE LUIS</t>
  </si>
  <si>
    <t>1213-2019</t>
  </si>
  <si>
    <t>46296879</t>
  </si>
  <si>
    <t>SOTO CHACON MARTHA</t>
  </si>
  <si>
    <t>09616774</t>
  </si>
  <si>
    <t>SOTO PADILLA PABLO NEIL</t>
  </si>
  <si>
    <t>TÍTULO PROFESIONAL DE ADMINISTRACIÓN</t>
  </si>
  <si>
    <t>442-2019</t>
  </si>
  <si>
    <t>ANALISTA ESTADÍSTICO I</t>
  </si>
  <si>
    <t>70037719</t>
  </si>
  <si>
    <t>SOTO PRADA RONALD JESUS</t>
  </si>
  <si>
    <t>09595213</t>
  </si>
  <si>
    <t>SOTO SOTO LUIS SEBASTIAN</t>
  </si>
  <si>
    <t>TÉCNICO EN COMPUTACIÓN E INFORMÁTIC</t>
  </si>
  <si>
    <t>397-2019</t>
  </si>
  <si>
    <t>691-2019</t>
  </si>
  <si>
    <t>21445483</t>
  </si>
  <si>
    <t>SOTOMAYOR MAVILA ANTONIO ALEJANDRO</t>
  </si>
  <si>
    <t>580-2019</t>
  </si>
  <si>
    <t>41309539</t>
  </si>
  <si>
    <t>SOTOMAYOR MEDINA GABRIELA</t>
  </si>
  <si>
    <t>996-2019</t>
  </si>
  <si>
    <t>09663545</t>
  </si>
  <si>
    <t>SOUZA CONSTANTINO MARCO ANTONIO</t>
  </si>
  <si>
    <t>43971163</t>
  </si>
  <si>
    <t>SUAREZ BAO GEOVANNY ENRIQUE</t>
  </si>
  <si>
    <t>APOYO AL CONTROL DE TRAFICO PESADO EN LA E.P. NAZCA</t>
  </si>
  <si>
    <t>70390799</t>
  </si>
  <si>
    <t>SUAREZ SALAZAR GABRIEL ARTURO</t>
  </si>
  <si>
    <t>EGRESADO DE COMPUTACIÓN E INFORMÁTICA</t>
  </si>
  <si>
    <t>47780763</t>
  </si>
  <si>
    <t>SUCLUPE HERRERA DENNIS MOISES</t>
  </si>
  <si>
    <t>1137-2019</t>
  </si>
  <si>
    <t>70021595</t>
  </si>
  <si>
    <t>SULCA HUAMAN MARCO ABEL</t>
  </si>
  <si>
    <t>569-2019</t>
  </si>
  <si>
    <t>43857024</t>
  </si>
  <si>
    <t>SULLCA CONTRERAS JANETT MELVA</t>
  </si>
  <si>
    <t>780-2019</t>
  </si>
  <si>
    <t>48488265</t>
  </si>
  <si>
    <t>SULLON MONCADA YELITZA NAOMI</t>
  </si>
  <si>
    <t>ANALISTA - PUNO</t>
  </si>
  <si>
    <t>43606218</t>
  </si>
  <si>
    <t>SUPO FLORES PAUL FERNANDO</t>
  </si>
  <si>
    <t>46053533</t>
  </si>
  <si>
    <t>SURICHAQUI EGOAVIL GUSTAVO ALEJANDRO</t>
  </si>
  <si>
    <t xml:space="preserve">RESOLUTOR I </t>
  </si>
  <si>
    <t>43677879</t>
  </si>
  <si>
    <t>SUTTA MORALES GEORGHETTE JULIETTE</t>
  </si>
  <si>
    <t>80523864</t>
  </si>
  <si>
    <t>TABOADA ALBINES JOSE YSIDORO</t>
  </si>
  <si>
    <t>ABOGADO UD HUÁNUCO</t>
  </si>
  <si>
    <t>41592513</t>
  </si>
  <si>
    <t>TABOADA TRUJILLO DAILY GERALDINE</t>
  </si>
  <si>
    <t>08138118</t>
  </si>
  <si>
    <t>TACCO CORDOVA EVERT MANUEL</t>
  </si>
  <si>
    <t>85</t>
  </si>
  <si>
    <t>42675348</t>
  </si>
  <si>
    <t>TACORA AGUI RODIL GALILI</t>
  </si>
  <si>
    <t>738-2019</t>
  </si>
  <si>
    <t>44802064</t>
  </si>
  <si>
    <t>TADEO PANTOJA LUIGI ALBERTO</t>
  </si>
  <si>
    <t>47222136</t>
  </si>
  <si>
    <t>TAIPE AGUILAR FRANK MAXIMO</t>
  </si>
  <si>
    <t>549-2019</t>
  </si>
  <si>
    <t>44861743</t>
  </si>
  <si>
    <t>TAIPE CORREA ELIZABETH</t>
  </si>
  <si>
    <t>TÍTULO PROFESIONAL EN ADMINISTRACIÓN DE TURISMO</t>
  </si>
  <si>
    <t>439-2019</t>
  </si>
  <si>
    <t>47571175</t>
  </si>
  <si>
    <t>TAMAYO SALAZAR MILAGROS YESENIA</t>
  </si>
  <si>
    <t>1053-2019</t>
  </si>
  <si>
    <t>RESPONSABLE DE LA GESTIÓN OPERATIVA JUNÍN</t>
  </si>
  <si>
    <t>20059583</t>
  </si>
  <si>
    <t>TAMBINI ROMERO JOSE LUIS</t>
  </si>
  <si>
    <t>40357162</t>
  </si>
  <si>
    <t>TANDAYPAN VILLALVA MARIO ARTURO</t>
  </si>
  <si>
    <t>649-2019</t>
  </si>
  <si>
    <t>43104310</t>
  </si>
  <si>
    <t>TANTA CHOROCO LUIS ENRIQUE</t>
  </si>
  <si>
    <t>1235-2019</t>
  </si>
  <si>
    <t>45976640</t>
  </si>
  <si>
    <t>TAPIA CARDENAS KAREL MICHEL</t>
  </si>
  <si>
    <t>16753916</t>
  </si>
  <si>
    <t>TAPIA MONTENEGRO JENNY MAGDALEINE</t>
  </si>
  <si>
    <t>45207288</t>
  </si>
  <si>
    <t>TAPIA QUISPE HENRY HIGOR</t>
  </si>
  <si>
    <t>ESTUDIOS UNIVERSITARIOS EN ADMINISTRACION Y MARQUETING</t>
  </si>
  <si>
    <t>1203-2019</t>
  </si>
  <si>
    <t>APOYO AL TRAFICO PESADO EN LA ESTACIÓN DE PESAJE DESAGUADERO</t>
  </si>
  <si>
    <t>02298776</t>
  </si>
  <si>
    <t>TAPIA VELASQUEZ VICTOR RAUL</t>
  </si>
  <si>
    <t>ASISTENTE EJECUTIVO EN DESPACHO DE CORRESPONDENCIA</t>
  </si>
  <si>
    <t>43190441</t>
  </si>
  <si>
    <t>TAPIA YDROGO MIGUEL ARTURO</t>
  </si>
  <si>
    <t>43617344</t>
  </si>
  <si>
    <t>TAPULLIMA SHUPINGAHUA ERIKA</t>
  </si>
  <si>
    <t>42348097</t>
  </si>
  <si>
    <t>TAQUIRE DE LA CRUZ MILAGROS DEL CARMEN</t>
  </si>
  <si>
    <t>732-2019</t>
  </si>
  <si>
    <t>ANALISTA EN ARCHIVO</t>
  </si>
  <si>
    <t>06085905</t>
  </si>
  <si>
    <t>TARAZONA VALDIVIA SILVIA BEATRIZ</t>
  </si>
  <si>
    <t>843-2019</t>
  </si>
  <si>
    <t>10030748</t>
  </si>
  <si>
    <t>TAYPE PEREZ JUAN CARLOS</t>
  </si>
  <si>
    <t>46912353</t>
  </si>
  <si>
    <t>TAYPE TAIPE NANCY MARIBEL</t>
  </si>
  <si>
    <t>1074-2019</t>
  </si>
  <si>
    <t>JEFE DE GRUPO - HUACHO</t>
  </si>
  <si>
    <t>09408289</t>
  </si>
  <si>
    <t>TEJADA MONTEZA CESAR ALBERTO AUGUSTO</t>
  </si>
  <si>
    <t>EGRESADO EN DERECHO Y CIENCIAS POLÍTICAS</t>
  </si>
  <si>
    <t>18098607</t>
  </si>
  <si>
    <t>TEJADA RIOS JOE CESAR</t>
  </si>
  <si>
    <t>46629996</t>
  </si>
  <si>
    <t>TELLO VALERA KATHERINE MILUSKA</t>
  </si>
  <si>
    <t>44032740</t>
  </si>
  <si>
    <t>TERRAZAS MACEDO RICHARD</t>
  </si>
  <si>
    <t>192-2019</t>
  </si>
  <si>
    <t>71924059</t>
  </si>
  <si>
    <t>TERRONES PRADO ALEXANDER JESUS</t>
  </si>
  <si>
    <t>1163-2019</t>
  </si>
  <si>
    <t>48070326</t>
  </si>
  <si>
    <t>TESEN MORE MARCELA JACQUELIN</t>
  </si>
  <si>
    <t>43190977</t>
  </si>
  <si>
    <t>TICONA TICONA CARLOS ALBERTO</t>
  </si>
  <si>
    <t>1004-2019</t>
  </si>
  <si>
    <t>41477012</t>
  </si>
  <si>
    <t>TINCOSO JUAREZ JAVIER FERNANDO</t>
  </si>
  <si>
    <t>873-2019</t>
  </si>
  <si>
    <t>16704567</t>
  </si>
  <si>
    <t>TINEO CONTRERAS OSCAR MANUEL</t>
  </si>
  <si>
    <t>16499213</t>
  </si>
  <si>
    <t>TINEO CRISANTO ASENCION</t>
  </si>
  <si>
    <t>MAGISTER EN ESTADISTICA</t>
  </si>
  <si>
    <t>595-2019</t>
  </si>
  <si>
    <t>09644033</t>
  </si>
  <si>
    <t>TINTAYA ALANOCA NAZARIO FELIX</t>
  </si>
  <si>
    <t>41705620</t>
  </si>
  <si>
    <t>TIPACTI CORREA JOSE IGOR</t>
  </si>
  <si>
    <t>29734614</t>
  </si>
  <si>
    <t>TITO CARI ELDER AGUSTIN</t>
  </si>
  <si>
    <t>TITO RAMIREZ EDWARD RENATO</t>
  </si>
  <si>
    <t>430-2019</t>
  </si>
  <si>
    <t>46733976</t>
  </si>
  <si>
    <t>TOLEDO CABELLO DAVID ALEJANDRO</t>
  </si>
  <si>
    <t>21421735</t>
  </si>
  <si>
    <t>TOLEDO HUAMAN FELIPE PELAGIO</t>
  </si>
  <si>
    <t>40036696</t>
  </si>
  <si>
    <t>TOLENTINO ALFARO ADRIAN ABELARDO</t>
  </si>
  <si>
    <t>41477253</t>
  </si>
  <si>
    <t>TONCONI ALMENDRE ALONSO ALFREDO</t>
  </si>
  <si>
    <t>686-2019</t>
  </si>
  <si>
    <t>RECEPCIONISTA DE ATENCIÓN AL CIUDADANO</t>
  </si>
  <si>
    <t>15980575</t>
  </si>
  <si>
    <t>TORERO REYES DORA ANGELICA</t>
  </si>
  <si>
    <t>JEFE DE LA UD LAMBAYEQUE</t>
  </si>
  <si>
    <t>42428223</t>
  </si>
  <si>
    <t>TORO CERNA JESSICA ESPERANZA</t>
  </si>
  <si>
    <t>CHOFER PARA TRASLADO DE INSPECTORES</t>
  </si>
  <si>
    <t>09352823</t>
  </si>
  <si>
    <t>TOROBEO GUILLEN WALTER</t>
  </si>
  <si>
    <t>47901369</t>
  </si>
  <si>
    <t>TORRE RIOS EDUARDO MANUEL</t>
  </si>
  <si>
    <t>TECNICO EN PROCESOS DE PRODUCCIÓN TEXTIL</t>
  </si>
  <si>
    <t>688-2019</t>
  </si>
  <si>
    <t>09464229</t>
  </si>
  <si>
    <t>TORREALVA AVALOS MARISA LUCILA</t>
  </si>
  <si>
    <t>20058333</t>
  </si>
  <si>
    <t>TORRES ACHARTE HECTOR</t>
  </si>
  <si>
    <t>42859669</t>
  </si>
  <si>
    <t>TORRES ALTEZ SILVIA PAOLA</t>
  </si>
  <si>
    <t>642-2019</t>
  </si>
  <si>
    <t>10629513</t>
  </si>
  <si>
    <t>TORRES ARROYO JORGE ANTONIO</t>
  </si>
  <si>
    <t>42759301</t>
  </si>
  <si>
    <t>TORRES BRIONES LUIS MARIO ALAN</t>
  </si>
  <si>
    <t>TIUTULO PROFESIONAL EN DERECHO</t>
  </si>
  <si>
    <t>983-2019</t>
  </si>
  <si>
    <t>44526186</t>
  </si>
  <si>
    <t>TORRES CANTURIN ALAN LIZARDO</t>
  </si>
  <si>
    <t>ANALISTA DE BASE DE DATOS</t>
  </si>
  <si>
    <t>40772860</t>
  </si>
  <si>
    <t>TORRES CASTILLO JORGE RENZO</t>
  </si>
  <si>
    <t>INGENIERIA DE TRANSPORTE</t>
  </si>
  <si>
    <t xml:space="preserve">INGENIERO DE TRANSPORTE </t>
  </si>
  <si>
    <t>40985114</t>
  </si>
  <si>
    <t>TORRES CHIPANA DITER HERNAN</t>
  </si>
  <si>
    <t>45458300</t>
  </si>
  <si>
    <t>TORRES COLLAZOS JENNY LUCIA</t>
  </si>
  <si>
    <t>40736576</t>
  </si>
  <si>
    <t>TORRES CONDORI GODOFREDO ANTONIO</t>
  </si>
  <si>
    <t>1204-2019</t>
  </si>
  <si>
    <t>45217054</t>
  </si>
  <si>
    <t>TORRES CUBAS CLEYSER</t>
  </si>
  <si>
    <t xml:space="preserve">TITULO PROFESIONAL EN INGENIERIA INDUSTRIAL </t>
  </si>
  <si>
    <t>Jefe de Grupo UD San Martín</t>
  </si>
  <si>
    <t>634-2019</t>
  </si>
  <si>
    <t>45867943</t>
  </si>
  <si>
    <t>TORRES GOMEZ NINOSKA ALEJANDRA</t>
  </si>
  <si>
    <t>07245182</t>
  </si>
  <si>
    <t>TORRES GUERRA LUISA MARINA</t>
  </si>
  <si>
    <t>45679159</t>
  </si>
  <si>
    <t>TORRES HUAMAN FIORELLA NADIA</t>
  </si>
  <si>
    <t>42523339</t>
  </si>
  <si>
    <t>TORRES HURTADO ROGER</t>
  </si>
  <si>
    <t>735-2019</t>
  </si>
  <si>
    <t>42932233</t>
  </si>
  <si>
    <t>TORRES LUNA EDUARDO JAVIER</t>
  </si>
  <si>
    <t>665-2019</t>
  </si>
  <si>
    <t>41001403</t>
  </si>
  <si>
    <t>TORRES NIZAMA ENRIQUE EXEQUIEL</t>
  </si>
  <si>
    <t>794-2019</t>
  </si>
  <si>
    <t>00252984</t>
  </si>
  <si>
    <t>TORRES ORTIZ MELISSA GISELA</t>
  </si>
  <si>
    <t>858-2019</t>
  </si>
  <si>
    <t>COORDINADOR OPERATIVO EN PREVENCIÓN </t>
  </si>
  <si>
    <t>45203765</t>
  </si>
  <si>
    <t>TORRES PUERTAS DE MORENO MARINA SOLEDAD</t>
  </si>
  <si>
    <t>467-2019</t>
  </si>
  <si>
    <t>42760403</t>
  </si>
  <si>
    <t>TORRES RIOS SAMUEL ENRIQUE</t>
  </si>
  <si>
    <t>AGRONOMIA</t>
  </si>
  <si>
    <t>46487392</t>
  </si>
  <si>
    <t>TORRES TERRONES ROXANI PAMELA</t>
  </si>
  <si>
    <t>1278-2019</t>
  </si>
  <si>
    <t>ESPECIALISTA LEGAL DE ST</t>
  </si>
  <si>
    <t>09678092</t>
  </si>
  <si>
    <t>TORRES VASQUEZ PASTOR YSMAEL</t>
  </si>
  <si>
    <t>1238-2019</t>
  </si>
  <si>
    <t>42440840</t>
  </si>
  <si>
    <t>TORREY MORENO EDEVALDO AUGUSTO</t>
  </si>
  <si>
    <t>1190-2019</t>
  </si>
  <si>
    <t>TÉCNICO EN REDES Y SERVIDORES</t>
  </si>
  <si>
    <t>45936940</t>
  </si>
  <si>
    <t>TOVAR CHAHUA RONY FLAVIO</t>
  </si>
  <si>
    <t>70330662</t>
  </si>
  <si>
    <t>TRONCOS FLORES WILMER MARLON</t>
  </si>
  <si>
    <t>45727918</t>
  </si>
  <si>
    <t>TRUJILLO ALVARADO FIDEL</t>
  </si>
  <si>
    <t>1297-2019</t>
  </si>
  <si>
    <t>INSPECTOR EP YANAG - HUÁNUCO</t>
  </si>
  <si>
    <t>46249157</t>
  </si>
  <si>
    <t>TRUJILLO DUEÑAS BRIAN JONATHAN</t>
  </si>
  <si>
    <t>1308-2019</t>
  </si>
  <si>
    <t>42606654</t>
  </si>
  <si>
    <t>TRUJILLO LUCIANO ERICK JHONATAN</t>
  </si>
  <si>
    <t>32104082</t>
  </si>
  <si>
    <t>TRUJILLO OSORIO CARLOS ENRIQUE</t>
  </si>
  <si>
    <t>OPERADOR DE BASE AREQUIPA</t>
  </si>
  <si>
    <t>70857156</t>
  </si>
  <si>
    <t>TTITO MENDOZA LIZETTE ROSSY</t>
  </si>
  <si>
    <t>CHOFER REGIÓN LIMA</t>
  </si>
  <si>
    <t>06817982</t>
  </si>
  <si>
    <t>TUESTA INGA HERBERT</t>
  </si>
  <si>
    <t>ANALISTA ADMINISTRATIVO UD LIMA</t>
  </si>
  <si>
    <t>01119905</t>
  </si>
  <si>
    <t>TUESTA RIOS LOTY GIANINA</t>
  </si>
  <si>
    <t>1352-2019</t>
  </si>
  <si>
    <t>951-2019</t>
  </si>
  <si>
    <t>40213928</t>
  </si>
  <si>
    <t>TUPAC YUPANQUI CASTILLO JOSE LUIS</t>
  </si>
  <si>
    <t>46686348</t>
  </si>
  <si>
    <t>UBILLUS TEJADA OLGA ISABEL</t>
  </si>
  <si>
    <t>TITULO PROFESIONAL DE INGENIERO DE SISTEMAS</t>
  </si>
  <si>
    <t>58-2019</t>
  </si>
  <si>
    <t>AUXILIAR ADMINISTRATIVO II</t>
  </si>
  <si>
    <t>44093601</t>
  </si>
  <si>
    <t>UGARTE CASTRO JORGE ANTONIO</t>
  </si>
  <si>
    <t>ESTUDIANTE DE OFIMÁTICA</t>
  </si>
  <si>
    <t>40015183</t>
  </si>
  <si>
    <t>UGARTE NUÑEZ KATERYN DEL CARMEN</t>
  </si>
  <si>
    <t>TITULO PROFESIONAL EN MEDICINA - CIRUJIA</t>
  </si>
  <si>
    <t>478-2019</t>
  </si>
  <si>
    <t>10545240</t>
  </si>
  <si>
    <t>UGAZ CORDOVA NORMA MAGALI</t>
  </si>
  <si>
    <t xml:space="preserve">ASISTENTE  </t>
  </si>
  <si>
    <t>42145379</t>
  </si>
  <si>
    <t>UGAZ SOSA DAVID</t>
  </si>
  <si>
    <t>07520484</t>
  </si>
  <si>
    <t>UNDA HINOJOSA MIGUEL ANGEL</t>
  </si>
  <si>
    <t>46300946</t>
  </si>
  <si>
    <t>URBANO ROLDAN ANTHONY WILLIANS</t>
  </si>
  <si>
    <t>1168-2019</t>
  </si>
  <si>
    <t>44484307</t>
  </si>
  <si>
    <t>URIARTE SOPLIN NEYVER</t>
  </si>
  <si>
    <t xml:space="preserve">TITULO PROFESIONAL EN INGENIERIA DE SISTEMAS  </t>
  </si>
  <si>
    <t>846-2019</t>
  </si>
  <si>
    <t>46146867</t>
  </si>
  <si>
    <t>URIBE SANCHEZ CARLOS ADOLFO</t>
  </si>
  <si>
    <t>987-2019</t>
  </si>
  <si>
    <t>46865318</t>
  </si>
  <si>
    <t>USHIÑAHUA GARCIA HUSSEIN SISTERO</t>
  </si>
  <si>
    <t>ADMINISTRACION TURISTICA</t>
  </si>
  <si>
    <t>ASISTENTE EN DESPACHO DE CORRESPONDENCIA</t>
  </si>
  <si>
    <t>43520875</t>
  </si>
  <si>
    <t>VALDERRAMA PINTO JASEL ROCIO</t>
  </si>
  <si>
    <t>47744878</t>
  </si>
  <si>
    <t>VALDEZ MOLINA ELSA PAOLA</t>
  </si>
  <si>
    <t>985-2019</t>
  </si>
  <si>
    <t>46700695</t>
  </si>
  <si>
    <t>VALDIVIA CHANCAHUAÑA YANE</t>
  </si>
  <si>
    <t>29631380</t>
  </si>
  <si>
    <t>VALDIVIA FIGUEROA ROCIO ANYELINA</t>
  </si>
  <si>
    <t>18135145</t>
  </si>
  <si>
    <t>VALDIVIA RIOS OMAR DAVID FELIPE</t>
  </si>
  <si>
    <t xml:space="preserve">TÉCNICO INCOMPLETO EN DISEÑO GRÁFICO Y PUBLICITARIO </t>
  </si>
  <si>
    <t>AUXILIAR EN ARCHIVO</t>
  </si>
  <si>
    <t>06315601</t>
  </si>
  <si>
    <t>VALDIVIA TORRES CESAR FELIPE</t>
  </si>
  <si>
    <t>903-2019</t>
  </si>
  <si>
    <t>08392896</t>
  </si>
  <si>
    <t>VALDIVIA VEJARANO ANTONIO ELIAS</t>
  </si>
  <si>
    <t>689-2019</t>
  </si>
  <si>
    <t>44011604</t>
  </si>
  <si>
    <t>VALDIVIESO MORANTE YASSMIN ATENAS</t>
  </si>
  <si>
    <t>946-2019</t>
  </si>
  <si>
    <t>ABOGADO - SAN MARTIN</t>
  </si>
  <si>
    <t>42129322</t>
  </si>
  <si>
    <t>VALDIVIESO VASQUEZ DANY SARIF</t>
  </si>
  <si>
    <t>ABOGADO UD SAN MARTIN</t>
  </si>
  <si>
    <t>RESPONSABLE EN LA GESTIÓN OPERATIVA</t>
  </si>
  <si>
    <t>44968616</t>
  </si>
  <si>
    <t>VALDIVIEZO SERNADES JOSE JAMPIERE</t>
  </si>
  <si>
    <t>ESTUDIANTE UNIVERSITARIO DE DERECHO Y CIENCIA POLÍTICA</t>
  </si>
  <si>
    <t>10213660</t>
  </si>
  <si>
    <t>VALENTIN CUELLAR LENIN STARLIN</t>
  </si>
  <si>
    <t>559-2019</t>
  </si>
  <si>
    <t>10609550</t>
  </si>
  <si>
    <t>VALENZUELA VALDEZ CATHERINE ISABEL</t>
  </si>
  <si>
    <t>09649206</t>
  </si>
  <si>
    <t>VALIENTE ESQUIVEL VIOLETA</t>
  </si>
  <si>
    <t>43415958</t>
  </si>
  <si>
    <t>VALLADARES GOICOCHEA KATHERINE OLINDA</t>
  </si>
  <si>
    <t>884-2019</t>
  </si>
  <si>
    <t>APOYO EN LA GESTIÓN OPERATIVA DE LA E.P. VESIQUE</t>
  </si>
  <si>
    <t>09346619</t>
  </si>
  <si>
    <t>VALLADARES GUTIERREZ ELVER YURI</t>
  </si>
  <si>
    <t>91</t>
  </si>
  <si>
    <t>41599538</t>
  </si>
  <si>
    <t>VALLE CHUQUICONDOR NERIDA</t>
  </si>
  <si>
    <t>19099716</t>
  </si>
  <si>
    <t>VALLE LUJAN ALEX PAOLO</t>
  </si>
  <si>
    <t>BACHILLER EN CONSERVACION Y RESTAURACION DE OBRAS DE ARTE</t>
  </si>
  <si>
    <t>744-2019</t>
  </si>
  <si>
    <t>40068050</t>
  </si>
  <si>
    <t>VALLE LUJAN JESSICA TAMAR</t>
  </si>
  <si>
    <t>44040065</t>
  </si>
  <si>
    <t>VALLEJOS GONZALES ANA MARIA VANESSA</t>
  </si>
  <si>
    <t>43792266</t>
  </si>
  <si>
    <t>VALLEJOS ZEVALLOS ERICK SMITH</t>
  </si>
  <si>
    <t>1350-2019</t>
  </si>
  <si>
    <t>Jefe de Grupo UD Piura</t>
  </si>
  <si>
    <t>02792308</t>
  </si>
  <si>
    <t>VALLENAS QUIROS EDGAR RENATO</t>
  </si>
  <si>
    <t>PROFESIONAL EN CIENCIAS ADMINISTRATIVAS</t>
  </si>
  <si>
    <t>1026-2019</t>
  </si>
  <si>
    <t>ESPECIALISTA EN ATENCIÓN INTEGRAL AL CIUDADANO</t>
  </si>
  <si>
    <t>22502407</t>
  </si>
  <si>
    <t>VALLES BERCIA YOLANDA LUCIA</t>
  </si>
  <si>
    <t>490-2019</t>
  </si>
  <si>
    <t>VALVERDE MORANTE MARTIN JOSE</t>
  </si>
  <si>
    <t>41546863</t>
  </si>
  <si>
    <t>VALVERDE RAMOS RICHARD ANDRES</t>
  </si>
  <si>
    <t>42562460</t>
  </si>
  <si>
    <t>VALVERDE RODRIGUEZ MARIA VICTORIA</t>
  </si>
  <si>
    <t>INSPECTOR UD CUSCO</t>
  </si>
  <si>
    <t>42109281</t>
  </si>
  <si>
    <t>VARGAS AVALOS SANTIAGO</t>
  </si>
  <si>
    <t>TÍTULO PROFESIONAL EN INGENIERÍA AGROINDUSTRIAL</t>
  </si>
  <si>
    <t>Jefe de Grupo UD Cusco</t>
  </si>
  <si>
    <t>621-2019</t>
  </si>
  <si>
    <t>41620404</t>
  </si>
  <si>
    <t>VARGAS BENGOA CHRISTIAN RENZO</t>
  </si>
  <si>
    <t>ESPECIALISTA EN TESORERIA</t>
  </si>
  <si>
    <t>41859811</t>
  </si>
  <si>
    <t>VARGAS CAMARGO VANESSA LIZBETH</t>
  </si>
  <si>
    <t>954-2019</t>
  </si>
  <si>
    <t>00421323</t>
  </si>
  <si>
    <t>VARGAS CORNEJO BRUNO PORFIRIO</t>
  </si>
  <si>
    <t>PROFESIONAL UNIVERSITARIO EN DERECHO</t>
  </si>
  <si>
    <t>1236-2019</t>
  </si>
  <si>
    <t>ABOGADO - ANCASH</t>
  </si>
  <si>
    <t>71245842</t>
  </si>
  <si>
    <t>VARGAS GARRIDO JESSAMIN JOVANNELLA</t>
  </si>
  <si>
    <t xml:space="preserve"> Resolutor UD Ancash</t>
  </si>
  <si>
    <t>516-2019</t>
  </si>
  <si>
    <t>ESPECIALISTA EN PRESUPUESTO</t>
  </si>
  <si>
    <t>46223267</t>
  </si>
  <si>
    <t>VARGAS GUEVARA VICTOR CESAR</t>
  </si>
  <si>
    <t>426-2019</t>
  </si>
  <si>
    <t>75194598</t>
  </si>
  <si>
    <t>VARGAS MAMANI FIORELA</t>
  </si>
  <si>
    <t>BACHILLER EN NGENIERÍA AMBIENTAL Y FORESTAL</t>
  </si>
  <si>
    <t>1141-2019</t>
  </si>
  <si>
    <t>41535370</t>
  </si>
  <si>
    <t>VARGAS VARGAS LEYDY DIANA</t>
  </si>
  <si>
    <t>AUDITOR II</t>
  </si>
  <si>
    <t>08648987</t>
  </si>
  <si>
    <t>VARGAS ZURITA ELVIRA ESPERANZA</t>
  </si>
  <si>
    <t>431-2019</t>
  </si>
  <si>
    <t>16634681</t>
  </si>
  <si>
    <t>VASQUEZ ALAMO EDUARDO ANIBAL</t>
  </si>
  <si>
    <t>LIC. EN RELACIONES PÚBLICAS</t>
  </si>
  <si>
    <t>40098191</t>
  </si>
  <si>
    <t>VASQUEZ CENTURION ROSA MARIA</t>
  </si>
  <si>
    <t>00063881</t>
  </si>
  <si>
    <t>VASQUEZ FLORES LUIS ANTONIO</t>
  </si>
  <si>
    <t>70606158</t>
  </si>
  <si>
    <t>VASQUEZ GARCIA EMMY MARIBEL</t>
  </si>
  <si>
    <t>866-2019</t>
  </si>
  <si>
    <t>45485477</t>
  </si>
  <si>
    <t>VASQUEZ JUAREZ KARINA YUSELI</t>
  </si>
  <si>
    <t>JEFE DE GRUPO - LIMA</t>
  </si>
  <si>
    <t>40448504</t>
  </si>
  <si>
    <t>VASQUEZ LOPEZ PEDRO HUMBERTO</t>
  </si>
  <si>
    <t>41271129</t>
  </si>
  <si>
    <t>VASQUEZ MENDOZA ULBERTO</t>
  </si>
  <si>
    <t>ABOGADO DE FISCALIZACIÓN DE GABINETE DE TT</t>
  </si>
  <si>
    <t>46303899</t>
  </si>
  <si>
    <t>VASQUEZ MOLINA MARITA ANGELINA</t>
  </si>
  <si>
    <t>1394-2019</t>
  </si>
  <si>
    <t>44685810</t>
  </si>
  <si>
    <t>VASQUEZ PEREZ LEONOR DORALIZA</t>
  </si>
  <si>
    <t>1214-2019</t>
  </si>
  <si>
    <t>46129876</t>
  </si>
  <si>
    <t>VASQUEZ RUIZ BRENDA GABRIELA</t>
  </si>
  <si>
    <t>44621556</t>
  </si>
  <si>
    <t>VASQUEZ SANTISTEBAN ALFREDO</t>
  </si>
  <si>
    <t>70577337</t>
  </si>
  <si>
    <t>VASQUEZ UMERES STEVENSON MOZART</t>
  </si>
  <si>
    <t>802-2019</t>
  </si>
  <si>
    <t>72983267</t>
  </si>
  <si>
    <t>VASQUEZ ZAVALETA MARY LUZ</t>
  </si>
  <si>
    <t>41885268</t>
  </si>
  <si>
    <t>VEGA CARPIO RONALD ELVIS</t>
  </si>
  <si>
    <t>1159-2019</t>
  </si>
  <si>
    <t>ASISTENTE ADMINISTRATIVO - MADRE DE DIOS</t>
  </si>
  <si>
    <t>44182006</t>
  </si>
  <si>
    <t>VEGA CCOYO VERONICA</t>
  </si>
  <si>
    <t>TECNICO EN ADMINISTRACION DE EMPRESAS</t>
  </si>
  <si>
    <t>486-2019</t>
  </si>
  <si>
    <t>43557925</t>
  </si>
  <si>
    <t>VEGA LARREA DAVID ERNESTO</t>
  </si>
  <si>
    <t>BACHILLER EN ENERGÍA</t>
  </si>
  <si>
    <t>1273-2019</t>
  </si>
  <si>
    <t>46989584</t>
  </si>
  <si>
    <t>VEGA NAPAN JENNY CARLA</t>
  </si>
  <si>
    <t>955-2019</t>
  </si>
  <si>
    <t>47833905</t>
  </si>
  <si>
    <t>VEGA ROJAS MAGALY</t>
  </si>
  <si>
    <t>43071246</t>
  </si>
  <si>
    <t>VEGA ZEÑA PATRICIA LIZET</t>
  </si>
  <si>
    <t>1122-2019</t>
  </si>
  <si>
    <t>43824511</t>
  </si>
  <si>
    <t>VELA GONZALES GINO GIOVANNI</t>
  </si>
  <si>
    <t>JEFE DE LA UD MADRE DE DIOS</t>
  </si>
  <si>
    <t>42128234</t>
  </si>
  <si>
    <t>VELA QUISPE GERRY LEONEL</t>
  </si>
  <si>
    <t>43318208</t>
  </si>
  <si>
    <t>VELARDE ADUVIRE RUBI DAYANA</t>
  </si>
  <si>
    <t>824-2019</t>
  </si>
  <si>
    <t>41618612</t>
  </si>
  <si>
    <t>VELASQUEZ AVILA JAIME LUIS</t>
  </si>
  <si>
    <t>15730702</t>
  </si>
  <si>
    <t>VELASQUEZ BARRERA JOSE ENRIQUE</t>
  </si>
  <si>
    <t>45214596</t>
  </si>
  <si>
    <t>VELASQUEZ ESQUIEMBRE LUIS ALBERTO</t>
  </si>
  <si>
    <t>EGRESADO EN CIENCIAS POLITICA</t>
  </si>
  <si>
    <t>ABOGADO UD PIURA</t>
  </si>
  <si>
    <t>44364072</t>
  </si>
  <si>
    <t>VELASQUEZ HEREDIA GUSTAVO ADOLFO</t>
  </si>
  <si>
    <t>ANALISTA TÉCNICO UD ANCASH</t>
  </si>
  <si>
    <t>40158075</t>
  </si>
  <si>
    <t>VELASQUEZ MARTINEZ OMAR ALONSO</t>
  </si>
  <si>
    <t>04437299</t>
  </si>
  <si>
    <t>VELASQUEZ RIOS SAHANTY DEL PILAR</t>
  </si>
  <si>
    <t>ANALISTA - REGIÓN TACNA</t>
  </si>
  <si>
    <t>02892883</t>
  </si>
  <si>
    <t>VELASQUEZ SALDARRIAGA LUIS ALBERTO</t>
  </si>
  <si>
    <t>JEFE DE LA UD TACNA</t>
  </si>
  <si>
    <t>09635771</t>
  </si>
  <si>
    <t>VELASQUEZ VARGAS JOHNNY CHRISTIAM</t>
  </si>
  <si>
    <t>1123-2019</t>
  </si>
  <si>
    <t>INSPECTOR DE TRANSPORTE - LA LIBERTAD</t>
  </si>
  <si>
    <t>46210981</t>
  </si>
  <si>
    <t>VELEZMORO TIRADO JOSE NELSON</t>
  </si>
  <si>
    <t>GESTOR OPERATIVO REGIÓN CAJAMARCA</t>
  </si>
  <si>
    <t>47212588</t>
  </si>
  <si>
    <t>VENEGAS PACCO MILAGROS STEFANY VICTORIA</t>
  </si>
  <si>
    <t>670-2019</t>
  </si>
  <si>
    <t>960-2019</t>
  </si>
  <si>
    <t>70674462</t>
  </si>
  <si>
    <t>VENTOCILLA JIMENEZ WENDY JOHANY</t>
  </si>
  <si>
    <t>1228-2019</t>
  </si>
  <si>
    <t>09747813</t>
  </si>
  <si>
    <t>VENTURA MUÑOZ MANUEL ISAMAR</t>
  </si>
  <si>
    <t>INSTRUCTOR MILITAR</t>
  </si>
  <si>
    <t>64</t>
  </si>
  <si>
    <t>45845122</t>
  </si>
  <si>
    <t>VENTURA TENAZOA LESLYE CAROLINA</t>
  </si>
  <si>
    <t>BACHILLER EN INGENIERIA DE ECOTURISMO</t>
  </si>
  <si>
    <t>1282-2019</t>
  </si>
  <si>
    <t>47496088</t>
  </si>
  <si>
    <t>VERA CORNEJO PEDRO GILDO</t>
  </si>
  <si>
    <t>964-2019</t>
  </si>
  <si>
    <t>44472337</t>
  </si>
  <si>
    <t>VERA CORREA JULIO CESAR</t>
  </si>
  <si>
    <t>571-2019</t>
  </si>
  <si>
    <t>70433764</t>
  </si>
  <si>
    <t>VERA ROSALES DIANA VALERIA</t>
  </si>
  <si>
    <t>658-2019</t>
  </si>
  <si>
    <t>INSPECTOR EP DESAGUADERO</t>
  </si>
  <si>
    <t>71083952</t>
  </si>
  <si>
    <t>VERA VILLALTA LISBETH FIORELLA</t>
  </si>
  <si>
    <t>40434086</t>
  </si>
  <si>
    <t>VERASTEGUI FLORES CARLOS ENRIQUE</t>
  </si>
  <si>
    <t>73119835</t>
  </si>
  <si>
    <t>VERASTEGUI GALVEZ TERESA MERCEDES</t>
  </si>
  <si>
    <t>40813593</t>
  </si>
  <si>
    <t>VERCELLI ESQUERRE FRANKLIN RAFAEL</t>
  </si>
  <si>
    <t>ESPECIALISTA EN CAPACITACIÓN</t>
  </si>
  <si>
    <t>132720333</t>
  </si>
  <si>
    <t>VERGARA AMUNDARAIN YHONNATAN JESUS</t>
  </si>
  <si>
    <t>TITULO PROFESIONAL EN EDUCACION -  ESPECIALIDAD QUIMICA</t>
  </si>
  <si>
    <t>891-2019</t>
  </si>
  <si>
    <t>ANALISTA PROGRAMADOR DE SISTEMAS I</t>
  </si>
  <si>
    <t>44798721</t>
  </si>
  <si>
    <t>VERGARA ESTELA RAUL ALEJANDRO</t>
  </si>
  <si>
    <t>COORDINADOR PARA ATENCIÓN DE PASAJES Y VIÁTICOS</t>
  </si>
  <si>
    <t>46217540</t>
  </si>
  <si>
    <t>VERGARA PADILLA CHRISTIAN BENJAMIN</t>
  </si>
  <si>
    <t>44073902</t>
  </si>
  <si>
    <t>VICENTE CHAVEZ JHOVER ALEXANDER</t>
  </si>
  <si>
    <t>445-2019</t>
  </si>
  <si>
    <t>45391073</t>
  </si>
  <si>
    <t>VICENTE CHINCHAY JUNIOR GONZALO</t>
  </si>
  <si>
    <t>PROFESIONAL EN ECONOMIA</t>
  </si>
  <si>
    <t>1256-2019</t>
  </si>
  <si>
    <t>10293072</t>
  </si>
  <si>
    <t>VICENTE ROBLES LORENA ROCIO</t>
  </si>
  <si>
    <t>08167625</t>
  </si>
  <si>
    <t>VIDAL MATOS MARYBEL</t>
  </si>
  <si>
    <t>APOYO AL CONTROL DE TRAFICO PESADO EN LA ESTACIÓN DE PESAJE CERRO AZUL</t>
  </si>
  <si>
    <t>08151802</t>
  </si>
  <si>
    <t>VIDAL TERRONES RICHARD ROBERT</t>
  </si>
  <si>
    <t>TECNICO ELECTRICISTA</t>
  </si>
  <si>
    <t>16728567</t>
  </si>
  <si>
    <t>VIDARTE AYESTA ERNESTO MANUEL</t>
  </si>
  <si>
    <t>41147763</t>
  </si>
  <si>
    <t>VIDAURRE MAYURI DE RUBERTO MARIA ESPERANZA</t>
  </si>
  <si>
    <t>1402-2019</t>
  </si>
  <si>
    <t>09887506</t>
  </si>
  <si>
    <t>VIDURRIZAGA TUESTA MERY SADITH</t>
  </si>
  <si>
    <t>UNIVERSITARIA IMCOMPLETA</t>
  </si>
  <si>
    <t>70372165</t>
  </si>
  <si>
    <t>VIERA SECLEN JENIFHER ELISA</t>
  </si>
  <si>
    <t>TECNICO EN ADMINISTRACION DE NEGOCIOS</t>
  </si>
  <si>
    <t>1332-2019</t>
  </si>
  <si>
    <t>07632280</t>
  </si>
  <si>
    <t>VIGIL GUZMAN MIGUEL ANGEL</t>
  </si>
  <si>
    <t>47524286</t>
  </si>
  <si>
    <t>VIGO NONAJULCA DE ESPINOZA KELLYN YANET</t>
  </si>
  <si>
    <t>COORDINADOR ADMINISTRATIVO - PUNO</t>
  </si>
  <si>
    <t>01217624</t>
  </si>
  <si>
    <t>VILCA ACHATA DINABETTY MARILIANA</t>
  </si>
  <si>
    <t>42368160</t>
  </si>
  <si>
    <t>VILCA CAMUS KEYLI DIANA</t>
  </si>
  <si>
    <t>TITULO PROFESIONAL EN DERECHO Y CIENCIA POLITCIA</t>
  </si>
  <si>
    <t>888-2019</t>
  </si>
  <si>
    <t>Jefe de Grupo UD Puno</t>
  </si>
  <si>
    <t>42654123</t>
  </si>
  <si>
    <t>VILCA HALANOCA WILDER ALDO</t>
  </si>
  <si>
    <t>567-2019</t>
  </si>
  <si>
    <t>20111223</t>
  </si>
  <si>
    <t>VILCAHUAMAN RUIZ JACKELINNE ROCIO</t>
  </si>
  <si>
    <t>40231781</t>
  </si>
  <si>
    <t>VILCHEZ MELO MARTIN FELIPE</t>
  </si>
  <si>
    <t>JEFE DE GRUPO – REGIÓN AREQUIPA</t>
  </si>
  <si>
    <t>43283957</t>
  </si>
  <si>
    <t>VILCHEZ QUEZADA JOSE LUIS</t>
  </si>
  <si>
    <t>25777072</t>
  </si>
  <si>
    <t>VILELA ALVARADO NANCY VICTORIA</t>
  </si>
  <si>
    <t>42516629</t>
  </si>
  <si>
    <t>VILELA ESPINOZA EDUARDO</t>
  </si>
  <si>
    <t>758-2019</t>
  </si>
  <si>
    <t>43045427</t>
  </si>
  <si>
    <t>VILLA QUICAÑO FREDY PAUL</t>
  </si>
  <si>
    <t>1070-2019</t>
  </si>
  <si>
    <t>03700487</t>
  </si>
  <si>
    <t>VILLACORTA MONTALVAN GONZALO</t>
  </si>
  <si>
    <t>TITULO PROFESIONAL EN ESTADÍSTICA</t>
  </si>
  <si>
    <t>592-2019</t>
  </si>
  <si>
    <t>42502926</t>
  </si>
  <si>
    <t>VILLAFUERTE SALAZAR OSCAR</t>
  </si>
  <si>
    <t>BACHILLER EN INGENIERIA ELECTROCNICA</t>
  </si>
  <si>
    <t>1249-2019</t>
  </si>
  <si>
    <t>INSPECTOR DE TRANSPORTE - REGIÓN CUSCO</t>
  </si>
  <si>
    <t>45239680</t>
  </si>
  <si>
    <t>VILLAFUERTE YUNGURI MARTHA</t>
  </si>
  <si>
    <t>29329396</t>
  </si>
  <si>
    <t>VILLAGRA MAMANI JOSE LUIS</t>
  </si>
  <si>
    <t>ANALISTA - ANCASH</t>
  </si>
  <si>
    <t>40192091</t>
  </si>
  <si>
    <t>VILLALOBOS RIVASPLATA SHEILA BETTY</t>
  </si>
  <si>
    <t>JEFE DE LA UD ANCASH</t>
  </si>
  <si>
    <t>05644802</t>
  </si>
  <si>
    <t>VILLALTA DAZA MIGUEL ENRIQUE</t>
  </si>
  <si>
    <t>46756122</t>
  </si>
  <si>
    <t>VILLANUEVA CHAVARRY CYNTHIA DEL CARMEN</t>
  </si>
  <si>
    <t>42296055</t>
  </si>
  <si>
    <t>VILLANUEVA CHIRI WILMER ELIAS</t>
  </si>
  <si>
    <t>42499662</t>
  </si>
  <si>
    <t>VILLANUEVA GUTIERREZ JUAN JOSUE</t>
  </si>
  <si>
    <t>ESPECIALISTA EN FORTALECIMIENTO DE CAPACIDADES II</t>
  </si>
  <si>
    <t>466-2019</t>
  </si>
  <si>
    <t>46593934</t>
  </si>
  <si>
    <t>VILLANUEVA MANRRIQUE MARCO YOHN</t>
  </si>
  <si>
    <t>44754170</t>
  </si>
  <si>
    <t>VILLANUEVA QUISPE ANA CECILIA</t>
  </si>
  <si>
    <t>TÍTULO OFICIAL DE MÁSTER UNIVERSITARIO EN ECONOMÍA, REGULACIÓN Y COMPETENCIA EN LOS SERVICIOS PÚBLICOS EN LA ESPECIALIDAD DE SERVICIOS TERRITORIALES: AGUA Y TRANSPORTES</t>
  </si>
  <si>
    <t>COORDINADOR TÉCNICO</t>
  </si>
  <si>
    <t>04749574</t>
  </si>
  <si>
    <t>VILLARROEL CCASO SERGIO JUAN</t>
  </si>
  <si>
    <t>952-2019</t>
  </si>
  <si>
    <t>47553413</t>
  </si>
  <si>
    <t>VILLASANTE PARIONA ANA MARIA</t>
  </si>
  <si>
    <t>193-2019</t>
  </si>
  <si>
    <t>43135159</t>
  </si>
  <si>
    <t>VILLASANTE RENGIFO NEESKENS</t>
  </si>
  <si>
    <t>1305-2019</t>
  </si>
  <si>
    <t>08112227</t>
  </si>
  <si>
    <t>VILLAVERDE HUAITA DURMAN ITALO</t>
  </si>
  <si>
    <t>73</t>
  </si>
  <si>
    <t>INSPECTOR DE TRANSPORTE REGIÓN JUNÍN</t>
  </si>
  <si>
    <t>20407750</t>
  </si>
  <si>
    <t>VILLAVERDE MORATILLO JESUS ENRIQUE</t>
  </si>
  <si>
    <t>INSPECTOR EP SAN LORENZO</t>
  </si>
  <si>
    <t>45043059</t>
  </si>
  <si>
    <t>VILLAVERDE NICOLAS LIDIA VANESA</t>
  </si>
  <si>
    <t>BACHILLER EN INGENIERIA AGROINDUSTRIAL</t>
  </si>
  <si>
    <t>1183-2019</t>
  </si>
  <si>
    <t>07615897</t>
  </si>
  <si>
    <t>VILLAVICENCIO VALLE ROXANA VICTORIA</t>
  </si>
  <si>
    <t>42792370</t>
  </si>
  <si>
    <t>VILLAZANA LAZARO JOSE LUIS</t>
  </si>
  <si>
    <t>1257-2019</t>
  </si>
  <si>
    <t>41604711</t>
  </si>
  <si>
    <t>VILLEGAS BONILLA FREDDY IVAN</t>
  </si>
  <si>
    <t>40725683</t>
  </si>
  <si>
    <t>VILLEGAS CORDOVA CARLOS ALBERTO</t>
  </si>
  <si>
    <t>41633541</t>
  </si>
  <si>
    <t>VILLEGAS MATIAS XAVIER ERNESTO</t>
  </si>
  <si>
    <t>43953715</t>
  </si>
  <si>
    <t>VILLENA RAMOS JAVIER OSMAR</t>
  </si>
  <si>
    <t>1160-2019</t>
  </si>
  <si>
    <t>41005833</t>
  </si>
  <si>
    <t>VISCARRA CCONOCC MALAQUIAS RODOLFO</t>
  </si>
  <si>
    <t>TITULO PROFESIONAL EN INGENIERIA EN GESTION EMPRESARIAL</t>
  </si>
  <si>
    <t>47404724</t>
  </si>
  <si>
    <t>VIVAS CAJUSOL KARITO NATALY</t>
  </si>
  <si>
    <t>44369538</t>
  </si>
  <si>
    <t>VIZCARDO YARLEQUE SOCORRO ISABEL</t>
  </si>
  <si>
    <t>603-2019</t>
  </si>
  <si>
    <t>42686770</t>
  </si>
  <si>
    <t>WALCONA LLANO OMAR LUIS</t>
  </si>
  <si>
    <t>1147-2019</t>
  </si>
  <si>
    <t>09388305</t>
  </si>
  <si>
    <t>YAFAC DA CRUZ GOUVEA SILVIA FERNANDA</t>
  </si>
  <si>
    <t>43117476</t>
  </si>
  <si>
    <t>YAHUAYRI MAMANI ROGER ELISBAN</t>
  </si>
  <si>
    <t>805-2019</t>
  </si>
  <si>
    <t>40407596</t>
  </si>
  <si>
    <t>YALI AGÜERO JORGE ARMANDO</t>
  </si>
  <si>
    <t>BACHILLER EN INGENIERÍA DE COMPUTACIÓN Y SISTEMAS</t>
  </si>
  <si>
    <t>70976808</t>
  </si>
  <si>
    <t>YALICO TORRES JHORGINA LEYDI</t>
  </si>
  <si>
    <t>ABOGADO UD LA LIBERTAD</t>
  </si>
  <si>
    <t>70746221</t>
  </si>
  <si>
    <t>YAMUNAQUE RODRIGUEZ SILENE NATALY</t>
  </si>
  <si>
    <t>45786574</t>
  </si>
  <si>
    <t>YANAPA CONTRERAS BLADIMIR</t>
  </si>
  <si>
    <t>1143-2019</t>
  </si>
  <si>
    <t>46591174</t>
  </si>
  <si>
    <t>YANARICO FERNANDEZ LADY KAREN</t>
  </si>
  <si>
    <t>40477435</t>
  </si>
  <si>
    <t>YAPUCHURA YAPUCHURA JOSE LUIS</t>
  </si>
  <si>
    <t>1176-2019</t>
  </si>
  <si>
    <t>ESPECIALISTA EN MARKETING</t>
  </si>
  <si>
    <t>46196282</t>
  </si>
  <si>
    <t>YARLEQUE ANDRADE MANUEL HUMBERTO</t>
  </si>
  <si>
    <t>TITULO PROFESIONAL EN LICENCIATURA EN MARKETING</t>
  </si>
  <si>
    <t>ESPECIALISTA EN PREVENCIÓN II</t>
  </si>
  <si>
    <t>479-2019</t>
  </si>
  <si>
    <t>43219607</t>
  </si>
  <si>
    <t>YATACO MENDOZA JORGE LUIS</t>
  </si>
  <si>
    <t>INSPECTOR EP PACRA</t>
  </si>
  <si>
    <t>GESTOR OPERATIVO - SAN MARTIN</t>
  </si>
  <si>
    <t>41760265</t>
  </si>
  <si>
    <t>YINKI CABAÑAS RICARDO JUNIOR</t>
  </si>
  <si>
    <t>EGRESADO UNIVERSITARIO EN INGENIERÍA CIVIL</t>
  </si>
  <si>
    <t>72880345</t>
  </si>
  <si>
    <t>YNCHUÑA PALZA ELVIA YAJAIRA</t>
  </si>
  <si>
    <t>499-2019</t>
  </si>
  <si>
    <t>43930612</t>
  </si>
  <si>
    <t>YOVERA MENDOZA JHONATAN JUSSEL</t>
  </si>
  <si>
    <t>43200114</t>
  </si>
  <si>
    <t>YOVERA RAMIREZ MARCIA EVELINA</t>
  </si>
  <si>
    <t>43421612</t>
  </si>
  <si>
    <t>YSLA MANTILLA LUIS MIGUEL</t>
  </si>
  <si>
    <t>1258-2019</t>
  </si>
  <si>
    <t>70224646</t>
  </si>
  <si>
    <t>YUNIS YUNIS FARES MARTIN</t>
  </si>
  <si>
    <t>18081932</t>
  </si>
  <si>
    <t>YUPANQUI CORTEZ EDUARDO CARLOS</t>
  </si>
  <si>
    <t>GESTOR OPERATIVO - LA LIBERTAD</t>
  </si>
  <si>
    <t>43875355</t>
  </si>
  <si>
    <t>YUPANQUI IBAÑEZ CARLOS ALBERTO</t>
  </si>
  <si>
    <t>07056310</t>
  </si>
  <si>
    <t>YUPANQUI JESUS MAXIMO</t>
  </si>
  <si>
    <t>1199-2019</t>
  </si>
  <si>
    <t>48342420</t>
  </si>
  <si>
    <t>YUPANQUI OBANDO FLOR DE FRANCIA</t>
  </si>
  <si>
    <t>700-2019</t>
  </si>
  <si>
    <t>41751086</t>
  </si>
  <si>
    <t>YUPANQUI QUISPE JUAN JULIAN</t>
  </si>
  <si>
    <t>46673316</t>
  </si>
  <si>
    <t>YUPANQUI RODAS MAX JUNIOR</t>
  </si>
  <si>
    <t>41459284</t>
  </si>
  <si>
    <t>YUPANQUI TITO OMAR RAUL</t>
  </si>
  <si>
    <t>503-2019</t>
  </si>
  <si>
    <t xml:space="preserve">PROGRAMADOR </t>
  </si>
  <si>
    <t>48088966</t>
  </si>
  <si>
    <t>YUYARIMA PAREDES SAMUEL</t>
  </si>
  <si>
    <t>EGRESADO TECNICO DE COMPUTACION E INFORMATICA</t>
  </si>
  <si>
    <t>1365-2019</t>
  </si>
  <si>
    <t>41797594</t>
  </si>
  <si>
    <t>ZAMALLOA SOLIS YEMEZ</t>
  </si>
  <si>
    <t>1259-2019</t>
  </si>
  <si>
    <t>44889993</t>
  </si>
  <si>
    <t>ZAMBRANO BARRIENTOS JHON MARVIN</t>
  </si>
  <si>
    <t>534-2019</t>
  </si>
  <si>
    <t>47129247</t>
  </si>
  <si>
    <t>ZAMBRANO JOYA HANS DENNIS ARTURO</t>
  </si>
  <si>
    <t>1230-2019</t>
  </si>
  <si>
    <t>73998953</t>
  </si>
  <si>
    <t>ZAMBRANO OVIEDO JOSCELINE ALEJANDRA</t>
  </si>
  <si>
    <t>75267806</t>
  </si>
  <si>
    <t>ZAMBRANO SLEE MARIE INGRID</t>
  </si>
  <si>
    <t>808-2019</t>
  </si>
  <si>
    <t>46714202</t>
  </si>
  <si>
    <t>ZAMORA GUTIERREZ JUANA LUZ</t>
  </si>
  <si>
    <t>41181939</t>
  </si>
  <si>
    <t>ZAMUDIO ALIAGA PABEL MANUEL</t>
  </si>
  <si>
    <t>TÍTULO PROFESIONAL EN INGENIERÍA DE SISTEMAS Y COMPUTACIÓN</t>
  </si>
  <si>
    <t>09918219</t>
  </si>
  <si>
    <t>ZAMUDIO CARDENAS SAMUEL SAUL</t>
  </si>
  <si>
    <t>MAGISTER EN GESTION PUBLICA</t>
  </si>
  <si>
    <t>1260-2019</t>
  </si>
  <si>
    <t>42188393</t>
  </si>
  <si>
    <t>ZANABRIA CASAFRANCA CARINA JUANA</t>
  </si>
  <si>
    <t>ANALISTA DE SELECCIÓN Y RECLUTAMIENTO</t>
  </si>
  <si>
    <t>41220450</t>
  </si>
  <si>
    <t>ZANABRIA MIRANDA JOSE MIGUEL</t>
  </si>
  <si>
    <t>ESPECIALISTA EN GESTIÓN DE LA INCORPORACIÓN Y ORGANIZACIÓN DEL TRABAJO</t>
  </si>
  <si>
    <t>ABOGADO REGIÓN PUNO</t>
  </si>
  <si>
    <t>01320725</t>
  </si>
  <si>
    <t>ZANTALLA PRIETO FERNANDO</t>
  </si>
  <si>
    <t>02448591</t>
  </si>
  <si>
    <t>ZAPANA ZAPANA EDILBERTO</t>
  </si>
  <si>
    <t>548-2019</t>
  </si>
  <si>
    <t>10725385</t>
  </si>
  <si>
    <t>ZAPATA RAPIZZA MARILU</t>
  </si>
  <si>
    <t>ASISTENTE DE BASE DE DATOS</t>
  </si>
  <si>
    <t>10437281</t>
  </si>
  <si>
    <t>ZARATE MEDINA LUIS JUDA</t>
  </si>
  <si>
    <t>TÍTULO PROFESIONAL EN INGENIERÍA DE COMPUTACIÓN Y SISTEMAS</t>
  </si>
  <si>
    <t>07404405</t>
  </si>
  <si>
    <t>ZARATE REYES ADRIAN ALBERTO</t>
  </si>
  <si>
    <t>MAGISTER EN GESTIÓN PÚBLICA</t>
  </si>
  <si>
    <t>APOYO EN LA GESTIÓN OPERATIVA DE LA E.P. PIURA</t>
  </si>
  <si>
    <t>02845552</t>
  </si>
  <si>
    <t>ZAVALA CALLE ALFONSO ALEXANDER</t>
  </si>
  <si>
    <t>42836601</t>
  </si>
  <si>
    <t>ZAVALA JARA REY GASPAR ADRIAN</t>
  </si>
  <si>
    <t>02853331</t>
  </si>
  <si>
    <t>ZAVALA ROBLEDO HUMBERTO ALEXANDER</t>
  </si>
  <si>
    <t>ESTUDIOS INCOMPLETOS EN DERECHO</t>
  </si>
  <si>
    <t>73628544</t>
  </si>
  <si>
    <t>ZAVALETA ALIPIO ABEL BRANNY</t>
  </si>
  <si>
    <t>470-2019</t>
  </si>
  <si>
    <t>ANALISTA PRINCIPAL - LA LIBERTAD</t>
  </si>
  <si>
    <t>40468222</t>
  </si>
  <si>
    <t>ZAVALETA SANCHEZ PAOLO JAVIER</t>
  </si>
  <si>
    <t>09657761</t>
  </si>
  <si>
    <t>ZEA MEDINA PERCY</t>
  </si>
  <si>
    <t>ESTUDIOS UNIVERSITARIOS INCOMPLETOS EN DERECHO</t>
  </si>
  <si>
    <t>09972953</t>
  </si>
  <si>
    <t>ZEDANO MARTINEZ NANCY</t>
  </si>
  <si>
    <t>16674239</t>
  </si>
  <si>
    <t>ZEGARRA CARLOS VICTOR ARQUIMENES</t>
  </si>
  <si>
    <t>10115996</t>
  </si>
  <si>
    <t>ZEGARRA CHAVEZ POMPEYO FIDEL</t>
  </si>
  <si>
    <t>902-2019</t>
  </si>
  <si>
    <t>ESPECIALISTA LEGAL DE RRHH</t>
  </si>
  <si>
    <t>23934115</t>
  </si>
  <si>
    <t>ZEGARRA DIAZ JAIME YVAN</t>
  </si>
  <si>
    <t>456-2019</t>
  </si>
  <si>
    <t>41648687</t>
  </si>
  <si>
    <t>ZEGARRA HUAMAN FRANCISCO ROBERTO</t>
  </si>
  <si>
    <t>SUPERVISOR DE MONITOREO</t>
  </si>
  <si>
    <t>09978449</t>
  </si>
  <si>
    <t>ZEGARRA ROJAS DORIS</t>
  </si>
  <si>
    <t>BACHILLER DE EDUCACION</t>
  </si>
  <si>
    <t>752-2019</t>
  </si>
  <si>
    <t>75470893</t>
  </si>
  <si>
    <t>ZEGARRA VARGAS JHERSON JHORDY</t>
  </si>
  <si>
    <t>573-2019</t>
  </si>
  <si>
    <t>PROFESIONAL TÉCNICO B EN RECURSOS HUMANOS</t>
  </si>
  <si>
    <t>43723750</t>
  </si>
  <si>
    <t>ZELADA DIAZ GRACIELA CRISTINA</t>
  </si>
  <si>
    <t>43746068</t>
  </si>
  <si>
    <t>ZELAYA CASTAÑEDA KERLY MILAGROS</t>
  </si>
  <si>
    <t>TITULO PROFESIONAL EN TURISMO</t>
  </si>
  <si>
    <t>720-2019</t>
  </si>
  <si>
    <t>40837405</t>
  </si>
  <si>
    <t>ZETA PINTADO DUBERLY</t>
  </si>
  <si>
    <t>MECANICO AUTOMOTRIZ</t>
  </si>
  <si>
    <t>46051231</t>
  </si>
  <si>
    <t>ZEVALLOS LOPEZ LUIS ORLANDO DE JESUS</t>
  </si>
  <si>
    <t>07867563</t>
  </si>
  <si>
    <t>ZEVALLOS PAZ LEONEL VICTOR</t>
  </si>
  <si>
    <t>42172742</t>
  </si>
  <si>
    <t>ZEVALLOS QUISPE JOEL DAVID</t>
  </si>
  <si>
    <t>ZEVALLOS TRUCIOS CINTYA DEL PILAR</t>
  </si>
  <si>
    <t>70146978</t>
  </si>
  <si>
    <t>ZEVALLOS TURPO BRIAN ALEXIS</t>
  </si>
  <si>
    <t>BACHILLER EN INGENIERÍA MECÁNICA ELÉCTRICA</t>
  </si>
  <si>
    <t>1161-2019</t>
  </si>
  <si>
    <t xml:space="preserve">CONDUCTOR - REGIÓN PUNO </t>
  </si>
  <si>
    <t>01309202</t>
  </si>
  <si>
    <t>ZIRENA CATACORA JOSE ANTONIO</t>
  </si>
  <si>
    <t>TÉCNICO EN MECÁNICA BÁSICA Y MANTENIMIENTO VEHICULAR</t>
  </si>
  <si>
    <t>73030034</t>
  </si>
  <si>
    <t>ZORRILLA GALIANO STEPHANY CAROLANE</t>
  </si>
  <si>
    <t>1071-2019</t>
  </si>
  <si>
    <t>47902941</t>
  </si>
  <si>
    <t>ZORRILLA HURTADO LISBETH KATERIN</t>
  </si>
  <si>
    <t>757-2019</t>
  </si>
  <si>
    <t>46056684</t>
  </si>
  <si>
    <t>ZUAZO BARTRA ANDREA CECILIA</t>
  </si>
  <si>
    <t>TOTAL UNIDAD EJECUTORA: 001-1346 GESTION Y ADMINISTRACION GENERAL</t>
  </si>
  <si>
    <t>PLIEGO : 203 UTORIDAD DE TRANSPORTE URBANO PARA LIMA Y CALLAO</t>
  </si>
  <si>
    <t>UNIDAD EJECUTORA: 001-1205 AUTORIDAD PORTUARIA NACIONAL</t>
  </si>
  <si>
    <t>1717</t>
  </si>
  <si>
    <t>R.O.</t>
  </si>
  <si>
    <t>DL 1057</t>
  </si>
  <si>
    <t>JEFE DE LA UNIDAD DE ATENCION A LA CIUDADANIA Y GESTION DOCUMENTAL</t>
  </si>
  <si>
    <t>06249774</t>
  </si>
  <si>
    <t>ALVARADO BAZAN WILMER JAVIER</t>
  </si>
  <si>
    <t xml:space="preserve">JEFA DE LA OFICINA DE ADMINISTRACION </t>
  </si>
  <si>
    <t>27169521</t>
  </si>
  <si>
    <t>ARCE TAPIA FRANCISCO REMIGIO</t>
  </si>
  <si>
    <t>JEFE DE LA UNIDAD DE PRESUPUESTO</t>
  </si>
  <si>
    <t>22483821</t>
  </si>
  <si>
    <t xml:space="preserve">BASILIO ESTACIO CARLOS  ALBERTO </t>
  </si>
  <si>
    <t>JEFE DE LA UNIDAD DE PLANEAMIENTO Y ORGANIZACIÓN</t>
  </si>
  <si>
    <t>41270649</t>
  </si>
  <si>
    <t>BELTRAN ARIAS DANTE JAVIER</t>
  </si>
  <si>
    <t>08555564</t>
  </si>
  <si>
    <t>CHAFLOQUE AGAPITO LUCY MARGOT</t>
  </si>
  <si>
    <t>DIRECTOR DE LA DIRECCION DE INTEGRACION DE TRANSPORTE URBANO Y RECAUDO</t>
  </si>
  <si>
    <t>06445902</t>
  </si>
  <si>
    <t>CHAVEZ  BARDALES JULIO CESAR</t>
  </si>
  <si>
    <t>JEFA DE LA OFICINA DE PROCESOS Y GESTION DE RIESGOS</t>
  </si>
  <si>
    <t>10000021</t>
  </si>
  <si>
    <t>FLORES GUZMAN ROSIO MILAGRO</t>
  </si>
  <si>
    <t>ASESORA II DE LA PRESIDENCIA EJECUTIVA</t>
  </si>
  <si>
    <t>43210678</t>
  </si>
  <si>
    <t>FLORES HUAMANI CYNTHIA RUTH</t>
  </si>
  <si>
    <t>JEFE DE LA UNIDAD DE ABASTECIMIENTO</t>
  </si>
  <si>
    <t>25581970</t>
  </si>
  <si>
    <t>GUEVARA ZAPATA JORGE LUIS</t>
  </si>
  <si>
    <t>SUBDIRECTOR DE LA SUBDIRECCION DEL SISTEMA DE TRANSPORTE FERROVIARIO</t>
  </si>
  <si>
    <t>23994165</t>
  </si>
  <si>
    <t>HUAMAN CHAPARRO JOHN MAC ARTHUR</t>
  </si>
  <si>
    <t>PRESIDENTA DE LA ATU</t>
  </si>
  <si>
    <t>08145368</t>
  </si>
  <si>
    <t>JARA RISCO MARIA ESPERANZA</t>
  </si>
  <si>
    <t>ASESORA I</t>
  </si>
  <si>
    <t>08174409</t>
  </si>
  <si>
    <t>JHONG GUERRERO MARIA ISABEL</t>
  </si>
  <si>
    <t>SUBDIRECTOR DE LA SUBDIRECCION DE TRANSPORTE FERROVIARIO</t>
  </si>
  <si>
    <t>09594195</t>
  </si>
  <si>
    <t>JIMENEZ ESPINOZA CESAR MANUEL</t>
  </si>
  <si>
    <t>SUBDIRECTORA DE LA SUBDIRECCION DE FISCALIZACION</t>
  </si>
  <si>
    <t>42338464</t>
  </si>
  <si>
    <t>MAGUIÑA MESTA MARIBEL NERAIDA</t>
  </si>
  <si>
    <t xml:space="preserve">JEFE DE LA OFICINA DE INTEGRIDAD Y LUCHA CONTRA LA CORRUPCION </t>
  </si>
  <si>
    <t>07872720</t>
  </si>
  <si>
    <t>MAYORGA GARCIA ROLANDO AMADEO</t>
  </si>
  <si>
    <t>DIRECTOR DE LA DIRECCION DE FISCALIZACION Y SANCION</t>
  </si>
  <si>
    <t>10457873</t>
  </si>
  <si>
    <t>DIRECTORA DE LA DIRECCION DE SUPERVISION DE PROYECTOS</t>
  </si>
  <si>
    <t>MORENO AZAÑA RAQUEL LIZET</t>
  </si>
  <si>
    <t>SUBDIRECTOR DE LA SUBDIRECCIÓN DE SACIÓN DE LA DIRECCIÓN DE FISCALIZACIÓN Y SANCIÓN</t>
  </si>
  <si>
    <t>42876695</t>
  </si>
  <si>
    <t>OLIVARES NAVARRO MARITZA VICTORIA ESTHER</t>
  </si>
  <si>
    <t>SUBDIRECTORA DE LA SUBDIRECCION DE ADQUISICION DE PREDIOS Y LIBERACION DE INTERFERENCIAS</t>
  </si>
  <si>
    <t>09717329</t>
  </si>
  <si>
    <t>ORMEÑO VILLALBA SUMAC INES</t>
  </si>
  <si>
    <t>JEFE DE LA UNIDAD DE CONTABILIDAD</t>
  </si>
  <si>
    <t>08158752</t>
  </si>
  <si>
    <t>PACHECO NAVARRO JUAN DAGOBERTO</t>
  </si>
  <si>
    <t>09873296</t>
  </si>
  <si>
    <t>PEREZ BARRIGA LILYAN CECILIA</t>
  </si>
  <si>
    <t>JEFA DE LA OFICINA DE GESTION DE RECURSOS HUMANOS</t>
  </si>
  <si>
    <t>18021917</t>
  </si>
  <si>
    <t>PEREZ BECERRA ANA CECILIA</t>
  </si>
  <si>
    <t>SUBDIRECTOR DE LA SUBDIRECCION DE SERVICIOS DE TRANSPORTE ESPECIAL Y SERVICIOS COMPLEMENTARIOS</t>
  </si>
  <si>
    <t>44628150</t>
  </si>
  <si>
    <t>PEREZ  HERRERA LEIDER</t>
  </si>
  <si>
    <t>ASESOR II DE LA PRESIDENCIA EJECUTIVA</t>
  </si>
  <si>
    <t>PONCE DOMINGUEZ HAMILTON DANIEL</t>
  </si>
  <si>
    <t>09334334</t>
  </si>
  <si>
    <t>REYES MIRANDA JAIME FLORENCIO</t>
  </si>
  <si>
    <t>SUBDIRECTOR DE LA SUBDIRECCIÓN DE ESTUDIOS Y PROYECTOS DE LA DIRECCIÓN DE INFRAESTRUCTURA</t>
  </si>
  <si>
    <t>RIOS DIAZ ORLANDO HUGO</t>
  </si>
  <si>
    <t>DIRECTOR DE LA DIRECCION DE ASUNTOS AMBIENTALES Y SOCIALES</t>
  </si>
  <si>
    <t>09849965</t>
  </si>
  <si>
    <t>RUBIO GUERRERO HECTOR ELBERT</t>
  </si>
  <si>
    <t>07974729</t>
  </si>
  <si>
    <t>RUIZ DE CASTILLA MIYASAKI MAURICIO RAFAEL</t>
  </si>
  <si>
    <t>SUBDIRECTOR DE LA SUBDIRECCION DE PLANIFICACION DE LA DIRECCION DE INTEGRACION</t>
  </si>
  <si>
    <t>42583926</t>
  </si>
  <si>
    <t>SOLDEVILLA SAAVEDRA JOSE CARLOS</t>
  </si>
  <si>
    <t>SUBDIRECTOR DE LA SUBDIRECCION DE REGULACION DE LA DIRECCIÓN DE INTEGRACIÓN DE TRANSPORTE URBANO Y RECAUDO</t>
  </si>
  <si>
    <t>70404345</t>
  </si>
  <si>
    <t>SOLIS VALENCIA JOSE BENJAMIN</t>
  </si>
  <si>
    <t>SUBDIRECTORA DE LA SUBDIRECCION DE INFRAESTRUCTURA EN TRANSPORTE FERROVIARIO</t>
  </si>
  <si>
    <t>42741953</t>
  </si>
  <si>
    <t>TARASOVA  SVETLANA</t>
  </si>
  <si>
    <t>25562722</t>
  </si>
  <si>
    <t>VALENZUELA GOMEZ HUMBERTO</t>
  </si>
  <si>
    <t xml:space="preserve">JEFA DE LA UNIDAD DE TESORERIA </t>
  </si>
  <si>
    <t>09185400</t>
  </si>
  <si>
    <t xml:space="preserve">VICENTE DELIOT CARMEN ELVIRA </t>
  </si>
  <si>
    <t>DIRECTOR DE LA DIRECCION DE GESTION COMERCIAL</t>
  </si>
  <si>
    <t>08731020</t>
  </si>
  <si>
    <t>VIDAURRE VERGONZINI ROBERTO ENRIQUE MARTIN</t>
  </si>
  <si>
    <t>DIRECTOR DE LA DIRECCION DE OPERACIONES</t>
  </si>
  <si>
    <t>40772733</t>
  </si>
  <si>
    <t>VILLEGAS  FLORES IVAN YONI</t>
  </si>
  <si>
    <t>SUBDIRECTOR DE LA SUBDIRECCION DE FISCALIZACION DE LA DIRECCION DE FISCALIZACION Y SANCION</t>
  </si>
  <si>
    <t>43328133</t>
  </si>
  <si>
    <t>ZELADA CANCINO ELMER JOSE</t>
  </si>
  <si>
    <t>DIOSES MORAN MIMYRLE JESUS</t>
  </si>
  <si>
    <t>RAMIREZ ESCARATE ROSE MARY</t>
  </si>
  <si>
    <t>SUBDIRECTOR</t>
  </si>
  <si>
    <t>44130088</t>
  </si>
  <si>
    <t>ROMERO GLENNY JOSE HUMBERTO</t>
  </si>
  <si>
    <t>SUBDIRECTOR DE LA SUBDIRECCION DESERVICIOS DE TRANSPORTE REGULAR</t>
  </si>
  <si>
    <t>10286392</t>
  </si>
  <si>
    <t>VIZCARRA VELA MARCO ANTONIO VOYE</t>
  </si>
  <si>
    <t>06788551</t>
  </si>
  <si>
    <t>VENTURA ABARCA EDUARDO MARINO</t>
  </si>
  <si>
    <t>INSPECTOR MUNICIPAL DE TRANSPORTE  FISCALIZADOR</t>
  </si>
  <si>
    <t>40383323</t>
  </si>
  <si>
    <t>AGUIRRE ANCCO FREDDY</t>
  </si>
  <si>
    <t>ATENCION AL PUBLICO</t>
  </si>
  <si>
    <t>40109393</t>
  </si>
  <si>
    <t>ALAYO MORENO RENATO ENRIQUE</t>
  </si>
  <si>
    <t>45812088</t>
  </si>
  <si>
    <t>ALBITRES ARRATIA SILVIA LORENAT</t>
  </si>
  <si>
    <t>23854534</t>
  </si>
  <si>
    <t>ALVARADO VALENCIA RUTH FANNY</t>
  </si>
  <si>
    <t xml:space="preserve">INSPECTOR MUNICIPAL DE TRANSPORTE  </t>
  </si>
  <si>
    <t>80328913</t>
  </si>
  <si>
    <t>ALVAREZ MONTALVO MIGUEL GIANCARLO</t>
  </si>
  <si>
    <t>RADIOPERADOR</t>
  </si>
  <si>
    <t>45912280</t>
  </si>
  <si>
    <t>ALVARO UTRILLA WILFREDO ROBERT</t>
  </si>
  <si>
    <t>INSPECTOR MUNICIPAL DE TRANSPORTE</t>
  </si>
  <si>
    <t>43199641</t>
  </si>
  <si>
    <t>AMBROSIO SILVERA ROSA INES</t>
  </si>
  <si>
    <t>10514862</t>
  </si>
  <si>
    <t>AMPUERO APARCANA ELBA MILAGROS</t>
  </si>
  <si>
    <t>40318258</t>
  </si>
  <si>
    <t>APAZA GALVEZ OSCAR ALBERTO</t>
  </si>
  <si>
    <t>41497992</t>
  </si>
  <si>
    <t>ARANDA SIFUENTES SUSSAN ANGELICA</t>
  </si>
  <si>
    <t>09458257</t>
  </si>
  <si>
    <t>ARCE VIZARRETA BETTY RAQUEL</t>
  </si>
  <si>
    <t>45584185</t>
  </si>
  <si>
    <t>ARRASCUE BURGA MARIA ELVA</t>
  </si>
  <si>
    <t>06090020</t>
  </si>
  <si>
    <t>ATAGUA CONTRERAS JORGE LUIS</t>
  </si>
  <si>
    <t>72762618</t>
  </si>
  <si>
    <t>AVILA QUISPE JORGE ERNESTO</t>
  </si>
  <si>
    <t>06941631</t>
  </si>
  <si>
    <t>BALDERA RIVADENEIRA FRANCISCA</t>
  </si>
  <si>
    <t>07583458</t>
  </si>
  <si>
    <t>BECERRA KUHAE MARCOS DANIEL</t>
  </si>
  <si>
    <t>06253197</t>
  </si>
  <si>
    <t>BENAVIDES MARCOS ELVIS FERNANDO</t>
  </si>
  <si>
    <t>08349997</t>
  </si>
  <si>
    <t>BENDEZU BUITRON HECTOR FRANCISCO</t>
  </si>
  <si>
    <t>INSPECTOR MUNICIPAL DE TRANSPORTE FISCALIZADOR</t>
  </si>
  <si>
    <t>10212870</t>
  </si>
  <si>
    <t>BERROSPI RAMON HERNAN FREDI</t>
  </si>
  <si>
    <t>TECNICO EVALUADOR</t>
  </si>
  <si>
    <t>41421721</t>
  </si>
  <si>
    <t>BUENO MELO CLARA REYNA</t>
  </si>
  <si>
    <t xml:space="preserve">SUPERVISOR DE TRANSPORTE </t>
  </si>
  <si>
    <t>06765125</t>
  </si>
  <si>
    <t>BUSTAMANTE CUETO CESAR ENRIQUE</t>
  </si>
  <si>
    <t>10727343</t>
  </si>
  <si>
    <t>CABALLA MOSTACERO ANGELICA SANDRA</t>
  </si>
  <si>
    <t>07222241</t>
  </si>
  <si>
    <t>CACHAY AGUILAR JOSE FERMIN</t>
  </si>
  <si>
    <t>43556618</t>
  </si>
  <si>
    <t>CARRASCO GRIMALDO ORLANDO ALEXANDER</t>
  </si>
  <si>
    <t>41092291</t>
  </si>
  <si>
    <t>CASTILLO MENDOZA RITA</t>
  </si>
  <si>
    <t>08690459</t>
  </si>
  <si>
    <t>CASTRO CHAVEZ ANA MARIA</t>
  </si>
  <si>
    <t>08750688</t>
  </si>
  <si>
    <t>CERVANTES GALVEZ ELIAS SALVADOR</t>
  </si>
  <si>
    <t>09623293</t>
  </si>
  <si>
    <t>CHAVES ROJAS RUBINES</t>
  </si>
  <si>
    <t>40650963</t>
  </si>
  <si>
    <t>CHAVEZ SOLIS LUIS</t>
  </si>
  <si>
    <t>41256563</t>
  </si>
  <si>
    <t>CHINCHAY BEDON EDGAR EDUARDO</t>
  </si>
  <si>
    <t>COORDINADOR DE GRUPO</t>
  </si>
  <si>
    <t>22268284</t>
  </si>
  <si>
    <t>CHUQUIHUACCHA JOYO RICHARD JULIAN</t>
  </si>
  <si>
    <t>25751670</t>
  </si>
  <si>
    <t>COLAN CHAUCHA MARIA VICTORIA</t>
  </si>
  <si>
    <t>25510549</t>
  </si>
  <si>
    <t>COLANA LOARTE JUAN RAUL</t>
  </si>
  <si>
    <t>10405072</t>
  </si>
  <si>
    <t>CORDOVA GIL MARLENI</t>
  </si>
  <si>
    <t>09435010</t>
  </si>
  <si>
    <t>CORONEL PRIETO JUAN IGNACIO</t>
  </si>
  <si>
    <t>08498626</t>
  </si>
  <si>
    <t>CORTEZ SEMINARIO ANA IRENE</t>
  </si>
  <si>
    <t>ESPECIALISTA EN TRANSPORTE</t>
  </si>
  <si>
    <t>07465089</t>
  </si>
  <si>
    <t>COZ MIRAVAL MANUEL</t>
  </si>
  <si>
    <t>44555489</t>
  </si>
  <si>
    <t>CRISOSTOMO MEZA JORGE ALEXANDER</t>
  </si>
  <si>
    <t>08097131</t>
  </si>
  <si>
    <t>CUADROS ROJAS ZACARIAS</t>
  </si>
  <si>
    <t>45373178</t>
  </si>
  <si>
    <t>CUMPA VARGAS TOMAS SEGUNDO</t>
  </si>
  <si>
    <t>07099935</t>
  </si>
  <si>
    <t>DAVILA YUPANQUI ADRIAN</t>
  </si>
  <si>
    <t>40694076</t>
  </si>
  <si>
    <t>DE LA CRUZ CIGUEÑAS MILAGROS NERCY</t>
  </si>
  <si>
    <t>40535320</t>
  </si>
  <si>
    <t>DIAZ ORTIZ GIANCARLO</t>
  </si>
  <si>
    <t>TECNICO DE TRANSPORTE</t>
  </si>
  <si>
    <t>43094917</t>
  </si>
  <si>
    <t>DOLORES LEYVA RAUL CESAR</t>
  </si>
  <si>
    <t>45982899</t>
  </si>
  <si>
    <t>DUEÑAS CRUZ SILVIA MARIBEL</t>
  </si>
  <si>
    <t>80466298</t>
  </si>
  <si>
    <t>ESPINOZA VENERO JOSE ALEJANDRO</t>
  </si>
  <si>
    <t>44330334</t>
  </si>
  <si>
    <t>FACHO PALACIOS EVELYN MARLYN</t>
  </si>
  <si>
    <t>48419975</t>
  </si>
  <si>
    <t>FARFAN LOPEZ CHRISTIAN</t>
  </si>
  <si>
    <t>72025749</t>
  </si>
  <si>
    <t>FLORES MEDINA KEVIN LUIS</t>
  </si>
  <si>
    <t>09603915</t>
  </si>
  <si>
    <t>GALLARDO GUEVARA EDWIN FERNANDO</t>
  </si>
  <si>
    <t>CORDINADOR</t>
  </si>
  <si>
    <t>47071104</t>
  </si>
  <si>
    <t>GARAY ARIAS PIERO FERNANDO</t>
  </si>
  <si>
    <t>09324185</t>
  </si>
  <si>
    <t>GARCIA ALAMO GEDOR ELIM</t>
  </si>
  <si>
    <t>06221222</t>
  </si>
  <si>
    <t>GARCIA ZEGARRA MARINA ELENA</t>
  </si>
  <si>
    <t>06741099</t>
  </si>
  <si>
    <t>GASCO BRAVO LILA LOTTY</t>
  </si>
  <si>
    <t>06095302</t>
  </si>
  <si>
    <t>GIL PAREDES JONY JAVIER</t>
  </si>
  <si>
    <t>09512997</t>
  </si>
  <si>
    <t>GONZALES MATEO MARIA ESTHER</t>
  </si>
  <si>
    <t>44428697</t>
  </si>
  <si>
    <t>GRADOS RAMIREZ GIANCARLOS ROSSINI</t>
  </si>
  <si>
    <t>08279875</t>
  </si>
  <si>
    <t>GUTIERREZ VALDIVIEZO CELIA INES</t>
  </si>
  <si>
    <t>07623002</t>
  </si>
  <si>
    <t>GUZMAN RAMIREZ MIRTHA BELLA</t>
  </si>
  <si>
    <t>10725696</t>
  </si>
  <si>
    <t>HERRERA CUIBIN JULIO HUMBERTO</t>
  </si>
  <si>
    <t>07122162</t>
  </si>
  <si>
    <t>HUAMANI CAMARENA FAUSTO</t>
  </si>
  <si>
    <t>09780133</t>
  </si>
  <si>
    <t>HUARI SUYO MARIA TERESA</t>
  </si>
  <si>
    <t>07155683</t>
  </si>
  <si>
    <t>JOTA CASTAÑEDA AURELIO</t>
  </si>
  <si>
    <t>44068207</t>
  </si>
  <si>
    <t>LAURA CASTILLO SONIA ZENAIDA</t>
  </si>
  <si>
    <t>25472999</t>
  </si>
  <si>
    <t>LEIVA ANGULO ENRIQUE FRANCISCO</t>
  </si>
  <si>
    <t>17538128</t>
  </si>
  <si>
    <t>LEON QUIÑONEZ LUISA DEL ROSARIO</t>
  </si>
  <si>
    <t>06931302</t>
  </si>
  <si>
    <t>LIZA CARRERA ANA GLADYS</t>
  </si>
  <si>
    <t>10809157</t>
  </si>
  <si>
    <t>LIZARRAGA GREY MOISES MIGUEL</t>
  </si>
  <si>
    <t>80487313</t>
  </si>
  <si>
    <t>LLAPA PONCE JUAN CARLOS</t>
  </si>
  <si>
    <t>46666704</t>
  </si>
  <si>
    <t>LOPEZ GIRON STEVEN JOSTIN</t>
  </si>
  <si>
    <t>75397671</t>
  </si>
  <si>
    <t>LOPEZ MARCOS BENJAMIN NELSON</t>
  </si>
  <si>
    <t>47324044</t>
  </si>
  <si>
    <t>LOPEZ MEJIA ELVIS GUILLERMO</t>
  </si>
  <si>
    <t>43802109</t>
  </si>
  <si>
    <t>LOPEZ RONDAN CINDY PAOLA</t>
  </si>
  <si>
    <t>10407701</t>
  </si>
  <si>
    <t>LOPEZ VASQUEZ ANA ISABEL</t>
  </si>
  <si>
    <t>10747646</t>
  </si>
  <si>
    <t>LUQUE PARI MARCO ANTONIO</t>
  </si>
  <si>
    <t>TECNICO PARA LA DIVISION DE PLAN REGULADOR DE RUTAS</t>
  </si>
  <si>
    <t>73147048</t>
  </si>
  <si>
    <t>MAGUIÑA AÑAZCO MIGUEL EDU</t>
  </si>
  <si>
    <t>09443888</t>
  </si>
  <si>
    <t>MALASQUEZ  LINARES ANGEL RAFAEL</t>
  </si>
  <si>
    <t>06055948</t>
  </si>
  <si>
    <t>MAMANI YAPU ELIAS</t>
  </si>
  <si>
    <t>25856900</t>
  </si>
  <si>
    <t>MARIN AVALOS CESAR ERNESTO</t>
  </si>
  <si>
    <t>47554971</t>
  </si>
  <si>
    <t>MARIN RAMOS JOSEPH ALEXANDER</t>
  </si>
  <si>
    <t>42553811</t>
  </si>
  <si>
    <t>MAYTA CHAGUA FREDY LUIS</t>
  </si>
  <si>
    <t>45772511</t>
  </si>
  <si>
    <t>MERINO MELO MARIA ELENA</t>
  </si>
  <si>
    <t>09430103</t>
  </si>
  <si>
    <t>MORALES SALAS HECTOR LUDGARDO</t>
  </si>
  <si>
    <t>25439703</t>
  </si>
  <si>
    <t>MORAN MAURICIO MELVA ISABEL</t>
  </si>
  <si>
    <t>10860204</t>
  </si>
  <si>
    <t>MUÑICO GONZALES GERMAN ARIOSTO</t>
  </si>
  <si>
    <t>40300375</t>
  </si>
  <si>
    <t>NAQUICHE ALBITRES WINNER ALEXIS</t>
  </si>
  <si>
    <t>ASISTENTE EN COMUNICACIONES</t>
  </si>
  <si>
    <t>10272293</t>
  </si>
  <si>
    <t>NEYRA MAURIOLA JESUS EFRAIN</t>
  </si>
  <si>
    <t>08515935</t>
  </si>
  <si>
    <t>OBREGON FLORES FRANCISCO OSWALDO</t>
  </si>
  <si>
    <t>09796261</t>
  </si>
  <si>
    <t>ORDINOLA TELLO YESICA LILIANA</t>
  </si>
  <si>
    <t>08069045</t>
  </si>
  <si>
    <t>ORTIZ ELIAS CARMELA LINA</t>
  </si>
  <si>
    <t>45206522</t>
  </si>
  <si>
    <t>PAMPA TABOADA LUIS ALBERTO</t>
  </si>
  <si>
    <t>40494788</t>
  </si>
  <si>
    <t>PAZ AGUIRRE CESAR AUGUSTO</t>
  </si>
  <si>
    <t>06044212</t>
  </si>
  <si>
    <t>PEÑA FERNANDEZ CARLOS HUMBERTO</t>
  </si>
  <si>
    <t>COORDINADORA DE PERSONAL SFT</t>
  </si>
  <si>
    <t>06135362</t>
  </si>
  <si>
    <t>PEÑAFIEL SALCEDO VILMA OLGA</t>
  </si>
  <si>
    <t>43978135</t>
  </si>
  <si>
    <t>PEREZ PIMENTEL JULIO CESAR</t>
  </si>
  <si>
    <t>45031227</t>
  </si>
  <si>
    <t>PEREZ SILVA ROSA ANAI</t>
  </si>
  <si>
    <t>25484894</t>
  </si>
  <si>
    <t>PERLECHE DE CASQUINO HELENA SOLEDAD</t>
  </si>
  <si>
    <t>46330843</t>
  </si>
  <si>
    <t>PESANTES TORRES MARIO SALVADOR JOAQUIN</t>
  </si>
  <si>
    <t>40033102</t>
  </si>
  <si>
    <t>PONCE ARIAS VIDYA MARGARHY</t>
  </si>
  <si>
    <t>80091435</t>
  </si>
  <si>
    <t>PORRAS LECCA ELOY MARTIN</t>
  </si>
  <si>
    <t>07756210</t>
  </si>
  <si>
    <t>PORTAL CHAVEZ, JULISA MARLENE</t>
  </si>
  <si>
    <t>07498011</t>
  </si>
  <si>
    <t>PUENTE JARAMILLO LUIS RICARDO</t>
  </si>
  <si>
    <t>70242711</t>
  </si>
  <si>
    <t>PURISACA SORIANO GUILLERMO JOAQUIN</t>
  </si>
  <si>
    <t>09582152</t>
  </si>
  <si>
    <t>QUIQUIJANA CONDORI RUBEN ROLI</t>
  </si>
  <si>
    <t xml:space="preserve">COORDINADOR DE ASISTENCIA SOCIAL </t>
  </si>
  <si>
    <t>09225521</t>
  </si>
  <si>
    <t>QUIROZ ANICAMA LUZ MARISOL</t>
  </si>
  <si>
    <t>01209580</t>
  </si>
  <si>
    <t>QUISPE CAHUANA MAGDALENA</t>
  </si>
  <si>
    <t>ATENCIÓN AL PÚBLICO</t>
  </si>
  <si>
    <t>07384316</t>
  </si>
  <si>
    <t>QUISPE HUALLPATUERO  LORENA GRACIELA</t>
  </si>
  <si>
    <t>48129966</t>
  </si>
  <si>
    <t>RAMON LIRION ANA ROSA</t>
  </si>
  <si>
    <t>10366138</t>
  </si>
  <si>
    <t>RETO YARLEQUE ANA MARIA</t>
  </si>
  <si>
    <t>09745499</t>
  </si>
  <si>
    <t>RETTO GAHONA MARTINA MARCELA</t>
  </si>
  <si>
    <t>80648195</t>
  </si>
  <si>
    <t>REYES HONORIO WILLY</t>
  </si>
  <si>
    <t>06441827</t>
  </si>
  <si>
    <t>RIVERA ALBORNOZ ADBEEL</t>
  </si>
  <si>
    <t>09742219</t>
  </si>
  <si>
    <t>RIVERA SULLCA DORIS ELDA</t>
  </si>
  <si>
    <t>10010818</t>
  </si>
  <si>
    <t>ROBLES REYES ELIAS ANGEL</t>
  </si>
  <si>
    <t>48283509</t>
  </si>
  <si>
    <t>RODRIGUEZ SALAZAR LUIS ANGEL</t>
  </si>
  <si>
    <t>47463274</t>
  </si>
  <si>
    <t>ROMAN RODRIGUEZ DIEGO OMAR</t>
  </si>
  <si>
    <t>42378597</t>
  </si>
  <si>
    <t>ROMANI HUAYANCA MARIBEL HAYDEE</t>
  </si>
  <si>
    <t>09786055</t>
  </si>
  <si>
    <t>SALDAÑA RUBIO EMMA GLADYZ</t>
  </si>
  <si>
    <t>16714610</t>
  </si>
  <si>
    <t>SALES AGUINAGA KARINA DEL ROSARIO</t>
  </si>
  <si>
    <t>09617945</t>
  </si>
  <si>
    <t>SANCHEZ AGREDA JANNY MILAGROS</t>
  </si>
  <si>
    <t>07234162</t>
  </si>
  <si>
    <t>SANCHEZ QUISPE RUTH NELLY</t>
  </si>
  <si>
    <t>00327350</t>
  </si>
  <si>
    <t>SANDOVAL HUERTAS MARIO ALEXANDER</t>
  </si>
  <si>
    <t>70024020</t>
  </si>
  <si>
    <t>SEMINARIO PAZ OSCAR JORMAR</t>
  </si>
  <si>
    <t>75302294</t>
  </si>
  <si>
    <t>SILVA CABALLA WENDOLY DAYAN</t>
  </si>
  <si>
    <t>76825054</t>
  </si>
  <si>
    <t>SILVERA LEGUIA PATRICIA</t>
  </si>
  <si>
    <t>46067979</t>
  </si>
  <si>
    <t>SOSA MARTINEZ IRMA</t>
  </si>
  <si>
    <t>06733807</t>
  </si>
  <si>
    <t>SOTO ZUÑIGA PABLO ANTONIO</t>
  </si>
  <si>
    <t>42064677</t>
  </si>
  <si>
    <t>SUAREZ VALQUI HENRY</t>
  </si>
  <si>
    <t>09352383</t>
  </si>
  <si>
    <t>SULCA GUZMAN JUAN CARLOS</t>
  </si>
  <si>
    <t>03891643</t>
  </si>
  <si>
    <t>TEMOCHE GARCIA MANUEL EUGENIO</t>
  </si>
  <si>
    <t>04073311</t>
  </si>
  <si>
    <t>TERREL LOLO VICTOR EBERT</t>
  </si>
  <si>
    <t>06794802</t>
  </si>
  <si>
    <t>TERRONES GUILLEN MARIO MARCELO</t>
  </si>
  <si>
    <t>06282576</t>
  </si>
  <si>
    <t>TICONA YATACO RICARDO FERNANDO</t>
  </si>
  <si>
    <t>09909451</t>
  </si>
  <si>
    <t>TORRES QUIÑONES JUANA ROSA</t>
  </si>
  <si>
    <t>43356356</t>
  </si>
  <si>
    <t>UQUICHE MELGAR JOEL ABEL</t>
  </si>
  <si>
    <t>08000376</t>
  </si>
  <si>
    <t>URTEAGA LIAO RICHARD JOSE</t>
  </si>
  <si>
    <t>08404929</t>
  </si>
  <si>
    <t>VALENTIN KAJATT MARIA ISABEL</t>
  </si>
  <si>
    <t>10789389</t>
  </si>
  <si>
    <t>VALLADOLID MARENGO LUIS ALEXIS</t>
  </si>
  <si>
    <t>07585789</t>
  </si>
  <si>
    <t>VASQUEZ AVALOS ROSA CECILIA</t>
  </si>
  <si>
    <t>09453451</t>
  </si>
  <si>
    <t>VASQUEZ DIAZ CELINDA</t>
  </si>
  <si>
    <t>46272674</t>
  </si>
  <si>
    <t>VEGA NAVARRO CHRISTOPHER EVARISTO</t>
  </si>
  <si>
    <t>42701184</t>
  </si>
  <si>
    <t>VEGA VEGA JENYFER</t>
  </si>
  <si>
    <t>43110705</t>
  </si>
  <si>
    <t>VELASCO CORTEZ RODD HAROL</t>
  </si>
  <si>
    <t>23014527</t>
  </si>
  <si>
    <t>VENTURA DURAND DE MURGA TEODOMIRA</t>
  </si>
  <si>
    <t>09517893</t>
  </si>
  <si>
    <t>VILCHEZ TELLO BETSSY ODALIS</t>
  </si>
  <si>
    <t>08136408</t>
  </si>
  <si>
    <t>VILLANUEVA AMPUERO ADOLFO ALBERTO</t>
  </si>
  <si>
    <t>41234392</t>
  </si>
  <si>
    <t>VILLANUEVA PIZANGO ANGEL ALEJANDRO</t>
  </si>
  <si>
    <t>07427335</t>
  </si>
  <si>
    <t>VIVAS ROJAS RONALD JOHN</t>
  </si>
  <si>
    <t>43270398</t>
  </si>
  <si>
    <t>ZAVALETA GONZALES YESSENIA YULISSA</t>
  </si>
  <si>
    <t>40630800</t>
  </si>
  <si>
    <t>ZUBIETA ROSELLO BIANET IRENE</t>
  </si>
  <si>
    <t>ASISTENTE DE INGENIERIA PARA SISTEMA DE TRACCION ELECTRICA – CATENARIA</t>
  </si>
  <si>
    <t>71406651</t>
  </si>
  <si>
    <t>AGUILAR HILARIO ANDRE LEONARDO</t>
  </si>
  <si>
    <t>46236900</t>
  </si>
  <si>
    <t>ALEGRIA ALEGRIA CAROLYN VIOLETA</t>
  </si>
  <si>
    <t>ESPECIALISTA EN INTERFERENCIAS</t>
  </si>
  <si>
    <t>40471464</t>
  </si>
  <si>
    <t>ALIAGA HERVIAS HEBERTH FIDEL</t>
  </si>
  <si>
    <t>43491027</t>
  </si>
  <si>
    <t>ANDERSON RAMOS SWEET MELODY</t>
  </si>
  <si>
    <t>ESPECIALISTA EN TECNOLOGIAS DE TRANSPORTE</t>
  </si>
  <si>
    <t>42742301</t>
  </si>
  <si>
    <t>ARRIAGA SAAVEDRA GILBERT OBED</t>
  </si>
  <si>
    <t>ESPECIALISTA LEGAL EN EXPROPIACIONES</t>
  </si>
  <si>
    <t>25803251</t>
  </si>
  <si>
    <t>ARROYO CASAMAYOR ROSA YNES</t>
  </si>
  <si>
    <t>ASISTENTE ADMINISTRATIVO PARA SERVICIOS GENERALES</t>
  </si>
  <si>
    <t>10228581</t>
  </si>
  <si>
    <t>AVILA BERNARDO DE PEREZ CLEMENCIA LEONARDA</t>
  </si>
  <si>
    <t>ESPECIALISTA EN ESTUDIOS AMBIENTALES</t>
  </si>
  <si>
    <t>29669511</t>
  </si>
  <si>
    <t>AZPILCUETA BARBACHAN ROSA MARIA</t>
  </si>
  <si>
    <t>ESPECIALISTA EN GESTIÓN DE PROYECTOS</t>
  </si>
  <si>
    <t>08666163</t>
  </si>
  <si>
    <t>BAHAMONDE MELENDREZ ROODWIN EDUARDO</t>
  </si>
  <si>
    <t>ESPECIALISTA EN ALIMENTACIÓN ELÉCTRICA</t>
  </si>
  <si>
    <t>19804430</t>
  </si>
  <si>
    <t>BALDEÓN BLANCO JULIO CESAR</t>
  </si>
  <si>
    <t>ESPECIALISTA EN DESVIOS DE TRANSITO</t>
  </si>
  <si>
    <t>25789430</t>
  </si>
  <si>
    <t>BARAHONA ZAVALA ROBERTO CARLOS</t>
  </si>
  <si>
    <t>ESPECIALISTA EN CONTROL DE VALORES EN TESORERIA</t>
  </si>
  <si>
    <t>42877438</t>
  </si>
  <si>
    <t>BARRANTES RIOS CESAR ANIBAL</t>
  </si>
  <si>
    <t>41655815</t>
  </si>
  <si>
    <t>BELLIDO PACHA JENNY CAROLINA</t>
  </si>
  <si>
    <t>ESPECIALISTA EN EJECUCION CONTRACTUAL</t>
  </si>
  <si>
    <t>08876736</t>
  </si>
  <si>
    <t>BENITES AGURTO OSCAR ORLANDO</t>
  </si>
  <si>
    <t>ASISTENTE OPERATIVO PARA EL CENTRO DE COMUNICACIONES DE EMERGENCIA - EN VIAS FERREAS</t>
  </si>
  <si>
    <t>06998414</t>
  </si>
  <si>
    <t xml:space="preserve">BOHORQUEZ PEREZ PABLO </t>
  </si>
  <si>
    <t>ESPECIALISTA EN MANTENIMIENTO DE SEÑALIZACIÓN Y TELECOMUNICACIONES</t>
  </si>
  <si>
    <t>09201809</t>
  </si>
  <si>
    <t>BRIONES CHAVARRY CESAR WILFREDO</t>
  </si>
  <si>
    <t>10886401</t>
  </si>
  <si>
    <t>CABALLERO OSORES NORMA BEATRIZ</t>
  </si>
  <si>
    <t xml:space="preserve">ESPECIALISTA EN SANEAMIENTO PREDIAL </t>
  </si>
  <si>
    <t>42500347</t>
  </si>
  <si>
    <t>CABRERA MUSAYON JULIO JUNIOR</t>
  </si>
  <si>
    <t>ESPECIALISTA EN ESTUDIOS SOCIO AMBIENTALES</t>
  </si>
  <si>
    <t>41163157</t>
  </si>
  <si>
    <t xml:space="preserve">CALIXTO DA COSTA BEATRIZ </t>
  </si>
  <si>
    <t>ESPECIALISTA EN SEÑALIZACIÓN, AUTOMATIZACIÓN DE SISTEMAS FERROVIARIOS ELECTRIFICADOS</t>
  </si>
  <si>
    <t>07543756</t>
  </si>
  <si>
    <t xml:space="preserve">CANDIA SAYCO EDGAR </t>
  </si>
  <si>
    <t>06663681</t>
  </si>
  <si>
    <t>CASTILLA RUBIO ALEX FERNANDO</t>
  </si>
  <si>
    <t>44695299</t>
  </si>
  <si>
    <t>CASTRO ABAD ROSA JUDITH</t>
  </si>
  <si>
    <t>ESPECIALISTA EN SUPERVISION Y GESTION DE PLANES DE DESVIO DE TRANSITO</t>
  </si>
  <si>
    <t>09673518</t>
  </si>
  <si>
    <t xml:space="preserve">CHANG VALDIVIESO ELENA </t>
  </si>
  <si>
    <t>70150181</t>
  </si>
  <si>
    <t>COCHACHIN GONZALES ERIK RAY</t>
  </si>
  <si>
    <t>ESPECIALISTA EN MATERIAL RODANTE</t>
  </si>
  <si>
    <t>19905815</t>
  </si>
  <si>
    <t>CONDEZO MANSILLA DANIEL FLORENCIO</t>
  </si>
  <si>
    <t>44810250</t>
  </si>
  <si>
    <t xml:space="preserve">CONDORI ALEJANDRO MELISSA </t>
  </si>
  <si>
    <t>10229598</t>
  </si>
  <si>
    <t>CORIA ZUÑIGA ELIZABETH SOFIA</t>
  </si>
  <si>
    <t>ESPECIALISTA EN MANTENIMIENTO DE SISTEMAS ELÉCTRICOS</t>
  </si>
  <si>
    <t>07761173</t>
  </si>
  <si>
    <t>COVARRUBIAS LOAIZA JESUS HUMBERTO</t>
  </si>
  <si>
    <t>07516750</t>
  </si>
  <si>
    <t>CRIBILLERO ROSAS MARLON FRANCISCO</t>
  </si>
  <si>
    <t>AUDITOR ESPECIALISTA</t>
  </si>
  <si>
    <t>19826225</t>
  </si>
  <si>
    <t>CRISOSTOMO SERRANO MOISES ARMANDO</t>
  </si>
  <si>
    <t>09377431</t>
  </si>
  <si>
    <t>DE LA CRUZ IGLESIAS ARTEMIO MIGUEL</t>
  </si>
  <si>
    <t>ASISTENTE DE SOPORTE TECNICO</t>
  </si>
  <si>
    <t>43313518</t>
  </si>
  <si>
    <t>DEL AGUILA DIAZ FRANCISCO JAVIER</t>
  </si>
  <si>
    <t>ESPECIALISTA EN ARQUITECTURA</t>
  </si>
  <si>
    <t>42210432</t>
  </si>
  <si>
    <t>DELGADO GARCIA LEONARDO VLADIMIR</t>
  </si>
  <si>
    <t>ESPECIALISTA NORMATIVO</t>
  </si>
  <si>
    <t>09858437</t>
  </si>
  <si>
    <t>DONDERO CASSANO CRISTIAN DAVID</t>
  </si>
  <si>
    <t>ASISTENTE TECNICO DE SERVICIOS GENERALES</t>
  </si>
  <si>
    <t>47561574</t>
  </si>
  <si>
    <t>ESPIRITU BELLIDO RUDY EMERSON</t>
  </si>
  <si>
    <t>10003277</t>
  </si>
  <si>
    <t>FARRO DIEZ NEPTALI GUILLERMO</t>
  </si>
  <si>
    <t>AUXILIAR DE ALMACEN</t>
  </si>
  <si>
    <t>27733305</t>
  </si>
  <si>
    <t xml:space="preserve">FERNANDEZ CAYAO ORLANDO </t>
  </si>
  <si>
    <t>06769662</t>
  </si>
  <si>
    <t xml:space="preserve">FLORES BERROCAL HIPOLITO </t>
  </si>
  <si>
    <t>EXPERTO EN INTERFERENCIAS Y ADQUISICIONES</t>
  </si>
  <si>
    <t>41811396</t>
  </si>
  <si>
    <t xml:space="preserve">FLORES CACERES CARLOS </t>
  </si>
  <si>
    <t>ESPECIALISTA AUDITOR EN INGENIERÍA CIVIL</t>
  </si>
  <si>
    <t>04316105</t>
  </si>
  <si>
    <t>FLORES RIOS LUIS ENRIQUE</t>
  </si>
  <si>
    <t>ESPECIALISTA EN TRÁFICO DE PASAJEROS Y RECAUDACIÓN DE SERVICIOS</t>
  </si>
  <si>
    <t>42176304</t>
  </si>
  <si>
    <t>GAVANCHO PAZ LUIS ALBERTO</t>
  </si>
  <si>
    <t>ESPECIALISTA EN INFRAESTRUCTURA</t>
  </si>
  <si>
    <t>40118632</t>
  </si>
  <si>
    <t xml:space="preserve">GOMEZ LOZA JAVIER </t>
  </si>
  <si>
    <t>09579949</t>
  </si>
  <si>
    <t>GUAYAN MALDONADO MANUEL ARMANDO</t>
  </si>
  <si>
    <t>SUPERVISOR II ÓRGANO DE CONTROL INSTITUCIONAL</t>
  </si>
  <si>
    <t>06018761</t>
  </si>
  <si>
    <t xml:space="preserve">GUILLEN MONTERO MARYLIN </t>
  </si>
  <si>
    <t>COORDINADORA DE RECURSOS HUMANOS</t>
  </si>
  <si>
    <t>40202225</t>
  </si>
  <si>
    <t>GUTIERREZ GUANILO MARIA ROXANA</t>
  </si>
  <si>
    <t>09717793</t>
  </si>
  <si>
    <t>HUANCA ALATA EDITH ROCSANI</t>
  </si>
  <si>
    <t>COORDINADOR DE GESTION SOCIAL</t>
  </si>
  <si>
    <t>16678089</t>
  </si>
  <si>
    <t>HUERTA QUIÑONES FRANK SAMUEL</t>
  </si>
  <si>
    <t>ESPECIALISTA EN INGENIERIA ESTRUCTURAL</t>
  </si>
  <si>
    <t>40274275</t>
  </si>
  <si>
    <t xml:space="preserve">JANAMPA OCHOA JORGE </t>
  </si>
  <si>
    <t>41551138</t>
  </si>
  <si>
    <t>LAZO SERRUDO JUAN MANUEL EFRAIN</t>
  </si>
  <si>
    <t>ANALISTA EN ADMINISTRACIÓN DE LEGAJOS</t>
  </si>
  <si>
    <t>10454886</t>
  </si>
  <si>
    <t>LEÓN ACERO NICOLAS MARTIN</t>
  </si>
  <si>
    <t>07816677</t>
  </si>
  <si>
    <t>LOO MEZA JUAN EDUARDO</t>
  </si>
  <si>
    <t>46402679</t>
  </si>
  <si>
    <t>LUJAN CATAÑO MODESTA RUBELA</t>
  </si>
  <si>
    <t>ASISTENTE OPERATIVO PARA EL CENTRO DE COMUNICACIONES DE EMERGENCIA EN SISTEMAS ELÉCTRICOS FERROVIARIOS</t>
  </si>
  <si>
    <t>08915919</t>
  </si>
  <si>
    <t>MARCELO QUIROZ CIRILO ROBERTO</t>
  </si>
  <si>
    <t>ASISTENTE DE SEGURIDAD OPERACIONAL</t>
  </si>
  <si>
    <t>10553940</t>
  </si>
  <si>
    <t>MARTINEZ BRETTON CHRISTIAN JOSE</t>
  </si>
  <si>
    <t>ESPECIALISTA EN PROYECTOS DE INVERSION PUBLICA</t>
  </si>
  <si>
    <t>41661433</t>
  </si>
  <si>
    <t xml:space="preserve">MATIAS RUIZ ROCIO </t>
  </si>
  <si>
    <t>ESPECIALISTA EN MANTENIMIENTO DE MATERIAL RODANTE</t>
  </si>
  <si>
    <t>07679591</t>
  </si>
  <si>
    <t xml:space="preserve">MAYHUA CAMPOS CRESENCIO </t>
  </si>
  <si>
    <t>09984961</t>
  </si>
  <si>
    <t>MENDOZA HUANGAL CARLOS ALBERTO</t>
  </si>
  <si>
    <t>ANALISTA EN DIAGNOSTICO FISICO LEGAL</t>
  </si>
  <si>
    <t>44535744</t>
  </si>
  <si>
    <t>MONTAÑEZ OSORIO KAREN SHIRLEY</t>
  </si>
  <si>
    <t>ESPECIALISTA EN REDES Y COMUNICACIONES</t>
  </si>
  <si>
    <t>43478478</t>
  </si>
  <si>
    <t>MOTTA PALOMINO HENRY RODOLFO</t>
  </si>
  <si>
    <t>40398927</t>
  </si>
  <si>
    <t>NAVARRO NOGUEROL YEGYE ALFREDO</t>
  </si>
  <si>
    <t>ANALISTA DE RELACIONES COMUNITARIAS PARA EVENTOS INFORMATIVOS</t>
  </si>
  <si>
    <t>21289289</t>
  </si>
  <si>
    <t>NAVARRO PUMACARHUA DENIS RENATO</t>
  </si>
  <si>
    <t>ESPECIALISTA EN SISTEMAS Y EQUIPOS AUXILIARES DE SISTEMAS FERROVIARIOS</t>
  </si>
  <si>
    <t>07271688</t>
  </si>
  <si>
    <t>OLCESE FRANZERO JOSE JUAN</t>
  </si>
  <si>
    <t>40817177</t>
  </si>
  <si>
    <t>ORTEGA MANRIQUE SOLEDAD MARUJA</t>
  </si>
  <si>
    <t>ANALISTA EN GESTION DE INDICADORES DE OPERACIÓN Y MANTENIMIENTO</t>
  </si>
  <si>
    <t>43407650</t>
  </si>
  <si>
    <t>PAGAN GALVEZ JONATHAN EMANUEL</t>
  </si>
  <si>
    <t>ANALISTA EN PROYECTOS DE TRANSPORTE</t>
  </si>
  <si>
    <t>46879055</t>
  </si>
  <si>
    <t>PAGOLA DIAZ ISIS LIZET</t>
  </si>
  <si>
    <t>ESPECIALISTA EN EXPROPIACIONES</t>
  </si>
  <si>
    <t>80543127</t>
  </si>
  <si>
    <t>PANTIGOSO ESPINOZA CARLOS RAUL</t>
  </si>
  <si>
    <t>ESPECIALISTA EN INSTALACIONES ELÉCTRICAS DE BAJA TENSIÓN</t>
  </si>
  <si>
    <t>19921387</t>
  </si>
  <si>
    <t>PAPUICO MARMOLEJO RAUL ANGEL</t>
  </si>
  <si>
    <t>09134950</t>
  </si>
  <si>
    <t>PAUCCAR ALVES WILBER JUAN</t>
  </si>
  <si>
    <t>AUDITOR PARA EL ORGANO DE CONTROL INSTITUCIONAL</t>
  </si>
  <si>
    <t>28225151</t>
  </si>
  <si>
    <t xml:space="preserve">PEREZ MEZA GLADYS </t>
  </si>
  <si>
    <t>ESPECIALISTA EN DISEÑO ARQUITECTONICO</t>
  </si>
  <si>
    <t>08230845</t>
  </si>
  <si>
    <t>PIZARRO GARCÉS JUAN MANUEL</t>
  </si>
  <si>
    <t>ANALISTA DE SISTEMAS APLICADOS AL TRANSPORTE</t>
  </si>
  <si>
    <t>46291367</t>
  </si>
  <si>
    <t>PRADO BARRIOS CARMEN GIULIANA</t>
  </si>
  <si>
    <t>ASISTENTE DE COMUNICACIÓN INTERNA</t>
  </si>
  <si>
    <t>10682952</t>
  </si>
  <si>
    <t>PULIDO ALVA JIMMY FRANK</t>
  </si>
  <si>
    <t>ESPECIALISTA EN TRÁFICO Y EXPLOTACIÓN DE SISTEMAS FERROVIARIOS</t>
  </si>
  <si>
    <t>09496575</t>
  </si>
  <si>
    <t>QUIJADA MIRANDA LUIS FERNAN</t>
  </si>
  <si>
    <t>ESPECIALISTA EN GESTION SOCIAL</t>
  </si>
  <si>
    <t>40090551</t>
  </si>
  <si>
    <t>QUISPE CANAHUIRE YSABEL MARIA</t>
  </si>
  <si>
    <t>ASISTENTA ADMINISTRATIVA</t>
  </si>
  <si>
    <t>44395021</t>
  </si>
  <si>
    <t>QUISPE ORÉ KATHERINNE ZULEMA</t>
  </si>
  <si>
    <t>ESPECIALISTA EN ARQUITECTURA Y SEGURIDAD DE EDIFICACIONES</t>
  </si>
  <si>
    <t>07914323</t>
  </si>
  <si>
    <t>RAMOS MIYAMOTO MARIA YOLANDA</t>
  </si>
  <si>
    <t>COMMUNITY MANAGER</t>
  </si>
  <si>
    <t>10812186</t>
  </si>
  <si>
    <t>RAZZETO CHONATI MARIO ALESSANDRO</t>
  </si>
  <si>
    <t>07575292</t>
  </si>
  <si>
    <t>REGALADO VILLON MARIA ISABEL</t>
  </si>
  <si>
    <t>ESPECIALISTA EN SEGURIDAD FERROVIARIA Y ESTANDARIZACION</t>
  </si>
  <si>
    <t>09971188</t>
  </si>
  <si>
    <t>REYES VIVAS RAFAEL ALFREDO</t>
  </si>
  <si>
    <t>ESPECIALISTA TÉCNICO EN TELECOMUNICACIONES</t>
  </si>
  <si>
    <t>08656023</t>
  </si>
  <si>
    <t>REYNA VELASQUEZ JUSTO ISAAC</t>
  </si>
  <si>
    <t>ESPECIALISTA EN GESTIÓN DE LA INCORPORACIÓN</t>
  </si>
  <si>
    <t>43389974</t>
  </si>
  <si>
    <t>RIMARI BARZOLA FLOR MIRELA</t>
  </si>
  <si>
    <t>AUXILIAR DE TESORERIA</t>
  </si>
  <si>
    <t>47385898</t>
  </si>
  <si>
    <t>ROBLES ALFARO NAYRA LIZBETH</t>
  </si>
  <si>
    <t>40616088</t>
  </si>
  <si>
    <t>ROBLES CARDENAS ROCIO LORENA</t>
  </si>
  <si>
    <t>08999650</t>
  </si>
  <si>
    <t>ROJAS EGOAVIL AMALIA CRISTINA</t>
  </si>
  <si>
    <t>10819598</t>
  </si>
  <si>
    <t>ROMAN VILLANUEVA CHRISTIAN ALFREDO</t>
  </si>
  <si>
    <t>ESPECIALISTA EN MODELACION DE TRANSPORTE</t>
  </si>
  <si>
    <t>42832717</t>
  </si>
  <si>
    <t>ROMERO VINCES ENRIQUE EMANUEL</t>
  </si>
  <si>
    <t>10149377</t>
  </si>
  <si>
    <t xml:space="preserve">SALVADOR GUERRERO JUANA </t>
  </si>
  <si>
    <t>OPERADOR PARA EL CENTRO DE COMUNICACIONES DE EMERGENCIA</t>
  </si>
  <si>
    <t>09692066</t>
  </si>
  <si>
    <t>SANCHEZ ARANCIBIA OSCAR VICENTE</t>
  </si>
  <si>
    <t>44266006</t>
  </si>
  <si>
    <t>SANCHEZ VERA YUVI YACENIA</t>
  </si>
  <si>
    <t>SECRETARIA PARA EL AREA DE PLANIFICACION DE TRANSPORTE</t>
  </si>
  <si>
    <t>06596981</t>
  </si>
  <si>
    <t>SARAVIA LEVANO ZOILA DEL CARMEN</t>
  </si>
  <si>
    <t>06760824</t>
  </si>
  <si>
    <t>SCHIAFFINO PEREZ FATIMA ILIANA</t>
  </si>
  <si>
    <t>EXPERTO EN INTERFERENCIAS</t>
  </si>
  <si>
    <t>08006681</t>
  </si>
  <si>
    <t>SILVA ALVARADO ALEX HAROLD</t>
  </si>
  <si>
    <t>PROFESIONAL PARA EL MONITOREO Y CONTROL DE ACTIVIDADES DE LOS PROGRAMAS SOCIALES DE GESTIÓN SOCIO AMBIENTAL</t>
  </si>
  <si>
    <t>29656336</t>
  </si>
  <si>
    <t>SOTO ZUÑIGA VERONIKA MARIA</t>
  </si>
  <si>
    <t>ESPECIALISTA EN GESTIÓN DE PROYECTOS DE INFRAESTRUCTURA DE TRANSPORTE</t>
  </si>
  <si>
    <t>23984393</t>
  </si>
  <si>
    <t>SOTOMAYOR MORALES RONNY FRANCISCO</t>
  </si>
  <si>
    <t>ESPECIALISTA EN DISEÑO ESTRUCTURAL</t>
  </si>
  <si>
    <t>42295277</t>
  </si>
  <si>
    <t xml:space="preserve">TITO ALEJO WALTHER </t>
  </si>
  <si>
    <t xml:space="preserve">ANALISTA EN CONTROL PATRIMONIAL </t>
  </si>
  <si>
    <t>44023097</t>
  </si>
  <si>
    <t>TORRES MEDINA JOSÉ LUIS</t>
  </si>
  <si>
    <t>10461838</t>
  </si>
  <si>
    <t>VALDEZ NAVARRO RAFAEL ALFONSO</t>
  </si>
  <si>
    <t>ESPECIALISTA EN OBRAS CIVILES</t>
  </si>
  <si>
    <t>24002648</t>
  </si>
  <si>
    <t xml:space="preserve">VALLENAS TARRAGA RAMIRO </t>
  </si>
  <si>
    <t>ASISTENTA ADMINISTRATIVA PARA LA UNIDAD GERENCIAL DE OPERACIONES</t>
  </si>
  <si>
    <t>45510203</t>
  </si>
  <si>
    <t>VASQUEZ CHERRES SANDY TATIANA</t>
  </si>
  <si>
    <t>10390118</t>
  </si>
  <si>
    <t>VEGA RIVERA GERSON ELIAS</t>
  </si>
  <si>
    <t>ESPECIALISTA EN MANTENIMIENTO DE EQUIPOS AUXILIARES FERROVIARIOS</t>
  </si>
  <si>
    <t>06786963</t>
  </si>
  <si>
    <t xml:space="preserve">VELARDE NALVARTE ENRIQUE </t>
  </si>
  <si>
    <t>ESPECIALISTA EN TELECOMUNICACIONES</t>
  </si>
  <si>
    <t>09610371</t>
  </si>
  <si>
    <t>VELASCO SILVA JOSE LUIS</t>
  </si>
  <si>
    <t>PROFESIONAL ESPECIALISTA EN ESTUDIOS Y PROYECTOS</t>
  </si>
  <si>
    <t>42248944</t>
  </si>
  <si>
    <t>VIDAL MORALES ERICK ALEXANDER</t>
  </si>
  <si>
    <t xml:space="preserve">ESPECIALISTA EN ESTUDIOS DE INTERMODALIDAD Y MOVILIDAD </t>
  </si>
  <si>
    <t>10250533</t>
  </si>
  <si>
    <t>VILCATOMA AMBROSIO LUIS MARTIN</t>
  </si>
  <si>
    <t>41045625</t>
  </si>
  <si>
    <t>VISITACION BRAUL SARITA YSABEL</t>
  </si>
  <si>
    <t>44776835</t>
  </si>
  <si>
    <t>WARTHON ESCOBAR CESAR AUGUSTO</t>
  </si>
  <si>
    <t>ESPECIALISTA EN GESTION AMBIENTAL</t>
  </si>
  <si>
    <t>40985789</t>
  </si>
  <si>
    <t>ZAVALETA CASTAÑEDA LISSETH MARGOT</t>
  </si>
  <si>
    <t>ASISTENTA TECNICA</t>
  </si>
  <si>
    <t>46916025</t>
  </si>
  <si>
    <t>ZELAYA DAMIAN DENISSE GABRIELA</t>
  </si>
  <si>
    <t>42337469</t>
  </si>
  <si>
    <t>NAVARRO RAMIREZ DE GARCIA LIKHI</t>
  </si>
  <si>
    <t>09536729</t>
  </si>
  <si>
    <t>VARGAS PANIZO EDMUNDO</t>
  </si>
  <si>
    <t>42447925</t>
  </si>
  <si>
    <t>GONZALES ESPARTA DANNY ATILIO</t>
  </si>
  <si>
    <t>10201495</t>
  </si>
  <si>
    <t>CORI ASCONA NORMA YISENIA</t>
  </si>
  <si>
    <t>ANALISTA DE CONTROL PREVIO</t>
  </si>
  <si>
    <t>22488945</t>
  </si>
  <si>
    <t xml:space="preserve">TUCTO SANTIAGO FROILAN </t>
  </si>
  <si>
    <t>JEFE DE LA UNIDAD DE TECNOLOGIA DE LA INFORMACIÓN</t>
  </si>
  <si>
    <t>06157107</t>
  </si>
  <si>
    <t>CARCHERI GIRON WILLIAM RAUL</t>
  </si>
  <si>
    <t>10058045</t>
  </si>
  <si>
    <t>QUELOPANA ZAPATA ROXANA PAOLA</t>
  </si>
  <si>
    <t>DIRECTORA DE DIRECCION DE GESTION COMERCIAL</t>
  </si>
  <si>
    <t>10610809</t>
  </si>
  <si>
    <t>ALFARO MUÑOZ NATHY CATERINA</t>
  </si>
  <si>
    <t>SUBDIRECTOR DE LA SUBDIRECCION DE SANCION DE LA DIRECCION DE FISCALIZACION Y SANCION</t>
  </si>
  <si>
    <t>07618842</t>
  </si>
  <si>
    <t>MAGAN HIJAR JORGE LUIS</t>
  </si>
  <si>
    <t xml:space="preserve">DIRECTOR DE LA DIRECCION DE SANCION DE INFRAESTRUCTURA </t>
  </si>
  <si>
    <t>09300775</t>
  </si>
  <si>
    <t>PAZ SALDARRIAGA RICHARD MAURICIO</t>
  </si>
  <si>
    <t>JEFA DE LA UNIDAD DE CONTABILIDAD</t>
  </si>
  <si>
    <t>09992422</t>
  </si>
  <si>
    <t>RIOS ROSALES SOFIA EVA</t>
  </si>
  <si>
    <t>80369755</t>
  </si>
  <si>
    <t>CORTEZ RAMOS GISELA ARANALDY</t>
  </si>
  <si>
    <t>09464485</t>
  </si>
  <si>
    <t>PALOMINO SULCA GLORIA ELISA</t>
  </si>
  <si>
    <t>48052314</t>
  </si>
  <si>
    <t>PINTADO RONDOY LILI GABY</t>
  </si>
  <si>
    <t>46737281</t>
  </si>
  <si>
    <t>PRADA CRISTOBAL HARUMI ESTHER</t>
  </si>
  <si>
    <t>43280744</t>
  </si>
  <si>
    <t>BENITES TORRES RAMON SEBASTIAN</t>
  </si>
  <si>
    <t>TOTAL UNIDAD EJECUTORA: 001-1777 AUTORIDAD DE TRANSPORTE URBANO PARA LIMA Y CALLAO</t>
  </si>
  <si>
    <t>PLIEGO 203: AUTORIDAD DE TRANSPORTE URBANO PARA LIMA Y CALLAO</t>
  </si>
  <si>
    <t>PLIEGO : 214 AUTORIDAD PORTUARIA NACIONAL</t>
  </si>
  <si>
    <t>RD</t>
  </si>
  <si>
    <t>15866851</t>
  </si>
  <si>
    <t>ACEVEDO COSSIO CARLOS ALBERTO</t>
  </si>
  <si>
    <t>ASISTENTE OPERATIVO</t>
  </si>
  <si>
    <t>03886111</t>
  </si>
  <si>
    <t>AGUIRRE CARRASCO VIDAL NEMECIO</t>
  </si>
  <si>
    <t>ESPECIALISTA - DIPLA</t>
  </si>
  <si>
    <t>09828244</t>
  </si>
  <si>
    <t>ALALUNA LAGOS RONAL ALBERTO</t>
  </si>
  <si>
    <t>ING. MECANICA DE FLUIDOS</t>
  </si>
  <si>
    <t>47927460</t>
  </si>
  <si>
    <t>ALARCON APOLINARIO MELISSA ESTHEFANY</t>
  </si>
  <si>
    <t>ADMINISTRACION MARITIMA PORTUARIA</t>
  </si>
  <si>
    <t>JEFE OGOD</t>
  </si>
  <si>
    <t>06711858</t>
  </si>
  <si>
    <t>ALBURQUERQUE YATACO CELSO ALEJANDRO</t>
  </si>
  <si>
    <t>MARINO MERCANTE</t>
  </si>
  <si>
    <t>ESPECIALISTA - UPS</t>
  </si>
  <si>
    <t>43554486</t>
  </si>
  <si>
    <t>ALVARADO MURGA GERARDO VICENTE</t>
  </si>
  <si>
    <t>MARINO DE GUERRA</t>
  </si>
  <si>
    <t>46757530</t>
  </si>
  <si>
    <t>ALVAREZ RODRIGUEZ FERNANDO MOISES</t>
  </si>
  <si>
    <t>ESTADISTICA</t>
  </si>
  <si>
    <t>LIC. ESTADISTICA</t>
  </si>
  <si>
    <t>ESPECIALISTA - UAJ</t>
  </si>
  <si>
    <t>06794178</t>
  </si>
  <si>
    <t>ANZUALDO VASQUEZ MARIA LUISA</t>
  </si>
  <si>
    <t>ASISTENTE UAJ</t>
  </si>
  <si>
    <t>70267144</t>
  </si>
  <si>
    <t>APARICIO TRUJILLO ELIZABETH</t>
  </si>
  <si>
    <t>ESPECIALISTA - RRHH</t>
  </si>
  <si>
    <t>09695204</t>
  </si>
  <si>
    <t>APAZA HUARICACHA BLAS JAVIER</t>
  </si>
  <si>
    <t>ESPECIALISTA - DOMA</t>
  </si>
  <si>
    <t>41866889</t>
  </si>
  <si>
    <t>ARANGO HUARCAYA APOLONIO GUSTAVO</t>
  </si>
  <si>
    <t>ESPECIALISTA - OGA</t>
  </si>
  <si>
    <t>19803053</t>
  </si>
  <si>
    <t>ARDELA DIAZ EDWIN ALDO</t>
  </si>
  <si>
    <t>TECNICO - PD</t>
  </si>
  <si>
    <t>10312957</t>
  </si>
  <si>
    <t>ARENAS FALCONI JOSE ANTONIO</t>
  </si>
  <si>
    <t/>
  </si>
  <si>
    <t>44226818</t>
  </si>
  <si>
    <t>ARMAS RIVAS DAVID JUNIOR</t>
  </si>
  <si>
    <t>05367265</t>
  </si>
  <si>
    <t>ASPAJO RIVAS JORGE MIGUEL</t>
  </si>
  <si>
    <t>TECNICO CONTABLE</t>
  </si>
  <si>
    <t>00799526</t>
  </si>
  <si>
    <t>AVILA TORRES VICTOR CLAUDIO</t>
  </si>
  <si>
    <t>TECNICO - CITEN</t>
  </si>
  <si>
    <t>SEÑALES</t>
  </si>
  <si>
    <t>ESPECIALISTA 3 - REDENAVES</t>
  </si>
  <si>
    <t>10796371</t>
  </si>
  <si>
    <t>AYALA AGUIRRE CHRISTIAN JHON</t>
  </si>
  <si>
    <t>42913289</t>
  </si>
  <si>
    <t>BACALLA CHICHIPE DAMARIS</t>
  </si>
  <si>
    <t>TECNICO - DOMA</t>
  </si>
  <si>
    <t>70918815</t>
  </si>
  <si>
    <t>BARRAGAN URIBE LUIS REYNALDO JESÚS</t>
  </si>
  <si>
    <t xml:space="preserve">JEFE OO.DD. </t>
  </si>
  <si>
    <t>07629209</t>
  </si>
  <si>
    <t>BARRÓS REYES ROBERTO CIRO</t>
  </si>
  <si>
    <t>01235834</t>
  </si>
  <si>
    <t>BEGAZO RODRIGUEZ VICENTE PERCY</t>
  </si>
  <si>
    <t>ESPECIALISTA LOGISTICO</t>
  </si>
  <si>
    <t>43708176</t>
  </si>
  <si>
    <t>BENDEZU JURADO SAMUEL ARTURO</t>
  </si>
  <si>
    <t>ESPECIALISTA - UCAP</t>
  </si>
  <si>
    <t>25743048</t>
  </si>
  <si>
    <t>BENITES MOREYRA MARCO ANTONIO</t>
  </si>
  <si>
    <t>10213349</t>
  </si>
  <si>
    <t>BENSIMON DIAZ CARLOS ERNESTO</t>
  </si>
  <si>
    <t>AUDITOR OCI</t>
  </si>
  <si>
    <t>07418518</t>
  </si>
  <si>
    <t>BISSO SANCHEZ LUIS HUMBERTO</t>
  </si>
  <si>
    <t>41931713</t>
  </si>
  <si>
    <t>BLAS SALAVARRIA HERNAN FRANCISCO</t>
  </si>
  <si>
    <t>COORDINADOR OO.DD</t>
  </si>
  <si>
    <t>03502296</t>
  </si>
  <si>
    <t>BODERO COELHO LUIS ANTONIO</t>
  </si>
  <si>
    <t>44537967</t>
  </si>
  <si>
    <t>BOURONCLE MENDOZA GINO RAMIRO</t>
  </si>
  <si>
    <t>40619614</t>
  </si>
  <si>
    <t>BRAYZAT ESCALANTE GRAZIELLA MILAGROS GISSELLA</t>
  </si>
  <si>
    <t>ASISTENTE - OGA</t>
  </si>
  <si>
    <t>43906806</t>
  </si>
  <si>
    <t>BUENDIA HUANCAS ELISA NATHIA</t>
  </si>
  <si>
    <t>ADMINISTRACIÓN Y FINANZAS</t>
  </si>
  <si>
    <t>21274462</t>
  </si>
  <si>
    <t>BURGOS ALVAREZ GERALD CLAY</t>
  </si>
  <si>
    <t>ESPECIALISTA - OCI</t>
  </si>
  <si>
    <t>01342765</t>
  </si>
  <si>
    <t>CALISAYA CHUQUIMIA LUZ AYDE</t>
  </si>
  <si>
    <t>45732457</t>
  </si>
  <si>
    <t>CARBAJAL TITO ADRIANA BEATRIZ</t>
  </si>
  <si>
    <t>09616336</t>
  </si>
  <si>
    <t>CARDENAS APAZA  REVELINO</t>
  </si>
  <si>
    <t>42022139</t>
  </si>
  <si>
    <t>CARDENAS ARCE DANNY LUIS</t>
  </si>
  <si>
    <t>ASISTENTE  - DIPLA</t>
  </si>
  <si>
    <t>41231574</t>
  </si>
  <si>
    <t>CARPIO MARTINEZ EDUARDO ENRIQUE</t>
  </si>
  <si>
    <t>09600989</t>
  </si>
  <si>
    <t>CASTAÑEDA ORMEÑO CARMEN DEL PILAR</t>
  </si>
  <si>
    <t>22302977</t>
  </si>
  <si>
    <t>CASTILLO GARCIA ANA ISABEL</t>
  </si>
  <si>
    <t>COORDINADOR ADM</t>
  </si>
  <si>
    <t>25617959</t>
  </si>
  <si>
    <t>CASTILLO RIVERA GUILLERMO ANIBAL</t>
  </si>
  <si>
    <t>40386022</t>
  </si>
  <si>
    <t>CASTILLO TORRES CESAR EDUARDO</t>
  </si>
  <si>
    <t>42788802</t>
  </si>
  <si>
    <t>CASTILLO ZAPATA IRAIDA FIORELLA</t>
  </si>
  <si>
    <t>TECNICO ADM. INTERNACIONAL</t>
  </si>
  <si>
    <t>46132070</t>
  </si>
  <si>
    <t>CCORAHUA OVIEDO GIGI MARILIA</t>
  </si>
  <si>
    <t>ADM. NEGOCIOS INTERNACIONALES</t>
  </si>
  <si>
    <t>09492039</t>
  </si>
  <si>
    <t>CEBREROS DELGADO DE LA FLOR ENRIQUE ALBERTO RAFAEL</t>
  </si>
  <si>
    <t>ANALISTA - OCI</t>
  </si>
  <si>
    <t>46052357</t>
  </si>
  <si>
    <t>CECILIANO ALARCON KATHERINE PAMELA</t>
  </si>
  <si>
    <t>TECNICO - SD</t>
  </si>
  <si>
    <t>47062266</t>
  </si>
  <si>
    <t>CHAVEZ CELESTINA MIRIAN ESTHEFANY</t>
  </si>
  <si>
    <t>45563406</t>
  </si>
  <si>
    <t>CHAVEZ MARTINEZ LEYDHY JOAN</t>
  </si>
  <si>
    <t>09847793</t>
  </si>
  <si>
    <t>CHAVEZ SUSANIBAR JOSE ERNESTO</t>
  </si>
  <si>
    <t>33814503</t>
  </si>
  <si>
    <t>CHAVEZ ZAGACETA CARLOS JOEL</t>
  </si>
  <si>
    <t>41690010</t>
  </si>
  <si>
    <t>CHONG LUNA OCTAVIO BRUCE</t>
  </si>
  <si>
    <t>ASISTENTA SOCIAL</t>
  </si>
  <si>
    <t>40523886</t>
  </si>
  <si>
    <t>CONCHA JIMENEZ MARIBEL AIDA</t>
  </si>
  <si>
    <t>TECNICO - OTI</t>
  </si>
  <si>
    <t>45963482</t>
  </si>
  <si>
    <t>CONDORI CERAS RONALD</t>
  </si>
  <si>
    <t>TECNICO COMPUTACIÓN</t>
  </si>
  <si>
    <t>TECNICO - UPS</t>
  </si>
  <si>
    <t>43521083</t>
  </si>
  <si>
    <t>CONTRERAS ARIAS REMY ANGEL</t>
  </si>
  <si>
    <t xml:space="preserve">TECNICO </t>
  </si>
  <si>
    <t>MAQUINISTA</t>
  </si>
  <si>
    <t>32970441</t>
  </si>
  <si>
    <t>CORALES SILVA VICTOR DENIS</t>
  </si>
  <si>
    <t>ESPECIALISTA OTI</t>
  </si>
  <si>
    <t>42943567</t>
  </si>
  <si>
    <t>CORIMANYA QUISPE GILMAR OCTAVIO</t>
  </si>
  <si>
    <t>ING. SISTEMAS</t>
  </si>
  <si>
    <t>09918187</t>
  </si>
  <si>
    <t>CORREA ARELLANO LILI MARIELA</t>
  </si>
  <si>
    <t>CONTROL DE TIRO</t>
  </si>
  <si>
    <t>40000106</t>
  </si>
  <si>
    <t>CRUZ HURTADO JULIO CÉSAR</t>
  </si>
  <si>
    <t>08095648</t>
  </si>
  <si>
    <t>DAVILA BAZO DANILO MARIO</t>
  </si>
  <si>
    <t>ESPECIALISTA DIPLA</t>
  </si>
  <si>
    <t>44399406</t>
  </si>
  <si>
    <t>DAVILA FERNANDEZ ANNABELLEE</t>
  </si>
  <si>
    <t>40134324</t>
  </si>
  <si>
    <t>DAZA AZA CLAUDY MARINA</t>
  </si>
  <si>
    <t>ASISTENTE - DOMA</t>
  </si>
  <si>
    <t>45972274</t>
  </si>
  <si>
    <t>DE LA CRUZ CACEDA RICHARD MITCHELL</t>
  </si>
  <si>
    <t>ADMINISTRACION CIENCIAS MARITIMAS</t>
  </si>
  <si>
    <t>ESPECIALISTA DITEC</t>
  </si>
  <si>
    <t>09634918</t>
  </si>
  <si>
    <t>DE LA TORRE OSTOS JUAN MIGUEL</t>
  </si>
  <si>
    <t>42185064</t>
  </si>
  <si>
    <t>DEL AGUILA ALFARO SERGIO MIGUEL</t>
  </si>
  <si>
    <t>44186786</t>
  </si>
  <si>
    <t>DEL AGUILA RENGIFO CARLOS ENRIQUE</t>
  </si>
  <si>
    <t>ASISTENTE - GG</t>
  </si>
  <si>
    <t>09447921</t>
  </si>
  <si>
    <t>DESME RODRIGUEZ ZARAYA ANGELICA</t>
  </si>
  <si>
    <t>ESPECIALISTA - GG</t>
  </si>
  <si>
    <t>25679891</t>
  </si>
  <si>
    <t>DI GIANVITO BUTLER GIOCONDA ABRUZZINA</t>
  </si>
  <si>
    <t>LINGÜISTA</t>
  </si>
  <si>
    <t>LINGÜÍSTICA</t>
  </si>
  <si>
    <t>47186000</t>
  </si>
  <si>
    <t>DIAZ RIOS GRECIA ESTEPHANY</t>
  </si>
  <si>
    <t>ESPECIALISTA UAJ</t>
  </si>
  <si>
    <t>42769040</t>
  </si>
  <si>
    <t>DIAZ VASQUEZ NELLY MARINA</t>
  </si>
  <si>
    <t>07743599</t>
  </si>
  <si>
    <t>ESCALANTE MELCHIORS MARIA CRISTINA</t>
  </si>
  <si>
    <t>ESPECIALISTA OODD</t>
  </si>
  <si>
    <t>43087408</t>
  </si>
  <si>
    <t>ESCALANTE PEREZ DE GONZALEZ YULY KEY</t>
  </si>
  <si>
    <t>ADMINISTRADOR DE NEGOCIOS INTERNACIONALES</t>
  </si>
  <si>
    <t>46095743</t>
  </si>
  <si>
    <t>ESPINOZA PEREZ GABRIELA RAQUEL</t>
  </si>
  <si>
    <t>ESPECIALISTA CONTABLE</t>
  </si>
  <si>
    <t>10620702</t>
  </si>
  <si>
    <t>ESPINOZA TRUJILLO OSVER FRANKLIN</t>
  </si>
  <si>
    <t>40848205</t>
  </si>
  <si>
    <t>ESTEVES PICON STEVE</t>
  </si>
  <si>
    <t>40818276</t>
  </si>
  <si>
    <t>FARFAN VALENZUELA SILVANA CAROLINA</t>
  </si>
  <si>
    <t>44866674</t>
  </si>
  <si>
    <t>FERNANDEZ ALCANTARA ROSA ELENA</t>
  </si>
  <si>
    <t>42148593</t>
  </si>
  <si>
    <t>FLORES AREVALO FERNANDO</t>
  </si>
  <si>
    <t>INFORMATICA</t>
  </si>
  <si>
    <t>43384664</t>
  </si>
  <si>
    <t>FLORES TOLEDO JORGE NICANOR</t>
  </si>
  <si>
    <t>41973392</t>
  </si>
  <si>
    <t>FUENTES SIESQUEN MILAGROS</t>
  </si>
  <si>
    <t>COMERCIO Y NEGOC. INT.</t>
  </si>
  <si>
    <t>42934595</t>
  </si>
  <si>
    <t>GALLEGOS NUÑEZ ANTONIO NEMESIO</t>
  </si>
  <si>
    <t>CUBIERTA</t>
  </si>
  <si>
    <t>42539984</t>
  </si>
  <si>
    <t>GALVEZ LOAYZA MARCO ANTONIO</t>
  </si>
  <si>
    <t>ESPECIALISTA CONTABILIDAD</t>
  </si>
  <si>
    <t>09918470</t>
  </si>
  <si>
    <t>GAMARRA ORUE RONALD</t>
  </si>
  <si>
    <t>ANALISTA - URRII</t>
  </si>
  <si>
    <t>46816165</t>
  </si>
  <si>
    <t>GARCIA ALVAREZ JONATHAN</t>
  </si>
  <si>
    <t>44265975</t>
  </si>
  <si>
    <t>GARCIA GOMEZ MARIA ELOISA</t>
  </si>
  <si>
    <t>25594076</t>
  </si>
  <si>
    <t>GARCIA LUIS JUAN ISIDRO</t>
  </si>
  <si>
    <t>46908533</t>
  </si>
  <si>
    <t>GARCIA ORE PIERO ANDRE</t>
  </si>
  <si>
    <t>70339660</t>
  </si>
  <si>
    <t>GARCIA PAREDES DANA JEN</t>
  </si>
  <si>
    <t>TECNICO ADMINISTRACION</t>
  </si>
  <si>
    <t>45050032</t>
  </si>
  <si>
    <t>GARCIA PORTUGAL ELIAS</t>
  </si>
  <si>
    <t>ESPECIALISTA - CONTABILIDAD</t>
  </si>
  <si>
    <t>40507763</t>
  </si>
  <si>
    <t>GAVILANO SORIA HELEN GIANINA</t>
  </si>
  <si>
    <t>ASISTENTE OPERATIVO - REDENAVES</t>
  </si>
  <si>
    <t>43813474</t>
  </si>
  <si>
    <t>GIL MORI JOSE LUIS</t>
  </si>
  <si>
    <t>43339689</t>
  </si>
  <si>
    <t>GONZALES SARMIENTO CIRO NICOLAS</t>
  </si>
  <si>
    <t>ENFERMERO</t>
  </si>
  <si>
    <t>ENFERMERO NAVAL</t>
  </si>
  <si>
    <t>43009821</t>
  </si>
  <si>
    <t>GRANDEZ FERNANDEZ CARIN</t>
  </si>
  <si>
    <t>06660875</t>
  </si>
  <si>
    <t>GUEMBES GONZALES DEL VALLE JORGE EDUARDO</t>
  </si>
  <si>
    <t xml:space="preserve">JEFE (E) - DIPLA </t>
  </si>
  <si>
    <t>09633351</t>
  </si>
  <si>
    <t>GUIMARAY HERNANDEZ RICARDO JAVIER</t>
  </si>
  <si>
    <t>JEFE - OTI</t>
  </si>
  <si>
    <t>06770183</t>
  </si>
  <si>
    <t>GUTARRA RAMOS MARIELA</t>
  </si>
  <si>
    <t>ING. COMPUTACIÓN Y SISTEMAS</t>
  </si>
  <si>
    <t>30407928</t>
  </si>
  <si>
    <t>GUTIERREZ TORREBLANCA LUIS ENRIQUE</t>
  </si>
  <si>
    <t>41467127</t>
  </si>
  <si>
    <t>GUTIERREZ VEGA NELLY RENEE</t>
  </si>
  <si>
    <t>46920528</t>
  </si>
  <si>
    <t>GUZMAN AZA DANIEL</t>
  </si>
  <si>
    <t>SECRETARIA - UAJ</t>
  </si>
  <si>
    <t>25829387</t>
  </si>
  <si>
    <t>HARO SUAREZ FABIOLA MARIBEL</t>
  </si>
  <si>
    <t>ANALISTA UCAP</t>
  </si>
  <si>
    <t>HERRERA SHEEN VICTOR MANUEL</t>
  </si>
  <si>
    <t>ASISTENTE - DITE</t>
  </si>
  <si>
    <t>45716907</t>
  </si>
  <si>
    <t>HOLGUIN CORTEZ MARIA MAGDALENA</t>
  </si>
  <si>
    <t>43726351</t>
  </si>
  <si>
    <t>HUAMANI ROJAS ESMERALDA ISABEL</t>
  </si>
  <si>
    <t>TECNICO - REDENAVES</t>
  </si>
  <si>
    <t>47144714</t>
  </si>
  <si>
    <t>HUARCAYA CHECCLLO MARIBEL</t>
  </si>
  <si>
    <t>ESPECIALISTA - URRII</t>
  </si>
  <si>
    <t>44622681</t>
  </si>
  <si>
    <t>HURTADO GAUDRY HUGO ALFREDO</t>
  </si>
  <si>
    <t>40304252</t>
  </si>
  <si>
    <t>IBAÑEZ CHIROQUE ENRIQUE ALEJANDRO</t>
  </si>
  <si>
    <t>40480158</t>
  </si>
  <si>
    <t>IÑAPE MATTOS JULIO SEGUNDO</t>
  </si>
  <si>
    <t>TECNICO - RRHH</t>
  </si>
  <si>
    <t>42393245</t>
  </si>
  <si>
    <t>JACINTO ALCANTARA JOHN WILLIAMS</t>
  </si>
  <si>
    <t>ESPECIALISTA - DITEC</t>
  </si>
  <si>
    <t>07202285</t>
  </si>
  <si>
    <t>JUAREZ CESPEDES JOSE FELICIANO</t>
  </si>
  <si>
    <t xml:space="preserve">ING. MECANICO DE FLUIDOS </t>
  </si>
  <si>
    <t>10372187</t>
  </si>
  <si>
    <t>JURADO TELLO ROXANA PATRICIA</t>
  </si>
  <si>
    <t>43382941</t>
  </si>
  <si>
    <t>LA ROSA MELO JULIAN</t>
  </si>
  <si>
    <t>GUARDACOSTAS</t>
  </si>
  <si>
    <t>06540066</t>
  </si>
  <si>
    <t>LAZARTE LACHAPELL CESAR ENRIQUE</t>
  </si>
  <si>
    <t>40372828</t>
  </si>
  <si>
    <t>LEON CHIRI ROCIO DE FATIMA</t>
  </si>
  <si>
    <t>ING. EN GESTION EMPRESARIAL</t>
  </si>
  <si>
    <t>08743092</t>
  </si>
  <si>
    <t>LEON LAOS ROSA ANA</t>
  </si>
  <si>
    <t>ASISTENTE SOCIAL</t>
  </si>
  <si>
    <t>07500357</t>
  </si>
  <si>
    <t>LOAYZA LA HOZ MARIA AURORA</t>
  </si>
  <si>
    <t>46127170</t>
  </si>
  <si>
    <t>LOPEZ CAJO BRUNO GUSTAVO</t>
  </si>
  <si>
    <t>46103732</t>
  </si>
  <si>
    <t>LOPEZ-ALIAGA CASTRO SUE GRETEL</t>
  </si>
  <si>
    <t>43429508</t>
  </si>
  <si>
    <t>LOZADA VERA WALTER</t>
  </si>
  <si>
    <t>10731582</t>
  </si>
  <si>
    <t>LOZANO MIRANDA KARLA PATRICIA</t>
  </si>
  <si>
    <t>41276624</t>
  </si>
  <si>
    <t>LOZANO ODAR GUILLERMO ALFREDO</t>
  </si>
  <si>
    <t>40636907</t>
  </si>
  <si>
    <t>MACEDA CAMPOS JOEL ALEXANDER</t>
  </si>
  <si>
    <t>07388619</t>
  </si>
  <si>
    <t>MALAGA NUÑEZ JESUS ARTURO</t>
  </si>
  <si>
    <t>40215198</t>
  </si>
  <si>
    <t>MANRIQUE HARO MAGALY SUSAN</t>
  </si>
  <si>
    <t>25594245</t>
  </si>
  <si>
    <t>MARAÑON BENDEZU JOSE ANTONIO</t>
  </si>
  <si>
    <t>TECNICO EN ELECTRICIDAD</t>
  </si>
  <si>
    <t>ESPECIALISTA - OTI</t>
  </si>
  <si>
    <t>43750755</t>
  </si>
  <si>
    <t>MARCA QUISPE RAUL</t>
  </si>
  <si>
    <t>41124148</t>
  </si>
  <si>
    <t>MARREROS GARCIA CARMELA ISAURA</t>
  </si>
  <si>
    <t>09676549</t>
  </si>
  <si>
    <t>MARTINEZ CHUNGA JULIO CESAR</t>
  </si>
  <si>
    <t>25537549</t>
  </si>
  <si>
    <t>MARTINEZ PEROCHENA JULIO CESAR</t>
  </si>
  <si>
    <t>41786862</t>
  </si>
  <si>
    <t>MEDINA GARCIA PEDRO MELQUIADES</t>
  </si>
  <si>
    <t>43340566</t>
  </si>
  <si>
    <t>MEDINA REAÑO ALEXANDER YOEL</t>
  </si>
  <si>
    <t>41911105</t>
  </si>
  <si>
    <t>MEDINA REAÑO EVELYN ELIA</t>
  </si>
  <si>
    <t>ING. MATERIALES</t>
  </si>
  <si>
    <t>41858744</t>
  </si>
  <si>
    <t>MEJIA TESEN JULIO HUMBERTO</t>
  </si>
  <si>
    <t xml:space="preserve">ADMINISTRACIÓN MARITIMA </t>
  </si>
  <si>
    <t>41932998</t>
  </si>
  <si>
    <t>MEJIA VASQUEZ PEDRO</t>
  </si>
  <si>
    <t>09614434</t>
  </si>
  <si>
    <t>MELENDEZ CATALAN MARCOS ENRIQUE</t>
  </si>
  <si>
    <t>MOTORES</t>
  </si>
  <si>
    <t>45014622</t>
  </si>
  <si>
    <t>MELENDEZ LOPEZ JHENSON</t>
  </si>
  <si>
    <t>ING. MARITIMA</t>
  </si>
  <si>
    <t>TECNICO - LOGISTICA</t>
  </si>
  <si>
    <t>10560928</t>
  </si>
  <si>
    <t>MELENDEZ SERVAN MAXIMO PRIMITIVO</t>
  </si>
  <si>
    <t>ESPECIALISTA - LOGISTICA</t>
  </si>
  <si>
    <t>25643647</t>
  </si>
  <si>
    <t>MENDOZA HUAMANI LUIS LORENZO</t>
  </si>
  <si>
    <t>46582545</t>
  </si>
  <si>
    <t>MEREGILDO LEYVA LESLY YANET</t>
  </si>
  <si>
    <t>44178659</t>
  </si>
  <si>
    <t>MEZA ALA-VEDRA IRIS MILUSKA</t>
  </si>
  <si>
    <t>43439612</t>
  </si>
  <si>
    <t>MIGUEL LLACZA MILAGROS</t>
  </si>
  <si>
    <t>SECRETARIA - DIPLA</t>
  </si>
  <si>
    <t>40155065</t>
  </si>
  <si>
    <t>MITMA ENCISO ROCIO MARGARITA</t>
  </si>
  <si>
    <t>07266216</t>
  </si>
  <si>
    <t>MOLINA BARRUTIA CARLOS RODOLFO</t>
  </si>
  <si>
    <t>30822169</t>
  </si>
  <si>
    <t>MOLINA SALAS PABLO EUSEBIO</t>
  </si>
  <si>
    <t>18113275</t>
  </si>
  <si>
    <t>MONTALVO BONILLA JORGE LUIS</t>
  </si>
  <si>
    <t>BIOLOGO PESQUERO</t>
  </si>
  <si>
    <t>07239080</t>
  </si>
  <si>
    <t>MONTALVO CIFUENTES LUIS ENRIQUE</t>
  </si>
  <si>
    <t>ASISTENTE - UPS</t>
  </si>
  <si>
    <t>43371198</t>
  </si>
  <si>
    <t>MORALES CORNELIO CESAR ALADINO</t>
  </si>
  <si>
    <t>MANIOBRAS</t>
  </si>
  <si>
    <t>JEFE DE TURNO REDENAVES</t>
  </si>
  <si>
    <t>25681988</t>
  </si>
  <si>
    <t>MORELLI CHUECA CESAR JOSE ANTONIO MARIANO</t>
  </si>
  <si>
    <t>05360017</t>
  </si>
  <si>
    <t>MORI INSAPILLO KLAUS RYLE</t>
  </si>
  <si>
    <t>COORDINADOR - LOGISTICA</t>
  </si>
  <si>
    <t>09460068</t>
  </si>
  <si>
    <t>MORI RENGIFO MAURICIO</t>
  </si>
  <si>
    <t>42608773</t>
  </si>
  <si>
    <t>NAJARRO GUZMAN JOHNNY</t>
  </si>
  <si>
    <t>TECNICO - OGA</t>
  </si>
  <si>
    <t>06674242</t>
  </si>
  <si>
    <t>NAVARRETE VARGAS ALEJANDRO</t>
  </si>
  <si>
    <t>25711887</t>
  </si>
  <si>
    <t>NEYRA AGUIRRE OMAR ENRIQUE</t>
  </si>
  <si>
    <t>16634661</t>
  </si>
  <si>
    <t>NUNURA MORE DOMINGO</t>
  </si>
  <si>
    <t>30857046</t>
  </si>
  <si>
    <t>NUÑEZ MENENDEZ YVONNE LAURA</t>
  </si>
  <si>
    <t>41814167</t>
  </si>
  <si>
    <t>OCAÑA MOSTACERO MIGUEL ANGEL</t>
  </si>
  <si>
    <t>44038407</t>
  </si>
  <si>
    <t>OCMIN OLANO IVANHOE</t>
  </si>
  <si>
    <t>JEFE REDENAVES</t>
  </si>
  <si>
    <t>40734288</t>
  </si>
  <si>
    <t>OLEA GONZALEZ CESAR IVAN</t>
  </si>
  <si>
    <t>16776770</t>
  </si>
  <si>
    <t>OLIDEN CHAVEZ JUANA PATRICIA</t>
  </si>
  <si>
    <t>TECNICO EN COMPUTACIÓN</t>
  </si>
  <si>
    <t>00249680</t>
  </si>
  <si>
    <t>OLIDEN CORREA  CARLO MARIO</t>
  </si>
  <si>
    <t>41953134</t>
  </si>
  <si>
    <t>OLIVA LADINES CHRISTIAN EDUARDO</t>
  </si>
  <si>
    <t>10542694</t>
  </si>
  <si>
    <t>PALACIOS GALLO MARIO ADOLFO</t>
  </si>
  <si>
    <t>COORDINADOR DITEC</t>
  </si>
  <si>
    <t>07414275</t>
  </si>
  <si>
    <t>PALACIOS RAMIREZ EMILIO ALFONSO</t>
  </si>
  <si>
    <t>46114374</t>
  </si>
  <si>
    <t>PALOMINO IPARRAGUIRRE JESUS ADRIAN</t>
  </si>
  <si>
    <t>41131689</t>
  </si>
  <si>
    <t>PALOMINO MORAN ARTURO</t>
  </si>
  <si>
    <t>ADMINISTRACION POTUARIA MARITIMA</t>
  </si>
  <si>
    <t>40432933</t>
  </si>
  <si>
    <t>PATRONI YGREDA ANGELA MARIA</t>
  </si>
  <si>
    <t>RELACIONES INDUSTRIALES</t>
  </si>
  <si>
    <t>10588432</t>
  </si>
  <si>
    <t>PAZOS PORRAS ELSA ZHAMIRA</t>
  </si>
  <si>
    <t>44326585</t>
  </si>
  <si>
    <t>PIMENTEL ESPINOZA MARILYN GRETA</t>
  </si>
  <si>
    <t>43531397</t>
  </si>
  <si>
    <t>PIMINCHUMO LARA PAUL ROBERTO</t>
  </si>
  <si>
    <t>41792889</t>
  </si>
  <si>
    <t>PUZA MARCOS GISELLA ANALI</t>
  </si>
  <si>
    <t xml:space="preserve">SECRETARIA </t>
  </si>
  <si>
    <t>ASISTENTE OTI</t>
  </si>
  <si>
    <t>46180839</t>
  </si>
  <si>
    <t>QUEVEDO VEGA CESAR ALBERTO</t>
  </si>
  <si>
    <t>APOYO DOMA</t>
  </si>
  <si>
    <t>47092241</t>
  </si>
  <si>
    <t>QUISPE ZEVALLOS HERBERT AUGUSTO</t>
  </si>
  <si>
    <t>07803300</t>
  </si>
  <si>
    <t>RAMIREZ ORTIGOSA LUIS MIGUEL</t>
  </si>
  <si>
    <t>42571279</t>
  </si>
  <si>
    <t>RAMIREZ RUIZ DIANA AYDEE</t>
  </si>
  <si>
    <t>40201040</t>
  </si>
  <si>
    <t>RAZURI GUTIERREZ JOSE WILSON</t>
  </si>
  <si>
    <t>42068002</t>
  </si>
  <si>
    <t>RENGIFO SANCHEZ FRANCO CHRISTIAN</t>
  </si>
  <si>
    <t>44836631</t>
  </si>
  <si>
    <t>REYES PERALTA EDWARD JOE</t>
  </si>
  <si>
    <t>ADMINISTRACIÓN PÚBLICA</t>
  </si>
  <si>
    <t>TECNICO - DITE</t>
  </si>
  <si>
    <t>43706881</t>
  </si>
  <si>
    <t>REYNOSO ALARCO MELISSA IVONNET</t>
  </si>
  <si>
    <t>07445874</t>
  </si>
  <si>
    <t>RIOS GONZALEZ JAVIER BRINDIS</t>
  </si>
  <si>
    <t>16775718</t>
  </si>
  <si>
    <t>RIVAS GAMARRA DANI DANIEL</t>
  </si>
  <si>
    <t>25789364</t>
  </si>
  <si>
    <t>RIVEROS TOLENTINO KARINA</t>
  </si>
  <si>
    <t>42415543</t>
  </si>
  <si>
    <t>RODRIGUEZ CALLO CELIA MARLI</t>
  </si>
  <si>
    <t>10198543</t>
  </si>
  <si>
    <t>RODRIGUEZ HUAMANI JORGE PABLO</t>
  </si>
  <si>
    <t>TECNICO - URRII</t>
  </si>
  <si>
    <t>44791598</t>
  </si>
  <si>
    <t>ROMERO APARCANA VANIA DEL CARMEN</t>
  </si>
  <si>
    <t>42740041</t>
  </si>
  <si>
    <t>ROMERO OVIEDO KELLY MARIA</t>
  </si>
  <si>
    <t>43323164</t>
  </si>
  <si>
    <t>ROSALES RAMIREZ HUGO MARCELO</t>
  </si>
  <si>
    <t>TECNICO - UCAP</t>
  </si>
  <si>
    <t>46576779</t>
  </si>
  <si>
    <t>RUIZ CRUZ ANA CLAUDIA</t>
  </si>
  <si>
    <t>25580940</t>
  </si>
  <si>
    <t>RUIZ SAAVEDRA JANET MARILÚ</t>
  </si>
  <si>
    <t>43069423</t>
  </si>
  <si>
    <t>SAENZ RAMOS GIOVANA</t>
  </si>
  <si>
    <t>ESPECIALISTA OGA</t>
  </si>
  <si>
    <t>41914256</t>
  </si>
  <si>
    <t>SALINAS VASQUEZ SUSAN JULIANA</t>
  </si>
  <si>
    <t>43472051</t>
  </si>
  <si>
    <t>SALVADOR GRANDA ELAR JULIO</t>
  </si>
  <si>
    <t>44012536</t>
  </si>
  <si>
    <t>SANCHEZ LLANOS GERARDO JOSE</t>
  </si>
  <si>
    <t>HIDROGRAFIA</t>
  </si>
  <si>
    <t>44119261</t>
  </si>
  <si>
    <t>SANDOVAL GALLARDO DARWIN</t>
  </si>
  <si>
    <t>08699237</t>
  </si>
  <si>
    <t>SANDOVAL VELARDE MARCO ANTONIO</t>
  </si>
  <si>
    <t>43415696</t>
  </si>
  <si>
    <t>SANTA CRUZ CABRERA PEDRO</t>
  </si>
  <si>
    <t>ESPECIALISTA - TESORERIA</t>
  </si>
  <si>
    <t>25791461</t>
  </si>
  <si>
    <t>SIALER IZQUIERDO PAUL ALLAN</t>
  </si>
  <si>
    <t>45594594</t>
  </si>
  <si>
    <t>SILVA GUZMAN ROSSELLA PAOLA</t>
  </si>
  <si>
    <t>45327651</t>
  </si>
  <si>
    <t>SILVA PANAIFO FERNANDO</t>
  </si>
  <si>
    <t>42751764</t>
  </si>
  <si>
    <t>SONCCO SOTO SILMA</t>
  </si>
  <si>
    <t>ESTADISTICO</t>
  </si>
  <si>
    <t>TECNICO - ARCHIVO SD</t>
  </si>
  <si>
    <t>10722176</t>
  </si>
  <si>
    <t>SORIANO MEDRANO FERNANDO ESTEBAN</t>
  </si>
  <si>
    <t>09858043</t>
  </si>
  <si>
    <t>STEIN LAVARELLO ISRAEL</t>
  </si>
  <si>
    <t>SECRETARIA - UPS</t>
  </si>
  <si>
    <t>40004356</t>
  </si>
  <si>
    <t>SUAREZ CANEPA VERIA FIORELLA</t>
  </si>
  <si>
    <t>45359631</t>
  </si>
  <si>
    <t>TANTA ANCHAYHUA ESTHER</t>
  </si>
  <si>
    <t>25670153</t>
  </si>
  <si>
    <t>TIMANA DE LA FLOR OSCAR EDUARDO</t>
  </si>
  <si>
    <t>43400079</t>
  </si>
  <si>
    <t>TIRADO RUIZ EDUARDO CAMILO</t>
  </si>
  <si>
    <t>71650210</t>
  </si>
  <si>
    <t>TORREBLANCA NIETO YAHIR MANUEL</t>
  </si>
  <si>
    <t>19230017</t>
  </si>
  <si>
    <t>TORRES NORIEGA FRANCISCO HUMBERTO</t>
  </si>
  <si>
    <t>AUDITOR - OCI</t>
  </si>
  <si>
    <t>25638797</t>
  </si>
  <si>
    <t>TORRES QUINTANA ELIO MARCELO</t>
  </si>
  <si>
    <t>ESPECIALISTA - PD</t>
  </si>
  <si>
    <t>41849302</t>
  </si>
  <si>
    <t>TUPAYACHI ALFARO EDITH MARCELA</t>
  </si>
  <si>
    <t>ING. MEDIO AMBIENTE</t>
  </si>
  <si>
    <t>40273175</t>
  </si>
  <si>
    <t>VALDIZAN MONCADA KEILA KAROLI</t>
  </si>
  <si>
    <t>ESPECIALISTA OGOD</t>
  </si>
  <si>
    <t>09947345</t>
  </si>
  <si>
    <t>VALENCIA CORNEJO DAVID ANTONIO</t>
  </si>
  <si>
    <t>48135840</t>
  </si>
  <si>
    <t>VARGAS LOZANO FRANCO XAVIER</t>
  </si>
  <si>
    <t>05382719</t>
  </si>
  <si>
    <t>VASQUEZ OLIVEIRA JAVIER ARMANDO</t>
  </si>
  <si>
    <t>PROFESOR EDUC. FISICA</t>
  </si>
  <si>
    <t>41960904</t>
  </si>
  <si>
    <t>VASQUEZ SANTILLAN JUAN CARLOS ALBERTO</t>
  </si>
  <si>
    <t>42510552</t>
  </si>
  <si>
    <t>VEGA CASTRO CLAIRE</t>
  </si>
  <si>
    <t>LIC. EDUCACIÓN</t>
  </si>
  <si>
    <t>40051430</t>
  </si>
  <si>
    <t>VEIT RODRIGUEZ MARIA TERESA</t>
  </si>
  <si>
    <t>09537110</t>
  </si>
  <si>
    <t>VELEZ ESCALANTE LOURDES MILUSKA</t>
  </si>
  <si>
    <t>41165287</t>
  </si>
  <si>
    <t>VIDAL OROYA KENNY JUNIOR</t>
  </si>
  <si>
    <t>44467618</t>
  </si>
  <si>
    <t>VILELA REQUENA ZORAIDA JACKELINE</t>
  </si>
  <si>
    <t>ADM. MARITIMA PORTUARIA</t>
  </si>
  <si>
    <t>47510834</t>
  </si>
  <si>
    <t>VILLAR CASTRO BRANDO JORGE</t>
  </si>
  <si>
    <t>ESPECIALISTA - EJEC. PRESUP</t>
  </si>
  <si>
    <t>06738079</t>
  </si>
  <si>
    <t>WONG LEONARDI JOSE FERNANDO</t>
  </si>
  <si>
    <t>10547530</t>
  </si>
  <si>
    <t>YANQUI PINEDA JORGE DUNEY</t>
  </si>
  <si>
    <t>18134754</t>
  </si>
  <si>
    <t>YUPANQUI DIAZ LUIS FRANCISCO</t>
  </si>
  <si>
    <t>APOYO UPS</t>
  </si>
  <si>
    <t>09535564</t>
  </si>
  <si>
    <t>ZAMUDIO CASTRO ENRIQUE JAVIER</t>
  </si>
  <si>
    <t>41365945</t>
  </si>
  <si>
    <t>ZAPATA CHANG MONICA STEFFANI</t>
  </si>
  <si>
    <t>42969607</t>
  </si>
  <si>
    <t>ZARATE CCASA BALVINA GUDELINA</t>
  </si>
  <si>
    <t>TOTAL UNIDAD EJECUTORA: 001-1205 AUTORIDAD PORTUARIA NACIONAL</t>
  </si>
  <si>
    <t>PLIEGO 214: AUTORIDAD PORTUARIA NACIONAL</t>
  </si>
  <si>
    <t>TOTAL SECTOR 36</t>
  </si>
  <si>
    <t>PLIEGO: 036 MINISTERIO DE TRANSPORTES Y COMUNICACIONES</t>
  </si>
  <si>
    <t xml:space="preserve">UNIDAD EJECUTORA: UE- 001 ADMINISTRACION GENERAL </t>
  </si>
  <si>
    <t>CARRERA ADMINISTRATIVA   276</t>
  </si>
  <si>
    <t>SPB</t>
  </si>
  <si>
    <t>SPC</t>
  </si>
  <si>
    <t>SPD</t>
  </si>
  <si>
    <t>SPF</t>
  </si>
  <si>
    <t>STB</t>
  </si>
  <si>
    <t>STD</t>
  </si>
  <si>
    <t>SAB</t>
  </si>
  <si>
    <t>SAC</t>
  </si>
  <si>
    <t>OBREROS PERMANENTES</t>
  </si>
  <si>
    <t>T-A</t>
  </si>
  <si>
    <t>T-B</t>
  </si>
  <si>
    <t>T-C</t>
  </si>
  <si>
    <t>A-A</t>
  </si>
  <si>
    <t>OBREROS EVENTUALES</t>
  </si>
  <si>
    <t>CARRERA MEDICA Y PROFESIONALES DE SALUD</t>
  </si>
  <si>
    <t>MEDICO NIVEL  1</t>
  </si>
  <si>
    <t>CIRUJANO DENTISTA IV</t>
  </si>
  <si>
    <t xml:space="preserve">CARRERA JUDICIAL </t>
  </si>
  <si>
    <t>PROCURADOR  PUBLICO</t>
  </si>
  <si>
    <t xml:space="preserve">CONTRATADOS A PLAZO INDETERMINADO </t>
  </si>
  <si>
    <t>(REGIMEN LABORAL PRIVADO)</t>
  </si>
  <si>
    <t>NIVEL FII</t>
  </si>
  <si>
    <t>NIVEL EI</t>
  </si>
  <si>
    <t>NIVEL FIV</t>
  </si>
  <si>
    <t>NIVEL EII</t>
  </si>
  <si>
    <t>NIVEL OI</t>
  </si>
  <si>
    <t>NIVEL OII</t>
  </si>
  <si>
    <t xml:space="preserve">CONTRATADOS A PLAZO FIJO </t>
  </si>
  <si>
    <t>(REGIMEN LABORAL PUBLICO)</t>
  </si>
  <si>
    <t>SECTOR O GOB. REGIONAL: 36 TRANSPORTES Y COMUNICACIONES</t>
  </si>
  <si>
    <t>UNIDAD EJECUTORA: 007 PROVIAS NACIONAL</t>
  </si>
  <si>
    <t>D. LEGISLATIVO N° 728 - G.G. 1</t>
  </si>
  <si>
    <t xml:space="preserve">  D </t>
  </si>
  <si>
    <t xml:space="preserve">  G </t>
  </si>
  <si>
    <t xml:space="preserve">  J1 </t>
  </si>
  <si>
    <t xml:space="preserve">  J2 </t>
  </si>
  <si>
    <t xml:space="preserve">  P1 </t>
  </si>
  <si>
    <t xml:space="preserve">  P2 </t>
  </si>
  <si>
    <t xml:space="preserve">  P3 </t>
  </si>
  <si>
    <t xml:space="preserve">  P4 </t>
  </si>
  <si>
    <t xml:space="preserve">  SG </t>
  </si>
  <si>
    <t xml:space="preserve">  T1 </t>
  </si>
  <si>
    <t xml:space="preserve">  T2 </t>
  </si>
  <si>
    <t xml:space="preserve">  T3 </t>
  </si>
  <si>
    <t xml:space="preserve">  A1 </t>
  </si>
  <si>
    <t xml:space="preserve">  A2 </t>
  </si>
  <si>
    <t xml:space="preserve">  A3 </t>
  </si>
  <si>
    <t>PROYECTOS DE INVERSION</t>
  </si>
  <si>
    <t>D. LEGISLATIVO N° 728 - G.G. 5</t>
  </si>
  <si>
    <t xml:space="preserve">SECTOR O GOB. REGIONAL: 36 TRANSPORTES Y COMUNIACIONES </t>
  </si>
  <si>
    <t>UNIDAD EJECUTORA: 010 PROVIAS DESCENTRALIZADO</t>
  </si>
  <si>
    <t>Director Ejecutivo</t>
  </si>
  <si>
    <t>Asesor</t>
  </si>
  <si>
    <t>Gerente</t>
  </si>
  <si>
    <t>Coordinador</t>
  </si>
  <si>
    <t>Ejecutivos</t>
  </si>
  <si>
    <t>P4</t>
  </si>
  <si>
    <t>P3</t>
  </si>
  <si>
    <t>P2</t>
  </si>
  <si>
    <t>P1</t>
  </si>
  <si>
    <t>T4</t>
  </si>
  <si>
    <t>T3</t>
  </si>
  <si>
    <t>T2</t>
  </si>
  <si>
    <t>T1</t>
  </si>
  <si>
    <t>AUX 2</t>
  </si>
  <si>
    <t xml:space="preserve">SECTOR O GOB. REGIONAL:36 TRANSPORTES Y COMUNICACIONES </t>
  </si>
  <si>
    <t>UNIDAD EJECUTORA: UE: 013: PROYECTO ESPECIAL PARA LA PREPARACION Y DESARROLLO DE LOS XVIII JUEGOS PANAMERICANOS 2019</t>
  </si>
  <si>
    <t>UNIDAD EJECUTORA: UE: 014: PROGRAMA NACIONAL DE TELECOMUNICACIONES</t>
  </si>
  <si>
    <t>PLIEGO: 202 SUPERINTENDENCIA DE TRANSPORTE TERRESTRE DE PERSONAS, CARGA Y MERCANCIAS</t>
  </si>
  <si>
    <t>PERSONAL A PLAZO INDETERMINADO</t>
  </si>
  <si>
    <t>PLIEGO: 203 AUTORIDAD DE TRANSPORTE URBANO PARA LIMA Y CALLAO</t>
  </si>
  <si>
    <t>DL 728</t>
  </si>
  <si>
    <t>DL 276</t>
  </si>
  <si>
    <t>DIETAS CONSEJO DIRECTIVO</t>
  </si>
  <si>
    <t>ADMINISTRACION GENERAL</t>
  </si>
  <si>
    <t>PROVIAS NACIONAL</t>
  </si>
  <si>
    <t>PROVIAS DESCENTRALIZADO</t>
  </si>
  <si>
    <t>PROY. ESPEC. PDJP</t>
  </si>
  <si>
    <t>PRONATEL</t>
  </si>
  <si>
    <t xml:space="preserve">SUTRAN </t>
  </si>
  <si>
    <t>APN</t>
  </si>
  <si>
    <t>ATU</t>
  </si>
  <si>
    <t>OBREROS</t>
  </si>
  <si>
    <t xml:space="preserve">OTROS: CARRERAS ESPECIALES </t>
  </si>
  <si>
    <t>AÑO 2019</t>
  </si>
  <si>
    <t>PAQUETE 1R:  ELABORACIÓN DE EXPEDIENTE TECNICO Y EJECUCIÓN DE OBRA: “MEJORAMIENTO Y REHABILITACION DE LA INFRAESTRUCTURA VIAL - PAQUETE 1R – ANCASH” TRAMO 1: EMP. AN-109 (HUAMBA) – SAN MIGUEL – HUAYAN -SUCCHA – AIJA (PROV. AIJA) – EMP. AN - 109 (L=72.50 KM). TRAMO 2: EMP. AN – 1161 – (MOLINOPAMPA) - YAUYAN (L=27.90 KM)
TRAMO 3: EMP. AN – 112 (OCROS) – BELLAVISTA – VISTA ALEGRE – CONGAS – COPA (L=30.65 KM). TRAMO 4: EMP. AN – 112 (OCROS) – NUEVA FLORIDA – EMP. AN – 112 (L=13.26 KM).</t>
  </si>
  <si>
    <t>PCPE</t>
  </si>
  <si>
    <t>CONCURSO OFERTA</t>
  </si>
  <si>
    <t>PEC-PROC-40-2018-MTC-1</t>
  </si>
  <si>
    <t>CONSORCIO HUAMBA  integrado por (ASISTENCIA TECNICA Y JURIDICA CONSULTORES SL - GESTION Y SERVICIOS DE INGENIERIA SLU - SOCIEDAD ANONIMA DE OBRAS Y SERVICIOS, COPASA, SUCURSAL DEL PERU. - CONSTRUCTORA MPM S A)</t>
  </si>
  <si>
    <t>18 meses</t>
  </si>
  <si>
    <t>PAQUETE 3R: ELABORACIÓN DE EXPEDIENTE TECNICO Y EJECUCIÓN DE OBRA: “MEJORAMIENTO Y REHABILITACION DE LA INFRAESTRUCTURA VIAL - PAQUETE 3R – ANCASH”. TRAMO: EMPALME PE -16 (DV. OCROS) – TICLLOS – CORPANQUI – CAJAMARQUILLA – TACRA – OCROS – RINCONADA – HUANCHAY - HUAYLILLAS GRANDE (EMPALME PE-16A) (L= 138.15 KM).</t>
  </si>
  <si>
    <t>PEC-PROC-41-2018-MTC-1</t>
  </si>
  <si>
    <t>CONSORCIO VIAL PERÚ  integrado por (CHINA RAILWAY N° 10 - ENGINEERING GROUP CO, LTD SUCURSAL DEL PERÚ - CHINA RAILWAY ERYUAN ENGINEERING GROUP CO LTD.)</t>
  </si>
  <si>
    <t>22 meses</t>
  </si>
  <si>
    <t>PEC-PROC-36-2018-MTC-2</t>
  </si>
  <si>
    <t>CONSORCIO SACYR integrado por (SACYR CONSTRUCCION S.A. SUCURSAL DEL PERU - SACYR CONSTRUCCION PERU S.A.C.)</t>
  </si>
  <si>
    <t>20 meses</t>
  </si>
  <si>
    <t xml:space="preserve">PAQUETE 6R: ELABORACIÓN DE EXPEDIENTE TECNICO Y EJECUCIÓN DE OBRA: “MEJORAMIENTO Y REHABILITACION DE LA INFRAESTRUCTURA VIAL - PAQUETE 6R – AREQUIPA”. TRAMO 1: EMP. AR-109 - EMP. R-23 - PACLLA (L=20.75 KM), TRAMO 4: EMP. AR-109 (VISCAYACU) - EMP. AR-706 (LLUTA) (L=28.75 KM)
</t>
  </si>
  <si>
    <t>PEC-PROC-35-2018-MTC-1</t>
  </si>
  <si>
    <t>CONSORCIO PACLLA  integrado por (CONSTRUCTORA MPM S.A. - GESTIÓN  Y SERVICIOS DE INGENIERIA SLU, SOCIEDAD ANÓNIMA DE OBRAS Y SERVICIOS COPASA SUCURSAL DEL PERU)
 (2° POSTOR)</t>
  </si>
  <si>
    <t>11 meses</t>
  </si>
  <si>
    <t xml:space="preserve">PAQUETE 7R: ELABORACIÓN DE EXPEDIENTE TECNICO Y EJECUCIÓN DE OBRA: “MEJORAMIENTO Y REHABILITACION DE LA INFRAESTRUCTURA VIAL - PAQUETE 7R – AREQUIPA”. TRAMO 1: EMP. AR-639 – ACOPALLPA – PACCRAPICHA – DV. CUYANCA –HUASICAC (L=15.06 KM), TRAMO 2: EMP. AR-100 - BELLA UNION (L=16.70 KM), TRAMO 3: EMP. AR-105 CHUQUIBAMBA) – PACHANA (L=38.19 KM), TRAMO 4: EMP.  AR-105  –  EMP.  AR-588  –  HUASCA (DV. SALAMANCA)  -  SALAMANCA  (L=49.14 KM)
</t>
  </si>
  <si>
    <t>PEC-PROC-38-2018-MTC-1</t>
  </si>
  <si>
    <t>CONSORCIO INFRAESTRUCTURA VIAL  integrado por (EXTRACO S.A. SUCURSAL PERU - MARQUISA S.A.C CONTRATISTAS GENERALES - ALPHA CONSULT S.A.)</t>
  </si>
  <si>
    <t>17 meses</t>
  </si>
  <si>
    <t>PAQUETE 8R: ELABORACIÓN DE EXPEDIENTE TECNICO Y EJECUCIÓN DE OBRA: “MEJORAMIENTO Y REHABILITACION DE LA INFRAESTRUCTURA VIAL – PAQUETE 8R. TRAMO 1: EMP. PE-08 (QUINDEN BAJO) - EMP. CA-100 (LIVES) (28.40KM) DEPARTAMENTO DE CAJAMARCA, TRAMO 2: EMP. LA-116 (CAMPO BORIS) - JACOBITA - EMP. LA-116 (PAMPA GRANDE) (L= 4.00KM) DEPARTAMENTO DE LAMBAYEQUE</t>
  </si>
  <si>
    <t>PEC-PROC-37-2018-MTC-4</t>
  </si>
  <si>
    <t>CONSORCIO VIAL 8R integrado por (JNR CONSULTORES SOCIEDAD ANONIMA -  CONSTRUCTORA UPACA S A - CORPORACION SEHOVER S.A.C.)</t>
  </si>
  <si>
    <t>12 meses</t>
  </si>
  <si>
    <t>PAQUETE 2: ELABORACION DE EXPEDIENTE TECNICO DEFINITIVO Y  EJECUCION DE LA OBRA: "REHABILITACION DE PUENTES PAQUETE 2 - ICA Y PIURA (PUENTE CHAMORRO Y ACCESOS, PUENTE SALITRAL Y ACCESOS)" DEPARTAMENTO DE ICA Y PIURA</t>
  </si>
  <si>
    <t xml:space="preserve">p3 p5
</t>
  </si>
  <si>
    <t>PEC-PROC-01-2019-MTC-1</t>
  </si>
  <si>
    <t>CONSORCIO NORSUR integrado por (NAYLAMP INGENIEROS S.A.C. - CONSTRUCCIÓN Y ADMINISTRACIÓN S.A.) 1° PUESTO
CONSORCIO BELLA UNION integrado por CHINA RAILWAY N° 10 ENGINEERING GROUP CO, LTD SUCURSAL DEL PERU y EUROCONSULT SUCURSAL PERU (2° PUESTO)</t>
  </si>
  <si>
    <t xml:space="preserve"> Exp. Tec. 180 dias
Obra1: 11 meses
</t>
  </si>
  <si>
    <t>Exp. Tec.180 dias .
Obra2: 12 meses</t>
  </si>
  <si>
    <t>PAQUETE 3: ELABORACION DE EXPEDIENTE TECNICO DEFINITIVO Y  EJECUCION DE LA OBRA: REHABILITACION DE PUENTES  PAQUETE 3 - ANCASH (OBRA 1; OBRA 2 Y OBRA 3)</t>
  </si>
  <si>
    <t>7290  7388  7288  7289  7287  7395  7320  7322  7396  7441 7306  7335  7336  7337  7401  7406</t>
  </si>
  <si>
    <t>PEC-PROC-07-2019-MTC-2</t>
  </si>
  <si>
    <t>CONSORCIO PUENTES DE ANCASH integrado por: (TOPOCAD INGENIEROS SRL - PYUNGHWA ENGINEERING CONSULTANTS LTDA SUCURSAL DEL PERU - CHINA RAILWAY N° 10 ENGINEERING GROUP CO., LTD SUCURSAL DEL PERU - EPCM CONSULTING SAC)</t>
  </si>
  <si>
    <t>Elab. Exp. Obra 1 : 7 meses.
Ejec. Obra 1: 11 meses</t>
  </si>
  <si>
    <t>Elab. Exp. Obra 2 : 6 meses
Ejec. Obra 2: 7 meses.</t>
  </si>
  <si>
    <t>Elab. Exp. Obra 3 : 6 meses.
Ejec.  Obra 3: 7 meses.</t>
  </si>
  <si>
    <t>PAQUETE 8: ELABORACION DE EXPEDIENTE TECNICO Y EJECUCION DE LA OBRA REHABILITACION DE PUENTES PAQUETE 8 - HUANCAVELICA 2, ICA 2 Y ANCASH 2 DEPARTAMENTOS DE HUANCAVELICA, ICA Y ANCASH.</t>
  </si>
  <si>
    <t>7421  7473  7295  7503  7475  7476  7324  7325  7326  p1  7331  7332  7340</t>
  </si>
  <si>
    <t>PEC-PROC-18-2019-MTC-1</t>
  </si>
  <si>
    <t xml:space="preserve">CONSORCIO EJECUTOR DEL SUR conformado por: (CHINA CONSTRUCTION THIRD ENGINEERING BUREAU CO., LTD - CHINA RAILWAY FIRST SURVEY &amp; DESIGN INSTITUTE GROUP CO. LTD SUCURSAL DEL PERU - CCCC DEL PERU S.A.C.) </t>
  </si>
  <si>
    <t>Obra 1 : 150 dias Sup. Exp. Tec.
Obra 1: 210 Sup. Ejec. Obra</t>
  </si>
  <si>
    <t>Obra 1 : 180 dias Sup. Exp. Tec.
Obra 1: 390 Sup. Ejec. Obra</t>
  </si>
  <si>
    <t>CONSORCIO CREC CHORUNGA conformado por (CHINA RAILWAY N° 10 ENGINEERING GROUP CO., LTD SUCURSAL DEL PERU - CHINA RAILWAY ERYUAN ENGINEERING GROUP CO .LTD) Item 2</t>
  </si>
  <si>
    <t>Obra 3 : 180 dias Sup. Exp. Tec.
Obra 1: 360 Sup. Ejec. Obra</t>
  </si>
  <si>
    <t>PAQUETE 10: ELABORACIÓN DE EXPEDIENTE TÉCNICO DEFINITIVO Y SUPERVISION DE LA EJECUCIÓN DE LA OBRA: "REHABILITACIÓN DE PUENTES PAQUETE 10 - PIURA 3 - TUMBES"</t>
  </si>
  <si>
    <t>7327  7369  7456  7457  7453  7481  7452  7293  7472</t>
  </si>
  <si>
    <t>PEC-PROC-21-2019-MTC-1</t>
  </si>
  <si>
    <t>CONSORCIO PUENTES DEL NORTE integrado por: (CCCC DEL PERU S.A.C. - CHINA CONSTRUCTION THIRD ENGINEERING BUREAU CO., LTD - CHINA RAILWAY FIRST SURVEY &amp; DESIGN INSTITUTE GROUP CO. LTD SUCURSAL DEL PERU).</t>
  </si>
  <si>
    <t>Obra 1 : 150 dias Sup. Exp. Tec.
Obra 1: 270 Sup. Ejec. Obra</t>
  </si>
  <si>
    <t>Obra 2 : 150 dias  Sup. Exp. Tec.
Obra 2: 240 Sup. Ejec. Obra</t>
  </si>
  <si>
    <t>Obra 3 : 150 dias Sup. Exp. Tec.
Obra 3: 360 Sup. Ejec. Obra</t>
  </si>
  <si>
    <t>MEJORAMIENTO, REHABILITACIÓN, CONSERVACIÓN POR NIVELES DE SERVICIO Y OPERACIÓN DEL CORREDOR VIAL: LIMA – CANTA – HUAYLLAY – DV. COCHAMARCA – EMP.PE 3N.</t>
  </si>
  <si>
    <t xml:space="preserve">LICITACIÓN PÚBLICA INTERNACIONAL </t>
  </si>
  <si>
    <t>001-2019-MTC/20 (BID)</t>
  </si>
  <si>
    <t xml:space="preserve">20605171941 CHINA ROAD AND BRIDGE CORPORATION SUCURSAL PERU </t>
  </si>
  <si>
    <t>8 años</t>
  </si>
  <si>
    <t>Año 2019</t>
  </si>
  <si>
    <t>Año 2020</t>
  </si>
  <si>
    <t>MEJORAMIENTO DE LA CARRETERA CHUQUICARA – PUENTE QUIROZ – TAUCA – CABANA – HUANDOVAL - PALLASCA, TRAMO TAUCA - PALLASCA</t>
  </si>
  <si>
    <t>LICITACION PUBLICA</t>
  </si>
  <si>
    <t>N° 0001-2019-MTC/20</t>
  </si>
  <si>
    <t>20605353321 CONSORCIO ICC, integrado por las empresas IVC CONTRATISTAS GENERALES S.A., COMSA S.A. SUCURSAL EN PERU y CASTILHO ENGENHARIA E EMPREENDIMENTOS S.A. SUCURSAL DEL PERÚ</t>
  </si>
  <si>
    <t>540 días calendario</t>
  </si>
  <si>
    <t>CONSTRUCCIÓN DEL PUENTE HUALLAGA Y ACCESOS</t>
  </si>
  <si>
    <t>SIN MODALIDAD</t>
  </si>
  <si>
    <t>0003-2019-MTC/20</t>
  </si>
  <si>
    <t>20605591800 CONSORCIO VIAL SELVA,  integrado por las empresas CHINA HARBOUR ENGINEERING COMPANY LIMITED y CORPORACION JARA Y CHAVEZ SOCIEDAD ANONIMA</t>
  </si>
  <si>
    <t>660 días calendario</t>
  </si>
  <si>
    <t>CONSTRUCCION DEL PUENTE VEHICULAR SALVADOR SOBRE EL RIO HUALLAGA EN AUCAYACU</t>
  </si>
  <si>
    <t xml:space="preserve">LP N° 004-2019-MTC/21
</t>
  </si>
  <si>
    <t>11/11/2019</t>
  </si>
  <si>
    <t>CONSORCIO PUENTE AUCALLAGA</t>
  </si>
  <si>
    <t>540 DIAS CALENDARIOS</t>
  </si>
  <si>
    <t>N.C</t>
  </si>
  <si>
    <t>EJECUCION DE OBRA: REHABILITACION DEL CAMINO VECINAL AUCARA - LUREN - PAMPAMARCA, DISTRITO DE AUCARA, PROVINCIA DE LCUCANAS - AYACUCHO</t>
  </si>
  <si>
    <t>CONVENIOS</t>
  </si>
  <si>
    <t>CONV N° 102-2019-MTC/21-LPI</t>
  </si>
  <si>
    <t>CONSULTORES Y CONSTRATISTAS MENDOZA S.R.L.</t>
  </si>
  <si>
    <t>240 DIAS CALENDARIOS</t>
  </si>
  <si>
    <t>REHABILITACIÓN Y MEJORAMIENTO DEL CAMINO VECINAL CHUCHIN - ESCCANA - RUMIRUMI - HUINCHE - MOYORCCO, DISTRITO DE CHILCAS, PROVINCIA DE LA MAR, DEPARTAMENTO DE AYACUCHO</t>
  </si>
  <si>
    <t xml:space="preserve">CONV-160-2018-MTC/21-LPN </t>
  </si>
  <si>
    <t>11/01/2019</t>
  </si>
  <si>
    <t>CONSORCIO VIAL AYACUCHO</t>
  </si>
  <si>
    <t xml:space="preserve">150 DIAS CALENDARIOS </t>
  </si>
  <si>
    <t>REHABILITACION DE LA CARRETERA VECINAL PACCHA - MAL PASO - MARCAPOMACOCHA</t>
  </si>
  <si>
    <t>LP 001-2019-MTC/21</t>
  </si>
  <si>
    <t>21/06/2019</t>
  </si>
  <si>
    <t>CONSORCIO VIAL MARCAPOMACOCHA</t>
  </si>
  <si>
    <t>210 DIAS CALENDARIOS</t>
  </si>
  <si>
    <t>MEJORAMIENTO DE LA CARRETERA RAMAL PACUCHA (DESVIO PISTA) - PACUCHA, DISTRITO DE PACUCHA, PROVINCIA DE ANDAHUAYLAS - APURIMAC - APURIMAC</t>
  </si>
  <si>
    <t>LP N° 002-2018-MTC/21</t>
  </si>
  <si>
    <t>CONSORCIO VIAL PACUCHA</t>
  </si>
  <si>
    <t>150 DIAS CALENDARIOS</t>
  </si>
  <si>
    <t>CREACION DEL PUENTE KUTUCTAY Y ACCESOS - PROVINCIA DE COTABAMBAS - APURIMAC</t>
  </si>
  <si>
    <t>CONV N° 1-2019-MTC/21</t>
  </si>
  <si>
    <t>14/10/2019</t>
  </si>
  <si>
    <t>MINERA LAS BAMBAS S.A.</t>
  </si>
  <si>
    <t>525 DIAS CALENDARIOS</t>
  </si>
  <si>
    <t>CONTRATACION DEL SERVICIO DE GESTION, MEJORAMIENTO Y CONSERVACION VIAL POR NIVELES DE SERVICIO DEL CORREDOR:
EMP. PE-36A (DV. CARUMAS) - CARUMAS - CUCHUMBAYA - CALACOA - EMP. MO-556; EMP. MO-102 - CHIARAQUE - EMP. MO-528 (CHIARJAQUE); EMP. MO-556 - MUYLAQUUE - EMP. MO-100 (SIJUAYA); EMP. MO-528 (SIJUAYA) - YALAQUE - EMP. MO-101 (MATALAQUE); EMP. MO-100 (MATALAQUE) - UBINAS - EMP. AR-119; EMP. MO-100 - LOGEN - SANTA LUCIA DE SALINAS - MOCHE; MOCHE - CHILITIA - EMP. PE-34C, POR NIVELES DE SERVICIO; PROVINCIAS DE MARISCAL NIETO, GENERAL SANCHEZ CERRO Y AREQUIPA - DEPARTAMENTOS DE MOQUEGUA Y AREQUIPA</t>
  </si>
  <si>
    <t>CONCURSO PÚBLICO</t>
  </si>
  <si>
    <t>CP N° 19-2019-MTC/21</t>
  </si>
  <si>
    <t>19/11/2019</t>
  </si>
  <si>
    <t>CONSTRUCCION Y ADMINISTRACION S.A.20109565017</t>
  </si>
  <si>
    <t>1825 DIAS CALENDARIOS</t>
  </si>
  <si>
    <t>CONTRATACION DEL SERVICIO DE GESTION, MEJORAMIENTO Y CONSERVACION VIAL POR NIVELES DEL SERVICIO DEL CORREDOR: EMP. PE-30A (DV. CARAYBAMBA) - CARAYBAMBA - SILCO - MOLLEBAMBA - ABRA KCOELLO - EMP. AP-108 (ANTABAMBA) - EMP. PE 30B (HUANCABAMBA) - HUANCAS VILCAS - CAIHUACHAUA - LUCRE - TINTAY -PAMPATAMA  ALTA - PAMPATAMA BAJA - EMP. PE - 30A (DV. TINTAY) - EMP. PE-30A (SANTA ROSA) - MOCCHOCCO - SOCCO - LUYCHUPATA - PTE. AMARU - HUANCAPAMPA - MATARA - EMP. AP-109 (ANTABAMBA), POR NIVELES DE SERVICIO, DISTRITO DE CARAYBAMBA - PROVINCIA DE AYMARAES - DEPARTAMENTO DE APURIMAC</t>
  </si>
  <si>
    <t>CP N° 20-2019-MTC/21</t>
  </si>
  <si>
    <t>09/12/2019</t>
  </si>
  <si>
    <t>CONSORCIO TINTAY</t>
  </si>
  <si>
    <t xml:space="preserve">2191 DIAS CALENDARIOS </t>
  </si>
  <si>
    <t xml:space="preserve">CONTRATACIÓN DE LA EJECUCIÓN DE LA OBRA:
“MEJORAMIENTO DE LOS SERVICIOS DEPORTIVOS DE ALTA COMPETENCIA EN EL PARQUE ZONAL YAHUAR HUACA, DISTRITO DE BELLAVISTA, REGION CALLAO” 
COMPONENTE: OBRAS COMPLEMENTARIAS – CONTINGENCIA DEL PIP 360679
 (PRESTACIONES PENDIENTES).
</t>
  </si>
  <si>
    <t>LICITACIÓN PÚBLICA
PRESTACIONES PENDIENTES</t>
  </si>
  <si>
    <t>SUMA ALZADA</t>
  </si>
  <si>
    <t>02-2017</t>
  </si>
  <si>
    <t>MAGGA CONTRATISTAS Y CONSULTORES S.A.C. - MAGGA S.A.C. (RUC Nº 20533901612)</t>
  </si>
  <si>
    <t xml:space="preserve">CULMINADO </t>
  </si>
  <si>
    <t>AÑO 2020</t>
  </si>
  <si>
    <t>PAQUETE 4: ELABORACIÓN DE EXPEDIENTE TECNICO Y EJECUCIÓN DE LA OBRA: REHABILITACIÓN DE PUENTES PAQUETE 4  LIBERTAD. (OBRA 1: PUENTE CHAGAGANDA Y ACCESOS, PUENTE LA ROCA Y ACCESOS, PUENTE QUINUAL Y ACCESOS, PUENTE PAM PAM Y ACCESOS), (OBRA 2: PUENTE EL QUINUAL Y ACCESOS, PUENTE CRUZ PAMPA Y ACCESOS, PUENTE PA</t>
  </si>
  <si>
    <t>7363  7489  7365  7366  7312  7298  7430  7429  7355  7354  7426  7431  7424</t>
  </si>
  <si>
    <t>PEC-PROC-12-2019-MTC-2</t>
  </si>
  <si>
    <t>CONSORCIO NUEVA LIBERTAD conformado por (CHINA CONSTRUCTION THIRD ENGINEERING BUREAU CO., LTD - CHINA RAILWAY FIRST SURVEY &amp; DESING INSTITUTE GROUP CO. LTD SUCURSAL DEL PERU -CCCC DEL PERU S.A.C.)</t>
  </si>
  <si>
    <t>180 dias Exp. Tec.
330 Ejec. Obra</t>
  </si>
  <si>
    <t>PAQUETE 5: ELABORACION DE EXPEDIENTE TECNICO Y EJECUCION DE OBRA "REHABILITACION DE PUENTES PAQUETE 5 - HUANCAVELICA - AYACUCHO - AREQUIPA 2"</t>
  </si>
  <si>
    <t>7317  7386  7420  7347  7349  7450</t>
  </si>
  <si>
    <t>PEC-PROC-4-2019-MTC-2</t>
  </si>
  <si>
    <t xml:space="preserve">CONSORCIO CREC PUENTES 5 conformado por (CHINA RAILWAY N° 10 ENGINEERING GROUP CO., LTD SUCURSAL DEL PERU - CHINA RAILWAY ERYUAN ENGINEERING GROUP CO. LTD) </t>
  </si>
  <si>
    <t>PAQUETE 6: EXPEDIENTE TECNICO Y LA EJECUCION DE LA OBRA BAJO LA MODALIDAD CONCURSO OFERTA PARA LA REHABILITACIÓN DE PUENTES  PAQUETE 6 - PIURA 2 (OBRA 1: PUENTE LAGUNITOS Y ACCESOS, PUENTE ISLILLA II Y ACCESOS, PUENTE BRAULIO Y ACCESOS, PUENTE SAN JOSE Y ACCESOS Y PUENTE SANTA CRUZ Y ACCESOS) DEPART. DE PIURA</t>
  </si>
  <si>
    <r>
      <t xml:space="preserve">7451  </t>
    </r>
    <r>
      <rPr>
        <sz val="9"/>
        <color rgb="FF0000CC"/>
        <rFont val="Arial"/>
        <family val="2"/>
      </rPr>
      <t xml:space="preserve">7459  </t>
    </r>
    <r>
      <rPr>
        <sz val="9"/>
        <rFont val="Arial"/>
        <family val="2"/>
      </rPr>
      <t>7482  7483  7484</t>
    </r>
  </si>
  <si>
    <t>PEC-PROC-09-2019-MTC-2
PEC-PROC-1-2020-MTC-1</t>
  </si>
  <si>
    <t xml:space="preserve">INCOT S.A.C. CONTRATISTAS GENERALES. </t>
  </si>
  <si>
    <t>180 dias Exp. Tec.
300 Ejec. Obra</t>
  </si>
  <si>
    <t>PAQUETE 7:  ELABORACIÓN DE EXPEDIENTE TÉCNICO Y 
EJECUCIÓN DE LA OBRA 
“REHABILITACIÓN DE PUENTES PAQUETE 7 – LAMBAYEQUE - CAJAMARCA”
(OBRA 1: PUENTE SORRONTO Y ACCESOS, PUENTE LA OTRA BANDA Y ACCESOS)
(OBRA 2: PUENTE PISHGA Y ACCESOS, PUENTE LA ZARANDA Y ACCESOS, PUENTE COLLASIQ Y ACCESOS Y PUENTE MAMAGPAMPA Y ACCESOS)
DEPARTAMENTOS DE LAMBAYEQUE Y CAJAMARCA</t>
  </si>
  <si>
    <t>7291  7292  7345  7364  7433  7486</t>
  </si>
  <si>
    <t>PEC-PROC-17-2019-MTC-2</t>
  </si>
  <si>
    <t xml:space="preserve">CONSORCIO CREC PUENTES 7 conformado por (CHINA RAILWAY N° 10 ENGINEERING GROUP CO., LTD SUCURSAL DEL PERU - CHINA RAILWAY ERYUAN ENGINEERING GROUP CO. LTD) </t>
  </si>
  <si>
    <t>Obra 1 : 180 dias  Sup. Exp. Tec.
Obra 1: 420 Sup. Ejec. Obra</t>
  </si>
  <si>
    <t>Obra 2 : 180 dias  Sup. Exp. Tec.
Obra 2: 270 Sup. Ejec. Obra</t>
  </si>
  <si>
    <t xml:space="preserve">PAQUETE 9: ELABORACIÓN DE EXPEDIENTE TÉCNICO Y EJECUCIÓN DE LAS OBRAS REHABILITACIÓN DE PUENTES PAQUETE 9  LA LIBERTAD 2  LIMA OBRA1 - OBRA2 </t>
  </si>
  <si>
    <t>7302  7301  7375  7374  7508  7437  7434  7504  7496  7511</t>
  </si>
  <si>
    <t>PEC-PROC-20-2019-MTC-1</t>
  </si>
  <si>
    <t>CONSORCIO NOSAR Item 1</t>
  </si>
  <si>
    <t>Obra 3 : 180 dias Sup. Exp. Tec.
Obra 3: 360 Sup. Ejec. Obra</t>
  </si>
  <si>
    <t>CONSORCIO PUENTES SAN LUCAS Item 2</t>
  </si>
  <si>
    <t>Obra 3 : 105 dias Sup. Exp. Tec.
Obra 3: 120 Sup. Ejec. Obra</t>
  </si>
  <si>
    <t>PAQUETE 11 AREQUIPA 3: ELABORACION DE EXPEDIENTE TECNICO DEFINITIVO Y DE LA EJECUCION DE LA OBRA: REABILITACION PUENTE  AREQUIPA III (PUENTE CHORUNGA Y ACCESOS)</t>
  </si>
  <si>
    <t>PEC-PROC-10-2019-MTC-1</t>
  </si>
  <si>
    <t>CONSORCIO CREC CHORUNGA integrado por: (CHINA RAILWAY N° 10 ENGINEERING GROUP CO., LTD SUCURSAL DEL PERU - CHINA RAILWAY ERYUAN ENGINEERING GROUP CO. LTD)</t>
  </si>
  <si>
    <t xml:space="preserve"> Exp. Tec. 180 dias
 Ejec. Obra 510 dias</t>
  </si>
  <si>
    <t>PAQUETE 12
ELABORACIÓN DE EXPEDIENTE TÉCNICO Y
EJECUCIÓN DE LAS OBRAS “PAQUETE 12 - INSTALACION DE 13 PUENTES MODULARES EN LAS REGIONES DE LA LIBERTAD, PIURA, AREQUIPA, HUANCAVELICA E ICA ITEM 4.</t>
  </si>
  <si>
    <t>PEC-PROC-2-2020-MTC-1</t>
  </si>
  <si>
    <t>INCOT S.A.C CONTRATISTAS GENERALES</t>
  </si>
  <si>
    <t>Obra 4 : 60 dias  Sup. Exp. Tec.
Obra 4: 120 Sup. Ejec. Obra</t>
  </si>
  <si>
    <t>PAQUETE 12
ELABORACIÓN DE EXPEDIENTE TÉCNICO Y
EJECUCIÓN DE LAS OBRAS “PAQUETE 12 - INSTALACION DE 13 PUENTES MODULARES EN LAS REGIONES DE LA LIBERTAD, PIURA, AREQUIPA, HUANCAVELICA E ICA ITEM 1.</t>
  </si>
  <si>
    <t>Obra 1 : 75 dias  Sup. Exp. Tec.
Obra 1: 120 Sup. Ejec. Obra</t>
  </si>
  <si>
    <t>1. SERVICIO DE GESTION, MEJORAMIENTO Y CONSERVACION VIAL POR NIVELES DE SERVICIO DE LA CARRETERA EMP. PE1S D (DV. ITE)  ITE EMP. PE1S (PTE. CAMIARA)  LOCUMBA  SAGOLLO, OCONCHAY  MIRAVE  ILABAYA  CHULULUNI  DV. ALTO CAMILACA , COTAÑA,  VILALACA, YARABAMBA, CALACALA, CHARIPUJIO, CAIRANI, CARAPAMPA, ANCOCALA, HUANUARA, MOLLEBAYA, EMP. TA103 (CAICO), CANDARAVE, DV. QUILAHUANI, DV. CURIBAYA, ARICOTA, DV. SITAJARA, TICACO, EMP. PE-38 (TARATA), PROVINCIAS DE JORGE BASADRE, CANDARAVE Y TARATA, DEPARTAMENTO DE TACNA</t>
  </si>
  <si>
    <t>CP 18-2019-MTC/21</t>
  </si>
  <si>
    <t>CHINA RAILWAY N°10 ENGONEERING GROUP CO.LTD SUCURSAL DEL PERÚ</t>
  </si>
  <si>
    <t>2. MEJORAMIENTO DEL CAMINO VECINAL VILLASOL - MARAYPAMPA - HUANUCALLA - PILLAO, DISTRITO DE CHINCHAO, PROVINCIA Y DEPARTAMENTO DE HUANUCO</t>
  </si>
  <si>
    <t>LP 06-2019-MTC/21</t>
  </si>
  <si>
    <t>CONSORCIO CONTRATISTAS VIALES</t>
  </si>
  <si>
    <t>360 DIAS CALENDARIOS</t>
  </si>
  <si>
    <t>3. EJECUCION DE OBRA: " MEJORAMIENTO DE LA CARRETERA VECINAL PUENTE CHICO - SANCARAGRA -CUCHICANCHA - MAL PASO-CHOQUICOCHA- SANTA ROSA-TABLAHUASI -MILPO-QUIULACOCHA, DEL DISTRITO DE CONCHAMARCA, PROVINCIA DE AMBO, DEPARTAMENTO DE HUANUCO"</t>
  </si>
  <si>
    <t>CONV N°01-2020-MTC/21.LPN</t>
  </si>
  <si>
    <t>CONSORCIO VIAL CONCHAMARCA</t>
  </si>
  <si>
    <t>480 DIAS CALENDARIOS</t>
  </si>
  <si>
    <t>4. SERVICIO DE GESTIÓN, MEJORAMIENTO Y CONSERVACIÓN VIAL POR NIVELES DE SERVICIO DE LA CARRETERA EMP. PE 1N (BOCAPAN)  EMP. TU 105 (TAMARINDO)  EMP. PE 1NÑ (PTE. MAYOR NOVOA)  HIGUERÓN RICA PLAYA  EMP. TU 107 (TAMARINDO)  CAÑAVERAL PAMPAS DE HOSPITAL  FRANCOS EMP. PE1N (TUMBES) CABUYAL  EL NARANJO EMP. PE 1N (ZARUMILLA)  MATAPALO  EL TUTUMO  CAFETERÍA  CERRO BLANCO EMP. PE 1N (DV. PUERTO PIZARRO) PUERTO PIZARRO, POR NIVELES DE SERVICIO, DISTRITO DE ZORRITOS  PROVINCIA DE CONTRALMIRANTE VILLAR  DEPARTAMENTO DE TUMBES.</t>
  </si>
  <si>
    <t>CP 26-2019-MTC/21</t>
  </si>
  <si>
    <t>CONSORCIO CCECC PERÚ</t>
  </si>
  <si>
    <t xml:space="preserve">1826 DIAS CALENDARIOS </t>
  </si>
  <si>
    <t>5. SERVICIO DE GESTIÓN, MEJORAMIENTO Y CONSERVACIÓN VIAL POR NIVELES DE SERVICIO DE LA CARRETERA EMP. PE 28B (PISAC) DV. RUINAS  CUYO GRANDE  CHAHUAYTIRI  COLQUEPATA  EMP. CU-113 (PAUCARTAMBO) EMP. CU 112 (PAUCARTAMBO)  DV. CHALLABAMBA  DV. TRES CRUCES  PATRIA  PILLCOPATA  DV. PUERTO ATALAYA  EMP. MD 103 (PUENTE RIO CARBÓN) PUENTE RIO CARBÓN  GAMITANA  VILLA SALVACIÓN  SHINTUYA  ITAHUANIA  NUEVO EDÉN, POR NIVELES DE SERVICIO, DISTRITO DE PISAC  PROVINCIA DE CALCA  DEPARTAMENTO DE CUSCO Y MADRE DE DIOS.</t>
  </si>
  <si>
    <t>CP 28-2019-MTC/21</t>
  </si>
  <si>
    <t xml:space="preserve">2190 DIAS CALENDARIOS </t>
  </si>
  <si>
    <t>6. SERVICIO DE GESTION, MEJORAMIENTO Y CONSERVACION VIAL POR NIVELES DE SERVICIO DE LA CARRETERA EMP. PE1S D (DV. ITE)  ITE EMP. PE1S (PTE. CAMIARA)  LOCUMBA  SAGOLLO, OCONCHAY  MIRAVE  ILABAYA  CHULULUNI  DV. ALTO CAMILACA , COTAÑA,  VILALACA, YARABAMBA, CALACALA, CHARIPUJIO, CAIRANI, CARAPAMPA, ANCOCALA, HUANUARA, MOLLEBAYA, EMP. TA103 (CAICO), CANDARAVE, DV. QUILAHUANI, DV. CURIBAYA, ARICOTA, DV. SITAJARA, TICACO, EMP. PE-38 (TARATA), PROVINCIAS DE JORGE BASADRE, CANDARAVE Y TARATA, DEPARTAMENTO DE TACNA</t>
  </si>
  <si>
    <t>CHINA RAILWAY N°10 ENGONEERING GROUP CO.LTD SUCURSAL DEL PERÚ
 RUC N° 20601116082</t>
  </si>
  <si>
    <t xml:space="preserve">1825 DIASC CALENDARIOS </t>
  </si>
  <si>
    <t>PAQUETE 5R: ELABORACIÓN DE EXPEDIENTE TECNICO Y EJECUCIÓN DE OBRA: “MEJORAMIENTO Y REHABILITACION DE LA INFRAESTRUCTURA VIAL - PAQUETE 5R – ANCASH”. TRAMO 1: EMP. PE- 1NQ (DV. LACRAMARCA)- LA AGUADA- LAS CRUCES- LACRAMARCA- SANTA ANA- QUITACOCHA-HUAYLAS- EMP. PE-3N (SAN DIEGO) (L=158.00 KM).     TRAMO 2: EMP. PE-3N (HUACASCHUQUE) - LACABAMBA - DV. CONCHUCOS - PAMPAS - CONSUZO - L.D. LA LIBERTAD (LI-115 A PAMPA EL CÓNDOR)  TRAMO 59+000 -106+900.</t>
  </si>
  <si>
    <t>CONTRATACION DE SERVICIOS DE PROVEEDOR DE INFORMACIÓN REGULATORIA DE LOS MERCADOS DE COMUNICACIÓN EN LATINOAMERICA Y OTROS PAISES DEL MUNDO.</t>
  </si>
  <si>
    <t>INTER-PROC-1-2019-MTC/10-1</t>
  </si>
  <si>
    <t>CULLEN INTERNACIONAL SA</t>
  </si>
  <si>
    <t>ADJUDICADO</t>
  </si>
  <si>
    <t>CI001-2019-MTC/10</t>
  </si>
  <si>
    <t>SERVICIO DE DEFENSA LEGAL DE EX SECRETARIO GENERAL DEL MINISTERIO DE TRANSPORTES Y COMUNICACIONES - JORGE LUIS MENACHO PEREZ</t>
  </si>
  <si>
    <t>CONTRATACION DIRECTA</t>
  </si>
  <si>
    <t>DIRECTA-PROC-26-2018-MTC/10-1</t>
  </si>
  <si>
    <t>ESTUDIO LLACZA &amp; ASOCIADOS SOCIEDAD CIVIL DE RESPONSABILIDAD LIMITADA</t>
  </si>
  <si>
    <t>Todo el tiempo que dure el proceso</t>
  </si>
  <si>
    <t>003-2019-MTC/10</t>
  </si>
  <si>
    <t>ADQUISICION E INSTALACION DE CUATRO (04) ASCENSORES PARA PASAJEROS</t>
  </si>
  <si>
    <t>LICITACION PÚBLICA</t>
  </si>
  <si>
    <t>LP-SM-7-2018-MTC/10-1</t>
  </si>
  <si>
    <t>ASCENSORES SCHINDLER DEL PERU S A</t>
  </si>
  <si>
    <t>005-2019-MTC/10</t>
  </si>
  <si>
    <t>SERVICIO DE DEFENSA LEGAL DE EX INGENIERO CIVIL DE LA DIRECCION GENERAL DE CONCESIONES EN TRANSPORTES DEL MTC</t>
  </si>
  <si>
    <t>DIRECTA-PROC-27-2018-MTC/10-1</t>
  </si>
  <si>
    <t>MAZUELOS &amp; ABOGADOS S. CIVIL DE R.L.</t>
  </si>
  <si>
    <t>006-2019-MTC/10</t>
  </si>
  <si>
    <t>CONTRATO DE SERVICIO DE CONSULTORIA PARA LA ELABORACION DE EXPEDIENTE - ESTUDIO DEFINITIVO DEL PROYECTO INSTALACION DE UNA RED DE COMUNICACION DE EMERGENCIA A NIVEL NACIONAL</t>
  </si>
  <si>
    <t>ADJUDICACION SIMPLIFICADA</t>
  </si>
  <si>
    <t>AS N°045-2018-MTC/10</t>
  </si>
  <si>
    <t>TELRAD PERU S.A.</t>
  </si>
  <si>
    <t>008-2019-MTC/10</t>
  </si>
  <si>
    <t>SERVICIO DE MANTENIMIENTO DE TORRES Y ANTENAS DE COMUNICACION DEL FERROCARRIL HUANCAYO - HUANCAVELICA</t>
  </si>
  <si>
    <t>AS N°047-2018-MTC/10</t>
  </si>
  <si>
    <t>GRUP CIVILTEL SOCIEDAD ANONIMA CERRADA</t>
  </si>
  <si>
    <t>009-2019-MTC/10</t>
  </si>
  <si>
    <t>CONTRATO PARA LA ADQUISICION DE TINTAS DE IMPRESIÓN PARA IMPRESORAS PARA LAS DEPENDENCIAS DEL MINISTERIO DE TRANSPORTES Y COMUNICACIÓNES</t>
  </si>
  <si>
    <t>AS-SM-52-2018-MTC/10-1</t>
  </si>
  <si>
    <t>LEIDA LILIANA DIAZ RUIZ</t>
  </si>
  <si>
    <t>010-2019-MTC/10</t>
  </si>
  <si>
    <t xml:space="preserve">CONTRATO PARA EL SERVICIO DE TOMA DE INVENTARIO FISICO DE LOS BIENES MUEBLES PATRIMONIALES (ACTIVOS Y NO DEPRECIABLES) AL CIERRE DEL EJERCICIO AL 31 DE DICIEMBRE DE 2018 Y SU CONCILIACION RESPECTIVA CON LOS REGISTROS CONTABLES DE LA ENTIDAD </t>
  </si>
  <si>
    <t>CP-SM-21-2018-MTC/10-1</t>
  </si>
  <si>
    <t>CONSORCIO - BDA LOGISTICA S.A.C
20601508312 - BDA LOGISTICA S.A.C.
10422087279 - REJAS UNTIVEROS ALFREDO ORLANDO
20516861950 - CIA. INVERSIONES Y SOLUCIONES OPORTUNAS SOCIEDAD ANONIMA CERRADA - CIAISOSAC
20516142163 - SERTEC SOLUCIONES EMPRESARIALES SOCIEDAD ANONIMA CERRADA</t>
  </si>
  <si>
    <t>016-2019-MTC/10</t>
  </si>
  <si>
    <t>CONTRATO PARA LA ADQUISICION DE MATERIAL PARA LA CONFECCION DE MODULOS DE ESCRITORIOS Y ARMARIOS</t>
  </si>
  <si>
    <t>AS-SM-53-2018-MTC/10-1</t>
  </si>
  <si>
    <t>EMPRESA ASR ARQUITECTURA Y CONSTRUCCION S.A.C.</t>
  </si>
  <si>
    <t>017-2019-MTC/10</t>
  </si>
  <si>
    <t>SERVICIO DE CORTE DE PLANCHA DE MELAMINA. ADENDA N°01 AL CONTRATO 017-2019-MTC/10</t>
  </si>
  <si>
    <t>017-2019-MTC/10-A1</t>
  </si>
  <si>
    <t>CONTRATO COMPLEMENTARIO PARA EL SERVICIO DE SEGURIDAD Y VIGILANCIA EN LA SEDE CENTRAL Y ZONAS PERIFERICAS DEL MTC EN LA CIUDAD DE LIMA. CONTRATO COMPLEMENTARIO DEL CONTRATO N°008-2017-MTC/10.</t>
  </si>
  <si>
    <t>CP-SM-24-2018-MTC/10-1</t>
  </si>
  <si>
    <t>PROTECCION Y RESGUARDO S.A.</t>
  </si>
  <si>
    <t>018-2019-MTC/10</t>
  </si>
  <si>
    <t>CONTRATO PARA LA ADQUISICION E INSTALACION DE ESTANTERIA METALICA PARA EL ALMACEN DE BIENES INCAUTADOS DE LA DIRECCION TGENERAL DE CONTROL Y SUPERVISION DEL MTC</t>
  </si>
  <si>
    <t>AS-SM-49-2018-MTC/10-1</t>
  </si>
  <si>
    <t>CORPORACION NAVICH S.A.C.</t>
  </si>
  <si>
    <t>019-2019-MTC/10</t>
  </si>
  <si>
    <t>CONTRATO DE SERVICIO DE MANTENIMIENTO PERIODICO DE LA VIA FERREAENTRE EL TRAMO HUANCAYO HUANCAVELICA</t>
  </si>
  <si>
    <t>CP N°018-2018-MTC/10</t>
  </si>
  <si>
    <t>CORPORACION XENIX PERU S.A.C.</t>
  </si>
  <si>
    <t>020-2019-MTC/10</t>
  </si>
  <si>
    <t>SERVICIO DE SEGUROS PERSONALES Y PATRIMONIALES. CONTRATO COMPLEMENTARIO DEL CONTRATO N°041-2017-MTC/10</t>
  </si>
  <si>
    <t>CP N°028-2018-MTC/10</t>
  </si>
  <si>
    <t xml:space="preserve">RIMAC SEGUROS Y REASEGUROS </t>
  </si>
  <si>
    <t>021-2019-MTC/10</t>
  </si>
  <si>
    <t xml:space="preserve">CONTRATO PARA EL SERVICIO DE LIMPIEZA PARA LAS INSTALACIONES DEL MINISTERIO DE TRANSPORTES Y COMUNICACIONES </t>
  </si>
  <si>
    <t>CP-019-2018-MTC/10</t>
  </si>
  <si>
    <t>SERVICIOS GENERALES SMP-FONBIEPOL SCRL</t>
  </si>
  <si>
    <t>022-2019-MTC/10</t>
  </si>
  <si>
    <t>CONTRATO DE SERVICIO DE DEFENSA LEGAL PARA EX DIRECTOR GENERAL DE LA DIRECCION GENERAL DE TRANSPORTE ACUATICO DEL MINISTERIO DE TRANSPORTES Y COMUNICACIONES, SR FÉLIX AUGUSTO VASI ZEVALLOS.</t>
  </si>
  <si>
    <t>DIRECTA-PROC-1-2019-MTC/10-1</t>
  </si>
  <si>
    <t>MORALES MORANTE ABOGADOS SOC. CIV. RL.</t>
  </si>
  <si>
    <t>023-2019-MTC/10</t>
  </si>
  <si>
    <t>CONTRATO PARA EL SERVICIO PUBLICO MOVIL POR SATÉLITE PARA EL SISTEMA DE COMUNICACIONES DE EMERGENCIA PARA ALTAS AUTORIDADES DEL ESTADO Y AUTORIDADES DE PRIMERA RESPUESTA</t>
  </si>
  <si>
    <t>CP-025-2018-MTC/10</t>
  </si>
  <si>
    <t>CARMEN ELIZABETH GARCIA ARMAS</t>
  </si>
  <si>
    <t>025-2019-MTC/10</t>
  </si>
  <si>
    <t>CONTRATO DE SERVICIO DE ACONDICIONAMIENTO DE LOS AMBIENTES DEL ALAMACEN DE EQUIPOS Y BIENES INCAUTADOS SITUADO EN EL CENTRO DE ESPARCIMEINTO DEL MINISTERIO DE TRANSPORTES Y COMUNICACIONES</t>
  </si>
  <si>
    <t>AS-050-2018-MTC/10</t>
  </si>
  <si>
    <t>EMPRESA CONSTRUCTORA MECEC SRL</t>
  </si>
  <si>
    <t>026-2019-MTC/10</t>
  </si>
  <si>
    <t>SERVICIO DE DEFENSA LEGAL PARA DIRECTORA GENERAL DE LA DIRECCION GENERAL DE CONCESIONES EN COMUNICACIONES DEL MTC, SRA. NADIA EVELYN VILLEGAS GALVEZ</t>
  </si>
  <si>
    <t>DIRECTA-PROC-3-2019-MTC/10-1</t>
  </si>
  <si>
    <t>ALBERTO BRAMONT ARIAS TORRES</t>
  </si>
  <si>
    <t>027-2019-MTC/10</t>
  </si>
  <si>
    <t>SERVICIO DE DEFENSA LEGAL PARA LA VICE MINISTRA DE COMUNICACIONES DEL MTC, SRA. ROSA VIRGINIA NAKAGAWA MORALES.</t>
  </si>
  <si>
    <t>DIRECTA-PROC-2-2019-MTC/10-1</t>
  </si>
  <si>
    <t>028-2019-MTC/10</t>
  </si>
  <si>
    <t>SERVICIO DE DEFENSA LEGAL PARA EL DIRECTOR GENERAL DE LA DIRECCION GENERAL DE REGULACION Y ASUNTOS INTERNACIONALES DE COMUNICACIONES DEL MTC, SR. JOSÉ AGUILAR REATEGUI</t>
  </si>
  <si>
    <t>DIRECTA-PROC-4-2019-MTC/10-1</t>
  </si>
  <si>
    <t>029-2019-MTC/10</t>
  </si>
  <si>
    <t>SERVICIO DE CONSULTORIA PARA ELABORACION DE LA NORMA DE DISEÑO SISMORESISTENTE DE ESTRUCTURAS SUBTERRANEAS PARA LA INFRAESTRUCTURA VIAL</t>
  </si>
  <si>
    <t>CP-027-2018-MTC/10</t>
  </si>
  <si>
    <t>DIESEÑO DE PROYECTOS EN INGENIERIA EIRL</t>
  </si>
  <si>
    <t>030-2019-MTC/10</t>
  </si>
  <si>
    <t>SERVICIO DE LIMPIEZA Y MANTENIMIENTO DE LOS LOCALES Y COCHES DE PASAJEROS DEL FERROCARRIL HUANCAYO HUANCAVELICA</t>
  </si>
  <si>
    <t>AS-046-2018-MTC/10</t>
  </si>
  <si>
    <t>TODO EVENTOS SAC</t>
  </si>
  <si>
    <t>031-2019-MTC/10</t>
  </si>
  <si>
    <t>SERVICIO DE SEGURO DE RESPONSABILIDAD CIVIL, ACCIDENTES PERSONALES Y TRANSPORTE NACIONAL PARA EL FERROCARRIL HUANCAYO HUANCAVELICA.  CONTRATO COMPLEMENTARIO AL CONTRATO N°020-2018-MTC/10.</t>
  </si>
  <si>
    <t>CP N°015-2017-MTC/10</t>
  </si>
  <si>
    <t>MAPFRE PERU COMPAÑIA DE SEGUROS Y REASEGUROS S.A.</t>
  </si>
  <si>
    <t>034-2019-MTC/10</t>
  </si>
  <si>
    <t>CONTRATO COMPLEMENTARIO PARA LA ADQUISICIÓN DE SUMINISTRO DE COMBUSTIBLE GASOHOL 90 PLUS Y GASOHOL 97 PLUS PARA LAS UNIDADES VEHICULARES DEL MTC. COMPLEMENTARIO DEL CONTRATO 080-2018-MTC/10.</t>
  </si>
  <si>
    <t>SUBASTA INVERSA ELECTRÓNICA</t>
  </si>
  <si>
    <t>SIE N°003-2018-MTC/10</t>
  </si>
  <si>
    <t>ESTACION DE SERVICIOS SAN JOSE S.A.C.</t>
  </si>
  <si>
    <t>064-2019-MTC/10</t>
  </si>
  <si>
    <t>SERVICIO DE FOTOCOPIADO</t>
  </si>
  <si>
    <t>CP-026-2018-MTC/10</t>
  </si>
  <si>
    <t>CONSORCIO: SERVICENTRO SRL - REPRESENTACIONES GUTIERREZ &amp; FIGUEROA</t>
  </si>
  <si>
    <t>005-2019-MTC/10.02</t>
  </si>
  <si>
    <t>ADQUISICION DE UPGRADE DE LA CENTRAL TELEFONICA DEL MTC Y UN SISTEMA DE CONTACT CENTER. Prestación principal Bienes</t>
  </si>
  <si>
    <t>LP-010-2018-MTC/10</t>
  </si>
  <si>
    <t>E-BUSINESS DISTRIBUTION PERU S.A.- EBD PERU S.A.</t>
  </si>
  <si>
    <t>006-2019-MTC/10.02.PPB</t>
  </si>
  <si>
    <t>CONTRATO PARA EL SERVICIO DE ALQUILER DE INMUEBLE PARA EL FUNCIONAMIENTO DEL ARCHIVO CENTRAL DE LA OFICINA DE ATENCIÓN AL CIUDADANO Y GESTIÓN DOCUMENTAL, UBICADO EN JR. ZORRITOS 1074 Y AV. TINGO MARÍA 131, LIMA.</t>
  </si>
  <si>
    <t>DIRECTA-PROC-5-2019-MTC/10-1</t>
  </si>
  <si>
    <t>RODIAM INVESTMENT S.A.C.</t>
  </si>
  <si>
    <t>012-2019-MTC/10.02</t>
  </si>
  <si>
    <t>CONTRATO PARA EL SERVICIO DE ALQUILER DE INMUEBLE PARA EL FUNCIONAMIENTO DEL ARCHIVO CENTRAL DE LA OFICINA DE ATENCIÓN AL CIUDADANO Y GESTIÓN DOCUMENTAL, UBICADO EN JR. ZORRITOS 1074 Y AV. TINGO MARÍA 131, LIMA. GARANTÍA DOS MESES.</t>
  </si>
  <si>
    <t>012-2019-MTC/10.02.</t>
  </si>
  <si>
    <t>CONTRATACIÓN DEL SERVICIO DE SEGURIDAD Y VIGILANCIA PARA LA SEDE CENTRAL Y LOS LOCALES PERIFERICOS DEL MINISTERIO DE TRANSPORTES Y COMUNICACIONES EN LA CIUDAD DE LIMA.</t>
  </si>
  <si>
    <t>CP-024-2018-MTC/10</t>
  </si>
  <si>
    <t>PROTECCIÓN Y RESGUARDO S.A.</t>
  </si>
  <si>
    <t>014-2019-MTC/10.02</t>
  </si>
  <si>
    <t>SERVICIO DE DEFENSA LEGAL PARA EL EX SERVIDOR CIVIL ASESOR LEGAL DE LA DIRECCION GENERAL DE CONCESIONES EN TRANSPORTES, SR. IGNACIO MARTINES VENTURA, EN VIRTUD DE LA RESOLUCIÓN SECRETARIAL N°210-2018-MTC/04 AL HABER SIDO COMPRENDIDO EN LA INVESTIGACIÓN PRELIMINAR A CARGO DE LA PRIMERA FISCALÍA PROVINCIAL CORPORATIVA ESPECIALIZADA EN LOS DELITOS DE CORRUPCIÓN DE FUNCIONARIOS DE LIMA (CASO 506015505-2018-288-0)</t>
  </si>
  <si>
    <t>DIRECTA-PROC-11-2019-MTC/10-1</t>
  </si>
  <si>
    <t>FERNANDEZ ARANA AUGUSTO RICARDO</t>
  </si>
  <si>
    <t>016-2019-MTC/10.02</t>
  </si>
  <si>
    <t>SERVICIO DE DEFENSA LEGAL PARA EX VICE MINISTRO DE TRANSPORTES Y EX DIRECTOR GENERAL DE LA DIRECCIÓN GENERAL DE CONCESIONES EN TRANSPORTES, SR. HJALMAR RICARDO MARANGUNICH RACHUMI.</t>
  </si>
  <si>
    <t>DIRECTA-PROC-7-2019-MTC/10-1</t>
  </si>
  <si>
    <t>017-2019-MTC/10.02</t>
  </si>
  <si>
    <t>CONTRATO DE SERVICIO DE ARRENDAMIENTO DE INMUEBLE PARA LA SEDE DEL CENTRO DE ATENCIÓN AL CIUDADANO MTC EN LA CIUDAD DE TARAPOTO PROVINCIA Y DEPARTAMENTO DE SAN MARTÍN. Mensualidad</t>
  </si>
  <si>
    <t>DIRECTA-PROC-12-2019-MTC/10-1</t>
  </si>
  <si>
    <t>HIDALGO RIOS HEYLEN</t>
  </si>
  <si>
    <t>019-2019-MTC/10.02</t>
  </si>
  <si>
    <t>019-2019-MTC/10.02..</t>
  </si>
  <si>
    <t>CONTRATO DE SERVICIO DE ARRENDAMIENTO DE INMUEBLE PARA LA SEDE DEL CENTRO DE ATENCIÓN AL CIUDADANO MTC EN LA CIUDAD DE TARAPOTO PROVINCIA Y DEPARTAMENTO DE SAN MARTÍN. GARANTIA</t>
  </si>
  <si>
    <t>019-2019-MTC/10.02.</t>
  </si>
  <si>
    <t>CONTRATO DE SERVICIO DE DEFENSA LEGAL PARA EX VICEMINISTRO DE TRANSPORTES DEL MTC, SR. HJALMAR RICARDO MARANGUNICH RACHUMI.</t>
  </si>
  <si>
    <t>DIRECTA-PROC-9-2019-MTC/10-1</t>
  </si>
  <si>
    <t>PIAGGIO FARFAN EDUARDO MARTIN</t>
  </si>
  <si>
    <t>020-2019-MTC/10.02</t>
  </si>
  <si>
    <t>CONTRATO DE SERVICIO DE ARRENDAMIENTO DE INMUEBLE PARA LA SEDE DE ATENCIÓN AL CIUDADANO MTC EN LA CIUDAD DE HUANCAYO, DEPARTAMENTO DE JUNIN.</t>
  </si>
  <si>
    <t>DIRECTA-PROC-6-2019-MTC/10-1</t>
  </si>
  <si>
    <t>SALAZAR JAUREGUI MACARIO</t>
  </si>
  <si>
    <t>021-2019-MTC/10.02</t>
  </si>
  <si>
    <t>CONTRATO DE SERVICIO DE ARRENDAMIENTO DE INMUEBLE PARA LA SEDE DEL CENTRO DE ATENCIÓN AL CIUDADANO MTC EN LA CIUDAD DE AYACUCHO, PROVINCIA DE HUAMANGA, DEPARTAMENTO DE AYACUCHO.</t>
  </si>
  <si>
    <t>DIRECTA-PROC-13-2019-MTC/10-1</t>
  </si>
  <si>
    <t>MIRANDA MAYHUA MICHAEL CRISTIAN</t>
  </si>
  <si>
    <t>022-2019-MTC/10.02</t>
  </si>
  <si>
    <t>CONTRATO DE SERVICIO DE DEFENSA LEGAL PARA EX MINISTRA DEL DESPACHO DE TRANSPORTES Y COMUNICACIONES, SRA. VERONICA ELIZABETH ZAVALA LOMBARDI.</t>
  </si>
  <si>
    <t>DIRECTA-PROC-8-2019-MTC/10-1</t>
  </si>
  <si>
    <t>MASSA CARRILLO DE ALBORNOZ JORGE EDUARDO</t>
  </si>
  <si>
    <t>029-2019-MTC/10.02</t>
  </si>
  <si>
    <t>CONTRATO DE SERVICIO DE DEFENSA LEGAL DE EX DIRECTOR GENERAL DE LA SECRETARÍA DE TRANSPORTES DEL MTC, SR. MARIO ERNESTO ARBULÚ MIRANDA.</t>
  </si>
  <si>
    <t>DIRECTA-PROC-10-2019-MTC/10-1</t>
  </si>
  <si>
    <t>ESTUDIO LINARES ABOGADOS S.CIV.R.L.</t>
  </si>
  <si>
    <t>031-2019-MTC/10.02</t>
  </si>
  <si>
    <t>CONTRATO PARA LA ADQUISICIÓN DE UNIFORME INSTITUCIONAL PARA EL PERSONAL NOMBRADO, OBRERO PERMANENTE, CONTRATADO POR SERVICIOS PERSONALES, OBRERO EVENTUAL Y PARA EL PERSONAL DEL FERROCARRIL HUANCAYO HUANCAVELICA 2019, ÍTEM N°06 CORREA PARA CABALLEROS.</t>
  </si>
  <si>
    <t>LP-008-2018-MTC/10</t>
  </si>
  <si>
    <t>JOSFIRD CUEROS S.A.C.</t>
  </si>
  <si>
    <t>032-2019-MTC/10.02</t>
  </si>
  <si>
    <t>CONTRATO PARA LA ADQUISICIÓN DE UNIFORME INSTITUCIONAL PARA EL PERSONAL NOMBRADO, OBRERO PERMANENTE, CONTRATADO POR SERVICIOS PERSONALES, OBRERO EVENTUAL Y PARA EL PERSONAL DEL FERROCARRIL HUANCAYO HUANCAVELICA 2019, ÍTEM N°07 BILLETERA PARA CABALLEROS</t>
  </si>
  <si>
    <t>033-2019-MTC/10.02</t>
  </si>
  <si>
    <t>CONTRATO PARA LA ADQUISICIÓN DE UNIFORME INSTITUCIONAL PARA EL PERSONAL NOMBRADO, OBRERO PERMANENTE, CONTRATADO POR SERVICIOS PERSONALES, OBRERO EVENTUAL Y PARA EL PERSONAL DEL FERROCARRIL HUANCAYO HUANCAVELICA 2019, ÍTEM N°02 UNIFORME PARA CABALLEROS - VERANO E INVIERNO</t>
  </si>
  <si>
    <t>CONSORCIO CRIMOC
CORPORACION CRIMOC SAC 
INDUSTRIAL GORAK SA</t>
  </si>
  <si>
    <t>034-2019-MTC/10.02</t>
  </si>
  <si>
    <t>CONTRATO DE SERVICIO DE ALQUILER DE SALAS, MOBILIARIO Y ALIMENTACIÓN PARA EL EVENTO INTERNACIONAL DE CITEL 2019.</t>
  </si>
  <si>
    <t>AS-SM-4-2019-MTC/10-1</t>
  </si>
  <si>
    <t>INVERSIONES BRADE S.A.</t>
  </si>
  <si>
    <t>035-2019-MTC/10.02</t>
  </si>
  <si>
    <t>CONTRATO PARA LA ADQUISICIÓN DE UNIFORME INSTITUCIONAL PARA EL PERSONAL NOMBRADO, OBRERO PERMANENTE, CONTRATADO POR SERVICIOS PERSONALES, OBRERO EVENTUAL Y PARA EL PERSONAL DEL FERROCARRIL HUANCAYO HUANCAVELICA 2019, ÍTEM N°03 CALZADO PARA DAMAS - VERANO E INVIERNO</t>
  </si>
  <si>
    <t>JAROMI CORPORATION SAC</t>
  </si>
  <si>
    <t>036-2019-MTC/10.02</t>
  </si>
  <si>
    <t>CONTRATO PARA LA ADQUISICIÓN DE UNIFORME INSTITUCIONAL PARA EL PERSONAL NOMBRADO, OBRERO PERMANENTE, CONTRATADO POR SERVICIOS PERSONALES, OBRERO EVENTUAL Y PARA EL PERSONAL DEL FERROCARRIL HUANCAYO HUANCAVELICA 2019, ÍTEM N°04 CALZADO PARA CABALLEROS - VERANO E INVIERNO</t>
  </si>
  <si>
    <t>037-2019-MTC/10.02</t>
  </si>
  <si>
    <t>CONTRATO DE SERVICIO DE DEFENSA LEGAL PARA EX ASESOR LEGAL DE LA OFICINA GENERAL DE ASESORÍA JURÍDICA DEL MTC, SR. JAVIER BOYER MERINO. R.S. 170-2018-MTC/04.</t>
  </si>
  <si>
    <t>DIRECTA-PROC-14-2019-MTC/10-1</t>
  </si>
  <si>
    <t>MEJIA GIRALDO JEAL PAUL</t>
  </si>
  <si>
    <t>038-2019-MTC/10.02</t>
  </si>
  <si>
    <t>CONTRATO DE SERVICIO DE DEFENSA LEGAL PARA EX MINISTRO DE ESTADO EN EL DESPACHO DE TRANSPORTES Y COMUNICACIONES, SR. ENRIQUE JAVIER CORNEJO RAMIREZ; R.S. 048-2019-MTC/04. POR HABER SIDO COMPRENDIDO EN EL CASO N° 506015504-2017-7-0 COMO INVESTIGADO EN LA FISCALIA SUPRAPROVINCIAL CORPORATIVA ESPECIALIZADA EN DELITOS DE CORRUPCIÓN DE FUNCIONARIOS DEL DISTRITO JUDICIAL DE LIMA.</t>
  </si>
  <si>
    <t>DIRECTA-PROC-16-2019-MTC/10-1</t>
  </si>
  <si>
    <t>ESTUDIO CASTAÑEDA &amp; MENACHO ABOGADOS SAC</t>
  </si>
  <si>
    <t>039-2019-MTC/10.02</t>
  </si>
  <si>
    <t>CONTRATO DE SERVICIO DE DEFENSA LEGAL PARA EX MINISTRO DE ESTADO EN EL DESPACHO DE TRANSPORTES Y COMUNICACIONES, SR. ENRIQUE JAVIER CORNEJO RAMIREZ; R.S. 050-2019-MTC/04. POR HABER SIDO COMPRENDIDO EN EL CASO N°506015506-2018-338-0 COMO INVESTIGADO EN LA SEGUNDA FISCALÍA PROVINCIAL CORPORATIVA ESPECIALIZADA EN DELITOS DE CORRUPCIÓN DE FUNCIONARIOS CON LA CARPETA FISCAL N°388-2018.</t>
  </si>
  <si>
    <t>DIRECTA-PROC-17-2019-MTC/10-1</t>
  </si>
  <si>
    <t>040-2019-MTC/10.02</t>
  </si>
  <si>
    <t>CONTRATO PARA LA ADQUISICIÓN DE UNIFORME INSTITUCIONAL PARA EL PERSONAL NOMBRADO, OBRERO PERMANENTE, CONTRATADO POR SERVICIOS PERSONALES, OBRERO EVENTUAL Y PARA EL PERSONAL DEL FERROCARRIL HUANCAYO HUANCAVELICA 2019, ÍTEM N°05 CARTERA PARA DAMAS.</t>
  </si>
  <si>
    <t>INDUSTRIAL ZAYMA S.A.C.</t>
  </si>
  <si>
    <t>041-2019-MTC/10.02</t>
  </si>
  <si>
    <t>CONTRATO DE SERVICIO DE DEFENSA LEGAL PARA EX MINISTRO DE ESTADO EN EL DESPACHO DE TRANSPORTES Y COMUNICACIONES, SR. ENRIQUE JAVIER CORNEJO RAMIREZ; R.S. 049-2019-MTC/04. POR HABER SIDO COMPRENDIDO EN EL CASO N°506015505-2018-431-0 COMO INVESTIGADO EN LA PRIMERA FISCALÍA PROVINCIAL CORPORATIVA ESPECIALIZADA EN DELITOS DE CORRUPCIÓN DE FUNCIONARIOS POR LA PRESUNTA COMISIÓN DEL DELITO CONTRA LA ADMINISTRACIÓN PÚBLICA EN LA MODALIDAD DE COLUSIÓN Y NOGOCIACIÓN INCOMPATIBLE EN AGRAVIO DEL ESTADO.</t>
  </si>
  <si>
    <t>DIRECTA-PROC-18-2019-MTC/10-1</t>
  </si>
  <si>
    <t>042-2019-MTC/10.02</t>
  </si>
  <si>
    <t>CONTRATO DE SERVICIO DE DEFENSA LEGAL PARA EX DIRECTORA GENERAL DE LA DIRECCIÓN GENERAL DE AUTORIZACIONES EN TELECOMUNICACIONES DEL MTC, SRA. GLORIA ZOILA CADILLO ANGELES.</t>
  </si>
  <si>
    <t>DIRECTA-PROC-15-2019-MTC/10-1</t>
  </si>
  <si>
    <t>RAA ORTIZ DANIEL RONALD</t>
  </si>
  <si>
    <t>043-2019-MTC/10.02</t>
  </si>
  <si>
    <t>CONTRATO DE SERVICIO DE CONSULTORÍA PARA REALIZAR EL LEVANTAMIENTO TOPOGRAFICO MEDIANTE UTILIZACIÓN DE DRONES DENTRO DEL AREA CUBIERTA POR LA SUPERFICIE HORIZONTAL INTERNA DEL AEROPUERTO INTERNACIONAL DE CHINCHERO - CUSCO.</t>
  </si>
  <si>
    <t>AS-SM-48-2018-MTC/10-2</t>
  </si>
  <si>
    <t>CONSORCIO ICG
ANALISIS GEOGRAFICOS S.A.C. E INGENIERIA Y CONSTRUCCIÓN ALARCO S.A.C.</t>
  </si>
  <si>
    <t>044-2019-MTC/10.02</t>
  </si>
  <si>
    <t>CONTRATO DE SERVICIO DE CONSULTORÍA PARA REALIZAR EL LEVANTAMIENTO TOPOGRAFICO MEDIANTE UTILIZACIÓN DE DRONES DENTRO DEL AREA CUBIERTA POR LA SUPERFICIE HORIZONTAL INTERNA DEL AEROPUERTO INTERNACIONAL DE CHINCHERO - CUSCO. ADICIONAL</t>
  </si>
  <si>
    <t>044-2019-MTC/10.02.</t>
  </si>
  <si>
    <t>CONTRATO DE SERVICIO DE ALQUILER DE EQUIPOS AUDIOVISUALES Y TRADUCCIÓN E INTERPRETACIÓN PARA EL EVENTO INTERNACIONAL CITEL 2019 CORRESPONDIENTE AL ÍTEM 1: SERVICIO DE ALQUILER DE EQUIPOS AUDIOVISUALES PARA EL EVENTO INTERNACIONAL CITEL 2019.</t>
  </si>
  <si>
    <t>AS-SM-5-2019-MTC/10-1</t>
  </si>
  <si>
    <t>MELVI S.A.C.</t>
  </si>
  <si>
    <t>045-2019-MTC/10.02</t>
  </si>
  <si>
    <t>CONTRATO DE SERVICIO DE DEFENSA LEGAL PARA EX MINISTRO DE TRANSPORTES DEL MTC, SR. JOSE NICANOR GONZALES QUIJANO, POR HBER SIDO COMPRENDIDO EN LA CARPETA FISCAL N°506015505-2018-431-0 COMO INVESTIGADO EN LA PRIMERA FISCALIA PROVINCIAL CORPORATIVA ESPECIALIZADA EN DELITOS DE CORRUPCIÓN DE FUNCIONARIOS POR LA PRESUNTA COMIMSION DEL DELITO CONTRA LA ADMINISTRACIÓN PÚBLICA.</t>
  </si>
  <si>
    <t>DIRECTA-PROC-19-2019-MTC/10-1</t>
  </si>
  <si>
    <t>ESTUDIO ARROYO, CALLE, CUBA, FRANCO &amp; LASTRES ABOGADOS S.A.C.</t>
  </si>
  <si>
    <t>047-2019-MTC/10.02</t>
  </si>
  <si>
    <t>CONTRATO DE SERVICIO DE DEFENSA LEGAL PARA EX VICEMINISTRO DE TRANSPORTES DEL MTC, SR. JOSE NICANOR GONZALES QUIJANO, POR HBER SIDO COMPRENDIDO EN LA CARPETA FISCAL N°506015506-2018-338-0 COMO INVESTIGADO EN LA PRIMERA FISCALIA PROVINCIAL CORPORATIVA ESPECIALIZADA EN DELITOS DE CORRUPCIÓN DE FUNCIONARIOS POR LA PRESUNTA COMIMSION DEL DELITO CONTRA LA ADMINISTRACIÓN PÚBLICA.</t>
  </si>
  <si>
    <t>DIRECTA-PROC-20-2019-MTC/10-1</t>
  </si>
  <si>
    <t>048-2019-MTC/10.02</t>
  </si>
  <si>
    <t>CONTRATO DE SERVICIOS DE SEGUROS PATRIMONIALES Y PERSONALES PARA EL MTC.</t>
  </si>
  <si>
    <t>AS-SM-7-2019-MTC/10-1</t>
  </si>
  <si>
    <t>049-2019-MTC/10.02</t>
  </si>
  <si>
    <t>CONTRATO PARA LA ADQUISICIÓN DE MEDIOS MAGNETICOS Y ETIQUETAS CODIFICADAS PARA EL ALMACENAMIENTO DE LOS RESPALDOS DE INFORMACION DEL MTC.</t>
  </si>
  <si>
    <t>AS-SM-8-2019-MTC/10-1</t>
  </si>
  <si>
    <t>TRADING SERVICE M&amp;A SCRL</t>
  </si>
  <si>
    <t>050-2019-MTC/10.02</t>
  </si>
  <si>
    <t>CONTRATO SE SERVICIO DE RENOVACIÓN DE LICENCIA PARA LA SOLUCIÓN DE SEGURIDAD ANTISPAM CISCO IRONPORT C380, INCLUYENDO EL SERVICIO DE SOPORTE Y MANTENIMIENTO.</t>
  </si>
  <si>
    <t>AS-SM-2-2019-MTC/10-2</t>
  </si>
  <si>
    <t>CONSORCIO VILSOL LATAM
VILSOL LATAM EIRL 
VILSOL SAC</t>
  </si>
  <si>
    <t>052-2019-MTC/10.02</t>
  </si>
  <si>
    <t>CONTRATO DE SERVICIO DE DEFENSA LEGAL PARA EL EX MINISTRO DE ESTADO DEL DESPACHO MINISTERIAL DEL MTC, SR. JOSE JAVIER ORTIZ RIVERA, R.S. N°081-2019-MTC/04, CASO FISCAL N°288-2018, EN CALIDAD DE INVESTIGADO EN LA PRIMERA FISCALIA PROVINCIAL CORPORATIVA ESPECIALIZADA DE DELITOS DE CORRUPCIÓN DE FUNCIONARIOS, POR LA PRESUNTA COMISIÓN DE DELITO CONTRA LA ADMINISTRACIÓN PÚBLICA EN LA MODALIDAD DE COLUSIÓN EN AGRAVIO DEL ESTADO. CARPETA FISCAL N°506015505-2018-288-0.</t>
  </si>
  <si>
    <t>DIRECTA-PROC-21-2019-MTC/10-1</t>
  </si>
  <si>
    <t>YON RUESTA, SANCHEZ MALAGA Y BASSINO ABOGADOS SCRL</t>
  </si>
  <si>
    <t>053-2019-MTC/10.02</t>
  </si>
  <si>
    <t>CONTRATO DE ADQUISICIÓN DE CAJAS ARCHIVERAS DE CARTON PARA EL ARCHIVO DE LA OFICINA DE ATENCIÓN AL CIUDADANO Y GESTION DOCUMENTAL.</t>
  </si>
  <si>
    <t>AS-SM-10-2019-MTC/10-1</t>
  </si>
  <si>
    <t>OMEGA REPRESENTACIONES Y SERVICIOS S.R.L.</t>
  </si>
  <si>
    <t>054-2019-MTC/10.02</t>
  </si>
  <si>
    <t>CONTRATO PARA LA ADQUISICIÓN DE INSUMOS PARA LA PRODUCCIÓN DE LICENCIAS DE CONDUCIR.</t>
  </si>
  <si>
    <t>LP-SM-1-2019-MTC/10-1</t>
  </si>
  <si>
    <t>SALMON CORP S.A.C.</t>
  </si>
  <si>
    <t>055-2019-MTC/10.02</t>
  </si>
  <si>
    <t>CONTRATO DE SERVICIO DE ESTUDIO CUANTITATIVO SOBRE CONSUMO RADIAL Y TELEVISIVO.</t>
  </si>
  <si>
    <t>AS-SM-6-2019-MTC/10-1</t>
  </si>
  <si>
    <t>SOLUCIONES &amp; CONSULTORIA DE MARKETING S.A.C. - SOCMARK S.A.C.</t>
  </si>
  <si>
    <t>056-2019-MTC/10.02</t>
  </si>
  <si>
    <t>CONTRATO DE SERVICIO DE DEFENSA LEGAL PARA EL EX MINISTRO DE ESTADO DEL DESPACHO MINISTERIAL DEL MTC, SR. ENRIQUE JAVIER CORNEJO RAMIREZ, R.S. N°087-2019-MTC/04, EXPEDIENTE N°0043-2018-0-5201-JR-PE-02, POR PRESUNTA COMISION DEL DELITO CONTRA LA ADMINISTRACIÓN PÚBLICA EN LA MODALIDAD DE COLUSIÓN AGRAVADA, LAVADO DE ACTIVOS Y COHECHO PASIVO PROPIO EN AGRAVIO DEL ESTADO.</t>
  </si>
  <si>
    <t>DIRECTA-PROC-22-2019-MTC/10-1</t>
  </si>
  <si>
    <t>057-2019-MTC/10.02</t>
  </si>
  <si>
    <t>CONTRATO DEL SERVICIO DE CONSULTORIA DE OBRA DEL SALDO PARA LA ELABORACION DEL ESTUDIO DEFINITIVO A NIVEL DE EXPEDIENTE TECNICO DEL PROYECTO DE REHABILITACION DEL TERMINAL PORTUARIO DE PUCALLPA</t>
  </si>
  <si>
    <t>AS-SM-1-2019-MTC/10-3</t>
  </si>
  <si>
    <t>CONSORCIO PUCALLPA COPE
PRW INGENIERIA Y CONSTRUCCIÓN S.A.C.
DOHWA ENGINEERING CO. LTD. SUCURSAL DEL PERU</t>
  </si>
  <si>
    <t>058-2019-MTC/10.02</t>
  </si>
  <si>
    <t>SERVICIO DE RENOVACION DE LICENCIA DE SOLUCION FILTRO DE CONTENIDO WEB - PRESTACION PRINCIPAL</t>
  </si>
  <si>
    <t>AS-SM-15-2019-MTC/10-1</t>
  </si>
  <si>
    <t>IMPERIA SOLUCIONES TECNOLOGICAS S.A.C.</t>
  </si>
  <si>
    <t>059-2019-MTC/10.02</t>
  </si>
  <si>
    <t>SERVICIO DE RENOVACION DE LICENCIA DE SOLUCION FILTRO DE CONTENIDO WEB - PRESTACION ACCESORIA</t>
  </si>
  <si>
    <t>059-2019-MTC/10.02.</t>
  </si>
  <si>
    <t>CONTRATO PARA LA ADQUISICIÓN DE CINTAS PARA IMPRESORA TÉRMICA DATACARD</t>
  </si>
  <si>
    <t>AS-SM-14-2019-MTC/10-1</t>
  </si>
  <si>
    <t>SEGRES SYSTEC S.A.</t>
  </si>
  <si>
    <t>060-2019-MTC/10.02</t>
  </si>
  <si>
    <t>CONTRATO PARA EL SUMINISTRO DE AGUA SIN GAS EN BIDÓN DE VEINTE (20) LITROS PARA LAS UNIDADES ORGÁNICAS DEL MTC.</t>
  </si>
  <si>
    <t>AS-SM-3-2019-MTC/10-2</t>
  </si>
  <si>
    <t>CONQUISTADORES REAL SERVICE S.A.</t>
  </si>
  <si>
    <t>063-2019-MTC/10.02</t>
  </si>
  <si>
    <t>CONTRATO DE SEGURIDAD Y VIGILANCIA PARA LOS TERRENOS DE TITULARIDAD DEL MINISTERIO DE TRANSPORTES Y COMUNICACIONES DONDE SE AMPLIARÁ EL AEROPUERTO DE CAJAMARCA MAYOR GENERAL FAB ARMANDO REVOREDO IGLESIAS.</t>
  </si>
  <si>
    <t>CP-SM-1-2019-MTC/10-1</t>
  </si>
  <si>
    <t>ZEUS SECURITY AND SERVICE S.A.C.</t>
  </si>
  <si>
    <t>A/p de suscrita el acta de inicio</t>
  </si>
  <si>
    <t>064-2019-MTC/10.02</t>
  </si>
  <si>
    <t>CONTRATO DE SERVICIO DE SEGURIDAD Y VIGILANCIA EN LA ESTACIÓN ECER CHIMBOTE</t>
  </si>
  <si>
    <t>AS-SM-16-2019-MTC/10-1</t>
  </si>
  <si>
    <t>SEGURIDAD VIP ASPER S.A.C.</t>
  </si>
  <si>
    <t>065-2019-MTC/10.02</t>
  </si>
  <si>
    <t>CONTRATO DE SERVICIO DE SEGURIDAD Y VIGILANCIA EN LA ESTACIÓN ECER PIURA</t>
  </si>
  <si>
    <t>AS-SM-17-2019-MTC/10-1</t>
  </si>
  <si>
    <t>RESGUARDO Y SEGURIDAD DEL NORTE S.R.L.</t>
  </si>
  <si>
    <t>066-2019-MTC/10.02</t>
  </si>
  <si>
    <t>CONTRATO DE SERVICIOS DE AGENCIAMIENTO DE PASAJES AÉREOS INTERNACIONALES PARA EL MTC.</t>
  </si>
  <si>
    <t>AS-SM-13-2019-MTC/10-2</t>
  </si>
  <si>
    <t>INKA TOURS &amp; COURRIER S.A.C.</t>
  </si>
  <si>
    <t>067-2019-MTC/10.02</t>
  </si>
  <si>
    <t>CONTRATO DE SERVICIO DE SEGURIDAD Y VIGILANCIA EN LA ESTACIÓN ECER HUANCAYO</t>
  </si>
  <si>
    <t>AS-SM-18-2019-MTC/10-1</t>
  </si>
  <si>
    <t>TECNICOS Y EXPERTOS EN SEGURIDAD S.A.C.</t>
  </si>
  <si>
    <t>068-2019-MTC/10.02</t>
  </si>
  <si>
    <t>CONTRATO PARA LA ADQUISICIÓN DE COMBUSTIBLE DIÉSEL B5 S-50 PARA LAS UNIDADES VEHICULARES DEL POOL DEL MTC.</t>
  </si>
  <si>
    <t>SIE-SIE-1-2019-MTC/10-3</t>
  </si>
  <si>
    <t>ESTACION DE SERVICIOS SAN JOSÉ S.A.C.</t>
  </si>
  <si>
    <t>069-2019-MTC/10.02</t>
  </si>
  <si>
    <t>SERVICIO DE CONSULTORIA PARA LA ELABORACIÓN DEL ESTUDIO DE PREINVERSIÓN A NIVEL DE PERFIL DE PROYECTO CREACIÓN E IMPLEMENTACIÓN DEL SERVICIO AEROPORTUARIO EN EL DISTRITO Y PROVINCIA DE OXAPAMPA Y DEPARTAMENTO DE PASCO.</t>
  </si>
  <si>
    <t>CP-SM-3-2019-MTC/10-1</t>
  </si>
  <si>
    <t>CENTRO DE ESTUDIOS DE MATERIALES Y CONTROL DE OBRA S.A.</t>
  </si>
  <si>
    <t>070-2019-MTC/10.02</t>
  </si>
  <si>
    <t>SERVICIO DE DEFENSA LEGAL PARA EX-ESPECIALISTA EN INFRAESTRUCTURA - R.S. 107-2019-MCT/04, SRA. PATRICIA ELIZABETH CAMA MEZA.</t>
  </si>
  <si>
    <t xml:space="preserve">DIRECTA-PROC-24-2019-MTC/10-1
</t>
  </si>
  <si>
    <t>ESTUDIO RUIZ MORALES ABOGADOS S.A.C.</t>
  </si>
  <si>
    <t>071-2019-MTC/10.02</t>
  </si>
  <si>
    <t>SERVICIO DE DEFENSA LEGAL PARA EX ANALISTA LEGAL. R.S. 111-2019-MCT/04, SR. DIEGO FERNANDO MORI FRANCO</t>
  </si>
  <si>
    <t>DIRECTA-PROC-27-2019-MTC/10-1</t>
  </si>
  <si>
    <t>072-2019-MTC/10.02</t>
  </si>
  <si>
    <t>SERVICIO DE DEFENSA LEGAL PARA EX ESPECIALISTA ECONÓMICO FINANCIERO. R.S. 112-2019-MCT/04, SR. GIAN CARLOS SILVA ANCCO</t>
  </si>
  <si>
    <t xml:space="preserve">DIRECTA-PROC-26-2019-MTC/10-1
</t>
  </si>
  <si>
    <t>073-2019-MTC/10.02</t>
  </si>
  <si>
    <t>SERVICIO DE DEFENSA LEGAL PARA EX DIRECTOR GENERAL. R.S. 110-2019-MCT/04, SR. RAÚL LIZARDO GARCIA CARPIO</t>
  </si>
  <si>
    <t>DIRECTA-PROC-25-2019-MTC/10-1</t>
  </si>
  <si>
    <t>074-2019-MTC/10.02</t>
  </si>
  <si>
    <t>CONTRATO DE SERVICIO ESPECIALIZADO DE PROCURACIÓN Y AUDITORÍA MÉDICA.</t>
  </si>
  <si>
    <t>AS-SM-11-2019-MTC/10-2</t>
  </si>
  <si>
    <t>CORPORACION CLAVE 1 S.A.C.</t>
  </si>
  <si>
    <t>075-2019-MTC/10.02</t>
  </si>
  <si>
    <t>CONTRATO DE SERVICIO DE DEFENSA LEGAL PARA EX VICEMINISTRO DE TRANSPORTES DEL MTC.</t>
  </si>
  <si>
    <t>DIRECTA-PROC-23-2019-MTC/10-1</t>
  </si>
  <si>
    <t>076-2019-MTC/10.02</t>
  </si>
  <si>
    <t>CONTRATO DE SERVICIO DE DEFENSA LEGAL PARA EL EX MINISTRO DE ESTADO DEL DESPACHO MINISTERIAL DE TRANSPORTES Y COMUNICACIONES, SR. JOSE JAVIER ORTIZ RIVERA.</t>
  </si>
  <si>
    <t>DIRECTA-PROC-28-2019-MTC/10-1</t>
  </si>
  <si>
    <t>077-2019-MTC/10.02</t>
  </si>
  <si>
    <t>CONTRATO DE SERVICIO PARA LA CAMPAÑA PUBLICITARIA DE LA TELEVISIÓN DIGITAL TERRESTRE - TDT PARA LAS LOCALIDADES DE LIMA Y CALLAO - ÍTEM N°14: MEDIO ALTERNATIVO.</t>
  </si>
  <si>
    <t>DIRECTA-PROC-29-2019-MTC/10-1</t>
  </si>
  <si>
    <t>JCDCAUX PERU S.A.C.</t>
  </si>
  <si>
    <t>078-2019-MTC/10.02</t>
  </si>
  <si>
    <t>CONTRATO DE SERVICIO PARA LA CAMPAÑA PUBLICITARIA DE LA TELEVISIÓN DIGITAL TERRESTRE - TDT PARA LAS LOCALIDADES DE LIMA Y CALLAO - ÍTEM N°05: MEDIO ALTERNATIVO.</t>
  </si>
  <si>
    <t>METROPOLITAN  MEDIA SOCIEDAD ANONIMA CERRADA</t>
  </si>
  <si>
    <t>079-2019-MTC/10.02</t>
  </si>
  <si>
    <t>CONTRATO DE SERVICIO DE DEFENSA LEGAL PARA EX DIRECTOR GENERAL, SR. PEDRO ISAÍAS MONTOYA HERNANDEZ.</t>
  </si>
  <si>
    <t>DIRECTA-PROC-30-2019-MTC/10-1</t>
  </si>
  <si>
    <t>NAKASONE NAKASONE, JUAN LUIS</t>
  </si>
  <si>
    <t>080-2019-MTC/10.02</t>
  </si>
  <si>
    <t>CONTRATO DE SERVICIO PARA LA CAMPAÑA PUBLICITARIA DE LA TELEVISIÓN DIGITAL TERRESTRE - TDT PARA LAS LOCALIDADES DE LIMA Y CALLAO - ÍTEM N°01: MEDIO ALTERNATIVO.</t>
  </si>
  <si>
    <t>JMT OUTDOORS SERVICIOS CORPORATIVOS EIRL</t>
  </si>
  <si>
    <t>081-2019-MTC/10.02</t>
  </si>
  <si>
    <t>CONTRATO DE SERVICIO PARA LA CAMPAÑA PUBLICITARIA DE LA TELEVISIÓN DIGITAL TERRESTRE - TDT PARA LAS LOCALIDADES DE LIMA Y CALLAO - ÍTEM N°12: MEDIO DIGITAL Y ÍTEM N°13 MEDIO IMPRESO.</t>
  </si>
  <si>
    <t>GRUPO LA REPUBLICA PUBLICACIONES S.A.</t>
  </si>
  <si>
    <t>082-2019-MTC/10.02</t>
  </si>
  <si>
    <t>CONTRATO DE SERVICIO PARA LA CAMPAÑA PUBLICITARIA DE LA TELEVISIÓN DIGITAL TERRESTRE- TDT PARA LAS LOCALIDADES DE LIAM Y CALLAO - ÍTEM N°02 MEDIO RADIAL</t>
  </si>
  <si>
    <t>GRUPO PANAMERICANA DE RADIOS S.A.- GPR S.A</t>
  </si>
  <si>
    <t>083-2019-MTC/10.02</t>
  </si>
  <si>
    <t>CONTRATO DE SERVICIO DE DEFENSA LEGAL PARA EX SERVIDOR CIVIL DEL MINISTERIO DE TRANSPORTES Y COMUNICACIONES, SR. MANUEL ANTONIO LAMA MORE.</t>
  </si>
  <si>
    <t>DIRECTA-PROC-31-2019-MTC/10-1</t>
  </si>
  <si>
    <t>084-2019-MTC/10.02</t>
  </si>
  <si>
    <t>CONTRATO DE SERVICIO PARA LA CAMPAÑA PUBLICITARIA DE LA TELEVISION DIGITAL TERRESTRE - TDT PARA LAS LOCALIDADES DE LIMA Y CALLAO - ÍTEM N°09: MEDIO ALTERNATIVO.</t>
  </si>
  <si>
    <t>REYAM OUTDOOR S.A.C.</t>
  </si>
  <si>
    <t>085-2019-MTC/10.02</t>
  </si>
  <si>
    <t>CONTRATO DE SERVICIO PARA LA CAMPAÑA PUBLICITARIA DE LA TELEVISION DIGITAL TERRESTRE - TDT PARA LAS LOCALIDADES DE LIMA Y CALLAO - ÍTEM N°04: MEDIO RADIAL.</t>
  </si>
  <si>
    <t>CRP MEDIOS Y ENTRETENIMIENTO S.A.C.</t>
  </si>
  <si>
    <t>086-2019-MTC/10.02</t>
  </si>
  <si>
    <t>CONTRATO DE SERVICIO PARA LA CAMPAÑA PUBLICITARIA DE LA TELEVISION DIGITAL TERRESTRE - TDT PARA LAS LOCALIDADES DE LIMA Y CALLAO - ÍTEM N°07: MEDIO RADIAL, ÍTEM N°08 MEDIO DIGITAL (MULTIPLATAFORMA).</t>
  </si>
  <si>
    <t>GRUPORPP SOCIEDAD ANONIMA CERRADA</t>
  </si>
  <si>
    <t>087-2019-MTC/10.02</t>
  </si>
  <si>
    <t>CONTRATO DE SERVICIO PARA LA CAMPAÑA PUBLICITARIA DE LA TELEVISION DIGITAL TERRESTRE - TDT PARA LAS LOCALIDADES DE LIMA Y CALLAO - ÍTEM N°06: MEDIO ALTERNATIVO.</t>
  </si>
  <si>
    <t>ALAC OUTDOOR S.A.C.</t>
  </si>
  <si>
    <t>088-2019-MTC/10.02</t>
  </si>
  <si>
    <t>CONTRATO DE SERVICIO PARA LA CAMPAÑA PUBLICITARIA DE LA TELEVISION DIGITAL TERRESTRE - TDT PARA LAS LOCALIDADES DE LIMA Y CALLAO - ÍTEM N°03: MEDIO RADIAL.</t>
  </si>
  <si>
    <t>CORPORACION UNIVERSAL S.A.C.</t>
  </si>
  <si>
    <t>089-2019-MTC/10.02</t>
  </si>
  <si>
    <t>CONTRATO DE SERVICIO PARA LA CAMPAÑA PUBLICITARIA DE LA TELEVISIÓN DIGITAL TERRESTRE - TDT PARA LAS LOCALIDADES DE LIMA Y CALLAO - ITEM N°10 MEDIO IMPRESO</t>
  </si>
  <si>
    <t>EMPRESA EDITORA EL COMERCIO S.A.</t>
  </si>
  <si>
    <t>090-2019-MTC/10.02</t>
  </si>
  <si>
    <t>CONTRATO DE SERVICIO PARA LA CAMPAÑA PUBLICITARIA DE LA TELEVISIÓN DIGITAL TERRESTRE - TDT PARA LAS LOCALIDADES DE LIMA Y CALLAO - ITEM N°11 MEDIO ALTERNATIVO</t>
  </si>
  <si>
    <t>CINEPLEX S.A.</t>
  </si>
  <si>
    <t>091-2019-MTC/10.02</t>
  </si>
  <si>
    <t>CONTRATO DE SERVICIO DE SEGURIDAD Y VIGILANCIA EN LA ESTACIÓN CER TRUJILLO</t>
  </si>
  <si>
    <t>AS-SM-21-2019-MTC/10-1</t>
  </si>
  <si>
    <t>PROTECCIÓN RESGUARDO CONTROL S.A.C.</t>
  </si>
  <si>
    <t>092-2019-MTC/10.02</t>
  </si>
  <si>
    <t>CONTRATO DEL SERICIO DE ALQUILER DE SERVIDOR PARA CONTINGENCIA DEL SISTEMA ELLIPSE DEL MTC.</t>
  </si>
  <si>
    <t>AS-SM-20-2019-MTC/10-2</t>
  </si>
  <si>
    <t>VALMER SYSTEMS S.A.C.</t>
  </si>
  <si>
    <t>102-2019-MTC/10.02</t>
  </si>
  <si>
    <t>CONTRATO DE SERVICIO DE MENSAJERIA A NIVEL LOCAL PERIFERICO, NACIONAL E INTERNACIONAL PARA EL MTC.</t>
  </si>
  <si>
    <t>CP-SM-4-2019-MTC/10-1</t>
  </si>
  <si>
    <t>APOYO Y SERVICIOS PROFESIONALES S.A.C.</t>
  </si>
  <si>
    <t>103-2019-MTC/10.02</t>
  </si>
  <si>
    <t>CONTRATO PARA LA ADQUISICIÓN DEL PROYECTO "CREACION DE UN SISTEMA DE MENSAJERIA DE ALERTA TEMPRANA A NIVEL NACIONAL (SISMATE)".</t>
  </si>
  <si>
    <t>LP-SM-2-2019-MTC/10-1</t>
  </si>
  <si>
    <t>CONSORCIO EVERBRIDGE USA - EVERBRIDGE NORWAY
EVERBRIDGE INC 
UNIFIED MESSAGING SYSTEMS AS</t>
  </si>
  <si>
    <t>104-2019-MTC/10.02</t>
  </si>
  <si>
    <t>ARRENDAMIENTO DE INMUEBLE PARA LA SEDE DEL CENTRO DESCONCENTRADO TERRITORIAL DEL MTC EN LA CIUDAD DE PIURA, PROVINCIA DE PIURA, DEPARTAMENTO DE PIURA</t>
  </si>
  <si>
    <t>DIRECTA-PROC-33-2019-MTC/10-1</t>
  </si>
  <si>
    <t>FLEISHMAN NEGRON JOANNE</t>
  </si>
  <si>
    <t>105-2019-MTC/10.02</t>
  </si>
  <si>
    <t>CONTRATO COMPLEMENTARIO PARA EL SERVICIO DE SEGURIDAD Y VIGILANCIA EN TERRENO DE TITULARIDAD DEL MTC DONDE SE AMPLIARÁ EL AEROPUERTO DE TRUJILLO. COMPLEMENTARIO AL CONTRATO N°120-2018-MTC/10</t>
  </si>
  <si>
    <t>AS N°027-2016-MTC/10-3</t>
  </si>
  <si>
    <t>PROXUS SECURITY S.A.C.</t>
  </si>
  <si>
    <t>107-2019-MTC/10.02</t>
  </si>
  <si>
    <t>CONTRATO PARA LA ADQUISICIÓN DE COMBUSTIBLE GASOHOL DE 90 PLUS Y 97 PLUS PARA LAS UNIDADES VEHICULARES DEL POOL DEL MINISTERIO DE TRANSPORTES Y COMUNICACIONES.</t>
  </si>
  <si>
    <t>SIE-SIE-2-2019-MTC/10-2</t>
  </si>
  <si>
    <t>GLOBAL FUEL S.A.</t>
  </si>
  <si>
    <t>108-2019-MTC/10.02</t>
  </si>
  <si>
    <t>ADQUISICION DE CUATRO (04) RETRO REFLECTROMETROS: DOS (02) VERTICALES Y DOS (02) HORIZONTALES</t>
  </si>
  <si>
    <t>AS-SM-24-2019-MTC/10-1</t>
  </si>
  <si>
    <t>A &amp; A REPRESENTACIONES Y SERVICIOS S.R.L. - AYARYS</t>
  </si>
  <si>
    <t>111-2019-MTC/10.02</t>
  </si>
  <si>
    <t xml:space="preserve">SERVICIO DE DEFENSA LEGAL PARA EX MINISTRO DE ESTADO EN EL DESPACHO MINISTERIAL DE TRANSPORTES Y COMUNICACIONES RS 158-2019-MTC/04 </t>
  </si>
  <si>
    <t>DIRECTA-PROC-32-2019-MTC/10-1</t>
  </si>
  <si>
    <t>AZABACHE CARACCIOLO E.I.R.L.</t>
  </si>
  <si>
    <t>112-2019-MTC/10.02</t>
  </si>
  <si>
    <t>ADQUISICION DE MATERIAL PARA LA CONFECCION E INSTALACION DE MODULOS DE ESCRITORIOS Y ARMARIOS DE MELAMINA PARA LAS DIVERSAS OFICINAS DEL MINISTERIO DE TRANSPORTES Y COMUNICACIONES</t>
  </si>
  <si>
    <t>AS-SM-26-2019-MTC/10-1</t>
  </si>
  <si>
    <t>ASR ARQUITECTURA Y CONSTRUCCION S.A.C.</t>
  </si>
  <si>
    <t>113-2019-MTC/10.02</t>
  </si>
  <si>
    <t>CONTRATO DEL SERVICIO DE SEGURIDAD Y VIGILANCIA PARA EL CENTRO DESCONCENTRADO TERRITORIAL DEL MINISTERIO DE TRANBSPORTES Y COMUNICACIONES EN LA PROVINCIA DE ABANCAY EN APURIMAC</t>
  </si>
  <si>
    <t>AS-SM-28-2019-MTC/10-1</t>
  </si>
  <si>
    <t>SERVICIOS MULTIPLES ICA S.A.C.</t>
  </si>
  <si>
    <t>123-2019-MTC/10.02</t>
  </si>
  <si>
    <t>CONTRATO DE SERVICIO DE SEGURIDAD Y VIGILANCIA PARA EL CENTRO DESCONCENTRADO TERRITORIAL DEL MINISTERIO DE TRANSPORTES Y COMUNICACIONES EN LA CIUDAD DE HUANCAYO.</t>
  </si>
  <si>
    <t>AS-SM-25-2019-MTC/10-1</t>
  </si>
  <si>
    <t>TECNOLOGIA Y SEGURIDAD S.A.C.</t>
  </si>
  <si>
    <t>124-2019-MTC/10.02</t>
  </si>
  <si>
    <t>CONTRATO DE SERVICIO DE SEGURIDAD Y VIGILANCIA PARA EL CENTRO DESCONCENTRADO TERRITORIAL DEL MINISTERIO DE TRANSPORTES Y COMUNICACIONES EN LA CIUDAD DE HUANUCO.</t>
  </si>
  <si>
    <t>AS-SM-29-2019-MTC/10-1</t>
  </si>
  <si>
    <t>P &amp; R SEGURIDAD INTEGRAL SOCIEDAD COMERCIAL DE RESPONSABILIDAD LIMITADA</t>
  </si>
  <si>
    <t>125-2019-MTC/10.02</t>
  </si>
  <si>
    <t>SERVICIO DE DEFENSA LEGAL PARA EX PROCURADOR PUBLICO ADJUNTO DEL MINISTERIO DE TRANSPORTES Y COMUNICACIONES RS 177-2019-MTC/04, SR. ALAN CARLOS ALARCON CANCHARI.</t>
  </si>
  <si>
    <t>DIRECTA-PROC-34-2019-MTC/10-1</t>
  </si>
  <si>
    <t>SANCHEZ GRECCO ROBERTO CARLOS</t>
  </si>
  <si>
    <t>166-2019-MTC/10.02</t>
  </si>
  <si>
    <t>CONTRATO DE SERVICIO DE SEGURIDAD Y VIGILANCIA EN LA ESTACIÓN CER AREQUIPA</t>
  </si>
  <si>
    <t>AS-SM-23-2019-MTC/10-1</t>
  </si>
  <si>
    <t>CORPORACION WATCHMAN S.R.L.</t>
  </si>
  <si>
    <t>167-2019-MTC/10.02</t>
  </si>
  <si>
    <t>CONTRATO DE SERVICIO DE ARRENDAMIENTO DE INMUEBLE PARA LAS OFICINAS DE LA DIRECCIÓN DE DISPONIBILIDAD DE PREDIOS Y OTROS EN EL DISTRITO DE JESUS MARÍA, PROVINCIA Y DEPARTAMENTO DE LIMA.</t>
  </si>
  <si>
    <t>DIRECTA-PROC-39-2019-MTC/10-1</t>
  </si>
  <si>
    <t>SCIPION S.A.C.</t>
  </si>
  <si>
    <t>184-2019-MTC/10.02</t>
  </si>
  <si>
    <t>SERVICIO DE ARRENDAMIENTO DE INMUEBLE PARA LA SEDE DEL CENTRO DESCONCENTRADO TERRITORIAL DEL MTC EN LA CIUDAD DE CHICLAYO</t>
  </si>
  <si>
    <t>DIRECTA-PROC-35-2019-MTC/10-1</t>
  </si>
  <si>
    <t>PEREZ VARGAS LILIANA ROSA</t>
  </si>
  <si>
    <t>187-2019-MTC/10.02</t>
  </si>
  <si>
    <t>ADQUISICION DE EQUIPOS DE CARGA FANTASMA</t>
  </si>
  <si>
    <t xml:space="preserve">AS-SM-31-2019-MTC/10-1
</t>
  </si>
  <si>
    <t>INVERSIONES MAURICIO RIOS E.I.R.L.</t>
  </si>
  <si>
    <t>192-2019-MTC/10.02</t>
  </si>
  <si>
    <t>CONTRATO COMPLEMENTARIO PARA LA ADQUISICIÓN DE MATERIAL PARA LA CONFECCIÓN E INSTALACIÓN DE MÓDULOS DE ESCRITORIO Y ARMARIOS DE MELAMINA PARA LAS DIVERSAS OFICINAS DEL MINISTERIO DE TRANSPORTES Y COMUNICACIONES - CONTRATO COMPLEMENTARIO DEL CONTRATO NRO.113-2019-MTC/10.02.</t>
  </si>
  <si>
    <t>194-2019-MTC/10.02</t>
  </si>
  <si>
    <t>MEJORAMIENTO, REHABILITACION, CONSERVACION POR NIVELES DE SERVICIO Y OPERACIÓN DEL CORREDOR VIAL: LIMA-CANTA-HUAYLLAY-DV. COCHAMARCA-EMPALME PE 3N</t>
  </si>
  <si>
    <t>Convenios</t>
  </si>
  <si>
    <t>CONV-PROC-1-2019-MTC/20-1</t>
  </si>
  <si>
    <t>CHINA ROAD AND BRIDGE CORPORATION</t>
  </si>
  <si>
    <t>24.09.2019</t>
  </si>
  <si>
    <t>2920 DC</t>
  </si>
  <si>
    <t>ADQUISICION E INSTALACION DE GRUPOS ELECTROGENOS PARA UNIDADES DE PEAJE DE PROVIAS NACIONAL</t>
  </si>
  <si>
    <t>Licitación Pública</t>
  </si>
  <si>
    <t>381 - Sin Modalidad</t>
  </si>
  <si>
    <t>LP-SM-6-2019-MTC/20-1
AS-SM-45-2019-MTC/20-2</t>
  </si>
  <si>
    <t>RIVERA DIESEL S.A.</t>
  </si>
  <si>
    <t>02 MESES</t>
  </si>
  <si>
    <t>CONSTRUCCION DE LA VIA DE EVITAMIENTO A LA CIUDAD DE ABANCAY</t>
  </si>
  <si>
    <t>LP-SM-4-2019-MTC/20-1</t>
  </si>
  <si>
    <t>CONVOCADO</t>
  </si>
  <si>
    <t>360 DC</t>
  </si>
  <si>
    <t>CONSTRUCCION DEL PUENTE HUALLAGA Y ACCESOS</t>
  </si>
  <si>
    <t>LP-SM-3-2019-MTC/20-1</t>
  </si>
  <si>
    <t>CONSORCIO VIAL SELVA :
99000027631 - CHINA HARBOUR ENGINEERING COMPANY LIMITED
20508349301 - CORPORACION JARA Y CHAVEZ SOCIEDAD ANONIMA CERRADA</t>
  </si>
  <si>
    <t>660 DC</t>
  </si>
  <si>
    <t>MEJORAMIENTO Y AMPLIACION DEL PUENTE PICHARI EN EL KM. 15+825 DE LA VIA NACIONAL PE -28C</t>
  </si>
  <si>
    <t>LP-SM-9-2019-MTC/20-1</t>
  </si>
  <si>
    <t>300 DC</t>
  </si>
  <si>
    <t>MEJORAMIENTO DE LA CARRETERA CHUQUICARA-PUENTE QUIROZ-TAUCA-CABANA-HUANDOVAL-PALLASCA-TRAMO: TAUCA-PALLASCA</t>
  </si>
  <si>
    <t>LP N° 001-2019-MTC/20</t>
  </si>
  <si>
    <t>CONSORCIO - CONSORCIO ICC</t>
  </si>
  <si>
    <t>540 DC</t>
  </si>
  <si>
    <t>ADQUISICION DE ESTRUCTURAS DE PUENTES METALICOS MODULARES</t>
  </si>
  <si>
    <t>LP-SM-8-2019-MTC/20-1</t>
  </si>
  <si>
    <t>CONSORCIO - CONSORCIO HARZONE - CATIC</t>
  </si>
  <si>
    <t>240 DC</t>
  </si>
  <si>
    <t>REHABILITACION Y MEJORAMIENTO DE LA CARRETERA ICA-LOS MOLINOS-TAMBILLOS, TRAMO KM. 19+700 AL KM 33+500 INCLUIDO PUENTE LA ACHIRANA Y ACCESOS</t>
  </si>
  <si>
    <t>LP-SM-5-2019-MTC/20-1</t>
  </si>
  <si>
    <t xml:space="preserve">CONSORCIO FORTALEZA - ICAFAL INGENIERIA Y CONSTRUCCION S.A. SUCURSAL DEL PERU, FLESAN DEL PERU SOCIEDAD ANONIMA CERRADA e INGENIERIA MEDIOAMBIENTE &amp; CONSTRUCCION SAC :
20516368994  Y
20508794968 </t>
  </si>
  <si>
    <t>NULO</t>
  </si>
  <si>
    <t>REHABILITACION Y MEJORAMIENTO DE LA CARRETERA PALLASCA-MOLLEPATA-MOLLEBAMBA-SANTIAGO DE CHUCO-EMP. RUTA 10, TRAMO SANTIAGO DE CHUCO-MOLLEPATA</t>
  </si>
  <si>
    <t>LP N° 002-2019-MTC/20</t>
  </si>
  <si>
    <t>720 DC</t>
  </si>
  <si>
    <t>ADQUISICION DE UNIFORME PARA PERSONAL DE LA SEDE CENTRAL</t>
  </si>
  <si>
    <t>LP-SM-7-2019-MTC/20-1
AS-SM-69-2019-MTC/20-1</t>
  </si>
  <si>
    <t>1. CONSORCIO CORPORACION STELLA SAC - MODAS MARLENCH EIRL
2. TIENDAS TANGUIS SRL
3. INDUSTRIAL GORAK S A
4. G &amp; F CUEROS Y DERIVADOS SOCIEDAD ANONIMA CERRADA - G &amp; F CUEROS Y DERIVADOS S.A.C.</t>
  </si>
  <si>
    <t>40 dc</t>
  </si>
  <si>
    <t>SERVICIO GENERAL DE INSTALACION DE PUENTES MODULARES EN LA REGION JUNIN PAQUETE 1</t>
  </si>
  <si>
    <t>Concurso Público</t>
  </si>
  <si>
    <t>CP-SM-19-2019-MTC/20-1</t>
  </si>
  <si>
    <t>CONSTRUCTORA PERU TRACTOR SOCIEDAD COMERCIAL DE RESPONSABILIDAD LIMITADA - PERU TRACTOR S.R.L.</t>
  </si>
  <si>
    <t>150 dc</t>
  </si>
  <si>
    <t>SERVICIO GENERAL DE INSTALACION DE PUENTES MODULARES EN LA REGION JUNIN PAQUETE 2</t>
  </si>
  <si>
    <t>CP-SM-25-2019-MTC/20-1</t>
  </si>
  <si>
    <t xml:space="preserve"> E&amp;L INVERSIONES GROUP S.A.C.</t>
  </si>
  <si>
    <t>SERVICIO GENERAL DE INSTALACION DE PUENTES MODULARES EN LA REGION AMAZONAS PAQUETE 04</t>
  </si>
  <si>
    <t>CP-SM-8-2019-MTC/20-1</t>
  </si>
  <si>
    <t>CONSORCIO AMAZONAS - DURAN MORENO OSCAR HERNAN Y CORPORACION ILTOA EIRL</t>
  </si>
  <si>
    <t>165 DC</t>
  </si>
  <si>
    <t>SERVICIO GENERAL DE INSTALACION DE PUENTES MODULARES EN LA REGION CUSCO PAQUETE 2</t>
  </si>
  <si>
    <t>CP-SM-17-2019-MTC/20-1</t>
  </si>
  <si>
    <t>CONSORCIO QUILLABAMBA II</t>
  </si>
  <si>
    <t>SERVICIO DE SUPERVISION DE LA OBRA CONSTRUCCION DE LA VIA DE EVITAMIENTO A LA CIUDAD DE ABANCAY</t>
  </si>
  <si>
    <t>CP-SM-28-2019-MTC/20-1</t>
  </si>
  <si>
    <t>450 dc</t>
  </si>
  <si>
    <t>SERVICIO DE FOTOCOPIADO Y ESCANEO INTERNO DE DOCUMENTOS PARA PROVIAS NACIONAL</t>
  </si>
  <si>
    <t>CP-SM-3-2019-MTC/20-1</t>
  </si>
  <si>
    <t>GRUPO PALERMO</t>
  </si>
  <si>
    <t>12 MESES</t>
  </si>
  <si>
    <t>ESTUDIO DEFINITIVO DEL PROYECTO MEJORAMIENTO DE LA CARRETERA ACOS-HUAYLLAY PROVINCIA DE HUARAL DEL DEPARTAMENTO DE LIMA Y LA PROVINCIA DE PASCO DEL DEPARTAMENTO DE PASCO</t>
  </si>
  <si>
    <t>CP-SM-49-2018-MTC/20-1</t>
  </si>
  <si>
    <t>CONSORCIO - CONSORCIO VIAL ACOS - HUAYLLAY
20137114705 - SERVICIO DE CONSULTORES ANDINOS SOCIEDAD ANONIMA
20301877928 - JACK LOPEZ INGENIEROS S.A.C</t>
  </si>
  <si>
    <t>270 DC</t>
  </si>
  <si>
    <t>SERVICIO DE GESTIÓN Y CONSERVACIÓN POR NIVELES DE SERVICIO DEL CORREDOR VIAL AYACUCHO - ANDAHUAYLAS - PUENTE SAHUINTO Y KISHUARA-AUQUIBAMBA</t>
  </si>
  <si>
    <t>CP-SM-16-2019-MTC/20-1</t>
  </si>
  <si>
    <t>CANCELADO</t>
  </si>
  <si>
    <t>1095 DC</t>
  </si>
  <si>
    <t>CONTRATACION DEL SERVICIO DE CONSULTORIA PARA SUPERVISAR EJECUCION DE LA OBRA: CONSTRUCCION DEL PUENTE HUALLAGA Y ACCESOS</t>
  </si>
  <si>
    <t>CP-SM-1-2019-MTC/20-1</t>
  </si>
  <si>
    <t>AYESA INGENIERIA Y ARQUITECTURA S.A.U.</t>
  </si>
  <si>
    <t>820 DC</t>
  </si>
  <si>
    <t>ESTUDIO DEFINITIVO DEL PROYECTO: MEJORAMIENTO Y REHABILITACION DE LA CARRETERA VILLA RICA-PUERTO BERMUDEZ</t>
  </si>
  <si>
    <t>CP-SM-11-2019-MTC/20-1</t>
  </si>
  <si>
    <t>CONSORCIO VIAL VILLA RICA.</t>
  </si>
  <si>
    <t>320 DC</t>
  </si>
  <si>
    <t>SERVICIO DE GESTION Y CONSERVACIÓN POR NIVELES DE SERVICIO DEL CORREDOR VIAL: PATIVILCA - CONOCOCHA - HUARAZ - CARAZ - MOLINOPAMPA y MOJON - CHUIQUIAN -AQUIA</t>
  </si>
  <si>
    <t>CP-SM-14-2019-MTC/20-1</t>
  </si>
  <si>
    <t>CHINA RAILWAY N° 10 ENGINEERING GROUP CO., LTD SUCURSAL DEL PERU</t>
  </si>
  <si>
    <t>1096 DC</t>
  </si>
  <si>
    <t>SERVICIO DE RECICLADO Y RECAPEO DE LA CARRETERA SICUANI -CALAPUJA.  TRAMO: SANTA ROSA - AYAVIRI Y AYAVIRI -PUCARA</t>
  </si>
  <si>
    <t>CP-SM-38-2019-MTC/20-1</t>
  </si>
  <si>
    <t>180 DC</t>
  </si>
  <si>
    <t>SERVICIO DE GESTIÓN Y CONSERVACIÓN POR NIVELES DE SERVICIO DEL CORREDOR VIAL EMP. PE-3S (ABRA TOCCTO) - QUEROBAMBA - PUQUIO</t>
  </si>
  <si>
    <t>CP-SM-15-2019-MTC/20-1</t>
  </si>
  <si>
    <t>CONSORCIO SANTA CLARA II :
20548123888 - EXTRACO S.A. SUCURSAL PERU
20494375959 - GRUPO LIDERCON S.A.C.
20522507734 - CONSTRUCCIONES 20/20 S.A.C.</t>
  </si>
  <si>
    <t>SERVICIO DE SEGUIMIENTO Y MONITOREO DE LAS ACTIVIDADES DE SUPERVISION</t>
  </si>
  <si>
    <t>CP-SM-23-2019-MTC/20-1
AS-SM-23-2019-MTC/20-1</t>
  </si>
  <si>
    <t xml:space="preserve">CONSORCIO PRYA
CONSORCIO PRYA
CONSORCIO PRYA
CONSORCIO W C INGENIEROS
CORTEZ PEREA LUZMILA JACINTA
CONSORCIO PRYA
SACHUN QUISPE JAIME EMILIO NAPOLEON
</t>
  </si>
  <si>
    <t>ELABORACIÓN DEL EXPEDIENTE TÉCNICO ADICIONAL DE OBRA NRO. 07 - ATENCIÓN A 28 SECTORES INESTABLES, OBRA: REHABILITACIÓN Y MEJORAMIENTO DE LA CARRETERA TOCACHE - JUANJUI, TRAMO: PIZANA - LA PÓLVORA- PIZARRÓN - PERLAMAYO - CAMPANILLA.</t>
  </si>
  <si>
    <t>CP-SM-39-2019-MTC/20-1</t>
  </si>
  <si>
    <t>CONSORCIO - CONSORCIO VIAL JUANJUI       
20137109612 - VERA &amp; MORENO S.A. CONSULTORES DE INGENIERIA
20537162610 - CATALUÑA INGENIEROS SOCIEDAD ANONIMA CERRADA</t>
  </si>
  <si>
    <t>120 dc</t>
  </si>
  <si>
    <t>CONTRATACION DEL SERVICIO DE ACONDICIONAMIENTO DE ESPACIOS DE LAS NUEVAS UNIDADES ORGANICAS CREADAS EN EL MANUAL DE OPERACIONES DE PROVIAS NACIONAL 2018.</t>
  </si>
  <si>
    <t>CP-SM-22-2019-MTC-20.1</t>
  </si>
  <si>
    <t>CONSORCIO TWD: ANDFER S.A.C. - INMOBILIARIA TWD SA -  INMOBILIARIA TWD S.A.C.</t>
  </si>
  <si>
    <t>REFORMULACIÓN DEL ESTUDIO DE PREINVERSION A NIVEL DE PERFIL, MEJORAMIENTO Y CONSTRUCCION DE LAS CARRETERAS: RUTA PE-1SF, PE-1SG (VARIANTE) Y PE-1SH (VARIANTE) PISCO, ICA</t>
  </si>
  <si>
    <t>CP-SM-26-2019-MTC/20-1</t>
  </si>
  <si>
    <t>CONSORCIO VIAL SUR</t>
  </si>
  <si>
    <t>ESTUDIO DEFINITIVO DEL PROYECTO CULMINACION DE LA OBRA: REHABILITACION Y MEJORAMIENTO DE LA CARRETERA HUAURA -SAYAN-CHURIN, TRAMO: SAYAN -PUENTE TINGO</t>
  </si>
  <si>
    <t>CP-SM-32-2019-MTC/20-1</t>
  </si>
  <si>
    <t>URCI CONSULTORES S.L. SUCURSAL DEL PERU</t>
  </si>
  <si>
    <t>ESTUDIO DEFINITIVO DEL PROYECTO ACTUALIZACION Y MEJORAMIENTO DEL ESTUDIO DEFINITIVO DE LA CARRETERA OYON - AMBO-, TRAMO III: DV. CHACAYAN- AMBO</t>
  </si>
  <si>
    <t>CP-SM-37-2019-MTC/20-1</t>
  </si>
  <si>
    <t>CONSORCIO VIAL OYÓN-AMBO :</t>
  </si>
  <si>
    <t>120 DC</t>
  </si>
  <si>
    <t>ESTUDIO DEFINITIVO DEL PROYECTO: MEJORAMIENTO DE LA RUTA NACIONAL PE-28: EMP. PE-1S (DV. PARACAS)-PARACAS PUERTO SAN MARTIN, DISTRITO DE PARACAS-PROVINCIA DE PISCO-DEPARTAMENTO DE ICA</t>
  </si>
  <si>
    <t>CP-SM-36-2019-MTC/20-1</t>
  </si>
  <si>
    <t>HOB CONSULTORES S.A.</t>
  </si>
  <si>
    <t>ESTUDIO DEFINITIVO DEL PROYECTO MEJORAMIENTO DE LA CARRETERA CHINCHA - PALCA - VILLA ARMA - EMPALME RUTA PE-28D, TRAMO CHINCHA - DV. HUACHOS</t>
  </si>
  <si>
    <t>CP-SM-33-2019-MTC/20-1</t>
  </si>
  <si>
    <t>255 DC</t>
  </si>
  <si>
    <t>SERVICIO DE CONSERVACION PERIODICA DE LA RED VIAL NACIONAL PE-20 I: ENTRE LAS AVENIDAS MORALES DUAREZ-LIBERTAD MEIGGS ABANCAY-ARGENTINA -COMANDANTE PEREZ SALOMON-OSCAR R. BENAVIDES- AV. LA PAZ</t>
  </si>
  <si>
    <t>CP-SM-43-2019-MTC/20-1</t>
  </si>
  <si>
    <t>NULO /NUEVO ESTUDIO DE MERCADO</t>
  </si>
  <si>
    <t>ESTUDIO DEFINITIVO DEL PROYECTO MEJORAMIENTO DE LA CARRETERA HUANCAVELICA - SANTA INES - EMPALME RUTA 28 A, VIA LOS LIBERTADORES (PÁMPANO), TRAMO: SANTA INÉS- PÁMPANO</t>
  </si>
  <si>
    <t>CP-SM-34-2019-MTC/20-1</t>
  </si>
  <si>
    <t>CONSORCIO CONSULTOR HUANCAVELICA
20565845790 - INTECSA INARSA SA SUCURSAL PERU
20108576431 - MOTLIMA CONSULTORES SA</t>
  </si>
  <si>
    <t>ESTUDIO DEFINITIVO PARA EL MEJORAMIENTO DE LA CARRETERA QUIÑOTA-LLUSCO-SANTO TOMAS-VELILLE</t>
  </si>
  <si>
    <t>CP-SM-20-2019-MTC/20-1</t>
  </si>
  <si>
    <t>CONSORCIO SANTO TOMAS :
20601137624 - CONURMA INGENIEROS CONSULTORES S.L. SUCURSAL DEL PERU
20523105800 - TPF GETINSA EUROESTUDIOS S.L. SUCURSAL EN PERU</t>
  </si>
  <si>
    <t>ESTUDIO DEFINITIVO DEL PROYECTO REHABILITACIÓN Y CONSTRUCCIÓN DE LA CARRETERA PUENTE EL CUMBIL-SANTA CRUZ DE SUCCHABAMBA-CHANCAY BAÑOS -EMP. RUTA PE-3N (TUNEL CHOTANO)</t>
  </si>
  <si>
    <t>CP-SM-42-2019-MTC/20-1</t>
  </si>
  <si>
    <t>315 DC</t>
  </si>
  <si>
    <t>ESTUDIO DEFINITIVO DEL PROYECTO MEJORAMIENTO DE LA RUTA PE -34 C, TRAMO, DV. CHIGUATA- SANTA LUCIA</t>
  </si>
  <si>
    <t>CP-SM-35-2019-MTC/20-1</t>
  </si>
  <si>
    <t>SERVICIO DE GESTION Y CONSERVACION POR NIVELES DE SERVICIO DEL CORREDOR VIAL: GUADALUPE-ICA-PALPA-NASCA Y DV. MARCONA-CHALA-ATICO</t>
  </si>
  <si>
    <t>CP-SM-40-2019-MTC/20-1</t>
  </si>
  <si>
    <t>SERVICIO DE GESTION, MEJORAMIENTO Y CONSERVACION VIAL POR NIVELES DE SERVICIO DEL CORREDOR VIAL EMP. PE -5N (CORRAL QUEMADO)- CUMBA-DV. YAMON-LONYA GRANDE - CAMPO REDONDO- OCALLI-PROVIDENCIA-COHECHAN-LONYA CHICO-EMP. AM -108(DV. LUYA)/CHACHAPOYAS - RODRIGUEZ DE MENDOZA- ABRA LAJAS / EL DORADO - SELVA ALEGRE -SORITOR -EMP.PE - 5N (LA CALZADA) .</t>
  </si>
  <si>
    <t>CP-SM-31-2019-MTC/20-1</t>
  </si>
  <si>
    <t>2190 DC</t>
  </si>
  <si>
    <t>SERVICIO DE GESTION, MEJORAMIENTO Y CONSERVACION VIAL POR NIVELES DE SERVICIO DEL CORREDOR VIAL; MOLINOPAMPA - PTE. HUAROCHIRI - PASACANCHA-ANDAYMAYO-POMABAMBA-PISCOBAMBA- SAN LUIS-EMP.PE 14B (HUARI).</t>
  </si>
  <si>
    <t>CP-SM-30-2019-MTC/20-1</t>
  </si>
  <si>
    <t xml:space="preserve">CONSORCIO POMABAMBA :
20601116082 - CHINA RAILWAY N° 10 ENGINEERING GROUP CO., LTD SUCURSAL DEL PERU
20128213105 - CANTON LIMA S.A.C.
</t>
  </si>
  <si>
    <t>1825 DC</t>
  </si>
  <si>
    <t>ELABORACION DEL EXPEDIENTE TECNICO PARA LA EVALUACION Y TRATAMIENTO DE LOS SECTORES CRITICOS DE LA CARRETERA: QUINUA-SAN FRANCISCO, TRAMO 2: KM. 78+500 (CHALHUAMAYO)- KM. 172+420 (SAN FRANCISCO)</t>
  </si>
  <si>
    <t>CP-SM-9-2019-MTC/20-1</t>
  </si>
  <si>
    <t>GEOMETRICA INGENIERIA DE PROYECTOS, SUCURSAL DEL PERU</t>
  </si>
  <si>
    <t>150 DC</t>
  </si>
  <si>
    <t>CONTRATACION DEL SERVICIO DE CONSULTORIA GENERAL PARA LA SUPERVISION DEL SERVICIO DE "RECICLADO DE LA CARRETERA: HUANCAYO - TARMA - LA MERCED, TRAMO: QUEBRADA ONDA - HUANCAYO; SANTA FE - VALDIVIA Y YANANGO - PUENTE HERRERIA"</t>
  </si>
  <si>
    <t>CP-SM-29-2019-MTC/20-1</t>
  </si>
  <si>
    <t>ESTUDIO DEFINITIVO DEL PROYECTO CREACION DE LA VIA DE EVITAMIENTO DE LA CIUDAD DE SANTIAGO DE CHUCO-DISTRITO DE SANTIAGO DE CHUCO-PROVINCIA DE SANTIAGO DE CHUCO-DEPARTAMENTO DE LA LIBERTAD.</t>
  </si>
  <si>
    <t>CP-SM-4-2019-MTC/20-1</t>
  </si>
  <si>
    <t>175 DC</t>
  </si>
  <si>
    <t>SERVICIO GENERAL DE INSTALACION DE PUENTES MODULARES CARRETERA OXAPAMPA-CODO DE POZUZO, RUTA EMP-05N</t>
  </si>
  <si>
    <t>CP-SM-2-2018-MTC/20-1</t>
  </si>
  <si>
    <t>CONSORCIO VIAL OXAPAMPA, Integrado por las empresas IBERNOVAS S.A.C., OIG CONTRATISTAS GENERALES S.A.C., IBERICO INGENIERIA Y CONSTRUCCION S.A. y ASPHALT TECHNOLOGIES S.A.C.</t>
  </si>
  <si>
    <t>195 DC</t>
  </si>
  <si>
    <t>ESTUDIO DEFINITIVO DEL PROYECTO CONSTRUCCION DE 11 PUENTES DE CARRETERA EN LA RED VIAL NACIONAL, RUTA PE-1NR EN EL TRAMO: TAMBOGRANDE-MORROPON-CHULUCANAS, DEPARTAMENTO DE PIURA</t>
  </si>
  <si>
    <t>CP-SM-12-2019-MTC/20-1</t>
  </si>
  <si>
    <t>CONSORCIO PERUANO PUENTES PIURA</t>
  </si>
  <si>
    <t>SERVICIO DE ALQUILER DE CAMIONETA PARA EL SEGUIMIENTO Y MONITOREO DE LA SUPERVISION</t>
  </si>
  <si>
    <t>CP-SM-24-2019-MTC/20-1
AS-SM-48-2019-MTC/20-1</t>
  </si>
  <si>
    <t xml:space="preserve">LOGISTICAL SERVICES GROUP S.A.C.
M &amp; T SERVICIOS CORPORATIVOS SAC
LOGISTICAL SERVICES GROUP S.A.C.
LOGISTICAL SERVICES GROUP S.A.C.
LOGISTICAL SERVICES GROUP S.A.C.
LOGISTICAL SERVICES GROUP S.A.C.
ATELCONT EIRL
ATELCONT EIRL
</t>
  </si>
  <si>
    <t>ESTUDIO DEFINITIVO DEL PROYECTO INTEGRACION VIAL TACNA - LA PAZ, TRAMO: TACNA -COLLPA (FRONTERA CON BOLIVIA), SUBTRAMO: KM. 94+000 - KM. 144+262.38 (DV. TRIPARTITO)</t>
  </si>
  <si>
    <t>CP-SM-7-2019-MTC/20-1</t>
  </si>
  <si>
    <t>CONSORCIO VIAL TACNA</t>
  </si>
  <si>
    <t>ESTUDIO DE PREINVERSION A NIVEL DE PERFIL CONSTRUCCION DE LA VIA DE EVITAMIENTO DE LA CIUDAD DE CUSCO</t>
  </si>
  <si>
    <t>CP-SM-53-2018-MTC/20-1</t>
  </si>
  <si>
    <t>CONSORCIO VIAL CUSCO, integrado por las empresas VS INGENIERÍA Y URBANISMO, SOCIEDAD LIMITADA, SUCURSAL DEL PERÚ, SUTAY E.I.R.L., MAVICE CONSULT S.A.C., y FPL CONSULTORES S.A.</t>
  </si>
  <si>
    <t>SERVICIO DE CONSULTORIA DE OBRA PARA LA SUPERVISION DE LA EJECUCION DE LA OBRA REHABILITACION Y MEJORAMIENTO DE LA CARRETERA ICA-LOS MOLINOS-TAMBILLOS, TRAMO KM. 19+700 AL KM 33+500 INCLUIDO PUENTE LA ACHIRANA Y ACCESOS</t>
  </si>
  <si>
    <t>CP-SM-27-2019-MTC/20-1</t>
  </si>
  <si>
    <t>ESTUDIO DEFINITIVO DEL PROYECTO: CONSTRUCCION DE LA SEGUNDA CALZADA DE LA RUTA PE-1N, TRAMO: LAMBAYEQUE-PIURA</t>
  </si>
  <si>
    <t>CP-SM-6-2019-MTC/20-1</t>
  </si>
  <si>
    <t>CONSORCIO SEGUNDA CALZADA</t>
  </si>
  <si>
    <t>SERVICIO DE CONSULTORIA PARA FORMULACIÓN DEL EXPEDIENTE TÉCNICO ATENCION DE PUNTOS CRÍTICOS - ADICIONAL DE LA OBRA: REHABILITACIÓN Y MEJORAMIENTO DE LA CARRETERA TOCACHE-JUANJUI, TRAMO PIZANA-LA POLVORA-PIZARRON-PERLAMAYO-CAMPANILLA.</t>
  </si>
  <si>
    <t>CP-SM-2-2019-MTC/20-1</t>
  </si>
  <si>
    <t>AZIZE INGENIEROS S.A.C.</t>
  </si>
  <si>
    <t>75 DC</t>
  </si>
  <si>
    <t>SERVICIO DE GESTION, MEJORAMIENTO Y CONSERVACION VIAL POR NIVELES DE SERVICIO DEL CORREDOR VIAL: EMP. PE-3S (CONCEPCION)-COMAS-EMP. PE 5S (SATIPO) / EMP. PE-5S (PTO. OCOPA)-ATALAYA / EMP. PE-5S (DV. BAJO KIMIRI) BUENOS AIRES-PTO. PRADO-MAZAROBENI-CAMAJENI-POYENI</t>
  </si>
  <si>
    <t>CP-SM-18-2019-MTC/20-1</t>
  </si>
  <si>
    <t>CONSORCIO - CONSORCIO VIAL COMAS
WEIHAI CONSTRUCTION GROUP COMPANY LIMITED
RIPCONCIV CONSTRUCCIONES CIVILES CIA LTDA SUCURSAL DEL PERU
TABLEROS Y PUENTES S.A. SUCURSAL DEL PERU
TERMIREX S.A.C</t>
  </si>
  <si>
    <t>05 AÑOS</t>
  </si>
  <si>
    <t>SERVICIO GENERAL DE INSTALACION DE PUENTES MODULARES EN LA REGION CUSCO PAQUETE 1</t>
  </si>
  <si>
    <t>CP-SM-13-2019-MTC/20-1</t>
  </si>
  <si>
    <t>CONSORCIO VIAL QUILLABAMBA</t>
  </si>
  <si>
    <t>SUPERVISION DE LA OBRA REHABILITACION Y MEJORAMIENTO DE LA CARRETERA PALLASCA-MOLLEPATA-MOLLEBAMBA-SANTIAGO DE CHUCO-EMP. RUTA 10, TRAMO SANTIAGO DE CHUCO-MOLLEPATA</t>
  </si>
  <si>
    <t>CP-SM-5-2019-MTC/20-1</t>
  </si>
  <si>
    <t>SERVICIO DE CONSULTORES ANDINOS SOCIEDAD ANONIMA</t>
  </si>
  <si>
    <t>810 DC</t>
  </si>
  <si>
    <t>SERVICIO DE ALQUILER DE INMUEBLE PARA EL FUNCIONAMIENTO DEL ARCHIVO CENTRAL DE SEDE CENTRAL</t>
  </si>
  <si>
    <t>Contratación Directa</t>
  </si>
  <si>
    <t>DIRECTA-PROC-1-2019-MTC/20-1</t>
  </si>
  <si>
    <t xml:space="preserve">RODIAM S.A.C.          </t>
  </si>
  <si>
    <t>36 MESES</t>
  </si>
  <si>
    <t>ADQUISICION DE DEFLECTOMETRO DE IMPACTO</t>
  </si>
  <si>
    <t>Adjudicación Simplificada</t>
  </si>
  <si>
    <t xml:space="preserve">
AS-SM-47-2018-MTC/20-4</t>
  </si>
  <si>
    <t>DYNATEST PERU S.A.C.</t>
  </si>
  <si>
    <t>45 Y 90 DC</t>
  </si>
  <si>
    <t xml:space="preserve">ADQUISICION DE VALES DE CONSUMO  </t>
  </si>
  <si>
    <t>AS-SM-38-2019-MTC/20-1</t>
  </si>
  <si>
    <t>SUPERMERCADOS PERUANOS SOCIEDAD ANONIMA 'O ' S.P.S.A.</t>
  </si>
  <si>
    <t>05 DC</t>
  </si>
  <si>
    <t>SERVICIO DE MANTENIMIENTO DE IMPRESORAS Y ESCANER DE LA SEDE CENTRAL</t>
  </si>
  <si>
    <t>AS-SM-23-2019-MTC/20-1</t>
  </si>
  <si>
    <t>DELTA SYSTEM PLUS SOCIEDAD ANONIMA CERRADA - DSP S.A.C.</t>
  </si>
  <si>
    <t>360 DIAS</t>
  </si>
  <si>
    <t>SERVICIO DE EXTENSION DE GARANTIA PARA EQUIPOS SERVIDORES Y DE ALMACENAMIENTO</t>
  </si>
  <si>
    <t>AS-SM-35-2019-MTC/20-2</t>
  </si>
  <si>
    <t>TECNOLOGÍA EMPRESARIAL SOCIEDAD ANONIMA</t>
  </si>
  <si>
    <t>30 dias</t>
  </si>
  <si>
    <t>SERVICIO DE ASISTENCIA TECNICA EN ADMINISTRACION DE CONTRATOS DE SUPERVISION DE OBRA, REHABILITACION Y MEJORAMIENTO DE LA CARRETERA TOCACHE -JUANJUI, TRAMO: PIZANA - LA POLVORA - PIZARRON - PERLAMAYO -CAMPANILLA; REHABILITACION Y MEJORAMIENTO DE LA CARRETERA EMP. PE -1NJ(DV. HUANCABAMBA) - BUENOS AIRES -SALITRAL -DV. CANCHAQUE- EMP. PE - 3N HUANCABAMBA , TRAMO: KM 71+600 - HUANCABAMBA Y REHABILITACION Y MEJORAMIENTO DE LA CARRETERA PALLASCA-MOLLEPATA-MOLLEBAMBA-SANTIAGO DE CHUCO- EMP. RUTA 10, TRAMO MOLLEPATA-PALLASCA.</t>
  </si>
  <si>
    <t>AS-SM-55-2019-MTC/20-1</t>
  </si>
  <si>
    <t xml:space="preserve">SANTIAGO URBANO EVERSON
</t>
  </si>
  <si>
    <t>240 dias</t>
  </si>
  <si>
    <t>SERVICIO DE GESTION Y CONSERVACION RUTINARIA POR NIVELES DE SERVICIO DEL CORREDOR VIAL SICUANI-PUCARA-CALAPUJA Y PUNO-DESAGUADERO</t>
  </si>
  <si>
    <t>AS-SM-1-2019-MTC/20-1</t>
  </si>
  <si>
    <t>ALVAC S.A. - SUCURSAL DEL PERU</t>
  </si>
  <si>
    <t>SERVICIO DE CONSULTORIA PARA LA ELABORACION DE EXPEDIENTE PERICIAL QUE DETERMINE LA CAUSA Y MAGNITUD CAUSAS DE LAS FALLAS Y SU COSTO DE REPARACION, EN LA OBRA REHABILITACION Y MEJORAMIENTO DE LA CARRETERA AYACUCHO - ABANCAY, TRAMO IV: KM. 154+000 - KM. 210+000</t>
  </si>
  <si>
    <t>AS-SM-65-2019-MTC/20-1</t>
  </si>
  <si>
    <t>CONSORCIO TRAMO IV
MASTER CONSULTORIA Y SERVICIOS GENERALES E.I.R.L.
TELLO RIVERA EDGAR CRISTIAN</t>
  </si>
  <si>
    <t>SERVICIO DE CONSULTORIA PARA LA ELABORACION DE EXPEDIENTE PERICIAL QUE DETERMINE LA CAUSA, MAGNITUD Y COSTO DE REPARACION DE LAS FALLAS IDENTIFICADAS EN LA OBRA REHABILITACION: MEJORAMIENTO DE LA CARRETERA AYACUCHO - ABANCAY, TRAMO V: KM. 210+000 - KM. 256+500</t>
  </si>
  <si>
    <t>AS-SM-52-2019-MTC/20-1
AS-SM-52-2019-MTC/20-2</t>
  </si>
  <si>
    <t>CONSORCIO SUPERVISOR :
10076050134 - LA ROSA HERVAY MIGUEL ANGEL
20601264642 - FERUHUJA S.A.C.</t>
  </si>
  <si>
    <t>Primer entregable 30%</t>
  </si>
  <si>
    <t>SERVICIO DE CONSULTORÍA PARA LA ELABORACIÓN DE EXPEDIENTE PERICIAL QUE DETERMINE LA CAUSA Y MAGNITUD DE LAS FALLAS IDENTIFICADAS EN LA OBRA: REHABILITACIÓN Y MEJORAMIENTO DE LA CARRETERA AYACUCHO- ABANCAY, TRAMO III: KM. 98+800-KM. 154+00, ASÍ COMO SU COSTO DE REPARACIÓN</t>
  </si>
  <si>
    <t>AS-SM-51-2019-MTC/20-1</t>
  </si>
  <si>
    <t xml:space="preserve">GRUPO REGIAN S.A.C.
</t>
  </si>
  <si>
    <t>ADQUISICION DE SOLUCION DE VIDEO VIGILANCIA IP</t>
  </si>
  <si>
    <t>AS-SM-37-2019-MTC/20-1
AS-SM-37-2019-MTC/20-2</t>
  </si>
  <si>
    <t>INNOVA 4L SAC</t>
  </si>
  <si>
    <t>60 dias</t>
  </si>
  <si>
    <t>ADQUISICION DE SOFTWARE BASE MICROSOFT WINDOWS SERVER CORE CAL</t>
  </si>
  <si>
    <t>AS-SM-62-2019-MTC/20-1</t>
  </si>
  <si>
    <t xml:space="preserve"> CONTROLES EMPRESARIALES PERU S.A.C. - COEM SAC</t>
  </si>
  <si>
    <t>15 dias</t>
  </si>
  <si>
    <t>ADQUISICION DE SOFTWARE DE INGENIERIA ARCGIS: LICENCIA DE SOFTWARE ARCGIS</t>
  </si>
  <si>
    <t>AS-SM-50-2019-MTC/20-1</t>
  </si>
  <si>
    <t>TELEMATICA S A</t>
  </si>
  <si>
    <t>10 dias</t>
  </si>
  <si>
    <t>SERVICIO DE ASISTENCIA TECNICA EN LA ESPECIALIDAD DE PUENTES, ESTRUCTURAS Y OBRAS DE ARTE DE LA DIRECCION DE SUPERVISION</t>
  </si>
  <si>
    <t>AS-SM-21-2019-MTC/20-1</t>
  </si>
  <si>
    <t>BRAVO MARTINEZ LUIS CARLOS</t>
  </si>
  <si>
    <t>SERVICIO ESPECIALIZADO EN ASISTENCIA DE SUPERVISION PARA EL PROYECTO: SERVICIO DE RECICLADO DE LA CARRETERA CHACHAPOYAS - MOLINOPAMPA - RODRÍGUEZ DE MENDOZA - PUNTA DE CARRETERA</t>
  </si>
  <si>
    <t>AS-SM-19-2019-MTC/20-1</t>
  </si>
  <si>
    <t>BRIONES VELASQUEZ CESAR MIGUEL</t>
  </si>
  <si>
    <t>270 dc</t>
  </si>
  <si>
    <t>SERVICIO ESPECIALIZADO EN METRADOS, COSTOS Y PRESUPUESTOS PARA EL AREA DE ASESORIA TECNICA DE LA DIRECCION DE SUPERVISION</t>
  </si>
  <si>
    <t>AS-SM-17-2019-MTC/20-1</t>
  </si>
  <si>
    <t>VERGARA CABRERA MERCEDES JANET</t>
  </si>
  <si>
    <t>270 dias</t>
  </si>
  <si>
    <t>SERVICIO ESPECIALIZADO DE HIDROLOGIA E HIDRAULICA DE LA DIRECCIÓN DE SUPERVISION</t>
  </si>
  <si>
    <t>AS-SM-20-2019-MTC/20-2</t>
  </si>
  <si>
    <t>LEANDRO SILVA VICTOR DONATO</t>
  </si>
  <si>
    <t>SERVICIO DE EVALUACION LEGAL PARA LOS PROCESOS ARBITRALES DE CONTRATOS DE SUPERVISON PARA LA DIRECCION DE SUPERVISION</t>
  </si>
  <si>
    <t>AS-SM-15-2019-MTC/20-1</t>
  </si>
  <si>
    <t>ZARATE VALENZUELA KARINA</t>
  </si>
  <si>
    <t>240 DIAS</t>
  </si>
  <si>
    <t>ADQUISICIÓN DE COMPUTADORAS PARA SEDE CENTRAL</t>
  </si>
  <si>
    <t>Compras por catálogo (Convenio Marco)</t>
  </si>
  <si>
    <t>Acuerdo Marco</t>
  </si>
  <si>
    <t>EAC CONSULTING S.A.C.</t>
  </si>
  <si>
    <t>ADQUISICION DE SILLAS ERGONÓMICAS PARA PERSONAL DE SEDE CENTRAL</t>
  </si>
  <si>
    <t>TIZIANNI LOGISTICS SOCIEDAD ANONIMA - TIZIANNI LOGISTICS S.A</t>
  </si>
  <si>
    <t>40 DC</t>
  </si>
  <si>
    <t>ADQUISICION DE UNIFORME INSTITUCIONAL PARA EL PERSONAL DE LA SEDE CENTRAL DE PROVIAS DESCENTRALIZADO ITEM 1 CABALLEROS</t>
  </si>
  <si>
    <t xml:space="preserve">AS-10-2018-MTC/21 </t>
  </si>
  <si>
    <t>CORPORACION CRIMOC S.A.C.</t>
  </si>
  <si>
    <t xml:space="preserve">CONTRATADO </t>
  </si>
  <si>
    <t>18/01/2019</t>
  </si>
  <si>
    <t>ADQUISICION DE LICENCIAS DE SOFTWARE DE EDICION DE DOCUMENTOS PARA PROVIAS DESCENTRALIZADO</t>
  </si>
  <si>
    <t>AS N° 23-2019-MTC/21</t>
  </si>
  <si>
    <t>NET7 PERU SAC</t>
  </si>
  <si>
    <t>22/07/2019</t>
  </si>
  <si>
    <t>ADQUISICION DE LICENCIAS DE SOFTWARE DE INGENIERIA</t>
  </si>
  <si>
    <t>AS N° 21-2019-MTC/21-1</t>
  </si>
  <si>
    <t>24/07/2019</t>
  </si>
  <si>
    <t>ADQUISICION DE LICENCIAS DE SOFTWARE CONVERTIDOR DE ARCHIVOS PARA PROVIAS DESCENTRALIZADO</t>
  </si>
  <si>
    <t>AS N° 024-2019-MTC/21-1</t>
  </si>
  <si>
    <t>06/08/2019</t>
  </si>
  <si>
    <t>ADQUISICION DE UNIFORME INSTITUCIONAL PARA EL PERSONAL DE LA SEDE CENTRAL DE PROVIAS DESCENTRALIZADO
ITEM 1 DAMAS</t>
  </si>
  <si>
    <t>AS-10-2018-MTC/21 - 2DA CONVOCATORIA</t>
  </si>
  <si>
    <t>INDUSTRIAL GORAK S A</t>
  </si>
  <si>
    <t>09/01/2019</t>
  </si>
  <si>
    <t>ADQUISICION DE LICENCIAS DE SOFTWARE DE GESTION DE PROYECTOS</t>
  </si>
  <si>
    <t>AS N° 22-2019-MTV/21-1</t>
  </si>
  <si>
    <t>NEWHOME PERU S.A.C.</t>
  </si>
  <si>
    <t>14/08/2019</t>
  </si>
  <si>
    <t>ADQUISICION DE LICENCIA DE SOFTWARE ANTISPAM EN EL MARCO DEL PATS</t>
  </si>
  <si>
    <t>CONV N° 63-2019-MTC/21-SHOPPING-1</t>
  </si>
  <si>
    <t>SMART GLOBAL S.A.C.</t>
  </si>
  <si>
    <t>22/08/2019</t>
  </si>
  <si>
    <t>ADQUISICIÓN DE ESTRUCTURAS MODULARES METÁLICAS LIVIANAS Y DE FÁCIL ARMADO PARA EL MONTAJE DE 98 PUENTES MODULARES - VEHICULARES, EN EL MARCO DEL PLAN INTEGRAL DE LA RECONSTRUCCIÓN CON CAMBIOS. ITEM 1</t>
  </si>
  <si>
    <t xml:space="preserve">PROCEDIMIENTO ESPECIAL DE CONTRATACIÓN </t>
  </si>
  <si>
    <t xml:space="preserve">PEC-2-2018-MTC/21 </t>
  </si>
  <si>
    <t>CONSORCIO HARZONE - CATIC</t>
  </si>
  <si>
    <t>30/01/2019</t>
  </si>
  <si>
    <t>ADQUISICION DE VESTUARIO PARA EL PERSONAL DE LA SEDE CENTRAL DE PROVIAS DESCENTRALIZADO
ITEM N° 3 - ESTUARIO CABALLEROS VERNAO
ITEM N° 4 - VESTUARIO CABALLEROS INVIERNO</t>
  </si>
  <si>
    <t>AS N° 029-2019-MTC/21-1</t>
  </si>
  <si>
    <t>INDUSTRIAS GORAK</t>
  </si>
  <si>
    <t>18/11/2019</t>
  </si>
  <si>
    <t>ADQUISICION DE VESTUARIO PARA EL PERSONAL DE LA SEDE CENTRAL DE PROVIAS DESCENTRALIZADO
ITEM N° 5 - CALZADO CABALLEROS</t>
  </si>
  <si>
    <t>AS N° 29-2019-MTC/21</t>
  </si>
  <si>
    <t>CONSORCIO LUZMAR</t>
  </si>
  <si>
    <t>22/11/2019</t>
  </si>
  <si>
    <t>ADQUISICION DE LICENCIAS DE SOFTWARE DE BACKUP PARA SERVIDORES - PATS</t>
  </si>
  <si>
    <t>CONV N° 64-2019-MTC/21-SHOPPING-2</t>
  </si>
  <si>
    <t>NET7 PERU S.A.C.</t>
  </si>
  <si>
    <t>25/11/2019</t>
  </si>
  <si>
    <t xml:space="preserve"> ADQUISICION DE UNIFORME INSTITUCIONAL PARA EL PERSONAL DE LA SEDE CENTRAL DE PROVIAS DESCENTRALIZADO
ITEM 2 DAMAS</t>
  </si>
  <si>
    <t>ADQUISICION DE VESTUARIO PARA EL PERSONAL DE LA SEDE CENTRAL DE PROVIAS DESCENTRALIZADO - ITEM N° 01 "VESTUARIO DAMAS VERANO" E ITEM N° 02 "VESTUARIO DAMAS INVIERNO</t>
  </si>
  <si>
    <t>DIOMIRA ZABARBURU DAZA</t>
  </si>
  <si>
    <t>29/11/2019</t>
  </si>
  <si>
    <t>ADQUISICION DE CAJAS ARCHIVERAS DE CARTON</t>
  </si>
  <si>
    <t>AS N° 27-2019-MTC</t>
  </si>
  <si>
    <t>DIMERSA INDUSTRIAL S.A.C</t>
  </si>
  <si>
    <t>05/12/2019</t>
  </si>
  <si>
    <t>ADQUISICION DE TARJETAS ELECTRONICAS DE CONSUMO PARA EL PERSONAL DE PROVIAS DESCENTRALIZADO EN CUMPLIMIENTO DE LAS ACTAS DE CONVENCION COLECTIVA DE LOS AÑOS 2012 Y 2016</t>
  </si>
  <si>
    <t>AS N° 34-2019-MTC/21
PRIMERA CONVOCATORIA</t>
  </si>
  <si>
    <t>SERVITEBCA PERU, SERVICIO DE TRANSFERENCIA ELECTRONICA DE BENEFICIOS Y PAGOS S.A.</t>
  </si>
  <si>
    <t>12/12/2019</t>
  </si>
  <si>
    <t>ADQUISICION DE RENOVACION DE SOFTWARE DE LICENCIAS CAD</t>
  </si>
  <si>
    <t>CONV 197-2019-MTC/21-LPN-2</t>
  </si>
  <si>
    <t>ADVANCED 3D TECHNOLOGIES PERU S.A.C.</t>
  </si>
  <si>
    <t>21/02/2019</t>
  </si>
  <si>
    <t>ADQUISICION DE ESTRUCTURAS MODULARES METALICAS LIVIANAS Y DE FACIL ARMADO PARA EL MONTAJE DE 98 PUENTES MODULARES VEHICULARES</t>
  </si>
  <si>
    <t>PEC 002-2018-MTC/21-1</t>
  </si>
  <si>
    <t>ESMETAL</t>
  </si>
  <si>
    <t>04/03/2019</t>
  </si>
  <si>
    <t>CONTRATACION DE BIENES: ADQUISICION DE ESTRUCTURAS MODULAES METALICAS LIVIANAS DE FACIL ARMADO PARA EL MONETAJE DE 98 PUENTES MODULARES VEHICULARES (ITEM II) ZONA SUR</t>
  </si>
  <si>
    <t>PEC 002-2018-MTC/21</t>
  </si>
  <si>
    <t>CONSORCIO HARDZONE -CATIC (ITEM 2)</t>
  </si>
  <si>
    <t>18/03/2019</t>
  </si>
  <si>
    <t>ADQUISICION DE UNIFORME INSTITUCIONAL PARA EL PERSONAL DE LA SEDE CENTRAL DE PROVIAS DESCENTRALIZADO ITEM 2 CABALLEROS</t>
  </si>
  <si>
    <t>G &amp; F CUEROS Y DERIVADOS SOCIEDAD ANONIMA CERRADA - G &amp; F CUEROS Y DERIVADOS S.A.C.</t>
  </si>
  <si>
    <t>17/01/2019</t>
  </si>
  <si>
    <t>ADQUISICION DE LICENCIA DE SOFTWARE DE INFORMACION GEOGRAFICA</t>
  </si>
  <si>
    <t>AS 001-2019-MTC/21-1</t>
  </si>
  <si>
    <t>28/06/2019</t>
  </si>
  <si>
    <t>ADQUISICION DE GPS</t>
  </si>
  <si>
    <t>AS 002-2019-MTC/21-1</t>
  </si>
  <si>
    <t>crrr</t>
  </si>
  <si>
    <t>01/07/2019</t>
  </si>
  <si>
    <t>CONTRATACION DEL SERVICIO DE ASESORIA TECNICA ESPECIALIZADA CON ORGANISMO MULTILATERAL FINANCIERO PARA EL PROYECTO MULTILATERAL FINANCIERO PARA EL PROYECTO DE INVERSION: "CREACION DE UN SISTEMA DE ATENCION DE EMERGENCIAS, URGENCIAS E INFORMACION EN LIMA METROPOLITANA Y EL CALLAO 911"</t>
  </si>
  <si>
    <t>PROCEDIMIENTO ESPECIAL</t>
  </si>
  <si>
    <t>NO APLICA</t>
  </si>
  <si>
    <t>RES-PROC-1-2019-FITEL-1</t>
  </si>
  <si>
    <t>L0000006135 - BANCO INTERNACIONAL DE RECONSTRUCCIÓN Y FOMENTO</t>
  </si>
  <si>
    <t>EJECUTADO</t>
  </si>
  <si>
    <t>---</t>
  </si>
  <si>
    <t>ADQUISICION DE LICENCIAS DE SOFTWARE DE INFORMACION GEOGRAFICA PARA EL PROGRAMA NACIONAL DE TELECOMUNICACIONES</t>
  </si>
  <si>
    <t>LP-SM-1-2019-MTC/24-1</t>
  </si>
  <si>
    <t>20101984291 - TELEMATICA S A</t>
  </si>
  <si>
    <t>ADQUISICIÓN DE LICENCIAS DE SOFTWARE DE ADMINISTRACIÓN DE PROYECTOS PARA EL PROGRAMA NACIONAL DE TELECOMUNICACIONES</t>
  </si>
  <si>
    <t>AS-SM-2-2019-MTC/24-1</t>
  </si>
  <si>
    <t>20550126959 - REDES Y SERVICIOS S.A.C.</t>
  </si>
  <si>
    <t>ADQUISICION DE COMPUTADORAS DE ESCRITORIO</t>
  </si>
  <si>
    <t>COMPRA POR CATALOGO ELECTRONICO DE ACUERDO MARCO</t>
  </si>
  <si>
    <t>20602754104 - GRUPO TASPAC EIRL</t>
  </si>
  <si>
    <t>ADQUISICION DE IMPRESORAS MULTIFUNCIONALES</t>
  </si>
  <si>
    <t>20507666915 - ALLSTORCORP S.A.C.</t>
  </si>
  <si>
    <t>ADQUISICION DE COMPUTADORAS PORTATILES</t>
  </si>
  <si>
    <t>20529079771 - RICKOM EMPRESA INDIVIDUAL DE RESPONSABILIDAD LIMITADA</t>
  </si>
  <si>
    <t>SERVICIO DE SEGUROS PATRIMONIALES Y PERSONALES</t>
  </si>
  <si>
    <t>CONCURSO PUBLICO (COMPRA CORPORATIVA A CARGO DEL MTC)</t>
  </si>
  <si>
    <t>20100041953 - RIMAC SEGUROS Y REASEGUROS</t>
  </si>
  <si>
    <t>EN EJECUCION</t>
  </si>
  <si>
    <t>1 CONTRATACIÓN DEL SERVICIO DE ALOJAMIENTO, ALIMENTACIÓN E INSTALACIONES PARA LOS ATLETAS Y OFICIALES TÉCNICOS DE EQUIPO QUE PARTICIPARÁN EN LA DISCIPLINA DE VELA EN EL MARCO DE LA ORGANIZACIÓN Y DESARROLLO DE LOS XVIII JUEGOS PANAMERICANOS LIMA 2019 Y SEXTOS JUEGOS PARAPANAMERICANOS 2019</t>
  </si>
  <si>
    <t>CD N° 004-2019--MTC/34-2019</t>
  </si>
  <si>
    <t>SUM ALZADA YPRECIOS UNITARIOS</t>
  </si>
  <si>
    <t>004-2019</t>
  </si>
  <si>
    <t>INVERSIONES NACIONALES DE TURISMO S.A RUC 20114803228</t>
  </si>
  <si>
    <t xml:space="preserve">CON CONTRATO </t>
  </si>
  <si>
    <t xml:space="preserve">CONCLUIDO </t>
  </si>
  <si>
    <t>2 SERVICIO DE DISEÑO E INSTALACIÓN Y ORNAMENTACIÓN DE LOS SALTOS Y EQUIPAMIENTO DEPORTIVO DE LAS PRUEBAS DE CROSS COUNTRY PARA LAS COMPETENCIAS ECUESTRES</t>
  </si>
  <si>
    <t>CONTRATACION INTERNACIONAL N°024-2019-MTC/34</t>
  </si>
  <si>
    <t>024-2019</t>
  </si>
  <si>
    <t>JOSÉ LUIS ORTELLI CUIT 20105253622</t>
  </si>
  <si>
    <t>3 ADQUISICIÓN DE MATERIALES PARA LA FABRICACIÓN DE LAS TARJETAS DE IDENTIFICACIÓN Y ACREDITACIÓN PANAMERICANA/PARAPANAMERICANA (PIAC) QUE SE UTILIZARÁN EN LOS XVIII JUEGOS PANAMERICANOS Y SEXTOS PARAPANAMERICANOS DEL 2019</t>
  </si>
  <si>
    <t>UNOPS</t>
  </si>
  <si>
    <t>THOMAS GREG &amp; SONS DE PERU SOCIEDAD ANÓNIMA RUC  20349792193</t>
  </si>
  <si>
    <t>4 CONTRATACIÓN DE UN VETERINARIO ESPECIALIZADO EN EL MANEJO DE LAS CLÍNICAS EQUINAS DE MEGA EVENTOS DEPORTIVOS PARA LIDERAR AL EQUIPO DE VETERINARIOS DE LA CLINICA VETERINARIA DE LA SEDE ECUESTRE.</t>
  </si>
  <si>
    <t xml:space="preserve">CONTRATACION INTERNACIONAL </t>
  </si>
  <si>
    <t>036-2019</t>
  </si>
  <si>
    <t>JACK RAY SNYDER  Pasaporte N° 565515027</t>
  </si>
  <si>
    <t>5 ADQUISICIÓN DE ELEMENTOS DE SEGURIDAD PARA GARANTIZAR LA CANALIZACIÓN VIAL DE LOS VEHÍCULOS ACREDITADOS QUE CIRCULARÁN POR EL CARRIL EXCLUSIVO QUE SE IMPLEMENTARÁ DURANTE EL DESARROLLO DE LOS JUEGOS PANAMERICANOS Y PARAPANAMERICANOS LIMA 2019</t>
  </si>
  <si>
    <t>CD Nº 022-2019-MTC/34</t>
  </si>
  <si>
    <t>022-2019</t>
  </si>
  <si>
    <t>SIGNO VIAL PERÚ SAC RUC  20492999157</t>
  </si>
  <si>
    <t>6 CONTRATACION DEL SERVICIO DE UN OPERADOR PARA LA GESTION DE ALOJAMIENTO, ALIMENTACION, RESERVA Y EMISION DE BOLETOS AEREOS INTERNACIONALES PARA LOS XVIII JUEGOS PANAMERICANOS Y SEXTOS JUEGOS PARAPANAMERICANOS DEL 2019</t>
  </si>
  <si>
    <t xml:space="preserve"> UNOPS</t>
  </si>
  <si>
    <t>BCD  TRAVEL SA. RUC  20391986496</t>
  </si>
  <si>
    <t>7 SERVICIO DE HOUSEKEEPING INTEGRAL PARA LA VILLA DE ATLETAS Y VILLA SATÉLITE ESCUELA NAVAL PARA LOS XVIII JUEGOS PANAMERICANOS Y SEXTOS JUEGOS PARAPANAMERICANOS LIMA 2019 - Lotes 1 y 2</t>
  </si>
  <si>
    <t>CONSORCIO GUSAL PERU RUC 20601066123</t>
  </si>
  <si>
    <t>8 SERVICIO DE SEGURIDAD PRIVADA PARA LAS SEDES DE COMPETENCIA Y DE NO COMPETENCIA DE LOS XV III JUEGOS PANAMERICANOS Y SEXTOS JUEGOS PARAPANAMERICANOS LIMA 2019 -LOTE 1, 2, 3 Y 5</t>
  </si>
  <si>
    <t>SERVICIO DE VIGILANCIA CANINA SA RUC 20100353416</t>
  </si>
  <si>
    <t>9 CONTRATACIÓN DEL SERVICIO DE IMPLEMENTACIÓN DE LA INFRAESTRUCTURA TEMPORAL (OVERLAY) BAJO LA MODALIDAD DE LLAVE EN MANO, DE LAS SEDES: LIMA GOLF CLUB, AEROPUERTO DE LIMA, CLUB LAWN TENNIS, ALBUFERA DE MEDIO MUNDO Y VENUES DE ENTRENAMIENTO</t>
  </si>
  <si>
    <t>CONTRATACIÓN DIRECTA Nº 023-2019-MTC/34</t>
  </si>
  <si>
    <t>023-2019</t>
  </si>
  <si>
    <t>EXPOSISTEMAS SERVICIOS S.A.C RUC 20510264542</t>
  </si>
  <si>
    <t>10 CONTRATACIÓN DEL SERVICIO DE PRODUCCIÓN, INSTALACIÓN, DESMONTAJE Y RECICLAJE DE LA IMAGEN DE LOS JUEGOS (LOOK OF THE GAMES) DE LOS XVIII JUEGOS PANAMERICANOS DEL 2019 Y SEXTOS JUEGOS PARAPANAMERICANOS LIMA 2019</t>
  </si>
  <si>
    <t>CORPORACIÓN GRÁFICA NAVARRETE S.A RUC 20347258611</t>
  </si>
  <si>
    <t>11 CONTRATACIÓN DEL SERVICIO DE ALOJAMIENTO, ALIMENTACIÓN, COFEE BREAK, SALAS DE CONFERENCIA Y ESTACIONAMIENTOS PARA EL HOTEL FAMILIA DE LOS JUEGOS PANAMERICANOS Y PARAPANAMERICANOS LIMA 2019</t>
  </si>
  <si>
    <t>CD N° 005-2019-MTC/34</t>
  </si>
  <si>
    <t>SUMA ALZADA Y PRECIOS UNITARIOS</t>
  </si>
  <si>
    <t>005-2019</t>
  </si>
  <si>
    <t>INVERSIONES NACIONALES DE TURISMO S.A. RUC 20114803228</t>
  </si>
  <si>
    <t>12 CONTRATACIÓN DEL SERVICIO DE PRODUCCIÓN INTEGRAL, PLANEAMIENTO, IMPLEMENTACION Y DESARRROLLO DE UNA SEDE CULTURAL EN EL MARCO DEL PROGRAMA CULTURAL PARA LOS XVIII JUEGOS PANAMERICANOS Y SEXTOS JUEGOS PARAPANAMERICANOS LIMA 2019</t>
  </si>
  <si>
    <t>El CONSORCIO COREBACK TOTAL( OPEN 24 E.I.R.L.  con   RUC Nº 20600657373),  TOTAL PRODUCCIONES S.A</t>
  </si>
  <si>
    <t>13 CONTRATACIÓN DEL SERVICIO DE IMPLEMENTACIÓN DE LA INFRAESTRUCTURA TEMPORAL (OVERLAY) BAJO LA MODALIDAD DE LLAVE EN MANO, CON EL OBJETIVO DE PROVEER LAS INSTALACIONES TEMPORALES DE LAS SEDES: LAGUNA BUJAMA, RIO CAÑETE – LUNAHUANA Y COMPLEJO PUNTA ROCAS, PARA LA REALIZACION DE LOS XVIII JUEGOS PANAMERICANOS Y SEXTOS JUEGOS PARAPANAMERICANOS 2019</t>
  </si>
  <si>
    <t>CONTRATACIÓN DIRECTA Nº 027-2019-MTC/34</t>
  </si>
  <si>
    <t>027-2019</t>
  </si>
  <si>
    <t>SOLUCIONES ESTRUCTURALES S.A.C RUC 20506963754</t>
  </si>
  <si>
    <t>Contratación del servicio de correo electrónico, portal web y directorio activo institucional en la nube</t>
  </si>
  <si>
    <t>Sin modalidad</t>
  </si>
  <si>
    <t>AS-SM-1-2019-APN-1</t>
  </si>
  <si>
    <t>20543312232     SOFTLINE INTERNATIONAL PERU SAC</t>
  </si>
  <si>
    <t>Contrato en ejecución</t>
  </si>
  <si>
    <t>Adquisición del Licenciamiento de software Arcgis o equivalente, actualizada a la version vigente</t>
  </si>
  <si>
    <t>Contratacion Directa</t>
  </si>
  <si>
    <t>Procedimiento</t>
  </si>
  <si>
    <t>CD-1-2019-APN-1</t>
  </si>
  <si>
    <t>20101984291     TELEMATICA S.A</t>
  </si>
  <si>
    <t>Contrato culminado</t>
  </si>
  <si>
    <t>Contratacion del servicio de seguros patrimoniales y personales para la APN - Item 1 Riesgos Humanos</t>
  </si>
  <si>
    <t>AS-SM-4-2019-APN-1</t>
  </si>
  <si>
    <t>20332970411     PACIFICO COMPAÑÍA DE SEGUROS Y REASEGUROS</t>
  </si>
  <si>
    <t>Contratacion del servicio de seguros patrimoniales y personales para la APN - Item 2 Riesgos Patrimoniales</t>
  </si>
  <si>
    <t>Contratación del servicio de un enlace de datos dedicado entre la sede central de la Autoridad Portuaria Nacional y un sistema de CCTV de propiedad de la APN en el Terminal Portuario Euroandinos (TPE) de Paita</t>
  </si>
  <si>
    <t>AS-SM-8-2019-APN-1</t>
  </si>
  <si>
    <t>20467534026     AMERICA MOVIL PERU S.A.C</t>
  </si>
  <si>
    <t>Contratación del servicio de monitoreo y analisis de calidad de aire, agua de mar y sedimentos marinos a realziarse en seis terminales portuarios a nivel nacional</t>
  </si>
  <si>
    <t>AS-SM-13-2019-APN-1</t>
  </si>
  <si>
    <t>20600651901     ANALYTICAL LABORATORY EIRL</t>
  </si>
  <si>
    <t>Contratación del servicio de produccion, organizacion y ejecución para la realización del taller y reunión del concejo de la red de servicios portuarios de la APEC - APSN (APEC PORT SERVICES NETWORK) y el taller de la APN como parte del desarrollo del proyecto financiado por la APEC - APSN, a realizarse el próximo 23,24 y 25 de septiembre en la ciudad del Cusco</t>
  </si>
  <si>
    <t>AS-SM-12-2019-APN-1</t>
  </si>
  <si>
    <t>20502257472     JOE QUISPE SRL</t>
  </si>
  <si>
    <t>Contratación del servicio de solución DRP - Dissaster Recovery Platform (Plataforma de Recuperación de Desastres)</t>
  </si>
  <si>
    <t>AS-SM-15-2019-APN-1</t>
  </si>
  <si>
    <t>20517719154     ORION PERU SAC</t>
  </si>
  <si>
    <t>Contratacion del Servicio de Mesa de Ayuda, Servicio de Monitoreo De Servidores Y Mantenimiento Preventivo Y Correctivo De Los Equipos De Computo De La Autoridad Portuaria Nacional A Nivel Nacional</t>
  </si>
  <si>
    <t>AS-SM-11-2019-APN-1</t>
  </si>
  <si>
    <t>20423794250     B.S BUSINESS SOLUTION CONSULTORES SAC</t>
  </si>
  <si>
    <t>Adquisición de instalación de dispositivos Ais ATON y optimización del Sistema de señalización y balizamiento del Canal de Acceso al Puerto del Callao</t>
  </si>
  <si>
    <t>AS-023-2019-APN</t>
  </si>
  <si>
    <t>20510643641     CONSORCIO LGT SOLAR EIRL - MOBILIS SOCIEDAD POR ACCIONES SIMPLIFICADA</t>
  </si>
  <si>
    <t xml:space="preserve">SERVICIO DE SEGURIDAD Y VIGILANCIA </t>
  </si>
  <si>
    <t>CP</t>
  </si>
  <si>
    <t>EN PROCESO</t>
  </si>
  <si>
    <t xml:space="preserve">SERVICIO DE LIMPIEZA DE INMUEBLES </t>
  </si>
  <si>
    <t xml:space="preserve">SERVICIO DE MANTENIMIENTO PREVENTIVO Y CORRECTIVO DE LA FLOTA VEHICULAR </t>
  </si>
  <si>
    <t>AS</t>
  </si>
  <si>
    <t>AS N° 006-2018-AATE</t>
  </si>
  <si>
    <t>JAPAN TECH SAC</t>
  </si>
  <si>
    <t>EN EJECUCION POR FUSION -AATE</t>
  </si>
  <si>
    <t>SERVICIO DE TELEFONIA MOVIL</t>
  </si>
  <si>
    <t>CP N° 003-2018-ATTE</t>
  </si>
  <si>
    <t xml:space="preserve">ENTEL PERU SAC    </t>
  </si>
  <si>
    <t>SERVICIO DE TELEFONIA FIJA</t>
  </si>
  <si>
    <t>AS N° 024-2017-AATE</t>
  </si>
  <si>
    <t xml:space="preserve">TELEFÓNICA DEL PERU S.A.A </t>
  </si>
  <si>
    <t>ADQUISICION DE COMBUSTIBLE PARA LA FLOTA VEHICULAR</t>
  </si>
  <si>
    <t>SIE</t>
  </si>
  <si>
    <t>SIE N° 001-2018-AATE</t>
  </si>
  <si>
    <t>GRIFOS ESPINOZA S.A. / OPERADORES DE ESTACION</t>
  </si>
  <si>
    <t>CONTRATACION DEL SERVICIO DE SEGUROS PATRIMONIALES: MULTIRIESGO, 3D, RESPONSABILIDAD CIVIL, VEHICULOS Y ACCIDENTES PERSONALES</t>
  </si>
  <si>
    <t>CP-SM-1-2020-MML/IMPL/CS-1</t>
  </si>
  <si>
    <t>EN EJECUCION POR FUSION - PROTRANSPORTE</t>
  </si>
  <si>
    <t>SERVICIO DE ACCESO DEDICADO A INTERNET</t>
  </si>
  <si>
    <t>CP N° 001-2017-AATE</t>
  </si>
  <si>
    <t>OPTICAL TECHNOLOGIES S.A.C.</t>
  </si>
  <si>
    <t>SERVICIO DE TELEFONÍA MÓVIL PARA LA SUTRAN</t>
  </si>
  <si>
    <t>CONCURSO PUBLICO</t>
  </si>
  <si>
    <t>CP-SM-1-2019-SUTRAN/05.1-1</t>
  </si>
  <si>
    <t>20467534026 - AMERICA MOVIL PERU S.A.C.</t>
  </si>
  <si>
    <t>ADQUISICIÓN DE ALCOHOLÍMETROS (ANALIZADORES DE ALIENTO EVIDENCIALES) Y ACCESORIOS ADICIONALES PARA LAS UNIDADES DESCONCENTRADAS DE LA SUTRAN</t>
  </si>
  <si>
    <t>AS-SM-14-2019-SUTRAN/05.1-1</t>
  </si>
  <si>
    <t>20203526041 - REPRESENTACIONES ROBINSON 2000 E I R L</t>
  </si>
  <si>
    <t>ADQUISICIÓN DE INDUMENTARIA PARA EL PERSONAL DE LAS UNIDADES DESCONCENTRADAS Y ESTACIONES DE PESAJE</t>
  </si>
  <si>
    <t>AS-SM-11-2019-SUTRAN/05.1-1</t>
  </si>
  <si>
    <t>20511009210 - FENITEX S.A.C.
10106616111 - DAVILA ALTAMIRANO FLAVIA
20552725493 - ZEGRO E.I.R.L.</t>
  </si>
  <si>
    <t>SERVICIO DE MANTENIMIENTO CORRECTIVO DE LOS VEHICULOS DE LA SEDE CENTRAL DE LA SUTRAN</t>
  </si>
  <si>
    <t>CP-SM-2-2019-SUTRAN/05.1-1</t>
  </si>
  <si>
    <t>20538331521 - ADRIASOL PERU GROUP E.I.R.L</t>
  </si>
  <si>
    <t xml:space="preserve"> ADQUISICION E INSTALACION DE GRUPOS ELECTROGENOS PARA LAS ESTACIONES DE PESAJE ADMINISTRADOS POR SUTRAN</t>
  </si>
  <si>
    <t>AS-SM-6-2019-SUTRAN/05.1-1</t>
  </si>
  <si>
    <t>20553231273 - GFF KEYPOWER EQUIPMENT S.A.-KEYPOWER S.A.</t>
  </si>
  <si>
    <t>ADQUISICIÓN E INSTALACIÓN DE SISTEMAS CCTV SOBRE IP PARA ESTACIONES DE PESAJE ADMINISTRADOS POR LA SUTRAN (CÁMARAS DE INSPECCIÓN)</t>
  </si>
  <si>
    <t>AS-SM-13-2019-SUTRAN/05.1-1</t>
  </si>
  <si>
    <t>20451826817 - ISA INDUSTRIAL S.A.C</t>
  </si>
  <si>
    <t>SERVICIO DE LIMPIEZA Y MANTENIMIENTO DE LAS SEDES DE LA SUTRAN</t>
  </si>
  <si>
    <t>CP-SM-3-2019-SUTRAN/05.1-1</t>
  </si>
  <si>
    <t>20113676231 - LIVA SOCIEDAD DE RESPONSABILIDAD LTDA.</t>
  </si>
  <si>
    <t>ADQUISICIÓN E INSTALACIÓN DE SISTEMAS LPR PARA LAS ESTACIONES DE PESAJE ADMINISTRADAS POR LA SUTRAN (CÁMARAS DE RECONOCIMIENTO DE PLACAS PATENTE)</t>
  </si>
  <si>
    <t>AS-SM-19-2019-SUTRAN/05.1-1</t>
  </si>
  <si>
    <t>20545014042 - RFID RADICAL SOLUTIONS SOCIEDAD ANONIMA CERRADA - RFID RADICAL SOLUTIONS S.A.C.</t>
  </si>
  <si>
    <t>ADQUISICIÓN E INSTALACIÓN DE GRUPOS ELECTRÓGENOS (20-24 KW) PARA LAS ESTACIONES DE PESAJE ADMINISTRADOS POR LA SUTRAN</t>
  </si>
  <si>
    <t>AS-SM-20-2019-SUTRAN/05.1-1</t>
  </si>
  <si>
    <t>ADQUISICIÓN DE CUATRO(04) CINEMÓMETROS PARA LAS ACCIONES DE FISCALIZACIÓN EN LA UNIDAD DESCONCENTRADA DE LIMA Y UNIDAD DESCONCENTRADA DE LA LIBERTAD.</t>
  </si>
  <si>
    <t>AS-SM-15-2019-SUTRAN/05.1-2</t>
  </si>
  <si>
    <t>20602298290 - PERKONS S/A - PERU</t>
  </si>
  <si>
    <t>CONTRATACIÓN DE SERVICIO DE SEGURIDAD Y VIGILANCIA PARA LA SEDE CENTRAL, AV. ARENALES N 452 JESUS MARIA, LOCAL PETIT THOUARS N 938 CERCADO DE LIMA Y ARCHIVO CENTRAL AV. EMILIO ALTHAUS N 762 LINCE DE LA SUTRAN</t>
  </si>
  <si>
    <t>CP-SM-4-2019-SUTRAN/05.1-1</t>
  </si>
  <si>
    <t>20535783650 - A.V.I SEGURIDAD PRIVADA S.A.C.</t>
  </si>
  <si>
    <t>SERVICIO DE TELEVISIÓN POR CABLE TV Y/O CABLE TV SATELITAL PARA EL MINISTERIO</t>
  </si>
  <si>
    <t>271 - ADJUDICACIÓN SIMPLIFICADA</t>
  </si>
  <si>
    <t>AS-SM-13-2020-MTC/10-1</t>
  </si>
  <si>
    <t>20100017491 - TELEFONICA DEL PERU SAA</t>
  </si>
  <si>
    <t>CONSENTIDO BUENA PRO</t>
  </si>
  <si>
    <t>SERVICIO DE INTERMEDIACIÓN ELECTRÓNICA</t>
  </si>
  <si>
    <t>75 - CONCURSO PÚBLICO</t>
  </si>
  <si>
    <t>AS-SM-1-2020-MTC/10-1</t>
  </si>
  <si>
    <t>DESIERTO</t>
  </si>
  <si>
    <t>SERVICIO DE EXTENSIÓN DE GARANTÍA DE SISTEMA DE ALMACENAMIENTO MARCA DELL</t>
  </si>
  <si>
    <t>(CP-SM-1-2020-MTC/10-1)
AS-SM-10-2020-MTC/10-2</t>
  </si>
  <si>
    <t xml:space="preserve">GRUPO TECNOLOGICO DEL PERU S.A.-EQUIPOS ANALITICOS Y TECNOLOGIA DE INFORMACION S.A.C. </t>
  </si>
  <si>
    <t>EJECUCION</t>
  </si>
  <si>
    <t>SERVICIO DE ELABORACION DE EXPEDIENTE TÉCNICO Y EJECUCIÓN DE LA OBRA: REHABILITACIÓN DE PUENTES   PIURA 2: (OBRA 1: PUENTE LAGUNITOS Y ACCESOS, PUENTE BRAULIO Y ACCESOS, PUENTE SAN JOSÉ Y ACCESOS Y PUENTE SANTA CRUZ Y ACCESOS), DEPARTAMENTO DE PIURA.</t>
  </si>
  <si>
    <t>511 - PROCEDIMIENTO ESPECIAL DE CONTRATACIÓN</t>
  </si>
  <si>
    <t>PEC-PROC-1-2020-MTC-1</t>
  </si>
  <si>
    <t>20101029442 - INCOT S.A.C. CONTRATISTAS GENERALES</t>
  </si>
  <si>
    <t>SERVICIO DE SEGURIDAD Y VIGILANCIA   CER IQUITOS</t>
  </si>
  <si>
    <t>AS-SM-45-2019-MTC/10-2</t>
  </si>
  <si>
    <t>20601692806 - HALCONES SECURITY COMPANY S.A.C.</t>
  </si>
  <si>
    <t>SERVICIO DE SEGURIDAD Y VIGILANCIA   CER PUCALLPA</t>
  </si>
  <si>
    <t xml:space="preserve">AS-SM-44-2019-MTC/10-3
</t>
  </si>
  <si>
    <t>20393670682 - COMPAÑIA DE PROTECCION DETEKTA S.R.L.</t>
  </si>
  <si>
    <t>SERVICIO DE SEGURIDAD Y VIGILANCIA PARA LOS TERRENOS DE TITULARIDAD DEL MINISTERIO DE TRANSPORTES Y COMUNICACIONES DONDE SE AMPLIARÁ EL AEROPUERTO DE IQUITOS, CORONEL FAP FRANCISCO SECADA VIGNETA</t>
  </si>
  <si>
    <t>AS-SM-2-2020-MTC/10-3</t>
  </si>
  <si>
    <t>ADQUISICION DE PILAS PARA LOS EQUIPOS DE CÓMPUTO TECLADO Y MOUSE</t>
  </si>
  <si>
    <t>104 - COMPRAS POR CATÁLOGO (CONVENIO MARCO)</t>
  </si>
  <si>
    <t>ADQUISICIÓN DE PAPEL HIGIÉNICO Y PAPEL TOALLA PARA LOS SERVICIOS DE LA SEDE PRINCIPAL DEL MTC</t>
  </si>
  <si>
    <t xml:space="preserve">ADQUISICIÓN DE TONER PARA IMPRESORAS </t>
  </si>
  <si>
    <t>ADQUISICIÓN DE UTILES DE OFICINA</t>
  </si>
  <si>
    <t>SERIVICIO DE EMISIÓN DE BOLETOS AEREOS  NACIONALES</t>
  </si>
  <si>
    <t xml:space="preserve">ADQUISICIÓN DE TINTAS PARA IMPRESORAS </t>
  </si>
  <si>
    <t>SIN REQUERIMIENTO</t>
  </si>
  <si>
    <t>ADQUICIÓN DE INSUMOS PARA LA PRODUCCIÓN DE LICENCIAS DE CONDUCIR</t>
  </si>
  <si>
    <t>82 - LICITACIÓN PÚBLICA</t>
  </si>
  <si>
    <t>ESTUDIO DE MERCADO</t>
  </si>
  <si>
    <t>SERVICIO DE INFORMACIÓN REGULATORIA DE LOS MERCADOS DE COMUNICACIÓN</t>
  </si>
  <si>
    <t>76 - CONTRATACIÓN INTERNACIONAL</t>
  </si>
  <si>
    <t>SERVICIO DE MANTENIMIENTO Y REPARACION DE DISPENSADORES DE AGUA CALIENTE Y FRIA</t>
  </si>
  <si>
    <t>SERVICIO DE SEGURIDAD Y VIGILANCIA EN EL CDT EN LA CIUDAD DE PUCALLPA</t>
  </si>
  <si>
    <t>SERVICIO DE SEGURIDAD Y VIGILANCIA EN EL CDT EN LA CIUDAD DE AYACUCHO</t>
  </si>
  <si>
    <t>AS-SM-3-2020-MTC/10-1</t>
  </si>
  <si>
    <t>20494887267 - SERMAX PERU S.R.L.</t>
  </si>
  <si>
    <t>SERVICIOS PARA LA IMPLEMENTACIÓN DEL SERVICIO AEROPORTUARIO EN EL DISTRITO DE TENIENTE MANUEL CLAVERO, PROVINCIA DE PUTUMAYO DEL DEPARTAMENTO DE LORETO (SOPLIN VARGAS)</t>
  </si>
  <si>
    <t>AS-SM-14-2020-MTC/10-1
(CP-SM-3-2020-MTC/10-1)</t>
  </si>
  <si>
    <t>SERVICIOS PARA LA IMPLEMENTACIÓN DEL SERVICIO AEROPORTUARIO EN EL DISTRITO DE BARRANCA, PROVINCIA DEL DATEM DEL MARAÑON DEL DEPARTAMENTO DE LORETO (SAN LORENZO).</t>
  </si>
  <si>
    <t>CP-SM-2-2020-MTC/10-1</t>
  </si>
  <si>
    <t>CONSORCIO CIH BARRANCA</t>
  </si>
  <si>
    <t>ADQUISICIÓN DE UNIFORME INSTITUCIONAL 2020</t>
  </si>
  <si>
    <t xml:space="preserve">ADQUISICIÓN DE CINTAS MAGNETICAS </t>
  </si>
  <si>
    <t>ADQUISICIÓN DE CINTAS  PARA IMPRESORA TERMINCA (DATACARD)</t>
  </si>
  <si>
    <t>SUMINISTRO DE COMBUSTIBLE PARA EL PARQUE AUTOMOTOR DEL MTC</t>
  </si>
  <si>
    <t>384 - SUBASTA INVERSA ELECTRÓNICA</t>
  </si>
  <si>
    <t>SIE-SIE-1-2020-MTC/10-1</t>
  </si>
  <si>
    <t>20511995028 - TERPEL PERU S.A.C.
20565643496 - GLOBAL FUEL SOCIEDAD ANONIMA
20127765279 - COESTI S.A.</t>
  </si>
  <si>
    <t>ADQUISICION DE PETROLEO DIESEL B5 S50 PARA LAS UNIDADES DE TRANSPORTE DEL FERROCARRIL HUANCAYO   HUANCAVELICA</t>
  </si>
  <si>
    <t>ADQUISICIÓN  DE PETROLEO DIESEL B5 S50 PARA LAS UNIDADES VEHICULARES DEL POOL DE LA SEDE CENTRAL DEL MTC</t>
  </si>
  <si>
    <t>CONTRATO DEL SERVICIO DE ALQUILER DE SERVIDOR PARA CONTINGENCIA DEL SISTEMA ELLIPSE DEL MTC.</t>
  </si>
  <si>
    <t>SERVICIO DE TELEFONIA FIJA   LARG. DIST.NAC., INTERNACIONAL Y MOVIL</t>
  </si>
  <si>
    <t>AS-SM-15-2020-MTC/10-1</t>
  </si>
  <si>
    <t>SERVICIO DE TELEFONÍA FIJA PARA SEDES PERIFÉRICAS DEL MTC</t>
  </si>
  <si>
    <t>SERVICIO DE MANTENIMIENTO Y CONSERVACIÓN DE ÁREAS VERDES EN LA SEDE CENTRAL Y LOCALES PERIFÉRICOS DEL MTC</t>
  </si>
  <si>
    <t>SERVICIO DE ALMACENAJE, ARCHIVAMIENTO Y CUSTODIA DE LEGAJOS DEL PERSONAL AERONAUTICO DE LA DIRECCION DE CERTIFICACIONES</t>
  </si>
  <si>
    <t>SERVICIO DE SEGURO PERSONAL Y PATRIMONIAL</t>
  </si>
  <si>
    <t>SERVICIO DE TRANSMISION DE DATOS ENTRE EL MTC Y SUS OFICINAS REMOTAS</t>
  </si>
  <si>
    <t>SERVICIO DE EXTENSION DE GARANTIA, SOPORTE TECNICO Y MANTENIMIENTO PARA SISTEMA DE COMUNICACIONES UNIFICADAS</t>
  </si>
  <si>
    <t>SERVICIO DE SEGURIDAD Y VIGILANCIA EN EL CDT EN LA CIUDAD DE TARAPOTO</t>
  </si>
  <si>
    <t>TOMA DE INVENTARIO FISICO DE BIENES PATRIMONIALES</t>
  </si>
  <si>
    <t>SERVICIO DE LIMPIEZA   SEDE CENTRAL</t>
  </si>
  <si>
    <t>SERVICIO DE LIMPIEZA   FERROCARRIL HUANCAYO HUANCAVELICA</t>
  </si>
  <si>
    <t>ELABORACIÓN DEL EXPEDIENTE TÉCNICO Y EJECUCIÓN DE LA OBRA: REHABILITACIÓN DE PUENTES: PUENTE VERDE Y ACCESOS, PUENTE HUAMPANI Y ACCESOS, Y PUENTE HUANCAR Y ACCESOS - DEPARTAMENTO DE LIMA</t>
  </si>
  <si>
    <t>PEC-NCPD-PROC-22-2019-MTC-3</t>
  </si>
  <si>
    <t>SERVICIO DE ARRENDAMIENTO DE INMUEBLE PARA LAS OFICINAS ADMINISTRATIVAS DE LA DIRECCIÓN GENERAL DE PROGRAMAS Y PROYECTOS DE TRANSPORTE - EQUIPO ESPECIAL ENCARGADO DE LA RECONSTRUCCIÓN CON CAMBIOS, EN EL DISTRITO  DE JESÚS MARÍA, PROVINCIA Y DEPARTAMENTO DE LIMA</t>
  </si>
  <si>
    <t>293 - CONTRATACIÓN DIRECTA</t>
  </si>
  <si>
    <t>DIRECTA-PROC-1-2020-MTC/10-1</t>
  </si>
  <si>
    <t>20555313072 - SCIPION SOCIEDAD ANONIMA CERRADA - SCIPION S.A.C.</t>
  </si>
  <si>
    <t>ELABORACION DEL EXPEDIENTE TECNICO Y EJECUCION DE LA OBRA: PAQUETE 12 - INSTALACION DE PUENTE MODULAR EN LAS REGIONES DE LA LIBERTAD, PIURA, AREQUIPA, HUANCAVELICA E ICA</t>
  </si>
  <si>
    <t>CONSORCIO SOL DEL NORTE - OBRA 1 (CONSENTIDO: S/ 5,936,546.19)
INCOT S.A.C. CONTRATISTAS GENERALES - OBRA 4 (CONSENTIDO: S/ 9,795,016.28)</t>
  </si>
  <si>
    <t>SERVICIO PARA REALIZAR TRAMITE DE DERECHOS NOTARIALES Y REGISTRALES DE LOS 196 MÓDULOS DE VIVIENDA DE LA URB. SAN AGUSTÍN A NOMBRE DE LOS BENEFICIARIOS DEL PACRI</t>
  </si>
  <si>
    <t>ADQUISICION DE SILLAS GIRATORIAS DE METAL CON BRAZOS PARA LAS DIFERENTES OFICINAS Y DIRECCIONES DEL MINISTERIO DE TRANSPORTES Y COMUNICACIONES</t>
  </si>
  <si>
    <t>SUPERVISIÓN DE LA ELABORACIÓN DE EXPEDIENTE TÉCNICO  Y EJECUCIÓN DE LA OBRA: PAQUETE 12 INSTALACION DE PUENTE MODULAR EN LAS REGIONES DE LA LIBERTAD, PIURA, AREQUIPA, HUANCAVELICA E ICA</t>
  </si>
  <si>
    <t>PEC-NCPD-PROC-3-2020-MTC/10-3</t>
  </si>
  <si>
    <t>CONSORCIO RMG</t>
  </si>
  <si>
    <t>ADQUISICION DE EQUIPOS TECNOLÓGICOS DIFERENTES OFICINAS Y DIRECCIONES DEL MINISTERIO DE TRANSPORTES Y COMUNICACIONES</t>
  </si>
  <si>
    <t>SERVICIO DE DEFENSA LEGAL PARA EX EX SECRETARIO GENERAL DEL MINISTERIO DE TRANSPORTE Y COMUNICACIONES - R.S. 034-2020-MCT/04</t>
  </si>
  <si>
    <t>DIRECTA-PROC-2-2020-MTC/10-1</t>
  </si>
  <si>
    <t>20523869346 - ESTUDIO LLACZA &amp; ASOCIADOS SOCIEDAD CIVIL DE RESPONSABILIDAD LIMITADA</t>
  </si>
  <si>
    <t>SERVICIO DE SEGURIDAD Y VIGILANCIA PARA EL CENTRO DESCONCENTRADO TERRITORIAL DE TACNA</t>
  </si>
  <si>
    <t>AS-SM-58-2019-MTC/10-2</t>
  </si>
  <si>
    <t>20560001861 - CORPORACION WATCHMAN S.R.L.</t>
  </si>
  <si>
    <t>ADQUISICION DE SILLAS GIRATORIAS DE METAL CON BRAZOS PARA LA DIRECCIÓN GENERAL DE AUTORIZAXIONES EN TRANSPOR DEL MINISTERIO DE TRANSPORTES Y COMUNICACIONES</t>
  </si>
  <si>
    <t>SERVICIO DE SEGURIDAD Y VIGILANCIA PARA EL CENTRO DESCONCENTRADO TERRITORIAL DE LA REGION SAN MARTIN</t>
  </si>
  <si>
    <t>AS-SM-5-2020-MTC/10-1</t>
  </si>
  <si>
    <t>20487753573 - COMPAÑIA DE SEGURIDAD Y PROTECCION AMUTSEP SOCIEDAD ANONIMA CERRADA - COMSEPROA S.A.C.</t>
  </si>
  <si>
    <t>SUPERVISIÓN DE LA OBRA MEJORAMIENTO DEL SERVICIO DE RESGUARDO DEL PATRIMONIO DOCUMENTAL ARCHIVÍSTICO DE LA OFICINA DE ATENCIÓN AL CIUDADANO Y GESTIÓN DOCUMENTAL DEL MINISTERIO DE TRANSPORTE Y COMUNICACIONES, PROVINCIA Y DEPARTAMENTO DE LIMA, CON CÓDIGO ÚNICO DE INVERSIONES NRO 2392891</t>
  </si>
  <si>
    <t>CP-SM-4-2020-MTC/10-1</t>
  </si>
  <si>
    <t>SERVICIO DE EVALUACIONES MEDICO OCUPACIONALES PARA LOS TRABAJADORES DEL MINISTERIO DE TRANSPORTES Y COMUNICACIONES</t>
  </si>
  <si>
    <t>AS-SM-62-2019-MTC/10-2</t>
  </si>
  <si>
    <t>ADQUISICIÓN DE UNIFORME INSTITUCIONAL PARA EL PERSONAL NOMBRADO, OBRERO PERMANENTE, CONTRATADO POR SERVICIOS PERSONALES AÑO 2011  ÍTEM NRO 03 CALZADO PARA DAMAS (VERANO E INVIERNO) E ÍTEM NRO 04 CALZADO PARA CABALLEROS (VERANO E INVIERNO)</t>
  </si>
  <si>
    <t>LP-SM-3-2019-MTC/10-1</t>
  </si>
  <si>
    <t>ADQUISICIÓN DE EQUIPOS TECNOLÓGICOS PARA LAS DIFERENTES OFICINAS Y DIRECCIONES DEL MINISTERIO DE TRANSPORTES Y COMUNICACIONES</t>
  </si>
  <si>
    <t>ADQUISICIÓN DE TRANSMISORES PARA RADIODIFUSIÓN SONORA EN FM DE BANDA ANCHA</t>
  </si>
  <si>
    <t>SERVICIO DE SEGURIDAD Y VIGILANCIA PARA EL CENTRO DESCONCENTRADO TERRITORIAL DE LA REGIÓN CUSCO</t>
  </si>
  <si>
    <t>SERVICIO DE DIAGNOSTICO DEL SGSI Y ELABORACION DEL PLAN DE CONTIGENCIA INFORMATICO</t>
  </si>
  <si>
    <t>SERVICIO DE SEGURIDAD Y VIGILANCIA PARA LOS TERRENOS DE TITULARIDAD DEL MINISTERIO DE TRANSPORTE Y COMUNICACIONES, DONDE SE AMPLIARA EL AEROPUERTO INTERNACIONAL CAPITÁN FAP RENAN ELIAS OLIVERA  PISCO  ICA</t>
  </si>
  <si>
    <t>AS-SM-6-2020-MTC/10-2</t>
  </si>
  <si>
    <t>MAKER SERVICES SOCIEDAD ANONIMA CERRADA - MAKER SERVICES S.A.C.</t>
  </si>
  <si>
    <t>SERVICIO DE SEGURIDAD Y VIGILANCIA PARA LOS TERRENOS DE TITULARIDAD DEL MINISTERIO DE TRANSPORTE Y COMUNICACIONES, DONDE SE AMPLIARA EL AEROPUERTO INTERNACIONAL CORONEL FAP CARLOS CIRIANI SANTA ROSA TACNA</t>
  </si>
  <si>
    <t>AS-SM-9-2020-MTC/10-2</t>
  </si>
  <si>
    <t>CONSORCIO MORGAN DEL ORIENTE S.A.C. - ARSENAL SECURITY S.A.C.</t>
  </si>
  <si>
    <t>CAMPAÑA PUBLICITARIA PRIMERO MI SALUD, POR TI, POR MI, POR EL PERU</t>
  </si>
  <si>
    <t>DIRECTA-PROC-3-2020-MTC/10-1</t>
  </si>
  <si>
    <t>SERVICIO DE TOMA E INTERPRETACIÓN DE PRUEBAS RÁPIDAS PARA DESCARTE DEL COVID-19 PARA EL PERSONAL DEL MINISTERIO DE TRANSPORTES Y COMUNICACIONES</t>
  </si>
  <si>
    <t>AS-SM-11-2020-MTC/10-2
(AS-SM-11-2020-MTC/10-1)</t>
  </si>
  <si>
    <t>SERVICIO DE DEFENSA LEGAL PARA EX SECRETARIO GENERAL DEL MINISTERIO DE TRANSPORTES Y COMUNICACIONES. R.S. NRO 078-2020-MTC/04</t>
  </si>
  <si>
    <t>DIRECTA-PROC-5-2020-MTC/10-1</t>
  </si>
  <si>
    <t>SERVICIO DE SOPORTE TÉCNICO Y MANTENIMIENTO DEL SOFTWARE DE EXPLOTACIÓN DE DATOS DEL MTC DE LA MARCA QLIK</t>
  </si>
  <si>
    <t>AS-SM-12-2020-MTC/10-1</t>
  </si>
  <si>
    <t>SERVICIO DE DEFENSA LEGAL PARA EX DIRECTORA GENERAL DE LA DIRECCIÓN GENERAL DE ASUNTOS SOCIO AMBIENTALES DEL MINISTERIO DE TRANSPORTES Y COMUNICACIONES. R.S. NRO 083-2020-MTC/04</t>
  </si>
  <si>
    <t>DIRECTA-PROC-4-2020-MTC/10-1</t>
  </si>
  <si>
    <t>RODAS VERA CARLOS ERNESTO</t>
  </si>
  <si>
    <t>“SUPERVISION DE LA EJECUCION DE LA OBRA - REHABILITACION DE PUENTES PAQUETE 1: OBRA 1 - AREQUIPA (PUENTE COLUNGA - ACHALA Y ACCESOS, Y PUENTE ANCAYLLA Y ACCESOS), Y OBRA 2 - AREQUIPA (PUENTE SIHUAN Y ACCESOS, Y PUENTE ALTO MOLINO Y ACCESOS)”</t>
  </si>
  <si>
    <t>PEC-PROC-5-2020-MTC-1</t>
  </si>
  <si>
    <t>SERVICIO DE IMPLEMENTACIÓN DE UN SISTEMA INFORMÁTICO DE MONITOREO GEORREFERENCIADO</t>
  </si>
  <si>
    <t>DIRECTA-PROC-6-2020-MTC/10-1</t>
  </si>
  <si>
    <t>ADQUISICIÓN DE ESCUDOS FACIALES PARA LOS POTENCIALES USUARIOS DEL SERVICIO DE TRANSPORTE TERRESTRE REGULAR DE PERSONAS</t>
  </si>
  <si>
    <t>84 - RÉGIMEN ESPECIAL</t>
  </si>
  <si>
    <t>SERVICIO PARA LA REALIZACIÓN DEL VUELO LIDAR FOTOGRAMÉTRICO PARA GENERACIÓN DE CARTOGRAFÍA DEL FERROCARRIL CENTRAL, TRAMO MONSERRAT – CHOSICA, A ESCALA 1:1,000</t>
  </si>
  <si>
    <t>ADQUISICION DE ALCOHOL EN GEL COMO MEDIDA DE PREVENCION CONTRA EL COVID-19, PARA LA DESINFECCION DE MANOS DE LOS TRABAJADORES DEL MINISTERIO DE TRANSPORTES Y COMUNICACIONES</t>
  </si>
  <si>
    <t>CONSTRUCCIÓN DE LA VÍA DE EVITAMIENTO DE LA CIUDAD DE JULIACA</t>
  </si>
  <si>
    <t>381 - SIN MODALIDAD</t>
  </si>
  <si>
    <t>ACTOS PREPARATORIOS</t>
  </si>
  <si>
    <t>REHABILITACIÓN Y MEJORAMIENTO DE LA CARRETERA ICA – LOS MOLINOS – TAMBILLOS, TRAMO: KM. 19+700 AL KM. 33+500, INCLUIDO EL PUENTE LA ACHIRANA Y ACCESOS</t>
  </si>
  <si>
    <t>EJECUCION DE OBRA: REHABILITACIÓN Y MEJORAMIENTO DE LA CARRETERA PATAHUASI - YAURI - SICUANI, TRAMO: COLPAHUAYCO - LANGUI</t>
  </si>
  <si>
    <t>EJECUCIÓN DE LA OBRA: MEJORAMIENTO DE LA CARRETERA SANTA MARÍA - SANTA TERESA - PUENTE HIDROELÉCTRICA MACHUPICCHU</t>
  </si>
  <si>
    <t>ADQUISICIÓN DE MAQUINARIAS</t>
  </si>
  <si>
    <t>LP-SM-2-2020-MTC/20-1</t>
  </si>
  <si>
    <t>INTEGRACIÓN DE BASES</t>
  </si>
  <si>
    <t>LP-SM-1-2020-MTC/20-1</t>
  </si>
  <si>
    <t>CONVOCADO EN DOLARES AMERICANOS</t>
  </si>
  <si>
    <t>ESTUDIO DEFINITIVO DEL MEJORAMIENTO Y AMPLIACION DE LA CARRETERA PE-1S TRAMO GUADALUPE - ICA DV. OCUCAJE EN LOS DISTRITOS DE ICA SANTIAGO DE OCUCAJE DE LA PROVINCIA DE ICA - DEPARTAMENTO DE ICA</t>
  </si>
  <si>
    <t>SERVICIO DE GESTIÓN Y CONSERVACIÓN POR NIVELES DE SERVICIO DEL CORREDOR VIAL:
AYACUCHO - ANDAHUAYLAS - PUENTE SAHUINTO Y KISHUARA - AUQUIBAMBA</t>
  </si>
  <si>
    <t>SERVICIO DE GESTIÓN Y CONSERVACIÓN VIAL POR NIVELES DEL SERVICIO DEL CORREDOR VIAL: ILO - TACNA - PALCA - DV. TRIPARTITO - TRIPARTITO - COLLPA</t>
  </si>
  <si>
    <t>SERVICIO DE CONSULTORÍA DE OBRA PARA LA SUPERVISIÓN DE LA EJECUCION DE LA OBRA : REHABILITACIÓN Y MEJORAMIENTO DE LA CARRETERA PATAHUASI - YAURI - SICUANI, TRAMO: COLPAHUAYCO - LANGUI</t>
  </si>
  <si>
    <t>SERVICIO DE RECICLADO Y RECAPEO DE LA CARRETERA: PANAMERICANA SUR, TRAMO: ATICO - DV. QUILCA (KM 709+000-KM 858+500)</t>
  </si>
  <si>
    <t>SERVICIO DE CONSULTORIA DE OBRA PARA LA SUPERVISIÓN DE LA EJECUCIÓN DE LA OBRA: MEJORAMIENTO Y AMPLIACIÓN DEL PUENTE PICHARI EN EL KM 15+852 DE LA VIA NACIONAL PE-28C</t>
  </si>
  <si>
    <t>SERVICIO DE GESTION, MEJORAMIENTO Y CONSERVACION VIAL POR NIVELES DE SERVICIO DEL CORREDOR VIAL: "CHAMAYA (DV. OLMOS) -JAEN -SAN IGNACIO-PUENTE INTEGRACION (FRONTERA CON ECUADOR) / SONDOR -TABACONAS -DV. SAN JOSE DEL ALTO -TAMBORAPA (EMP. PE -5N) / CANCHAQUE -HUANCABAMBA</t>
  </si>
  <si>
    <t>ESTUDIO DEFINITIVO DE LA CONSTRUCCION POR REEMPLAZO DEL PUENTE LOS PESCADORES, TRAMO VIAL ICA-DV-QUILCA-REPARTICION</t>
  </si>
  <si>
    <t>ESTUDIO DEFINITIVO DEL PROYECTO: CONSTRUCCIÓN DE PUENTES POR REEMPLAZO EN ANCASH.</t>
  </si>
  <si>
    <t>7 MESES</t>
  </si>
  <si>
    <t>ESTUDIO DEFINITIVO DEL PROYECTO: MEJORAMIENTO DE LA CARRETERA AYACUCHO - CONDORCOCHA - CANGALLO - HUANCAPI, TRAMO: CONDORCOCHA (DIV. VILCASHUAMAN)- CANGALLO -HUANCAPI</t>
  </si>
  <si>
    <t>SERVICIO DE CONSULTORIA DE OBRA PARA LA SUPERVISIÓN DE LA EJECUCION DE LA OBRA : MEJORAMIENTO DE LA CARRETERA SANTA MARIA - SANTA TERESA - PUENTE HIDROELECTRICA MACHU PICCHU A:MEJORAMIENTO DE LA CARRETERA A NIVEL DE CARPETA ASFALTICA./ ITEM B TUNELES Y ACCESOS.</t>
  </si>
  <si>
    <t>ITEM A 750 DC
ITEM B 960 DC</t>
  </si>
  <si>
    <t>ESTUDIO DEFINITIVO DEL PROYECTO CREACIÓN DE LA CARRETERA CENTRAL HUAYCAN - CIENEGUILLA - SANTIAGO DE TUNA- SAN ANDRES DE TUPICOCHA - SAN DAMIAN - YARCMAYO - YAULI - PACHACHACA - EMP.PE-22</t>
  </si>
  <si>
    <t>ESTUDIO DEFINITIVO PARA LA “CONSTRUCCIÓN DE LA VIA DE EVITAMIENTO SAN CLEMENTE (EMP. RUTA PE-28A VIA LOS LIBERTADORES - EMP. PE-26C - EMP PE-1S PANAMERICANA SUR)</t>
  </si>
  <si>
    <t>SERVICIO DE CONSERVACIÓN PERIÓDICA DE LA RED VIAL NACIONAL PE-20 I: ENTRE LAS AVENIDAS MORALES DUAREZ - LIBERTAD MEIGGS ABANCAY - ARGENTINA - COMANDANTE PÉREZ SALMÓN - OSCAR R. BENAVIDES - AV. LA PAZ</t>
  </si>
  <si>
    <t>4 MESES</t>
  </si>
  <si>
    <t xml:space="preserve">SERVICIO GENERAL DE INSTALACION DE PUENTES MODULARES EN LA REGION PASCO PAQUETE 1 </t>
  </si>
  <si>
    <t>135 DC</t>
  </si>
  <si>
    <t>ESTUDIO DEFINITIVO DEL PROYECTO “MEJORAMIENTO DE LA CARRETERA RUTA PE-1N T, TRAMO: PAIMAS - AYABACA - EMP. PE-3N (SOCCHABAMBA)”</t>
  </si>
  <si>
    <t>330 DC</t>
  </si>
  <si>
    <t xml:space="preserve">ESTUDIO DEFINITIVO DEL PROYECTO “MEJORAMIENTO DE LA VARIANTE PARA EL TRAMO: PUENTE PACOSBAMBA - PISCOBAMBA, RUTA NACIONAL PE-14C” </t>
  </si>
  <si>
    <t>ESTUDIO DEFINITIVO DEL PROYECTO: "CONSTRUCCION DE PUENTES POR REEMPLAZO EN SULLANA – TAMBOGRANDE – PAIMAS”</t>
  </si>
  <si>
    <t>CP-SM-22-2020-MTC/20-1</t>
  </si>
  <si>
    <t>POR CONVOCAR</t>
  </si>
  <si>
    <t>CONSULTORÍA GENERAL PARA LA SUPERVISIÓN DEL SERVICIO DE RECICLADO Y CAPEO DE LA CARRETERA: PUNO - ILAVE - DESAGUADERO, TRAMO: PUNO - ILAVE, ILAVE - DESAGUADERO</t>
  </si>
  <si>
    <t>CP-SM-26-2020-MTC/20-1</t>
  </si>
  <si>
    <t>CONSULTORÍA GENERAL PARA LA SUPERVISIÓN DEL “SERVICIO DE GESTIÓN, MEJORAMIENTO Y CONSERVACIÓN VIAL DE LA CARRETERA CHAMAYA (DV. OLMOS)-JAÉN - SAN IGNACIO - PUENTE INTEGRACIÓN (FRONTERA CON ECUADOR) / SONDOR – TABACONAS - DV. SAN JOSÉ DEL ALTO - TAMBORAPA (EMP. PE-5N) / CANCHAQUE-HUANCABAMBA POR NIVELES DE SERVICIO”</t>
  </si>
  <si>
    <t>CP-SM-21-2020-MTC/20-1</t>
  </si>
  <si>
    <t>1885 DC</t>
  </si>
  <si>
    <t>CONSULTORIA GENERAL PARA LA SUPERVISIÓN DEL "SERVICIO DE GESTIÓN, MEJORAMIENTO Y CONSERVACIÓN VIAL POR NIVELES DE SERVICIO DEL CORREDOR VIAL: EMP.PE-5N (CORRAL QUEMADO)- CUMBA- DV. YAMÓNLONYA GRANDE- CAMPO REDONDO- OCALLI- PROVIDENCIA- COHECHAN- LONYA CHICO- EMP. AM. 108 (DV. LUYA)/CHACHAPOYASRODRIGUEZ DE MENDOZA- ABRA LAJAS/ EL DORADO- SELVA ALEGRE- SORITOR- EMP. PE-5N (LA CALZADA)</t>
  </si>
  <si>
    <t>CP-SM-10-2020-MTC/20-1</t>
  </si>
  <si>
    <t>2250 DC</t>
  </si>
  <si>
    <t>SERVICIO GENERAL DE INSTALACION DE PUENTES MODULARES EN LA REGION CUSCO PAQUETE 03</t>
  </si>
  <si>
    <t>CP-SM-25-2020-MTC/20-1</t>
  </si>
  <si>
    <t>210 DC</t>
  </si>
  <si>
    <t>CONSULTORÍA GENERAL PARA LA SUPERVISIÓN DEL “SERVICIO DE RECICLADO Y RECAPEO DE LA CARRETERA PANAMERICANA SUR, TRAMO: ATICO – DV. QUILCA (KM. 709+000 – KM. 852+500)”</t>
  </si>
  <si>
    <t>CP-SM-24-2020-MTC/20-1</t>
  </si>
  <si>
    <t>420 DC</t>
  </si>
  <si>
    <t>CONSULTORIA GENERAL PARA LA SUPERVISION DEL SERVICIO DE GESTION, MEJORAMIENTO Y CONSERVACION VIAL DE LA CARRETERA MOLINOPAMPA - PTE. HUAROCHIRI - PASACANCHA - ANDAYMAYO - POMABAMBA - PISCOBAMBA - SAN LUIS - EMP. PE - 14B (HUARI) POR NIVELES DE SERVICIO</t>
  </si>
  <si>
    <t>CP-SM-23-2020-MTC/20-1</t>
  </si>
  <si>
    <t>ESTUDIO DEFINITIVO DEL PROYECTO: CONSTRUCCION DE PUENTES POR REEMPLAZO EN LAS RUTAS NACIONALES PE - 22, PE - 1N, PE - 18, TRAMO PUENTE LOS ANGELES - PUENTE RICARDO PALMA, ANCON - HUACHO - PATIVILCA Y HUAURA - SAYAN - CHURIN -OYON - AMBO</t>
  </si>
  <si>
    <t>CP-SM-20-2020-MTC/20-1</t>
  </si>
  <si>
    <t>SERVICIO DE CONSULTORÍA GENERAL PARA LA SUPERVISIÓN DEL SERVICIO DE RECICLADO Y RECAPEO DE LA CARRETERA: SICUANI - CALAPUJA TRAMO: SANTA ROSA - AYAVIRI Y AYAVIRI - PUCARA</t>
  </si>
  <si>
    <t>CP-SM-08-2020-MTC/20-1</t>
  </si>
  <si>
    <t>SERVICIO GENERAL DE INSTALACION DE PUENTES MODULARES EN LA REGION AYACUCHO PAQUETE 5</t>
  </si>
  <si>
    <t>CP-SM-19-2020-MTC/20-1</t>
  </si>
  <si>
    <t>PRESENTACIÓN DE OFERTAS</t>
  </si>
  <si>
    <t>ESTUDIO DEFINITIVO DEL PROYECTO MEJORAMIENTO DE LA CARRETERA EMP. PE 28C (DV. PICHARI) - ABRA CIELO PUNCO - BOCA SANTA ANA - KEPASHIATO - KUMPIRUSHIATO - KITENI - PALMA REAL TRAMO I Y TRAMO II</t>
  </si>
  <si>
    <t>CP-SM-18-2020-MTC/20-1</t>
  </si>
  <si>
    <t>310 DC</t>
  </si>
  <si>
    <t>SERVICIO GENERAL DE INSTALACION DE PUENTES MODULARES EN LA REGION PUNO PAQUETE 7</t>
  </si>
  <si>
    <t>CP-SM-17-2020-MTC/20-1</t>
  </si>
  <si>
    <t>ESTUDIO DEFINITIVO DEL PROYECTO CONSTRUCCIÓN Y MEJORAMIENTO DE LA CARRETERA CAMANA - DV. QUILCA - MATARANI - ILO - TACNA. TRAMO: EL ARENAL - PTA. DE BOMBON, SUBTRAMO: PASO A DESNIVEL EL ARENAL - PTA. DE BOMBÓN Y CONSTRUCCIÓN DEL PUENTE PEATONAL PTA. DE BOMBÓN Y ACCESOS</t>
  </si>
  <si>
    <t>CP-SM-16-2020-MTC/20-1</t>
  </si>
  <si>
    <t>ESTUDIO DEFINITIVO DEL PROYECTO MEJORAMIENTO DE LA CARRETERA DV. TORATA - LIMITE REGIONAL AREQUIPA - MOQUEGUA, TRAMO: PUQUINA - CHACAHUAYO</t>
  </si>
  <si>
    <t>CP-SM-15-2020-MTC/20-1</t>
  </si>
  <si>
    <t>ESTUDIO DEFINITIVO PARA EL MEJORAMIENTO DE LA CARRETERA PUTINA - DV. ANANEA - CUYOCUYO - SANDIA TRAMO I: PUTINA - DV. ANANEA.</t>
  </si>
  <si>
    <t>CP-SM-14-2020-MTC/20-1</t>
  </si>
  <si>
    <t>CONTRATACIÓN DEL SERVICIO DE CONSULTORIA DE OBRA PARA EL ESTUDIO DEFINITIVO DEL PROYECTO CREACIÓN DE LA VÍA DE EVITAMIENTO DE ILO</t>
  </si>
  <si>
    <t>CP-SM-13-2020-MTC/20-1</t>
  </si>
  <si>
    <t>ESTUDIO DEFINITIVO DEL PROYECTO: MEJORAMIENTO DE LA CARRETERA IZCUCHACA - HUANTA, TRAMO: IZCUCHACA - MAYOCC</t>
  </si>
  <si>
    <t>CP-SM-12-2020-MTC/20-1</t>
  </si>
  <si>
    <t>ESTUDIO DEFINITIVO DEL PROYECTO: "CONSTRUCCION DE PUENTES POR REEMPLAZO EN AYACUCHO-HUANCAVELICA"</t>
  </si>
  <si>
    <t>CP-SM-11-2020-MTC/20-1</t>
  </si>
  <si>
    <t>ESTUDIO DEFINITIVO DEL PROYECTO: CONSTRUCCIÓN DEL PUENTE PALLAR Y ACCESOS</t>
  </si>
  <si>
    <t>CP-SM-09-2020-MTC/20-1</t>
  </si>
  <si>
    <t>CONTRATACIÓN DEL SERVICIO DE CONSULTORÍA DE OBRA PARA EL ESTUDIO DEFINITIVO DEL PROYECTO CONSTRUCCIÓN DE PUENTES POR REEMPLAZO EN PUNO</t>
  </si>
  <si>
    <t>CP-SM-07-2020-MTC/20-1</t>
  </si>
  <si>
    <t>ESTUDIO DEFINITIVO DEL PROYECTO "CONSTRUCCIÓN DEL PUENTE JUANA RÍOS Y ACCESOS"</t>
  </si>
  <si>
    <t>CP-SM-03-2020-MTC/20-1</t>
  </si>
  <si>
    <t>ESTUDIO DEFINITIVO DEL PROYECTO: CONSTRUCCIÓN DE PUENTES POR REEMPLAZO EN HUANUCO - UCAYALI.</t>
  </si>
  <si>
    <t>CP-SM-05-2020-MTC/20-1</t>
  </si>
  <si>
    <t>SERVICIO DE CONSULTORIA GENERAL PARA LA SUPERVISION DEL SERVICIO DE RECICLADO Y RECAPEO DE LA CARRETERA: TALARA - TUMBES: TRAMO: PUENTE ÑURO - PUENTE MANCORA, KM 152+500 - PUENTE CANCAS, PUENTE ABEJAL - PUENTE BOCAPAN Y ZORRITOS - PUENTE VIEJO</t>
  </si>
  <si>
    <t>CP-SM-06-2020-MTC/20-1</t>
  </si>
  <si>
    <t>CONSORCIO - CONSORCIO SUPERSIVOR TUMBES
20108576431 - MOTLIMA CONSULTORES SA  
20546593186 - CONSULTORA PERUANA DE INGENIERIA S.A.C.</t>
  </si>
  <si>
    <t>OTORGAMIENTO DE BUENA PRO</t>
  </si>
  <si>
    <t>SERVICIO DE RECICLADO Y RECAPEO DE LA CARRETERA: PUNO - ILAVE - DESAGUADERO, TRAMO: PUNO - ILAVE, ILAVE - DESAGUADERO</t>
  </si>
  <si>
    <t>CP-SM-04-2020-MTC/20-1</t>
  </si>
  <si>
    <t>CONSULTORIA GENERAL PARA LA SUPERVISION DEL SERVICIO DE GESTIÓN Y CONSERVACIÓN VIAL POR NIVELES DE SERVICIO DEL CORREDOR VIAL: EMP. PE-3SF (PROGRESO) - DV. MATARA - DV. PAMPUTA - EMP. PE - 3SF (QUEHUIRA) - PTE. ICHURAY - PTE. SAYHUA - DV. CCAPACMARCA - DV. COLQUEMARCA - DV. HUINCHO</t>
  </si>
  <si>
    <t>PROCEDIMIENTO DE CONTRATACION - PROCESO ABIERTO</t>
  </si>
  <si>
    <t>24 - PROCEDIMIENTO</t>
  </si>
  <si>
    <t>PCPA-000004-2020-MTC/20</t>
  </si>
  <si>
    <t>1185 DC</t>
  </si>
  <si>
    <t>SERVICIO DE GESTION Y CONSERVACIÓN VIAL POR NIVELES DE SERVICIO DEL CORREDOR VIAL: EMP. PE-3SF (PROGRESO) - DV. MATARA - DV. PAMPUTA - EMP. PE - 3SF (QUEHUIRA) - PTE ICHURAY - PTE. SAYHUA - DV. CCAPACMARCA - DV. COLQUEMARCA - DV. HUINCHO</t>
  </si>
  <si>
    <t>PCPA-000002-2020-MTC/20</t>
  </si>
  <si>
    <t>1080 DC</t>
  </si>
  <si>
    <t>CONSULTORIA GENERAL PARA LA SUPERVISION DEL SERVICIO DE GESTIÓN Y CONSERVACIÓN VIAL POR NIVELES DE SERVICIO DEL CORREDOR VIAL: DV. HUINCHO, PUENTE VELILLE - EMP. PE3SG (PUENTE FAUCE) - EMP. PE 3SW (CHAYCHAPAMPA) EMP. PE-3SG (ESPINAR)</t>
  </si>
  <si>
    <t>PCPA-000003-2020-MTC/20</t>
  </si>
  <si>
    <t>SERVICIO DE GESTION, MEJORAMIENTO Y CONSERVACION VIAL POR NIVELES DE SERVICIO DEL CORREDOR VIAL: “DV. HUINCHO - PTE. VELILLE - EMP. PE-3SG (PTE. FAUCE) - EMP. PE-3SG (ESPINAR)</t>
  </si>
  <si>
    <t>PCPA-000001-2020-MTC/20</t>
  </si>
  <si>
    <t>SERVICIO DE RECICLADO Y RECAPEO DE LA CARRETERA CUSCO - PISAC - OLLANTAYTAMBO, TRAMO: PISAC - URUBAMBA - OLLANTAYTAMBO</t>
  </si>
  <si>
    <t>RÉGIMEN ESPECIAL (DECRETO DE URGENCIA Nº 070-2020)</t>
  </si>
  <si>
    <t>RES-PROC-3-2020-MTC/20.-1</t>
  </si>
  <si>
    <t>CONSORCIO - CONSORCIO VIAL PERUCOL
20108397005 - USA CONTRATISTAS GENERALES S.R.L. 
20601143021 - MEYAN S.A., SUCURSAL DEL PERU 
20448148620 - CORPORACION CAFAT S.A.C.</t>
  </si>
  <si>
    <t>8 MESES</t>
  </si>
  <si>
    <t>SERVICIO DE RECICLADO Y RECAPEO DE LA CARRETERA URCOS - SICUANI. TRAMO: COMBAPATA - SICUANI</t>
  </si>
  <si>
    <t>RES-PROC-1-2020-MTC/20.-1</t>
  </si>
  <si>
    <t>CONSORCIO - CONSORCIO VIAL SICUANI 
20109565017 - CONSTRUCCION Y ADMINISTRACION S.A. 
99000003278 - HIDALGO E HIDALGO S.A.</t>
  </si>
  <si>
    <t>SERVICIO DE COLOCACIÓN DE MORTERO ASFÁLTICO EN LOS TRAMOS CARRETERA: PUENTE PALLAR - PUENTE CHAGUAL, FUNDO CONVENTO -CALEMAR, TAYABAMBA - DV. S. DE CHALLAS Y QUICHES - MIRAFLORES</t>
  </si>
  <si>
    <t>RES-PROC-2-2020-MTC/20.-1</t>
  </si>
  <si>
    <t>CONSORCIO - CONSORCIO NORVIAL SUDAMERICANO 
20510693826 - REINGENIERIA EN LA CONSTRUCCION S.R.L.
20108397005 - USA CONTRATISTAS GENERALES S.R.L. NO NO NO  
20601143021 - MEYAN S.A., SUCURSAL DEL PERU</t>
  </si>
  <si>
    <t>SERVICIO DE MANTENIMIENTO PERIÓDICO DE LA RED VIAL PAVIMENTADA,  TRAMO: SANTA – CHUQUICARA – PTE. HUAROCHIRI,  PE-12/PE-3N. (LONG. 108 KM)</t>
  </si>
  <si>
    <t>RES-PROC-1-2020-MTC/20.UZLL-1</t>
  </si>
  <si>
    <t>CONSORCIO ARES :
20481547513 - CAVALDI SAC CONTRATISTAS GENERALES
20601937655 - JSA GROUP EMPRESA INDIVIDUAL DE RESPONSABILIDAD LIMITADA
20602623336 - BUSINESS CORPORATE NATIONAL S.A.C.</t>
  </si>
  <si>
    <t>FASE I: 45 DC
FASE II: 90 DC</t>
  </si>
  <si>
    <t>SERVICIO DE RECICLADO, RECAPEO Y ATENCION DE PUNTOS CRITICOS ENTRE TARMA - LA MERCED, TRAMO DV. LAS VEGAS - TARMA - LA MERCED - SATIPO.</t>
  </si>
  <si>
    <t>RES-PROC-3-2020-MTC/20-UZJPA-1</t>
  </si>
  <si>
    <t>CONSORCIO VIAL PAIMAS :
20254802361 - EMP DE MAQ PESADA SANTA CATALINA SCRLTDA
20601143021 - MEYAN S.A., SUCURSAL DEL PERU</t>
  </si>
  <si>
    <t>FASE I: 90 DC
FASE II: 150 DC
(240 DC)</t>
  </si>
  <si>
    <t>CONTRATACION SERVICIO DE MANTENIMIENTO PERIODICO DE LA RED VIAL NO PAVIMENTADA DE LA CARRETERA OXAPAMPA-POZUZO-CODO DEL POZUZO-EMP. PE-5N (PTO. INCA) .</t>
  </si>
  <si>
    <t>RES-PROC-4-2020-MTC/20-UZJPA-1</t>
  </si>
  <si>
    <t>CONSORCIO RECORD :
20556939196 - GRUPO COVASA S.A. DE C.V. SUCURSAL PERU
20573164971 - ROAD EQUIPMENT EIRL.</t>
  </si>
  <si>
    <t>31/08/2020 </t>
  </si>
  <si>
    <t>FASE I: 90 DC
FASE II: 180 DC
(270 DC)</t>
  </si>
  <si>
    <t>SERVICIO DE MANTENIMIENTO PERIÓDICO DE LA RED VIAL PAVIMENTADA PALPA (EMP. PE-1S) – LLAUTA – HUANCA SANCOS – EMP. PE-32A (CHALCO),</t>
  </si>
  <si>
    <t>RES-PROC-2-2020-MTC/20-UZICA-1</t>
  </si>
  <si>
    <t>20452795532 - ELITE INGENIEROS CONTRATISTAS GENERALES EIRL.</t>
  </si>
  <si>
    <t>MANTENIMIENTO PERIÓDICO DE LA CARRETERA: EMP. PE-28C (KIMBIRI) – KEPASHIATO – DV ECHARATI – QUILLABAMBA – TRAMO EMP. PE-28C (KIMBIRI) – SAMANIATO (15.4 KM)</t>
  </si>
  <si>
    <t>RES-PROC-1-2020-MTC/20-UZCUS-1</t>
  </si>
  <si>
    <t>CONSORCIO VIAL CHONTALI :
20604516952 - LAUREL CORPORATION E.I.R.L.
20573039646 - ROAD SOLUTIONS EMPRESA INDIVIDUAL DE RESPONSABILIDAD LIMITADA</t>
  </si>
  <si>
    <t>SERVICIO DE MANTENIMIENTO PERIODICO DEL PUENTE IZCUCHACA (DEMOLICIÓN DE CONCRETO DEL TABLERO, ENCOFRADO, CONCRETO FC=280 KG/CM2, CARPETA ASFALTICA EN FRIO E=0.05M, SEÑALIZACION HORIZONTAL)</t>
  </si>
  <si>
    <t>RES-PROC-1-2020-MTC/20.UZHVCA-1</t>
  </si>
  <si>
    <t>10768393198 - RIVEROS LEYVA MARIA ANGELICA</t>
  </si>
  <si>
    <t>90 DC</t>
  </si>
  <si>
    <t>SERVICIO DE CONSERVACIÓN PERIODICA DE PUENTES A CARGO DE LA UNIDAD ZONAL HUANUCO</t>
  </si>
  <si>
    <t>RES-PROC-3-2020-MTC/20-UZHUU-1</t>
  </si>
  <si>
    <t>CONSORCIO VIA NACIONAL :
20542539233 - CONSULTORA Y CONSTRUCTORA ASBELMAR S.R.L.
10401492882 - MUÑOZ CALDERON JOSE ANTONIO
SAN RAFAEL :
CONSORCIO MEGA JIREH :</t>
  </si>
  <si>
    <t>SERVICIO DE RECICLADO Y RECAPEO DEL TRAMO:  EMP. PE 1S (EL FISCAL) - VENTILLATA - COCACHACRA - EMP. PE 1SD (PUNTA DE BOMBON)</t>
  </si>
  <si>
    <t>RES-PROC-2-2020-MTC/20-UZARE-1</t>
  </si>
  <si>
    <t>CONSORCIO SURVIAL PERUANO :
20601143021 - MEYAN S.A., SUCURSAL DEL PERU
20494637074 - AHREN CONTRATISTAS GENERALES S.A.C
20448148620 - CORPORACION CAFAT S.A.C.</t>
  </si>
  <si>
    <t>SERVICIO DE COLOCACION DE MICROPAVIMENTO EN CARRETERA AREQUIPA - CHIGUATA - SANTA LUCIA, TRAMO ALTO JESUS - CHIGUATA</t>
  </si>
  <si>
    <t>RES-PROC-4-2020-MTC/20-UZARE-1</t>
  </si>
  <si>
    <t>CONSORCIO VIAL CHIGUATA :
20198274705 - G Y A CONTRATISTAS S R LTDA
20455506566 - SERVIM ASOCIADOS SAC</t>
  </si>
  <si>
    <t>SERVICIO DE MANTENIMIENTO PERIODICO DE LA RED VIAL NACIONAL SONDOR - ABRA CRUZ CHIQUITA - RUTA NACIONAL: PE-02B</t>
  </si>
  <si>
    <t>RES-PROC-6-2020-MTC/20.UZPT-1</t>
  </si>
  <si>
    <t>CONSORCIO ORO VERDE :
20601143021 - MEYAN S.A., SUCURSAL DEL PERU
20541324926 - CONSTRUCTORA ANYIS SOCIEDAD ANONIMA CERRADA</t>
  </si>
  <si>
    <t xml:space="preserve">SERVICIO DE  MANTENIMIENTO PERIÓDICO DE LA RED VIAL PAVIMENTADA DV. SAJINOS - PAIMAS / PAIMAS - AYABACA / AYABACA - DV. SOCCHABAMBA </t>
  </si>
  <si>
    <t>RES-PROC-7-2020-MTC/20.UZPT-1</t>
  </si>
  <si>
    <t>CONSORCIO VIAL SAN CRISTOBAL :
20475927550 - IPESA HYDRO S.A.
20601234417 - OBRACIV CIA. LTDA. SUCURSAL DEL PERU</t>
  </si>
  <si>
    <t>SERVICIO DE MANTENIMIENTO PERIODICO DE LA CARRETERA PUCARÁ –  TIRAPATA – ASILLO – EMP.PE-34B (VILLA CHUCTANI)</t>
  </si>
  <si>
    <t>RES-PROC-1-2020-MTC/20.UZPUN-1</t>
  </si>
  <si>
    <t>CONSORCIO VIAL PUCARA :
20448161723 - GOMEZ INGENIEROS CONTRATISTAS SOCIEDAD ANONIMA CERRADA
20521378531 - AMERICAN CONTRATISTAS GENERALES S.A.C.</t>
  </si>
  <si>
    <t>303 DC</t>
  </si>
  <si>
    <t>SERVICIO DE MANTENIMIENTO PERIODICO DE LA RED VIAL NACIONAL</t>
  </si>
  <si>
    <t>RES-PROC-3-2020-MTC/20-UZAMA-1</t>
  </si>
  <si>
    <t>CONSORCIO EJECUTORES :
20530672809 - JUST IN TIME S.A.C.
20119756821 - J.ALVA CENTURION CONTRATISTAS SOCIEDAD ANONIMA CERRADA</t>
  </si>
  <si>
    <t>ITEM I: 120 DC
ITEM II: 240 DC
ITEM III: 120 DC</t>
  </si>
  <si>
    <t>ITEM 1 Y 3: DESIERTO</t>
  </si>
  <si>
    <t>SERVICIO DE MANTENIMIENTO PERIODICO Y RUTINARIO DE LAS CARRETERAS A CARGO DE LA UNIDAD ZONAL SAN MARTIN LORETO</t>
  </si>
  <si>
    <t>RES-PROC-2-2020-MTC/20UZSMA/OEC-1</t>
  </si>
  <si>
    <t>20602144161 - SERVICIOS EN CONSULTORIA, CONSTRUCCION Y ADQUISICIONES TOTALES PERU SOCIEDAD COMERCIAL DE RESPONSABI
CONSORCIO SAN MARTIN :
20489627770 - MATERIALES HERRAMIENTAS Y CONSTRUCCIONES S.A.C.
CONSORCIO ALTO MAYO :
20600212363 - ECO GROUP S.A.C.
20489627770 - MATERIALES HERRAMIENTAS Y CONSTRUCCIONES S.A.C.</t>
  </si>
  <si>
    <t>ITEM I: 90 DC
ITEM II: 90 DC
ITEM III: 365 DC</t>
  </si>
  <si>
    <t>SERVICIO DE MANTENIMIENTO PERIODICO DE LOS PUENTES METÁLICOS: COLOMBIA, HUAYABAMBA, CHALLHUAYACU, HUAYNABE, PALO BLANCO, CAÑUTO, RIO UCHIZA Y PENDENCIA; EN LA RUTA PE-18A CARRETERA 5N - TRAMO: TARAPOTO - DV. TINGO MARÍA</t>
  </si>
  <si>
    <t>RES-PROC-1-2020-MTC/20UZSMA/OEC-1</t>
  </si>
  <si>
    <t>CONSORCIO S&amp;P :
10427099836 - SALAS DELGADO GEOFFREY WIGBERTO
20493874587 - MACO CONSTRUCTORES E.I.R.L.</t>
  </si>
  <si>
    <t>SERVICIO DE MANTENIMIENTO PERIODICO DE LAS VIAS  DE LA UNIDAD ZONAL TACNA - MOQUEGUA</t>
  </si>
  <si>
    <t>RES-PROC-3-2020-MTC/20.UZTMO-1</t>
  </si>
  <si>
    <t>DORADO :
20498333347 - KHUT SRL
20498492224 - V Y C SERVICIOS S.R.L.
DORADO :
20498333347 - KHUT SRL
20498492224 - V Y C SERVICIOS S.R.L.
CONSORCIO COMUDEIN :
20520639579 - CORPORACION MUNDIAL DE DESARROLLO E INVERSIONES SOCIEDAD ANONIMA CERRADA-COMUDEIN S.A.C.
10266854892 - LLANOS CALUA LUIS EDILBERTO
20602600182 - GRUPO NIVI S.A.C.
CONSORCIO VIAL AREQUIPA :
20455711224 - HAING S.A.C.
20434902143 - NEIRA CIM E.I.R.L.
DORADO :
20498333347 - KHUT SRL
20498492224 - V Y C SERVICIOS S.R.L.</t>
  </si>
  <si>
    <t>ITEM I: 90 DC
ITEM II: 110 DC
ITEM III: 80 DC
ITEM IV: 65 DC
ITEM V: 90 DC</t>
  </si>
  <si>
    <t>SERVICIO DE MANTENIMIENTO PERIÓDICO DE LA CARRETERA PAVIMENTADA Y NO PAVIMENTADA DE LA RED VIAL NACIONAL - ZONAL XIV AYACUCHO</t>
  </si>
  <si>
    <t>RES-PROC-1-2020-MTC/20.UZAYA-1</t>
  </si>
  <si>
    <t>CONSORCIO LINEAS OBER :
20534838957 - EMPRESA VIAL Y SERVICIOS LINEAS OBER E.I.R.L.
20321811559 - SERV.DE TRANSP. Y MOVIM.DE TIERRAS EIRL.
20557488376 - GRUPO VICTORIA EMPRESA INDIVIDUAL DE RESPONSABILIDAD LIMITADA G Y V E.I.R.L.</t>
  </si>
  <si>
    <t>ITEM I: 300 DC
ITEM II: 360 DC</t>
  </si>
  <si>
    <t>ITEM I: DESIERTO</t>
  </si>
  <si>
    <t>SERVICIO DE MANTENIMIENTO PERIODICO DE LOS TRAMOS ASIGNADOS A LA UNIDAD ZONAL LIMA.</t>
  </si>
  <si>
    <t>RES-PROC-9-2020-MTC/20-UZLIM-1</t>
  </si>
  <si>
    <t>20365298816 - TRACTORES E.I.R.L.
CONSORCIO PERU :
CONSORCIO RONCHAS :
CONSORCIO MI PERU :
CONSORCIO VICHAYCOCHA :</t>
  </si>
  <si>
    <t>ITEM I: 150 DC
ITEM II: 45 DC
ITEM III: 120 DC
ITEM IV: 60 DC
ITEM V: 210 DC</t>
  </si>
  <si>
    <t>ESTUDIO DEFINITIVO DEL PROYECTO "MEJORAMIENTO DE LA CARRETERA HUANCAVELICA - SANTA INES - EMPALME RUTA 28 A, VIA LOS LIBERTADORES (PAMPANO), TRAMO: SANTA INES - PAMPANO"</t>
  </si>
  <si>
    <t>ADJUDICACIÓN SIMPLIFICADA</t>
  </si>
  <si>
    <t>AS-SM-15-2020-MTC/20-1</t>
  </si>
  <si>
    <t>CONSORCIO - CONSORCIO SANTA INES 
20551946020 - GINPROSA INGENIERIA S.L. SUCURSAL DEL PERU
20136833368 - GEOCONSULT S.A. CONSULTORES GENERALES</t>
  </si>
  <si>
    <t>CONSENTIDO</t>
  </si>
  <si>
    <t>CONV. 22-2020-MTC/21</t>
  </si>
  <si>
    <t>SMART GLOBAL SOCIEDAD ANONIMA CERRADA</t>
  </si>
  <si>
    <t xml:space="preserve">ADQUISICION DE ONCE 11 CAMIONOETAS DOBLE CABINA 4X4 PARA PROVIAS DESCENTRALIZADO </t>
  </si>
  <si>
    <t>CONV 11-2020-MTC/21-LPN</t>
  </si>
  <si>
    <t>GRUPO PANA S.A.</t>
  </si>
  <si>
    <t>CONTRATACIÓN DE SUMINISTRO DE BIENES: SUMINISTRO DE BIDONES DE AGUA DE MESA PURIFICADA PARA LA SEDE CENTRAL DE PROVIAS DESCENTRALIZADO.</t>
  </si>
  <si>
    <t>AS N° 09-2020-MTC/21</t>
  </si>
  <si>
    <t>DISTRIBUIDORA PREMIUM S.A. RUC N°20504757782</t>
  </si>
  <si>
    <t>SERVICIO DE ARRENDAMIENTO DE UN LOCAL PARA EL FUNCIONAMIENTO DEL PROGRAMA NACIONAL DE TELECOMUNICACIONES - PRONATEL</t>
  </si>
  <si>
    <t>DIRECTA-PROC-1-2020-MTC/24-1</t>
  </si>
  <si>
    <t>20100990998 - REPRESENTACIONES TECNIMOTORS E I R L</t>
  </si>
  <si>
    <t>ADQUISICION DE DISPOSITIVO MODEM USB E INALAMBRICO Y SERVICIO DE INTERNET MOVIL</t>
  </si>
  <si>
    <t>CONTRATACION DIRECTA (CAUSAL SITUACION DE EMERGENCIA SANITARIA)</t>
  </si>
  <si>
    <t>DIRECTA-PROC-2-2020-MTC/24-1</t>
  </si>
  <si>
    <t>20106897914 - ENTEL PERU S.A.</t>
  </si>
  <si>
    <t xml:space="preserve"> DIRECTA-PROC-3-2020-MTC/24-1</t>
  </si>
  <si>
    <t>ADQUISICION DE MOBILIARIO PARA LA NUEVA SEDE INSTITUCIONAL DEL PROGRAMA NACIONAL DE TELECOMUNICACIONES - PRONATEL</t>
  </si>
  <si>
    <t>AS-SM-1-2020-MTC/24-1</t>
  </si>
  <si>
    <t>20514472719 - INDUSTRIA DEL MUEBLE JUAN ANDRE S.A.C.</t>
  </si>
  <si>
    <t>SERVICIO DE INTERNET MOVIL PARA DISPOSITIVOS MODEM</t>
  </si>
  <si>
    <t>DIRECTA-PROC-4-2020-MTC/24-1</t>
  </si>
  <si>
    <t>ADQUISICION DE LICENCIAS DE SOFTWARE DE DISEÑO GRAFICO PARA INGENIERIA PARA EL PROGRAMA NACIONAL DE TELECOMUNICACIONES - PRONATEL</t>
  </si>
  <si>
    <t>AS-SM-3-2019-MTC/24-2</t>
  </si>
  <si>
    <t>20601204470 - SERVICIO EN SISTEMAS Y TELECOMUNICACIONES E.I.R.L.-SSTELECOMUNICACIONES E.I.R.L.</t>
  </si>
  <si>
    <t>SERVICIO DE CUSTODIA Y GESTIÓN DE ALMACÉN Y DISTRIBUCIÓN PARA EL PROYECTO ESPECIAL PARA LA PREPARACIÓN Y DESARROLLO DE LOS XVIII JUEGOS PANAMERICANOS Y SEXTOS JUEGOS PARAPANAMERICANOS DEL 2019</t>
  </si>
  <si>
    <t>CD 001-2020-MTC/34</t>
  </si>
  <si>
    <t>MIXTO</t>
  </si>
  <si>
    <t>001-2020</t>
  </si>
  <si>
    <t>SAVAR AGENTES DE ADUANA S.A</t>
  </si>
  <si>
    <t>CULMINADO</t>
  </si>
  <si>
    <t>CONTRATACIÓN DEL SERVICIO DE SEGURIDAD PRIVADA PARA GARANTIZAR LA PROTECCIÓN DE LA INFRAESTRUCTURA Y ACTIVOS DE LAS SEDES DE COSTA VERDE SAN MIGUEL, LA VIDENA, VILLA MARÍA DEL TRIUNFO, POLIDEPORTIVO DE VILLA EL SALVADOR, PUNTA ROCAS, POLIDEPORTIVO DEL CALLAO Y VILLA PANAMERICANA DEL PROYECTO ESPECIAL - LIMA 2019; LOS MISMOS QUE AÚN SE ENCUENTRAN BAJO LA CUSTODIA DE LIMA 2019 – ÍTEMS Nº 1, 2, 3, 4 Y 7</t>
  </si>
  <si>
    <t>CD 002-2020-MTC/34</t>
  </si>
  <si>
    <t>002-2020</t>
  </si>
  <si>
    <t>PRETORIAN SEGURIDAD INTEGRAL S.A.C</t>
  </si>
  <si>
    <t>VIGENTE</t>
  </si>
  <si>
    <t>CONTRATACIÓN DEL SERVICIO DE SEGURIDAD PRIVADA PARA GARANTIZAR LA PROTECCIÓN DE LA INFRAESTRUCTURA Y ACTIVOS DE LAS SEDES DE COSTA VERDE SAN MIGUEL, LA VIDENA, VILLA MARÍA DEL TRIUNFO, POLIDEPORTIVO DE VILLA EL SALVADOR, PUNTA ROCAS, POLIDEPORTIVO DEL CALLAO Y VILLA PANAMERICANA DEL PROYECTO ESPECIAL - LIMA 2019; LOS MISMOS QUE AÚN SE ENCUENTRAN BAJO LA CUSTODIA DE LIMA 2019 – ÍTEMS Nº 5 Y 6</t>
  </si>
  <si>
    <t>SERVICIO INTEGRAL INTERAMERICANO S.R.L</t>
  </si>
  <si>
    <t>CONTRATACIÓN DEL SERVICIO DE LIMPIEZA PARA LOS RECINTOS DE LOS XVIII JUEGOS PANAMERICANOS Y SEXTOS JUEGOS PARAPANAMERICANOS LIMA 2019 - ÍTEMS Nº 1, 3 Y 4</t>
  </si>
  <si>
    <t>CD 003-2020-MTC/34</t>
  </si>
  <si>
    <t>003-2020</t>
  </si>
  <si>
    <t>PRAXIS CORPREM SOCIEDAD ANONIMA CERRADA</t>
  </si>
  <si>
    <t>CONTRATACIÓN DEL SERVICIO DE CUSTODIA Y GESTIÓN DE ALMACENAMIENTO Y DISTRIBUCIÓN</t>
  </si>
  <si>
    <t>CD 004-2020-MTC/34</t>
  </si>
  <si>
    <t>004-2020</t>
  </si>
  <si>
    <t xml:space="preserve">SAVAR AGENTES DE ADUANA S.A. </t>
  </si>
  <si>
    <t>SERVICIO DE SEGURIDAD PRIVADA EN LA MODALIDAD DE VIGILANCIA PRIVADA PARA GARANTIZAR LA PROTECCIÓN DE LA INFRAESTRUCTURA Y ACTIVOS DE LAS SEDES DE COMPETENCIA Y DE NO COMPETENCIA DEL PROYECTO ESPECIAL LEGADO DE LOS JUEGOS PANAMERICANOS Y PARAPANAMERICANOS</t>
  </si>
  <si>
    <t>CD N° 012-2020-MTC/34</t>
  </si>
  <si>
    <t>0012-2020</t>
  </si>
  <si>
    <t>PRETORIAN SEGURIDAD INTEGRAL S.A.C.</t>
  </si>
  <si>
    <t>CONTRATACIÓN DEL SERVICIO DE SEGUROS PERSONALES PARA LA AUTORIDAD PORTUARIA NACIONAL</t>
  </si>
  <si>
    <t>CP-002-2020-APN</t>
  </si>
  <si>
    <t>CONTRATO SUSCRITO</t>
  </si>
  <si>
    <t>SERVICIO DE LINEA DEDICADA PARA EL ACCESO A INTERNET, TELEFONIA DIGITAL Y SERVICIO DE TELEFONIA MOVIL PARA LA APN, CCRE.</t>
  </si>
  <si>
    <t>CP-005-2019-APN</t>
  </si>
  <si>
    <t>20543254798     VIETTEL PERU S.A.C.</t>
  </si>
  <si>
    <t>CONTRATO EN EJECUCIÓN</t>
  </si>
  <si>
    <t>CONTRATACIÓN DEL SERVICIO DE SEGUROS PATRIMONIALES Y PERSONALES PARA LA AUTORIDAD PORTUARIA NACIONAL</t>
  </si>
  <si>
    <t>CONTRATACIÓN DEL SERVICIO PARA EL DESARROLLO E IMPLEMENTACIÓN DE UNA VENTANILLA VIRTUAL PARA LA ADMINSITRACIÓN DE TRAMITES DE LA APN, MEDIANTE UNA BANDEJA DE NOTIFICACIÓN ELECTRÓNICA</t>
  </si>
  <si>
    <t>AS-009-2020-APN</t>
  </si>
  <si>
    <t>20510496168     CEL SAT (PERU).COM SAC.</t>
  </si>
  <si>
    <t>CONTRATACIÓN DEL SERVICIO DE CONSULTORÍA PARA LA ELABORACIÓN DEL ESTUDIO A NIVEL PERFIL DEL PROYECTO "CREACIÓN DEL NUEVO TERMINAL PORTUARIO DE CHIMBOTE, UBICADO EN EL DISTRITO DE CHIMBOTE EN LA PROVINCIA DE SANTA, DEPARTAMENTO DE ANCASH"</t>
  </si>
  <si>
    <t>CP-003-2019-APN</t>
  </si>
  <si>
    <t>20605852107     CONSORCIO ESTUDIOS TPA</t>
  </si>
  <si>
    <t>0702/2020</t>
  </si>
  <si>
    <t>ADQUISICIÓN DE MASCARILLAS QUIRÚRGICAS TIPO I</t>
  </si>
  <si>
    <t>AS-SM-2-2020-SUTRAN/05.1-1</t>
  </si>
  <si>
    <t>20506248036 - ALKHOFAR SOCIEDAD ANONIMA CERRADA</t>
  </si>
  <si>
    <t>ADQUISICIÓN DE IMPRESORA PORTÁTIL TÉRMICA</t>
  </si>
  <si>
    <t>LP-SM-1-2020-SUTRAN/05.1-1</t>
  </si>
  <si>
    <t>CONSORCIO - IBA-GENLOG
20179299411 - IBA INTERNATIONAL BUSINESS ASSOCIATION S.R.L.</t>
  </si>
  <si>
    <t>ADQUISICIÓN DE VEHICULOS TERRESTRES (MINIBUS) PARA LAS UNIDADES DESCONCENTRADAS PARA LAS ACCIONES DE FISCALIZACIÓN Y SUPERVISIÓN</t>
  </si>
  <si>
    <t>LP-SM-2-2020-SUTRAN/05.1-1</t>
  </si>
  <si>
    <t>20600325150 - MOTORS CISNE SOCIEDAD COMERCIAL DE RESPONSABILIDAD LIMITADA</t>
  </si>
  <si>
    <t>SERVICIO DE SEGURIDAD Y VIGILANCIA PARA EL DEPOSITO VEHICULAR DE LA SUTRAN</t>
  </si>
  <si>
    <t>CP-SM-2-2020-SUTRAN/05.1-1</t>
  </si>
  <si>
    <t>EN PLAZO PARA FIRMA DE CONTRATO</t>
  </si>
  <si>
    <t>CONTRATACION DE SERVICIO DE SEGUROS PATRIMONIALES Y PERSONALES PARA LA SUTRAN</t>
  </si>
  <si>
    <t>CP-SM-3-2020-SUTRAN/05.1-1</t>
  </si>
  <si>
    <t>ADQUISICIÓN DE VEHICULOS TIPO CAMIONETA CERRADA PARA LAS UNIDADES DESCONCENTRADAS PARA LAS ACCIONES DE FISCALIZACION Y SUPERVISION</t>
  </si>
  <si>
    <t>LP-SM-3-2020-SUTRAN/05.1-1</t>
  </si>
  <si>
    <t>EN PLAZO PARA CONSENTIMIENTO DE BUENA PRO</t>
  </si>
  <si>
    <t>ADQUISICION DE CAMIONES GRUAS DE PLATAFORMA PARA LAS UNIDADES DESCONCENTRADAS PARA LAS ACCIONES DE FISCALIZACIÓN Y SUPERVISIÓN</t>
  </si>
  <si>
    <t>LP-SM-5-2020-SUTRAN/05.1-1</t>
  </si>
  <si>
    <t>20601641322 - G TOWERS GROUP PERU S.A.C.</t>
  </si>
  <si>
    <t>SERVICIO DE ALQUILER DE EQUIPOS Y TELEFONIA MOVIL PARA LAS UNIDADES DESCONCENTRADAS DE LA SUTRAN</t>
  </si>
  <si>
    <t>AS-SM-9-2020-SUTRAN/05.1-1</t>
  </si>
  <si>
    <t>AÑO 2021</t>
  </si>
  <si>
    <t>ADQUISICIÓN DE LECHE EVAPORADA ENTERA X 400 G APROX.</t>
  </si>
  <si>
    <t>PROYECCIÓN 2021</t>
  </si>
  <si>
    <t>PROGRAMADO PARA EL MES 2 - FEBRERO USUARIO: MULTIMETA-ABASTECIMIENTO</t>
  </si>
  <si>
    <t>COMPRA POR CATÁLOGO (ACUERDO MARCO)</t>
  </si>
  <si>
    <t>PROGRAMADO PARA EL MES 4 - ABRIL USUARIO: MULTIMETA - ABASTECIMIENTO</t>
  </si>
  <si>
    <t>ADQUISICIÓN DE SOBRE BLANCO DE 75 G TAMAÑO OFICIO CON VENTANA X 50 UNIDADES</t>
  </si>
  <si>
    <t>ADQUISICIÓN DE FOTOCHECK PARA EL PERSONAL DE LA INSTITUCIÓN</t>
  </si>
  <si>
    <t>USUARIO: OFICINA GENERAL DE GESTIÓN DE RECURSOS HUMANOS</t>
  </si>
  <si>
    <t>ADQUISICIÓN DE DISCO DVD Y CD, PARA PROCESAMIENTO AUTOMATICO DE DATOS</t>
  </si>
  <si>
    <t>PROGRAMADO PARA EL MES 2 - FEBRERO USUARIO: MULTIMETA - ABASTECIMIENTO</t>
  </si>
  <si>
    <t>PROGRAMADO PARA EL MES 5 - MAYO USUARIO: MULTIMETA - ABASTECIMIENTO</t>
  </si>
  <si>
    <t>ADQUISICIÓN DE MATERIAL DE ASESO. LIMPIEZA Y TOCADOR</t>
  </si>
  <si>
    <t>PROGRAMADO PARA EL MES 3 - MARZO USUARIO: MULTIMETA - ABASTECIMIENTO</t>
  </si>
  <si>
    <t>LICITACIÓN PUBLICA</t>
  </si>
  <si>
    <t>PROGRAMADO PARA EL MES 5 - MAYO USUARIO: DIREC.DE SERVICIOS DE TRANSPORTE- CIRCULACION VIAL</t>
  </si>
  <si>
    <t>ADQUISICION DE PILAS PARA LOS EQUIPOS DE CÓMPUTO-TECLADO Y MOUSE</t>
  </si>
  <si>
    <t>PROGRAMADO PARA EL MES 02 - FEBRERO USUARIO: MULTIMETA - ABASTECIMIENTO</t>
  </si>
  <si>
    <t xml:space="preserve">ADQUISICIÓN DE UNIFORME INSTITUCIONAL </t>
  </si>
  <si>
    <t>PROGRAMADO PARA EL MES 6 - JUNIO USUARIO: OFICINA GENERAL DE GESTIÓN DE RECURSOS HUMANOS</t>
  </si>
  <si>
    <t>SERVICIO DE LIMPIEZA - SEDE CENTRAL</t>
  </si>
  <si>
    <t>PROGRAMADO PARA EL MES 10 - OCTUBRE USUARIO: O.G. DE ADMINISTRACIÓN - ABASTECIMIENTO</t>
  </si>
  <si>
    <t>SERVICIO DE LIMPIEZA - FERROCARRIL HUANCAYO HUANCAVELICA</t>
  </si>
  <si>
    <t>PROGRAMADO PARA EL MES 10 - OCTUBRE USUARIO: D.G. DE PROGRAMAS Y PROYECTOS DE TRANSPORTES</t>
  </si>
  <si>
    <t>PROGRAMADO PARA EL MES 6 - JUNIO USUARIO: O.G. DE ADMINISTRACIÓN - PATRIMONIO</t>
  </si>
  <si>
    <t>SERVICIO DE ALMACENAMIENTO Y CUSTODIA DE DOCUMENTOS</t>
  </si>
  <si>
    <t>USUARIO: D.G. DE AERONAUTICA CIVIL</t>
  </si>
  <si>
    <t>MANTENIMIENTO PREVENTIVO Y CORRECTIVO DE GRUPO ELECTROGENO</t>
  </si>
  <si>
    <t>USUARIO: O.G. DE ADMINISTRACIÓN - ABASTECIMIENTO</t>
  </si>
  <si>
    <t>SERVICIO DE RECARGA Y MANTENIMIENTO DE EXTINTORES</t>
  </si>
  <si>
    <t>USUARIO: MULTIMETA - ABASTECIMIENTO</t>
  </si>
  <si>
    <t>MANTENIMIENTO PREVENTIVO DE EQUIPOS DE LABORATORIO</t>
  </si>
  <si>
    <t>USUARIO: D.G. DE PROGRAMAS Y PROYECTOS DE TRANSPORTES</t>
  </si>
  <si>
    <t>SERVICIO DE CALIBRACION DE EQUIPOS DE LABORATORIO</t>
  </si>
  <si>
    <t>PROGRAMADO PARA EL MES 8 - AGOSTO USUARIO: MULTIMETA - ABASTECIMIENTO</t>
  </si>
  <si>
    <t>PROGRAMADO PARA EL MES 11 - NOVIEMBRE USUARIO: MULTIMETA - ABASTECIMIENTO</t>
  </si>
  <si>
    <t>SERVICIO DE EMISION DE BOLETOS AEREOS NACIONALES</t>
  </si>
  <si>
    <t>AGENCIAMIENTO DE PASAJES AEREOS INTERNACIONAL</t>
  </si>
  <si>
    <t>SERVICIO DE EVENTO INTERNACIONAL DE CITEL 2020</t>
  </si>
  <si>
    <t>PROGRAMADO PARA EL MES 02 - FEBRERO USUARIO: D.G. DE POLITICAS Y REGULACIÓN EN COMUNICACIONES</t>
  </si>
  <si>
    <t>SERVICIO DE CUSTODIA DE CINTAS DE RESPALDO DE INFORMACIÓN-MTC</t>
  </si>
  <si>
    <t>USUARIO: O.G. DE TECNOLOGIA DE LA INFORMACIÓN</t>
  </si>
  <si>
    <t>ADQUISICIÓN DE CINTAS  PARA IMPRESORA TERMINCA (DACARD)</t>
  </si>
  <si>
    <t>USUARIO: DIRECCION GENERAL DE AERONAUTICA CIVIL</t>
  </si>
  <si>
    <t>SUBASTA ELECTRONICA INVERSA</t>
  </si>
  <si>
    <t>ADQUISICION DE PETROLEO DIESEL B5 S50 PARA LAS UNIDADES DE TRANSPORTE DEL FERROCARRIL HUANCAYO - HUANCAVELICA</t>
  </si>
  <si>
    <t>PROGRAMADO PARA EL MES 43988 USUARIO: D.G. DE PROGRAMAS Y PROYECTOS DE TRANSPORTES - FHH</t>
  </si>
  <si>
    <t>ADQUISICIÓN  DE PETROLEO DIESEL B5-S50 PARA LAS UNIDADES VEHICULARES DEL POOL DE LA SEDE CENTRAL DEL MTC</t>
  </si>
  <si>
    <t>PROGRAMADO PARA EL MES 43988 USUARIO: MULTIMETA - ABASTECIMIENTO</t>
  </si>
  <si>
    <t>PROGRAMADO PARA EL MES 02 - FEBRERO USUARIO: OFICINA DE ABASTECIMIENTO</t>
  </si>
  <si>
    <t>USUARIO: OFICINA DE TECNOLOGIA DE INFORMACION</t>
  </si>
  <si>
    <t>SERVICIO DE EXAMENES MEDICOS</t>
  </si>
  <si>
    <t>PROGRAMADO PARA EL MES 07 - JULIO USUARIO: O.G. DE ADMINISTRACIÓN - ABASTECIMIENTO</t>
  </si>
  <si>
    <t>PROGRAMADO PARA EL MES 09-  SETIEMBRE USUARIO: OFICINA GENERAL DE TECNOLOGIA DE LA INFORMACION</t>
  </si>
  <si>
    <t>SERVICIO DE TELEFONIA FIJA - LARG. DIST.NAC., INTERNACIONAL Y MOVIL</t>
  </si>
  <si>
    <t>PROGRAMADO PARA EL MES 06 - JUNIO USUARIO: OFICINA GENERAL DE TECNOLOGIA DE LA INFORMACION</t>
  </si>
  <si>
    <t>PROGRAMADO PARA EL MES 08 - AGOSTO USUARIO: OFICINA GENERAL DE TECNOLOGIA DE LA INFORMACION</t>
  </si>
  <si>
    <t>PROGRAMADO PARA EL MES 1 - ENERO USUARIO: OFICINA GENERAL DE TECNOLOGIA DE LA INFORMACION</t>
  </si>
  <si>
    <t>PROGRAMADO PARA EL MES 02 - FEBRERO USUARIO: OFICINA DE ARTICULACION INTERGUBERNAMENTAL</t>
  </si>
  <si>
    <t>PROGRAMADO PARA EL MES 11 - NOVIEMBRE USUARIO: OFICINA DE ARTICULACION INTERGUBERNAMENTAL</t>
  </si>
  <si>
    <t>PROGRAMADO PARA EL MES 07 - JULIO USUARIO: DVMT - DGAC - DIRECCION GENERAL DE AERONAUTICA CIVIL</t>
  </si>
  <si>
    <t>PROGRAMADO PARA EL MES 06 - JUNIO USUARIO: OGTI - OFICINA GENERAL DE TECNOLOGIA DE LA INFORMACION</t>
  </si>
  <si>
    <t>PROGRAMADO PARA EL MES 44177 USUARIO: DVMC - DGCSC - DIRECCION GENERAL DE CONTROL Y SUPERVISION DE COMUNICACIONES</t>
  </si>
  <si>
    <t>PROGRAMADO PARA EL MES 11 - NOVIEMBRE USUARIO: DVMT - DGPPT - DIRECCION GENERAL DE PROGRAMAS Y PROYECTOS DE TRANSPORTES</t>
  </si>
  <si>
    <t xml:space="preserve">ADQUISICION DE MEDIDORES DE INTENSIDAD DE CAMPO </t>
  </si>
  <si>
    <t>PROGRAMADO PARA EL MES 3 - MARZO USUARIO: DGFSC - DIRECCIÓN GENERAL DE FISCALIZACIONES Y SANCIONES EN COMUNICACIONES</t>
  </si>
  <si>
    <t>PROGRAMADO PARA EL MES 1 - ENERO USUARIO: OGTI - OFICINA GENERAL DE TECNOLOGIA DE LA INFORMACION</t>
  </si>
  <si>
    <t>SERVICIO DE GESTIÓN, MEJORAMIENTO Y CONSERVACIÓN POR NIVELES DE SERVICIO DEL CORREDOR VIAL EMP. PE - 28A (PAMPANO) - TICRAPO - CASTROVIRREYNA - SANTA INES - PLAZAPATA - HUANCAVELICA - EMP. PE-3S (IZCUCHACA) / EMP. PE - 28 A (RUMICHACA) - EMP. PE - 28D (SANTA INES) / EMP. PE-26 (TOYOC) - HUACHOS - PAURANGA - MOLLEPAMPA - COCAS - EMP. PE - 28D (CASTROVIRREYNA)</t>
  </si>
  <si>
    <t>1800 DIAS CALENDARIO</t>
  </si>
  <si>
    <t xml:space="preserve">SERVICIO DE GESTIÓN, MEJORAMIENTO Y CONSERVACIÓN POR NIVELES DE SERVICIO DEL CORREDOR VIAL EMP. PE-3S (DV. IMPERIAL) – PAMPAS – ABRA INDEPENDENCIA – CHURCAMPA – EMP. PE-3S (MAYOCC) / EMP. PE-3S (LA MEJORADA) – PUCACRUZ – ACOBAMBA – CAJA – MARCAS – EMP. PE-3S (PTE. ALLCOMACHAY) </t>
  </si>
  <si>
    <t>SERVICIO DE GESTIÓN, MEJORAMIENTO Y CONSERVACIÓN POR NIVELES DE SERVICIO DEL CORREDOR VIAL; YAUCA (EMP. PE-1S) - SAN JUAN - CORACORA - (EMP.PE-32) / CHALA (EMP. PE-1S) - CORACORA - PUQUIO (EMP. PE - 30A) / ULLACCASA (EMP. PE - 32) - QUILCATA - PAUSA (EMP. PE - 1SL), POR NIVELES DE SERVICIO</t>
  </si>
  <si>
    <t>SERVICIO DE GESTIÓN, MEJORAMIENTO Y CONSERVACIÓN POR NIVELES DE SERVICIO DEL CORREDOR VIAL; EMP. PE-1N (DV. PTE. MACARÁ) - DV. TAMBOGRANDE - LAS LOMAS – PTE. SUYO - PTE. MACARÁ (FRONTERA CON ECUADOR) / EMP. PE-1N L (DV. SURPAMPA) - SURPAMPA - EMP. PE-1N L (DV. PTE. MACARÁ) / EMP. PE-1N L (SAJINO) – PAIMAS – AYABACA -  EMP. PE-3N (SOCCHABAMBA) / PIURA (MIRAFLORES) – EMP PE-1N U (TAMBOGRANDE) / EMP. PE-1N L – TAMBOGRANDE / EMP. PE-1N J (EL VEINTIUNO) – EMP. PE-1N R (TAMBOGRANDE)</t>
  </si>
  <si>
    <t xml:space="preserve">SERVICIO DE GESTIÓN, MEJORAMIENTO Y CONSERVACIÓN POR NIVELES DE SERVICIO DEL CORREDOR VIAL; EMP. PE-1S (PTE. LOS MAESTROS) – PARCONA-TAMBILLO - EMP. PE-28 A (HUAYTARA) /EMP. PE-1S (CHINCHA ALTA) - PTE. HUACHINGA - EMP. PE-28D (LACHOCC) /EMP. PE-1S (DV. PARACAS)- PARACAS - PTO. SAN MARTÍN. / EMP. PE-1SE (MALPASO)- SAN CLEMENTE – DV. PISCO - EMP. PE-1SE / EMP PE1S DV. SAN ANDRÉS - SAN ANDRÉS - PE1SF/PE-1SG - EMP PE 28 – PARACAS </t>
  </si>
  <si>
    <t>MEJORAMIENTO DE LA CARRETERA EMP. PE-3S (HUAYLLAPAMPA)-LA QUINUA-SAN FRANCISCO-PUERTO ENE-TZOMAVENI-CUBANTIA Y RAMAL PUENTE ALTO ANAPATI-BOCA</t>
  </si>
  <si>
    <t>CONSERVACIÓN PERIÓDICA (RECICLADO Y RECAPEO); PUENTE MACARA - TAMBOGRANDE - LAS LOMAS</t>
  </si>
  <si>
    <t>300 DIAS CALENDARIO</t>
  </si>
  <si>
    <t>CONSERVACIÓN PERIÓDICA (RECICLADO Y RECAPEO); PUENTE PAUCARTAMBO - OXAPAMPA</t>
  </si>
  <si>
    <t>SERVICIO DE GESTIÓN Y CONSERVACIÓN RUTINARIA POR NIVELES DE SERVICIO DEL CORREDOR VIAL; CARRETERA EMP. PE-18A (PUENTE RANCHO) - PANAO - CHAGLLA - POZUZO - OXAMPAMPA Y EMPALME PE-18B - RIO CODO - CODO DE POZUZO -</t>
  </si>
  <si>
    <t>1080 DIAS CALENDARIO</t>
  </si>
  <si>
    <t>SERVICIO DE GESTIÓN Y CONSERVACIÓN RUTINARIA POR NIVELES DE SERVICIO DEL CORREDOR VIAL; CARRETERA JULIACA-PUTINA-ORIENTAL-SANDIA-SAN IGNACIO-PUNTA DE CARRETERA Y DV. PUTINA-MOHO-CONIMA-MILILAYA-FRONTERA CON BOLI</t>
  </si>
  <si>
    <t>ESTUDIO DEFINITIVO PARA EL MEJORAMIENTO Y CONSTRUCCION DE LA RUTA NACIONAL PE-1NK; TRAMO: EMP. PE-1N (DV. CATACAOS) – SECHURA -EMP. PE-04 (DV. BAYOVAR)  Y VARIANTE.</t>
  </si>
  <si>
    <t>380 DIAS CALENDARIOS</t>
  </si>
  <si>
    <t xml:space="preserve">ESTUDIO DEFINITIVO CREACIÓN (CONSTRUCCIÓN) DE LA CARRETERA RUTA PE-04A: EMP. PE-1N (EL CRUCE) - EMP. PE-1NJ (OLMOS) </t>
  </si>
  <si>
    <t xml:space="preserve">ESTUDIO DEFINITIVO "MEJORAMIENTO Y CONSTRUCCION   DE LA CARRETERA PUNO - DESAGUADERO </t>
  </si>
  <si>
    <t xml:space="preserve">ESTUDIO DEFINITIVO DE LA VIA DE EVITAMIENTO A LA CIUDAD DE CAJABAMBA                                                                                                                              </t>
  </si>
  <si>
    <t xml:space="preserve">ESTUDIO DEFINITIVO: VÍA DE EVITAMIENTO EN LA CIUDAD DE COCHABAMBA                                                                                                                                         </t>
  </si>
  <si>
    <t xml:space="preserve">ESTUDIO DEFINITIVO: VÍA DE EVITAMIENTO EN LA CIUDAD DE LAJAS  </t>
  </si>
  <si>
    <t>ESTUDIO DEFINITIVO: CARRETERA RUTA PE- 08B, TRAMO: CELENDÍN-PUENTE CHACANTO (DV. BALSAS)</t>
  </si>
  <si>
    <t>ESTUDIO DEFINITIVO DE LA VIA DE EVITAMIENTO A LA CIUDAD DE CUTERVO</t>
  </si>
  <si>
    <t>ESTUDIO DEFINITIVO DE LA CARRETERA DE LA CARRETERA URCOS – CALAPUJA (KM. 1019+600 AL KM. 1287+750)</t>
  </si>
  <si>
    <t>ESTUDIO DE PREINVERSIÓN A NIVEL DE PERFIL DE LA CARRETERA HUARI - SAN LUIS - POMABAMBA</t>
  </si>
  <si>
    <t xml:space="preserve">ESTUDIO DEFINITIVO: MEJORAMIENTO DE LA CARRETERA PUERTO OCOPA - ATALAYA </t>
  </si>
  <si>
    <t xml:space="preserve">DEFINITIVO DE LA CARRETERA DV. OCORURO - LLALLI - UMACHIRI - AYAVIRI </t>
  </si>
  <si>
    <t>ESTUDIO DEFINITIVO “REHABILITACIÓN Y MEJORAMIENTO DE LA CARRETERA SANTA - HUALLANCA”</t>
  </si>
  <si>
    <t>ESTUDIO DEFINITIVO DE LA CONSTRUCCION DE LA VIA DE EVITAMIENTO  DEL CUSCO</t>
  </si>
  <si>
    <t>ESTUDIO DEFINITIVO: MEJORAMIENTO DE LA CARRETERA DV. CONOCOCHA (EMP. RUTAS PE-1N Y PE-16) - CONOCOCHA - CATAC - HUARAZ - CARAZ. TRAMO 1: EMP. PE-1N CON LA PE-16 (PATIVILCA) - CATAC</t>
  </si>
  <si>
    <t>ESTUDIO DE PREINVERSIÓN A NIVEL DE PERFIL DE LA CARRETERA: RUTA PE-14: EMP. PE-1N( PUENTE CARRIZALES - EMP. PE-3N (HUARAZ)</t>
  </si>
  <si>
    <t>ESTUDIOS DEFINITIVO REHABILITACION Y MEJORAMIENTO  DE LA CARRETERA JULIACA - HUANCANE</t>
  </si>
  <si>
    <t>PERFIL DE LA CARRETERA AL TELEFERICO DE CHOQUEQUIRAO
PE 3S-DV. HUANIPACA - KINUALLA</t>
  </si>
  <si>
    <t>CONSTRUCCION, MEJORAMIENTO Y REHABILITACION DE LA CARRETERA CUSCO - CHINCHEROS - URUBAMBA , EN LA REGION CUSCO</t>
  </si>
  <si>
    <t>450 DÍAS CALENDARIOS.</t>
  </si>
  <si>
    <t>CONSTRUCCION DE LA VÍA EVITAMIENTO NAMBALLE</t>
  </si>
  <si>
    <t>360 DÍAS CALENDARIOS.</t>
  </si>
  <si>
    <t>MEJORAMIENTO DE LA CARRETERA BOCA DEL RÍO - TACNA</t>
  </si>
  <si>
    <t>730 DÍAS CALENDARIOS.</t>
  </si>
  <si>
    <t>REHABILITACION Y MEJORAMIENTO DE LA CARRETERA HUALLANCA - CARAZ</t>
  </si>
  <si>
    <t>630 DÍAS CALENDARIOS.</t>
  </si>
  <si>
    <t>REHABILITACION Y MEJORAMIENTO DE LA CARRETERA DV. CERRO DE PASCO - TINGO MARIA, TRAMO I DV. CERRO DE PASCO (KM 122+700 PE-3N) - SAN RAFAEL (KM 182+300 PE-3N).</t>
  </si>
  <si>
    <t>720 DÍAS CALENDARIOS</t>
  </si>
  <si>
    <t>180 DIAS CALENDARIO</t>
  </si>
  <si>
    <t>CONSTRUCCION DEL PUENTE PUELLAS Y ACCESOS</t>
  </si>
  <si>
    <t>365 DIAS CALENDARIO</t>
  </si>
  <si>
    <t>CONSTRUCCION DEL PUENTE NACION ASHANINCA Y ACCESOS</t>
  </si>
  <si>
    <t>750 DIAS CALENDARIO</t>
  </si>
  <si>
    <t>REEMPLAZO DEL PUENTE CARRASQUILLO UBICADO EN EL CORREDOR VIAL NACIONAL RUTA PE- 02C DV. PUENTE CARRASQUILLO - PTE. CARRASQUILLO - MORROPON REGION PIURA</t>
  </si>
  <si>
    <t>900 DIAS CALENDARIO</t>
  </si>
  <si>
    <t>CONSTRUCCION DE 11 PUENTES POR REEMPLAZO EN LA RUTA TAMBOGRANDE - MORROPON MUTIDISTRITAL, TAMBOGRANDE, PIURA</t>
  </si>
  <si>
    <t>850 DIAS CALENDARIO</t>
  </si>
  <si>
    <t>CONTRATACIÓN DEL SERVICIO DE CONSULTORÍA GENERAL PARA LA SUPERVISIÓN DEL SERVICIO DE COLOCACIÓN DE MORTERO ASFÁLTICO DE LA CARRETERA: EMP. PE-3N (LAGUNA SAUSACOCHA) - PUENTE PALLAR - CHAGUAL - TAYABAMBA - PUENTE HUACRACHUCO Y LOS RAMALES PUENTE PALLAR - CALEMAR Y TAYABAMBA - QUICHES - EMP. 12A (DV. SIHUAS)</t>
  </si>
  <si>
    <t>360 DIAS CALENDARIO</t>
  </si>
  <si>
    <t>CONTRATACIÓN DEL SERVICIO DE CONSULTORÍA GENERAL PARA LA SUPERVISIÓN DEL SERVICIO DE RECICLADO Y RECAPEO DE LA CARRETERA: SAN CLEMENTE - AYACUCHO, TR.: RUMICHACA - ABRA YANABAMBA</t>
  </si>
  <si>
    <t>CONTRATACIÓN DEL SERVICIO DE CONSULTORÍA GENERAL PARA LA SUPERVISIÓN DEL SERVICIO DE RECICLADO Y RECAPEO DE LA CARRETERA: TARMA - LA MERCED - SATIPO</t>
  </si>
  <si>
    <t>CONTRATACIÓN DEL SERVICIO DE CONSULTORÍA GENERAL PARA LA SUPERVISIÓN DEL SERVICIO DE RECICLADO Y RECAPEO DE LA CARRETERA: PUENTE MACARA - TAMBOGRANDE - LAS LOMAS</t>
  </si>
  <si>
    <t>CONTRATACIÓN DEL SERVICIO DE CONSULTORÍA GENERAL PARA LA SUPERVISIÓN DEL SERVICIO DE RECICLADO Y RECAPEO DE LA CARRETERA: PUENTE PAUCARTAMBO - OXAPAMPA</t>
  </si>
  <si>
    <t>CONTRATACIÓN DEL SERVICIO DE CONSULTORÍA GENERAL PARA LA SUPERVISIÓN DEL SERVICIO DE RECICLADO Y RECAPEO DE LA CARRETERA: SAN CLEMENTE - PTE. CHOCLOCOCHA</t>
  </si>
  <si>
    <t>14 SERVICIO DE INVENTARIO Y VERIFICACION DE OPERATIVIDAD DE ANTENAS A NIVEL NACIONAL</t>
  </si>
  <si>
    <t>PROYECTADO PARA 2021</t>
  </si>
  <si>
    <t>15 SUPERVISIÓN DE LOCALIDADES DE LA RED DE ACCESO DEL PROYECTO REGIONAL LA LIBERTAD</t>
  </si>
  <si>
    <t>16 SUPERVISIÓN DE RADIOENLACES DE LA RED DE ACCESO DEL PROYECTO REGIONAL PUNO</t>
  </si>
  <si>
    <t>17 SUPERVISIÓN DE RADIOENLACES DE LA RED DE ACCESO DEL PROYECTO REGIONAL ANCASH</t>
  </si>
  <si>
    <t>18 SUPERVISIÓN DE RADIOENLACES DE LA RED DE ACCESO DEL PROYECTO REGIONAL LA LIBERTAD</t>
  </si>
  <si>
    <t>19 SUPERVISIÓN DE RADIOENLACES DE LA RED DE ACCESO DEL PROYECTO REGIONAL JUNÍN</t>
  </si>
  <si>
    <t>20 SUPERVISIÓN DE LOCALIDADES DE LA RED DE ACCESO DEL PROYECTO REGIONAL ANCASH</t>
  </si>
  <si>
    <t>TELEFONIA MOVIL PARA LA SUTRAN</t>
  </si>
  <si>
    <t>PROYECTO PAC 2021</t>
  </si>
  <si>
    <t>NO SE CUENTA CON ESTUDIO DE MERCADO</t>
  </si>
  <si>
    <t>SUMINISTRO DE COMBUSTIBLE DIESEL Y GASOHOL PARA LAS UNIDADES VEHICULARES DE LA SUTRAN</t>
  </si>
  <si>
    <t>SUBASTA INVERSA ELECTRONICA</t>
  </si>
  <si>
    <t>SERVICIO DE ACCESO A INTERNET PARA LA SEDE CENTRAL DE LA SUTRAN</t>
  </si>
  <si>
    <t>SERVICIO DE MANTENIMIENTO CORRECTIVO DE LOS VEHICULOS DE LA SUTRAN</t>
  </si>
  <si>
    <t>PPTO 2019 (AL 31/12)</t>
  </si>
  <si>
    <t>PPTO 2020 (AL 30/06)</t>
  </si>
  <si>
    <t>PPTO 2020 (PROYECCI{ON 31/12)</t>
  </si>
  <si>
    <t xml:space="preserve">SERVICIOS PARA DISEÑAR Y DESARROLLAR MECANISMOS Y HERRAMIENTAS DE GESTIÓN PARA EL MTC QUE PERMITAN OPTIMIZAR LA IDENTIFICACIÓN Y FORMULACIÓN DE PROYECTOS DE INVERSIÓN PÚBLICO PRIVADO. </t>
  </si>
  <si>
    <t>ASCENDANT GROUP S.A.C.</t>
  </si>
  <si>
    <t xml:space="preserve">FORMULACIÓN DE PROYECTOS DE INVERSIÓN PÚBLICO PRIVADO. </t>
  </si>
  <si>
    <t>15. TRANSPORTE</t>
  </si>
  <si>
    <t>SERVICIO DE CONSULTORIA PARA REVISION Y FORMULACION DE RESPUESTA SOBRE LA ASIGNACION DE ESPECTRO RADIOELECTRICO</t>
  </si>
  <si>
    <t>PRO INVESTMENT DEVELOPMENT ADVISORS</t>
  </si>
  <si>
    <t>REVISION Y FORMULACION DE RESPUESTA SOBRE LA ASIGNACION DE ESPECTRO RADIOELECTRICO</t>
  </si>
  <si>
    <t>16. COMUNICACIONES</t>
  </si>
  <si>
    <t>SERVICIO DE FISCALIZACION PARA LA COORDINACION DE OBLIGACIONES ECONOMICAS DECLARADAS POR LOS TITULARES DE AUTORIZACIONES POR CONCEPTO DE TASA POR LA EXPLOTACION COMERCIAL DE SERVICIOS DE RADIODIFUSION 2014-2016</t>
  </si>
  <si>
    <t>TORALVA &amp; ASOCIADOS SOCIEDAD CIVIL</t>
  </si>
  <si>
    <t>COORDINACION DE OBLIGACIONES ECONOMICAS POR CONCEPTO DE TASA POR LA EXPLOTACION COMERCIAL DE SERVICIOS DE RADIODIFUSION 2014-2016</t>
  </si>
  <si>
    <t>SERVICIO DE CONSULTORÍA PARA LA ELABORACIÓN DE LOS ESTUDIOS DE INSPECCIÓN DE SEGURIDAD VIAL DE LA CARRETERA PE-1N DEL KM 38+000 AL KM 100 LA CARRETERA PE-22 DEL KM 55+000 AL KM 145+000 Y PE+3S DEL KM 00-000 AL KM 25+000 (CP N° 08-2018-MTC/10)</t>
  </si>
  <si>
    <t>CONSORCIO SEGURIDAD VIAL I</t>
  </si>
  <si>
    <t>ESTUDIOS DE INSPECCIÓN DE SEGURIDAD VIAL DE LA CARRETERA PE-1N DEL KM 38+000 AL KM 100 LA CARRETERA PE-22 DEL KM 55+000 AL KM 145+000 Y PE+3S DEL KM 00-000 AL KM 25+000</t>
  </si>
  <si>
    <t>SERVICIO DE CONSULTORIA PARA LA ELABORACIÓN DEL MANUAL DE SISTEMA INTELIGENTE DE TRANSPORTES PARA LA INFRAESTRUCTURA VIALCONTRATO DE SERVICIO DE CONSULTORÍA PARA LA ELABORACIÓN DE LOS ESTUDIOS DE INSPECCIÓN DE SEGURIDAD VIAL DE LA CARRETERA PE-34A DEL KM 00+000 AL KM 295+00 Y LA CARRETERA PE-3S DEL KM 1300+000 AL KM 1315+000</t>
  </si>
  <si>
    <t>CONSORCIO SEGURIDAD VIAL III</t>
  </si>
  <si>
    <t xml:space="preserve"> ELABORACIÓN DEL MANUAL DE SISTEMA INTELIGENTE DE TRANSPORTES PARA LA INFRAESTRUCTURA VIAL</t>
  </si>
  <si>
    <t>SERVICIO DE CONSULTORÍA PARA LA ELABORACIÓN DE LOS ESTUDIOS DE INSPECCIÓN DE SEGURIDAD VIAL DE LA CARRETERA PE-1S DEL KM 20+000 AL KM 215 Y LA CARRETERA PE-1S KM 850+000 AL KM 875+000</t>
  </si>
  <si>
    <t>CONSORCIO SEGURIDAD VIAL II</t>
  </si>
  <si>
    <t>ELABORACIÓN DE LOS ESTUDIOS DE INSPECCIÓN DE SEGURIDAD VIAL DE LA CARRETERA PE-1S DEL KM 20+000 AL KM 215 Y LA CARRETERA PE-1S KM 850+000 AL KM 875+000</t>
  </si>
  <si>
    <t>ELABORACION DE LOS ESTUDIOS DE EVALUACION AMBIENTAL PRELIMINAR PARA LA OBRA "MOVIMIENTO DE TIERRAS OBRE EL AREA CUBIERTA POR LAS SUPERFICIES DE APROXIMACION 15R Y TRANSICION DE LA SEGUNDA PISTA DE ATERRIZAJE DEL AEROPUERTO INTERNACIONAL JORGE CHAVEZ"</t>
  </si>
  <si>
    <t>GREEN LIFE S.A.C.</t>
  </si>
  <si>
    <t>ELABORACION DE LOS ESTUDIOS DE EVALUACION AMBIENTAL</t>
  </si>
  <si>
    <t>SERVICIO DE CONSULTORÍA PARA DESARROLLAR UNA PROPUESTA NORMATIVA QUE REGULE LOS MECANISMOS DE ASOCIACIONES PÚBLICO – PRIVADAS, PARA EL GABINETE DE ASESORES DEL DESPACHO MINISTERIAL</t>
  </si>
  <si>
    <t>PROPUESTA NORMATIVA QUE REGULE LOS MECANISMOS DE ASOCIACIONES PÚBLICO – PRIVADAS</t>
  </si>
  <si>
    <t xml:space="preserve">SERVICIO DE CONSULTORÍA PARA ELABORAR UN MAPEO DE INTERVENCIONES SOCIALES VIGENTES A CARGO DE LOS DIFERENTES SECTORES, ESTRUCTURADAS EN FUNCIÓN A LOS PAQUETES DE PRESTACIONES ESTRATEGIA DE ACCION SOCIAL CON SOSTENIBILIDAD Y LAS ESTRATEGIAS DE ACCION DEL MIDIS. </t>
  </si>
  <si>
    <t>ATIPAY INNOVACION PARA LA GESTION S.A.C.</t>
  </si>
  <si>
    <t>MAPEO DE INTERVENCIONES SOCIALES</t>
  </si>
  <si>
    <t>CONTRATACION DE SERVICIOS DE CONSULTORÍA  PERSONA JURÍDICA PARA LA EVALUACIÓN DEL ANTEPROYECTO DE ARQUITECTURA DE LAS OBRAS EN TIERRA DEL EMBARCADERO FLUVIAL BORAS HUITOTO Y LA ELABORACIÓN DE MODELOS 3D Y SIMULACIÓN BIOCLIMÁTICA DEL TERMINAL DE PASAJEROS Y ACCESOS, INCLUYENDO RECOMENDACIONES DE DISEÑO BIOCLIMÁTICO.</t>
  </si>
  <si>
    <t>ZUMA CONSTRUCTORES S.A.C.</t>
  </si>
  <si>
    <t>EVALUACIÓN DEL ANTEPROYECTO DE ARQUITECTURA</t>
  </si>
  <si>
    <t>SERVICIO DE CONSULTORIA PARA ELABORACION DE LA NORMA DE DISEÑO SISMORESISTENTE DE ESTRUCTURAS SUBTERRANEAS PARA LA INFRAESTRUCTURA VIAL - CONTRATO N° 30-2019-MTC/10</t>
  </si>
  <si>
    <t>DISEÑO DE PROYECTOS EN INGENIERIA E.I.R.L</t>
  </si>
  <si>
    <t>ELABORACION DE LA NORMA DE DISEÑO SISMORESISTENTE DE ESTRUCTURAS SUBTERRANEAS PARA LA INFRAESTRUCTURA VIAL</t>
  </si>
  <si>
    <t>SERVICIO DE CONSULTORÍA PARA QUE RALIZE UN ANÁLISIS SOCIOECONÓMICO QUE PERMITA LA ACTUALIZACIÓN DE LA POLÍTICA COMERCIAL DE COBRO DE PEAJE, APLICABLE A LOS POBLADORES DE CARABAYA, A LAS ASOCIACIONES DE TRANSPORTISTAS Y A LAS EMPRESAS QUE CIRCULAN DENTRO DE LA PROVINCIA DE CARABAYA, EN LA CARRETERA CONCESIÓN INTEROCEÁNICA SUR TRAMO 4; TENIENDO EN CUENTA QUE LA MISMA ES UNA CONCESIÓN COFINANCIADA.</t>
  </si>
  <si>
    <t>QURSOR S.A.C.</t>
  </si>
  <si>
    <t>ANÁLISIS SOCIOECONÓMICO QUE PERMITA LA ACTUALIZACIÓN DE LA POLÍTICA COMERCIAL DE COBRO DE PEAJE</t>
  </si>
  <si>
    <t>CONTRATAR UN SERVICIO DE CONSULTORÍA PARA DETERMINAR ESCENARIOS ECONÓMICOS A FIN DE EVALUAR ALTERNATIVAS RESPECTO DE LA RED DORSAL NACIONAL DE FIBRA ÓPTICA</t>
  </si>
  <si>
    <t xml:space="preserve"> DETERMINAR ESCENARIOS ECONÓMICOS A FIN DE EVALUAR ALTERNATIVAS RESPECTO DE LA RED DORSAL NACIONAL DE FIBRA ÓPTICA</t>
  </si>
  <si>
    <t>CONTRATAR LOS SERVICIOS PARA  ANALIZAR LA PUESTA EN MARCHA DEL  PLAN PILOTO PARA MEJORAR EL ACCESO AL PUERTO DLE CALLAO</t>
  </si>
  <si>
    <t>GRUPO DE INVESTIGACION SOCIAL Y DE MERCADOS SOCIEDAD ANONIMA CERRADA GRUPOISM S.A.C</t>
  </si>
  <si>
    <t xml:space="preserve"> ANALIZAR LA PUESTA EN MARCHA DEL  PLAN PILOTO PARA MEJORAR EL ACCESO AL PUERTO DLE CALLAO</t>
  </si>
  <si>
    <t>CONSULTORIA PARA LA ELBORACION DEL LEVANTAMIENTO TOPOGRAFICO MEDIANTE LA UTILIZACION DE DRONES, DEL MONTICULO GAMBETA, UBICADO ENTRE LA AV. NESTOR GAMBETA, RIO RIMAC Y LOS LIMITES EXTERNOS DEL TERRENO DADO EN CONSECION PARA LA AMPLIACION DEL AEROPUERTO INTERNACIONAL JORGE CHAVEZ</t>
  </si>
  <si>
    <t>ELBORACION DEL LEVANTAMIENTO TOPOGRAFICO MEDIANTE LA UTILIZACION DE DRONES</t>
  </si>
  <si>
    <t>SERVICIOS DE CONSULTORIA PARA FORTALECER LA COMUNICACION INTERNA EN EL MTC, QUE PERMITA APORTAR EN LA CULTURA DE INTEGRIDAD Y VALORES EN LA INSTITUCION DE LA OFICINA DE INTEGRIDAD Y LUCHA CONTRA LA CORRUPCION</t>
  </si>
  <si>
    <t>ECO COMUNICACIONES PERU SOCIEDAD ANONIMA CERRADA</t>
  </si>
  <si>
    <t>FORTALECER LA COMUNICACION INTERNA EN EL MTC</t>
  </si>
  <si>
    <t>CONTRATACIÓN DEL SERVICIO DE EVALUACIÓN ECONÓMICA SOBRE LA ALTERNATIVA “MODELO EXISTENTE OPTIMIZADO”, PARA LA SOSTENIBILIDAD Y EFICIENCIA EN LAS INVERSIONES DE LA RED DORSAL NACIONAL DE FIBRA ÓPTICA (RDNFO).</t>
  </si>
  <si>
    <t>UNIVERSIDAD ESAN</t>
  </si>
  <si>
    <t>EVALUACIÓN ECONÓMICA</t>
  </si>
  <si>
    <t>CONTRATAR EL SERVICIO DE CONSULTORÍA PARA LA ELABORACIÓN DEL MODELO DE GESTIÓN Y OPERACIONES DE LOS CENTROS DESCONCENTRADOS TERRITORIALES DEL MINISTERIO DE TRANSPORTES Y COMUNICACIONES (CDT-MTC), QUE DEPENDEN DE LA OFICINA GENERAL DE ARTICULACIÓN, MONITOREO Y EVALUACIÓN DE IMPACTO (OGAME).</t>
  </si>
  <si>
    <t>INSTITUTO DE NEGOCIOS Y METODOLOGIA EIRL</t>
  </si>
  <si>
    <t>ELABORACIÓN DEL MODELO DE GESTIÓN Y OPERACIONES DE LOS CENTROS DESCONCENTRADOS TERRITORIALES DEL MINISTERIO DE TRANSPORTES Y COMUNICACIONES</t>
  </si>
  <si>
    <t>CONTRATAR EL SERVICIO DE ASESORAMIENTO PARA LA IMPLEMENTACIÓN DE LA NORMA INTERNACIONAL ISO 37001:2016 SISTEMA DE GESTIÓN ANTISOBORNO DE PROCESOS PRIORIZADOS POR LA OFICINA DE INTEGRIDAD Y LUCHA CONTRA LA CORRUPCIÓN – OILLCO EN EL MINISTERIO DE TRANSPORTE Y COMUNICACIONES - MTC.</t>
  </si>
  <si>
    <t>DUCAR CONSULTORES E.I.R.L.</t>
  </si>
  <si>
    <t>IMPLEMENTACIÓN DE LA NORMA INTERNACIONAL ISO 37001:2016 SISTEMA DE GESTIÓN ANTISOBORNO</t>
  </si>
  <si>
    <t>CONTRATACIÓN DE LOS SERVICIOS DE UNA CONSULTORÍA EN INGENIERÍA, EN EL MARCO DEL PROYECTO CARRETERA LONGITUDINAL DE LA SIERRA TRAMO 4, QUE BRINDE UN ANÁLISIS Y EVALUACIÓN SOBRE LAS CARACTERÍSTICAS TÉCNICAS DE LOS ELEMENTOS CONSTITUTIVOS DE LA CARRETERA EN LOS SUBTRAMOS DE LA FUTURA CONCESIÓN</t>
  </si>
  <si>
    <t>CONSULTORIA Y GESTION DE PROYECTOS DE INGENIERIA SAC</t>
  </si>
  <si>
    <t>ANÁLISIS Y EVALUACIÓN SOBRE LAS CARACTERÍSTICAS TÉCNICAS DE LOS ELEMENTOS CONSTITUTIVOS DE LA CARRETERA EN LOS SUBTRAMOS DE LA FUTURA CONCESIÓN</t>
  </si>
  <si>
    <t>SE REQUIERE LA CONTRATACIÓN DE LOS SERVICIO DE CONSULTORÍA PARA QUE PROPONGA UNA ESTRUCTURA DE GASTOS GENERALES POR TIPO DE OBRA QUE ABARQUE EL ÁMBITO DE LA CONCESIONES VIALES DEL PAÍS</t>
  </si>
  <si>
    <t>MAC INGENIERIA S.A.C.</t>
  </si>
  <si>
    <t>PROPONGA UNA ESTRUCTURA DE GASTOS GENERALES POR TIPO DE OBRA</t>
  </si>
  <si>
    <t>SERVICIO DE CONSULTORIA  PARA LA  ELABORACION DE NORMA DE DISEÑO SISMORESISTENTE DE ESTRUCTURAS SUBTERRANEAS PARA LA INFRAESTRUCTURA VIAL</t>
  </si>
  <si>
    <t xml:space="preserve"> ELABORACION DE NORMA DE DISEÑO SISMORESISTENTE</t>
  </si>
  <si>
    <t>CONTRATAR LOS SERVICIOS DE CONSULTORÍA PARA LA ASISTENCIA EN TRANSFORMACIÓN DIGITAL PARA LA REVISIÓN DE LINEAMIENTOS BIM, QUE PERMITIRÁ A LAS ÁREAS DE SUPERVISIÓN Y COORDINACIÓN, COMPRENDER LA NATURALEZA DE LA METODOLOGÍA BIM, BRINDANDO ALCANCES TEÓRICOS DE LA DOCUMENTACIÓN Y DE LOS PROCESOS NECESARIOS PARA EL USO DE DICHA METODOLOGÍA DENTRO DE LA COORDINACIÓN Y SUPERVISIÓN DE UN PROYECTO EN AEROPUERTOS.</t>
  </si>
  <si>
    <t>DCV CONSULTORES Y SERVICIOS GENERALES SOCIEDAD ANONIMA CERRADA</t>
  </si>
  <si>
    <t>ASISTENCIA EN TRANSFORMACIÓN DIGITAL PARA LA REVISIÓN DE LINEAMIENTOS BIM</t>
  </si>
  <si>
    <t>SE REQUIERE LA CONTRATACIÓN DE LOS SERVICIOS DE UNA CONSULTORÍA EN INGENIERÍA, EN EL MARCO DEL PROYECTO CARRETERA LONGITUDINAL DE LA SIERRA TRAMO 4, RESPECTO A LOS TIPOS DE INTERVENCIÓN Y LAS INVERSIONES REQUERIDAS, CON SUS RESPECTIVOS PERÍODOS, EN LOS DIECIOCHO (18) SUBTRAMOS DE LA FUTURA CONCESIÓN, CONSIDERANDO LA DATA DEL INVENTARIO VIAL EFECTUADO POR EL MTC.</t>
  </si>
  <si>
    <t>AVILES CORDOVA SERGIO EDUARDO</t>
  </si>
  <si>
    <t>32000</t>
  </si>
  <si>
    <t>CONSULTORÍA EN INGENIERÍA</t>
  </si>
  <si>
    <t>SERVICIO DE CONSULTORIA PARA LA ELABORACIÓN DEL EXPEDIENTE TÉCNICO PARA LA OBRA "MEJORAMIENTO DEL AERÓDROMO DE BREU DEL DISTRITO DE YURÚA, PROVINCIA DE ATALAYA, DEPARTAMENTO DE UCAYALI.</t>
  </si>
  <si>
    <t>CONSORCIO BREU
CENTRO DE ESTUDIOS DE MATERIALES Y CONTROL DE OBRA SA Y GEOCONSULT S.A. CONSULTORES GENERALES</t>
  </si>
  <si>
    <t>ELABORACIÓN DEL EXPEDIENTE TÉCNICO</t>
  </si>
  <si>
    <t>SERVICIO DE CONSULTORÍA PARA REALIZAR EL LEVANTAMIENTO TOPOGRAFICO MEDIANTE UTILIZACIÓN DE DRONES DENTRO DEL AREA CUBIERTA POR LA SUPERFICIE HORIZONTAL INTERNA DEL AEROPUERTO INTERNACIONAL DE CHINCHERO - CUSCO.</t>
  </si>
  <si>
    <t>LEVANTAMIENTO TOPOGRAFICO</t>
  </si>
  <si>
    <t>SERVICIO DE CONSULTORIA DE OBRA DEL SALDO PARA LA ELABORACION DEL ESTUDIO DEFINITIVO A NIVEL DE EXPEDIENTE TECNICO DEL PROYECTO DE REHABILITACION DEL TERMINAL PORTUARIO DE PUCALLPA</t>
  </si>
  <si>
    <t>ELABORACION DEL ESTUDIO DEFINITIVO A NIVEL DE EXPEDIENTE TECNICO</t>
  </si>
  <si>
    <t>SERVICIO DE CONSULTORÍA EN GENERAL PARA LA ELABORACIÓN DEL ESTUDIO DE PRE INVERSIÓN A NIVEL DE PERFIL DEL PROYECTO CREACIÓN DEL FERROCARRIL LIMA ICA</t>
  </si>
  <si>
    <t>CONSORCIO TREN LIMA - ICA 
CHINA RAILWAY ERYUAN ENGINEERING GROUP CO. LTD.
VITRUBIO INGENIERIA S.A.C.
FYNSA INGENIEROS S.A.C.
CREEC PERU S.A.C.</t>
  </si>
  <si>
    <t>ELABORACIÓN DEL ESTUDIO DE PRE INVERSIÓN A NIVEL DE PERFIL</t>
  </si>
  <si>
    <t>SERVICIO DE CONSULTORIA PARA LA ACTUALIZACIÓN Y COMPLEMENTO DEL ESTUDIO DE PREINVERSION DEL PROYECTO REHABILITACION Y MEJORAMIENTO DE AERÓDROMO DE CABALLOCOCHA EN EL DISTRITO DE RAMON CASTILLA - PROVINCIA DE MARISCAL RAMON CASTILLA DEPARTAMENTO DE LORETO</t>
  </si>
  <si>
    <t>INGENIERIA GERENCIA Y MINERA SAC</t>
  </si>
  <si>
    <t>720000</t>
  </si>
  <si>
    <t xml:space="preserve">ACTUALIZACIÓN Y COMPLEMENTO DEL ESTUDIO DE PREINVERSION </t>
  </si>
  <si>
    <t>SERVICIO DE CONSULTORÍA PARA LA CERTIFICACIÓN AMBIENTAL, VERIFICACIÓN DE CANTERAS Y LA ELABORACIÓN DEL ESTUDIO DEFINITIVO DE INGENIERIA DE LA REHABILITACIÓN DEL LADO TIERRA, SISTEMA DE DRENAJE Y DEFENSA RIBEREÑA DEL AEROPUERTO DE JUANJUI</t>
  </si>
  <si>
    <t>HOB CONSULTORES S.A</t>
  </si>
  <si>
    <t>1699793.13</t>
  </si>
  <si>
    <t>CERTIFICACIÓN AMBIENTAL, VERIFICACIÓN DE CANTERAS Y LA ELABORACIÓN DEL ESTUDIO DEFINITIVO DE INGENIERIA</t>
  </si>
  <si>
    <t>SERVICIO DE CONSULTORIA PARA LA ACTUALIZACION Y COMPLEMENTO DEL ESTUDIO DE PREINVERSION DEL PROYECTO DE INVERSION REHABILITACION Y MEJORAMIENTO DEL AERÓDROMO DEL ESTRECHO EN EL DISTRITO DE PUTUMAYO - PUTUMAYO DEPARTAMENTO DE LORETO"</t>
  </si>
  <si>
    <t>CONSORCIO AERÓDROMO</t>
  </si>
  <si>
    <t>400000</t>
  </si>
  <si>
    <t>ACTUALIZACION Y COMPLEMENTO DEL ESTUDIO DE PREINVERSION</t>
  </si>
  <si>
    <t>SERVICIO DE CONSULTORÍA PARA LA CERTIFICACIÓN AMBIENTAL Y LA ELABORACIÓN DEL ESTUDIO DEFINITIVO DE INGENIERÍA PARA LA REHABILITACIÓN DEL AEROPUERTO DE YURIMAGUAS"</t>
  </si>
  <si>
    <t>CONSORCIO C.I.A. YURIMAGUAS</t>
  </si>
  <si>
    <t>2201282.28</t>
  </si>
  <si>
    <t>CERTIFICACIÓN AMBIENTAL Y LA ELABORACIÓN DEL ESTUDIO DEFINITIVO DE INGENIERÍA</t>
  </si>
  <si>
    <t>SERVICIO DE CONSULTORIA PARA LA ELABORACION DE EXPEDIENTE - ESTUDIO DEFINITIVO DEL PROYECTO INSTALACION DE UNA RED DE COMUNICACION DE EMERGENCIA A NIVEL NACIONAL</t>
  </si>
  <si>
    <t>2018750</t>
  </si>
  <si>
    <t>ELABORACION DE EXPEDIENTE - ESTUDIO DEFINITIVO</t>
  </si>
  <si>
    <t>SERVICIO DE CONSULTORIA EN GENERAL PARA EL SERVICIO DE ELABORACION DE ESTUDIOS DE CARACTERIZACION DE SEDIMENTOS Y PROPUESTA PARA SU MANEJO EN EL MARCO DEL PROYECTO HIDROVIA AMAZONICA</t>
  </si>
  <si>
    <t>CONSORCIO AMAZONICA</t>
  </si>
  <si>
    <t>41385169</t>
  </si>
  <si>
    <t>REQUIERE LA CONTRATACIÓN DE LOS SERVICIOS DE UN CONSULTOR EN INGENIERÍA, A EFECTOS QUE EVALÚE LAS CONDICIONES TÉCNICAS DEL PAVIMENTO DEL SUBTRAMO AYACUCHO – PTE. SAHUINTO PERTENECIENTE AL PROYECTO CARRETERA LONGITUDINAL DE LA SIERRA TRAMO 4 MEDIANTE UNA MODELACIÓN CON EL SOFTWARE HDM4</t>
  </si>
  <si>
    <t>CONSULTOR EN INGENIERÍA</t>
  </si>
  <si>
    <t>CONSULTORIA: ANALISIS COSTO BENEFICIO QUE PODRIA TENER EL PROYECTO NORMATIVO QUE REGULARA EL SISTEMA NACIONAL DE INSPECCIONES TECNICAS VEHICULARES .</t>
  </si>
  <si>
    <t>LAZO BEZOLD RENATO MARTIN</t>
  </si>
  <si>
    <t>ANALISIS COSTO BENEFICIO</t>
  </si>
  <si>
    <t xml:space="preserve">SERVICIO DE CONSULTORÍA PARA LA REVISIÓN DE LOS ASPECTOS TÉCNICOS RELACIONADOS AL USO DEL ESPECTRO RADIOELECTRICO, PARA EL GABINETE DE ASESORES DEL DESPACHO MINISTERIAL. </t>
  </si>
  <si>
    <t>GOLD ARAOZ RAFAEL ALFREDO</t>
  </si>
  <si>
    <t>REVISIÓN DE LOS ASPECTOS TÉCNICOS RELACIONADOS AL USO DEL ESPECTRO RADIOELECTRICO</t>
  </si>
  <si>
    <t>SE REQUIERE LA CONTRATACIÓN DEL SERVICIO DE CONSULTORÍA EN INGENIERÍA, EN EL MARCO DEL PROYECTO CARRETERA LONGITUDINAL DE LA SIERRA TRAMO 4, QUE BRINDE UN ANÁLISIS Y EVALUACIÓN SOBRE LAS CARACTERÍSTICAS  TÉCNICAS DEL PAVIMENTO DEL SUBTRAMO SAN CLEMENTE – AYACUCHO / AYACUCHO – HUANCAYO MEDIANTE LA REALIZACIÓN DE UNA MODELACIÓN CON EL SOFTWARE HDM4.</t>
  </si>
  <si>
    <t>ELABORACION DEL ANALISIS DE PRECIOS Y CALCULO DE  METRADOS PARA EL DESMONTAJE Y DEMOLICION DE LAS ESTRUCTURAS SOBRE EL AREA CUBIERTA POR LAS SUPERFICIES DE APROXIMACION AL UMBRAL 15R Y TRANSICION DE LA SEGUNDA PISTA DE ATERRIZAJE DEL AEROPUERTO INTERNACIONAL JORGE CHAVEZ</t>
  </si>
  <si>
    <t>GARIBOTTO WIENER CARLOS GONZALO</t>
  </si>
  <si>
    <t xml:space="preserve"> ANALISIS DE PRECIOS Y CALCULO DE  METRADOS PARA EL DESMONTAJE Y DEMOLICION DE LAS ESTRUCTURAS</t>
  </si>
  <si>
    <t>CONSULTORIA PARA LA EJECUCION DEL RELEVAMIENTO   E INFORMACION DEL SISTEMA DE LICENCIAS DE CONDUCIR  Y ELABORACION DE DOCUEMNTOS FUNCIONALES, MANUALES DE USUARIO  Y UTILIZACION DEL SISTEMA DE LICENCIAS DE CONDUCIR-SNC DE LA DCV.</t>
  </si>
  <si>
    <t>ROJAS BELLIDO JOSE SANTOS</t>
  </si>
  <si>
    <t>EJECUCION DEL RELEVAMIENTO   E INFORMACION DEL SISTEMA DE LICENCIAS DE CONDUCIR  Y ELABORACION DE DOCUEMNTOS FUNCIONALES, MANUALES DE USUARIO  Y UTILIZACION DEL SISTEMA DE LICENCIAS DE CONDUCIR-SNC</t>
  </si>
  <si>
    <t>CONTRATAR UN SERVICIO DE CONSULTORÍA RELACIONADAS A EVALUAR SITUACIONES QUE PUEDAN DEVENIR EN UN PROCESO ARBITRAL, Y QUE PERMITA ADOPTAR LAS MEJORES DECISIONES RESPECTO DEL PROYECTO RED DORSAL NACIONAL DE FIBRA ÓPTICA A CARGO DE LA DIRECCIÓN GENERAL DE PROGRAMAS Y PROYECTOS EN COMUNICACIONES.</t>
  </si>
  <si>
    <t>RIVAROLA REISZ JOSE DOMINGO</t>
  </si>
  <si>
    <t>EVALUACION DE SITUACIONES QUE PUEDAN DEVENIR EN UN PROCESO ARBITRAL</t>
  </si>
  <si>
    <t>CONTRATAR  LOS SERVICIOS PARA  LA  RECOLECCION DE INFORMACION DE PLAQUEO DE VEHICULOS EN  LAS PUERTAS DE INGRESO  AL PUERTO DEL CALLAO Y EN LAS AVENIDAS  ARGENTINA Y GAMBETA</t>
  </si>
  <si>
    <t>MOSCOL MONCADA ROGER WILLIAMS</t>
  </si>
  <si>
    <t>RECOLECCION DE INFORMACION DE PLAQUEO DE VEHICULO</t>
  </si>
  <si>
    <t>SERVICIO DE CONSULTORÍA A FIN DE COADYUVAR  ESFUERZOS CON ESTA PROCURADURÍA PÚBLICA EN EL PROCESO SEGUIDO CONTRA LA EMPRESA TELEFÓNICA DEL PERÚ S.A. Y EL INDECOPI, RELATIVO AL CANON POR EL USO DEL ESPECTRO RADIOELÉCTRICO.</t>
  </si>
  <si>
    <t>EGUIGUREN PRAELI FRANCISCO JOSE</t>
  </si>
  <si>
    <t>CONSULTORÍA A FIN DE COADYUVAR  ESFUERZOS CON ESTA PROCURADURÍA PÚBLICA EN EL PROCESO SEGUIDO CONTRA LA EMPRESA TELEFÓNICA DEL PERÚ S.A. Y EL INDECOPI</t>
  </si>
  <si>
    <t>CONSULTORIA PARA PROPONER LINEAMIENTOS DE GESTION INTERNA DE CONTRATOS DE CONCESION DE CARRETERAS PARA LA OFICINA DE INTEGRIDAD Y LUCHA CONTRA LA CORRUPCION</t>
  </si>
  <si>
    <t>NADRAMIJA NIEVA NATHAN DANIEL</t>
  </si>
  <si>
    <t xml:space="preserve"> PROPONER LINEAMIENTOS DE GESTION INTERNA DE CONTRATOS DE CONCESION DE CARRETERAS </t>
  </si>
  <si>
    <t>SERVICIO DE CONSULTORÍA PARA REFORZAR LA DEFENSA JURIDICA DE LA ENTIDAD, EN EL PROCESO CONTENCIOSO ADMINISTRATIVO INICIADO POR EL MINISTERIO DE TRANSPORTES Y COMUNICACIONES CONTRA AMÉRICA MÓVIL PERÚ S.A.C Y EL INDECOPI, IMPUGNANDO LA DECISIÓN DEL INDECOPI SOBRE BARRERA BUROCRÁTICA SOBRE LA METODOLOGÍA DE CÁLCULO DEL CANON POR EL USO DEL ESPECTRO RADIOELÉCTRICO.</t>
  </si>
  <si>
    <t>REFORZAMIENTO DE DEFENSA JURIDICA DE LA ENTIDAD</t>
  </si>
  <si>
    <t>CONTRATAR UNA CONSULTORÍA PARA LA ELABORACIÓN DE UN PROYECTO DE REGLAMENTO DE PROTECCIÓN AMBIENTAL (RPA) APLICABLE AL SECTOR COMUNICACIONES.</t>
  </si>
  <si>
    <t>TASAYCO GANOZA CAROL CELESTE</t>
  </si>
  <si>
    <t>ELABORACIÓN DE UN PROYECTO DE REGLAMENTO DE PROTECCIÓN AMBIENTAL</t>
  </si>
  <si>
    <t xml:space="preserve">CONTRATAR EL SERVICIO DE CONSULTORÍA A EFECTOS QUE ANALICE ASPECTOS LEGALES VINCULADA AL PROCESO DE NEGOCIACIÓN Y ARBITRAJE QUE VIENE REALIZANDO LA DIRECCIÓN GENERAL CON EL CONCESIONARIO SOBRE TEMAS QUE OPTIMIZARÍAN LA SITUACIÓN DEL PROYECTO RED DORSAL NACIONAL DE FIBRA ÓPTICA. </t>
  </si>
  <si>
    <t xml:space="preserve">ANALISIS DE ASPECTOS LEGALES VINCULADA AL PROCESO DE NEGOCIACIÓN Y ARBITRAJE </t>
  </si>
  <si>
    <t>SERVICIO DE CONSULTORÍA PARA LA ELABORACIÓN DE LA METODOLOGÍA DE GESTIÓN DE RIESGOS DE CORRUPCIÓN, ASI COMO APLICARLA PARA REALIZAR UN DIAGNOSTICO Y PROPUESTA DE PLAN ANUAL DE MEDIDAS DE CONTROL</t>
  </si>
  <si>
    <t>ELABORACIÓN DE LA METODOLOGÍA DE GESTIÓN DE RIESGOS DE CORRUPCIÓN</t>
  </si>
  <si>
    <t>CONTRATAR LOS SERVICIOS DE UNA CONSULTORIA  PARA  LA  ELABORACION DE INFORME TECNICO QUE SISTEMATICE LA INFORMACION DE EXPERIENCIAS INTERNACIONALES RESPECTO A RELACIONES CONTRACTUALES EN MATERIA DE TRANSPORTE MULTIMODAL DE MERCANCIAS.</t>
  </si>
  <si>
    <t>DE LA TORRE LASTARRIA ALEJANDRO BENJAMIN</t>
  </si>
  <si>
    <t>ELABORACION DE INFORME TECNICO QUE SISTEMATICE LA INFORMACION DE EXPERIENCIAS INTERNACIONALES RESPECTO A RELACIONES CONTRACTUALES EN MATERIA DE TRANSPORTE MULTIMODAL DE MERCANCIAS.</t>
  </si>
  <si>
    <t xml:space="preserve">SERVICIO DE CONSULTORÍA A FIN DE COADYUVAR ESFUERZOS CON ESTA PROCURADURÍA PÚBLICA EN EL PROCESO DE AMPARO A INICIARSE POR EL MTC CONTRA GILAT TO HOME S.A. </t>
  </si>
  <si>
    <t>COADYUVAR ESFUERZOS CON ESTA PROCURADURÍA PÚBLICA EN EL PROCESO DE AMPARO</t>
  </si>
  <si>
    <t>CONSULTORIA PARA EVALUACION DE IMPACTO AL PATRIMONIO PARA LA CONSTRUCCION DEL AEROPUERTO INTERNACIONAL DE CHINCHERO - CUSCO</t>
  </si>
  <si>
    <t>ROMAN BUSTINZA NANCY</t>
  </si>
  <si>
    <t>EVALUACION DE IMPACTO AL PATRIMONIO</t>
  </si>
  <si>
    <t>CONSULTORIA PARA LA EVALUACION DE IMPACTO AL PATRIMONIO DEL SANTUARIO HISTORICO DE MACHU PICCHU POR EL PROYECTO DEL NUEVO AEROPUERTO INTERNACIONAL DE CHINCHERO - CUSCO</t>
  </si>
  <si>
    <t>RODRIGUEZ MENDOZA LISBETH</t>
  </si>
  <si>
    <t>CONTRATAR UNA CONSULTORÍA PARA EL ANÁLISIS DEL IMPACTO QUE PODRÍA TENER LA MODIFICACIÓN DEL REGLAMENTO DE LA LEY N° 29904, LEY DE PROMOCIÓN DE LA BANDA ANCHA Y CONSTRUCCIÓN DE LA RED DORSAL NACIONAL DE FIBRA ÓPTICA, APROBADO POR DECRETO SUPREMO N° 014-2013-MTC, PLANTEADA A TRAVÉS DEL PROYECTO DE DECRETO SUPREMO PUBLICADO PARA COMENTARIOS POR RESOLUCIONES MINISTERIALES NOS. 529-2019-MTC/01.03 Y 810-2019-MTC/01.03, EN LA COMPETENCIA DEL MERCADO DE TELECOMUNICACIONES.</t>
  </si>
  <si>
    <t>PERRIGGO ZEGARRA MARCIA PAOLA</t>
  </si>
  <si>
    <t>ANÁLISIS DEL IMPACTO QUE PODRÍA TENER LA MODIFICACIÓN DEL REGLAMENTO DE LA LEY N° 29904</t>
  </si>
  <si>
    <t>CONTRATAR UN CONSULTOR QUE SUSTENTE Y FUNDAMENTE LA CONSTITUCIONALLIDAD DE LA EJECUCION DE LA PLATAFORMA LOGISTICA</t>
  </si>
  <si>
    <t>25000</t>
  </si>
  <si>
    <t>SUSTENTO Y FUNDAMENTO DE  LA CONSTITUCIONALLIDAD DE LA EJECUCION DE LA PLATAFORMA LOGISTICA</t>
  </si>
  <si>
    <t>CONTRATAR EL SERVICIO DE CONSULTORÍA LEGAL ESPECIALIZADA EN POLÍTICAS PÚBLICAS Y NUEVAS TECNOLOGÍAS PARA LA ELABORACIÓN DE UN INFORME QUE CONTENGA EL ANÁLISIS DE LOS PRINCIPIOS Y LINEAMIENTOS JURÍDICOS DEL DERECHO DIGITAL EN RELACIÓN AL DECRETO SUPREMO Nº 035-2019-MTC.</t>
  </si>
  <si>
    <t>IRIARTE AHON ERICK AMERICO</t>
  </si>
  <si>
    <t>26749.1</t>
  </si>
  <si>
    <t>CONSULTORÍA LEGAL ESPECIALIZADA EN POLÍTICAS PÚBLICAS Y NUEVAS TECNOLOGÍAS</t>
  </si>
  <si>
    <t>SERVICIO DE CONSULTORÍA PARA LA ELABORACIÓN DE EXPEDIENTE PERICIAL QUE DETERMINE LA CAUSA Y MAGNITUD DE LAS FALLAS IDENTIFICADAS EN LA OBRA: REHABILITACIÓN Y MEJORAMIENTO DE LA CARRETERA TRUJILLO - SHIRAN - HUAMACHUCO, TRAMO DV. OTUZCO - DV. CALLACUY</t>
  </si>
  <si>
    <t>CONSULTORIA</t>
  </si>
  <si>
    <t>SERVICIO DE CONSULTORÍA PARA LA ELABORACIÓN DE EXPEDIENTE PERICIAL QUE DETERMINE LA CAUSA Y MAGNITUD DE LAS FALLAS IDENTIFICADAS EN LA OBRA: REHABILITACIÓN Y MEJORAMIENTO DE LA CARRETERA AYACUCHO ¿ ABANCAY, TRAMO IV KM 154+000 ¿ KM 210+000</t>
  </si>
  <si>
    <t>20549731369</t>
  </si>
  <si>
    <t>278934.3</t>
  </si>
  <si>
    <t>SERVICIO DE CONSULTORÍA PARA LA ELABORACIÓN DE EXPEDIENTE PERICIAL QUE DETERMINE LA CAUSA Y MAGNITUD DE LAS FALLAS IDENTIFICADAS EN LA OBRA: REHABILITACIÓN Y MEJORAMIENTO DE LA CARRETERA AYACUCHO ¿ ABANCAY, TRAMO V KM 210+000 ¿ KM 265+500</t>
  </si>
  <si>
    <t>20603197560</t>
  </si>
  <si>
    <t>284466.97</t>
  </si>
  <si>
    <t>CONTRATACIÓN DEL SERVICIO DE CONSULTORÍA PARA LA ELABORACIÓN DE EXPEDIENTE PERICIAL QUE DETERMINE LA CAUSA Y MAGNITUD DE LAS FALLAS IDENTIFICADAS EN LA OBRA: REHABILITACIÓN Y MEJORAMIENTO DE LA CARRETERA AYACUCHO - ABANCAY, TRAMO III KM 9</t>
  </si>
  <si>
    <t>20555862254</t>
  </si>
  <si>
    <t>456702.16</t>
  </si>
  <si>
    <t>SERVICIO DE CONSULTORÍA PARA LA ELABORACIÓN DE EXPEDIENTE PERICIAL QUE DETERMINE LA CAUSA Y MAGNITUD DE LAS FALLAS IDENTIFICADAS</t>
  </si>
  <si>
    <t xml:space="preserve">ESTUDIO DEFINITIVO DEL PROYECTO COBERTURA METÁLICA PARA LA UNIDAD DE PEAJE CUCULI.                                                                                                                                           </t>
  </si>
  <si>
    <t>7493</t>
  </si>
  <si>
    <t xml:space="preserve">ESTUDIO DEFINITIVO                                                                                                                                                                                                                                        </t>
  </si>
  <si>
    <t>ESTUDIOS MANTENIMIENTO PERIODICO CARRETERA DESVIO KISHUARA - PUENTE SAHUINTO</t>
  </si>
  <si>
    <t>20546233481</t>
  </si>
  <si>
    <t>ESTUDIO DE MANTENIMIENTO</t>
  </si>
  <si>
    <t>ESTUDIOS MANTENIMIENTO PERIODICO DE LAS AVENIDAS: FAUCETT-MORALES DUAREZ-SANTA ROSA (RUTAS PE-20 B Y PE-20 I)</t>
  </si>
  <si>
    <t>20603242930</t>
  </si>
  <si>
    <t>RECONOCIMIENTO DEVENGADO - LIQUIDACIÓN DEL CONVENIO ENTRE PVN Y EXPRESSWAY CORPORATIÓN (KEC) PARA LA IMPLEMENTACIÓN DEL PROYECTO PILOTO DEL SISTEMA DE PEAJE INTELIGENTE DE LA UNIDAD DE PEAJE MOCCE.</t>
  </si>
  <si>
    <t>10006332261</t>
  </si>
  <si>
    <t>CONTRATACIÓN DEL SERVICIO LEGAL ESPECIALIZADO DE ASESORÍA JURÍDICA PARA LA ABSOLUCIÓN DEL RECURSO DE ANULACIÓN DE LAUDO ARBITRAL INTERPUESTO POR EL CONSORCIO VIAL SANTA ROSA CONTRA PROVÍAS NACIONAL, CONTRATO DE EJECUCIÓN DE OBRA Nº 032-20</t>
  </si>
  <si>
    <t>20111064394</t>
  </si>
  <si>
    <t>SERVICIO DE EVALUACION MEDICA OCUPACIONAL</t>
  </si>
  <si>
    <t>20546304761</t>
  </si>
  <si>
    <t>INFORME MEDICO</t>
  </si>
  <si>
    <t>SUPERVISION DE CARRETERA CAÑETE - LUNAHUANA - DV. YAUYOS - RONCHAS - CHUPACA-HUANCAYO-DV, PAMPAS</t>
  </si>
  <si>
    <t>20601536669</t>
  </si>
  <si>
    <t>INFORME DE SUPERVISION</t>
  </si>
  <si>
    <t>SUPERVISION DE CONSERVACION DE CARRETERA EMP. PE-18A (PUENTE RANCHO)-PANAO-CHAGLLA-POZUZO-OXAPAMPA Y EMPALME PE-18B - RIO CODO-CODO DEL POZUZO-EMP. PE-5N (PU</t>
  </si>
  <si>
    <t>20601460034</t>
  </si>
  <si>
    <t>SUPERVISION DE CONSERVACION DE LA CARRETERA EMP. PE-34B (ROSARIO) - CARLOS GUTIERREZ - CRUCERO - QUISCUPUNCO - BALTIMORE - ANANEA - COJATA - VILQUE CHICO - E</t>
  </si>
  <si>
    <t>20601482917</t>
  </si>
  <si>
    <t>SUPERVISION DE CONSERVACION CARRETERA EMP. PE-1S (DV. APLAO)-CORIRE-APLAO-CHUQUIBAMBA-ARMA-COTAHUASI-CHARCANA-ACCOPAMPA-DV.SAYLA-PAMPACHACRA-USHUA-OYOLO-DV.</t>
  </si>
  <si>
    <t>20101345018</t>
  </si>
  <si>
    <t>SUPERVISION DE CONSERVACION DE LA CARRETERA CUTERVO - SOCOTA - SAN ANDRES - SANTO TOMAS - PIMPINGOS - CUYCA</t>
  </si>
  <si>
    <t>20262241441</t>
  </si>
  <si>
    <t>SUPERVISION DE CONSERVACION DE LA CARRETERA EMP. PE-04B - SONDOR - SOCCHABAMBA - VADO GRANDE</t>
  </si>
  <si>
    <t>20601414954</t>
  </si>
  <si>
    <t>SUPERVISION DE CONSERVACION CARRETERA EMP. AR-105( ACOY)-ANDAMAYO-VIRACO-DV. MACHAHUAY-ANDAGUA-AYO-HUAMBO-CABANACONDE-CHIVAY-VIZCACHANE-EMP. PE-34A (DV. VIZC</t>
  </si>
  <si>
    <t>20602082220</t>
  </si>
  <si>
    <t>SUPERVISION DE CONSERVACION DE CARRETERA EMP. PE 3N (LAGUNA SAUSACOCHA) - PUENTE PALLAR - CHAGUAL - TAYABAMBA - PUENTE HUACRACHUCO Y LOS RAMALES PUENTE PALLA</t>
  </si>
  <si>
    <t>20602650805</t>
  </si>
  <si>
    <t>SUPERVISION DE CONSERVACION DE LA CARRETERA EMP. PE-3S (DV. ABANCAY) - CHUQUIBAMBILLA - DV. CHALHUAHUACHO - SANTO TOMAS - VELILLE - YAURI - HECTOR TEJADA - E</t>
  </si>
  <si>
    <t>20602753558</t>
  </si>
  <si>
    <t>SUPERVISION DE CONSERVACION DE CARRETERA EMP. PE-3S (MOLLEPUQUIO)- CHINCHAYPUJIO-COTABAMBAS-TAMBOBAMBA-CHALHUAHUACHO</t>
  </si>
  <si>
    <t>20603214162</t>
  </si>
  <si>
    <t>SUPERVISION DE CONSERVACION DE LA CARRETERA EMP. PE-3S (HUAYLLAPAMPA)-LA QUINUA-SAN FRANCISCO-PUERTO ENE-TZOMAVENI-CUBANTIA Y RAMAL PUENTE ALTO ANAPATI-BOCA</t>
  </si>
  <si>
    <t>SUPERVISION DE CONSERVACION DE LA CARRETERA JULIACA-PUTINA-ORIENTAL-SANDIA-SAN IGNACIO-PUNTA DE CARRETERA Y DV. PUTINA-MOHO-CONIMA-MILILAYA-FRONTERA CON BOLI</t>
  </si>
  <si>
    <t>SUPERVISION DE CONSERVACION DE CARRETERA ANDAHUAYLAS (EMPALME PE-3S)-PAMPACHIRI-NEGROMAYO (EMPALME PE-30A)</t>
  </si>
  <si>
    <t>20101064191</t>
  </si>
  <si>
    <t>SUPERVISION DE CONSERVACION DE CARRETERA EMP. PE 1N - PAMPLONA - SAN JOSE - CAJATAMBO - EMP. PE - 18</t>
  </si>
  <si>
    <t>SUPERVISION DE CONSERVACION DE CARRETERA CASMA-HUARAZ-HUARI-HUACAYBAMBA-JIRCAN-TINGO MARIA-MONZON-EMP.PE-18A (TINGO MARIA)</t>
  </si>
  <si>
    <t>SUPERVISION DE CONSERVACION DE LA CARRETERA PRO REGION PUNO PAQUETE 1</t>
  </si>
  <si>
    <t>20604000999</t>
  </si>
  <si>
    <t>SUPERVISION DE CONSERVACION DE LA CARRETERA PRO REGION PUNO PAQUETE 2</t>
  </si>
  <si>
    <t>20603520051</t>
  </si>
  <si>
    <t>SUPERVISION DE CONSERVACION DE LA CARRETERA PRO REGION PUNO PAQUETE 3</t>
  </si>
  <si>
    <t>20603966342</t>
  </si>
  <si>
    <t>SUPERVISION DE CONSERVACION DE LA CARRETERA PRO REGION PUNO PAQUETE 4</t>
  </si>
  <si>
    <t>20603660243</t>
  </si>
  <si>
    <t>SUPERVISION DE CONSERVACION DE LA CARRETERA EMP. PE-1N L (DV TAMBOGRANDE) - TAMBOGRANDE - CHULUCANAS - PACAIPAMPA - EMP. PE-3N (CURILCAS), EMP. PE-1N J (EL C</t>
  </si>
  <si>
    <t>20603156049</t>
  </si>
  <si>
    <t>SUPERVISION DE CONSERVACION DE CARRETERA EMP. PE-3N (LA CIMA) - CONOCANCHA - EMP. PE-22 (CHINCHAN) REGION JUNIN</t>
  </si>
  <si>
    <t>20100356270</t>
  </si>
  <si>
    <t>SUPERVISION DE CONSERVACION DE LA CARRETERA EMP. PE-3S (CONCEPCION)-COMAS-EMP. PE-5S (SATIPO) /  EMP. PE-5S (PTO OCOPA)-ATALAYA / EMP. PE-5S (DV. BAJO KIMIRI</t>
  </si>
  <si>
    <t>20604022747</t>
  </si>
  <si>
    <t>SERVICIO DE EVALUACION MEDICA PRE Y POST OCUPACIONAL</t>
  </si>
  <si>
    <t>20333896479</t>
  </si>
  <si>
    <t>SERVICIO DE IMPLEMENTACION DE SISTEMA DE DETECCION Y ALARMA CONTRA INCENDIOS DIRECCIONABLE EN LOS ARCHIVOS PERIFERICOS DEL SERPENTIN DE PASAMAYO</t>
  </si>
  <si>
    <t>20565531698</t>
  </si>
  <si>
    <t>CCP PARA EL PAGO DE HONORARIOS ARBITRALES DEL CONTRATO DE SERVICIO N° 057-2010-MTC/20 - REFERENTE A LA CONTRATACIÓN DE SERVICIO DE GESTIÓN Y CONSERVACIÓN POR NIVELES DE SERVICIO DE LA CARRETERA EMP.PE 18A (DV. TING</t>
  </si>
  <si>
    <t>20155945860</t>
  </si>
  <si>
    <t>SERVICIO ESPECIALIZADO ELABORACION DE CRITERIOS BASICOS DE INGENIERIA PARA LE SEL SERVICIO DE RECICLADO Y RECAPEO DE LA CARRETERA SICUANI - LA RAYA - CALAPUJA</t>
  </si>
  <si>
    <t>20600888596</t>
  </si>
  <si>
    <t>PAGO LAUDO ARBITRAL CONTRATO SUPERVISION DE OBRA N°093-2010-MTC/20 'MANTENIMIENTO PERIODICO PISCO AYACUCHO  TRAMO SAN CLEMENTE (KM1+580) PUENTE CHOCLOCOCHA (KM 164+390)</t>
  </si>
  <si>
    <t>20516800578</t>
  </si>
  <si>
    <t>SERVICIO ESPECIALIZADO PARA ELABORACCION DE CRITERIOS BASICOS DE INGENIERIA DEL SERVICIO DE RECLADO Y RECAPEO DE LA CARRETERA SULLANA TALARA TUMBES; TRAMO TALARA - TUMBES</t>
  </si>
  <si>
    <t>ESTUDIO PARA LA EVALUACION ESTRUCTURAL DE LOS PUENTES PIZANA Y PUNTA ARENAS MEDIANTE CARGAS ESTATICAS PRUEBAS DINAMICAS Y MANUAL DE OPERACIONES</t>
  </si>
  <si>
    <t>20602763162</t>
  </si>
  <si>
    <t>PAGO HONORARIOS ARBITRALES CORRESPONDIENTE AL PROCESO ARBITRAL SEGUIDO POR EL CONSORCIO VIAL SELVA CENTRAL  CONTRA PROVIAS NACIONAL RESPECTO AL CONTRATO DE SERVICIOS N° 024-2016-MTC/20 "SERVICIO DE GESTIÓN, MEJORAMIENTO Y CONSERVACIÓN VIAL POR NI</t>
  </si>
  <si>
    <t>GASTOS ARBITRALES PUCP SERVICIO DE RECICLADO  EMP. PE-20B (AV. MORALES DUAREZ) - AV. SANTA ROSA - EMP. CL-100 (AV. COSTANERA), PROV. CONST. CALLAO- CALLAO, REGION</t>
  </si>
  <si>
    <t>SERVICIO ESPECIALIZADO PARA LA ELABORACION DE LOS CRITERIOS BASICOS DE INGENIERIA PARA EL SERVICIO DE RECICLADO Y RECAPEO DE LA CARRETERA  URCOS - SICUANI TRAMO COMBAPATA - SICUANI</t>
  </si>
  <si>
    <t>20506559201</t>
  </si>
  <si>
    <t>PAGO DE GASTOS ARBITRALES, REFERIDO AL CONTRATO N° 004-2010-MTC-20, SERVICIO DE GESTION Y CONSERVACION POR NIVELES DE SERVICIO DE LA CARRETERA EMP. 3S COMAS-SATIPO-MAZAMARI-PUERTO OCOPA-ATALAYA Y MAZAMARI-SAN MARTIN DE PANGOA - PUNTA DE CARRETERA</t>
  </si>
  <si>
    <t>SERVICIO DE EVALUACION Y DIAGNOSTICO DE LA SUBESTACION AÉREA BIPOSTE Y TABLERO GENERAL EN EL ALMACEN SERPENTIN - PASAMAYO DE PROVIAS NACIONAL</t>
  </si>
  <si>
    <t>20505562047</t>
  </si>
  <si>
    <t>INFORME DE DIAGNOSTICO</t>
  </si>
  <si>
    <t>LIQUIDACION PEAJE LIQUIDACIÓN DEL CONVENIO ENTRE PVN Y EXPRESSWAY CORPORATIÓN (KEC) PARA LA IMPLEMENTACIÓN DEL PROYECTO PILOTO DEL SISTEMA DE PEAJE INTELIGENTE DE LA UNIDAD DE PEAJE MOCCE.</t>
  </si>
  <si>
    <t>SERVICIO DE ASESORIA LEGAL PARA LA DEFINICION DE LOS ASPECTOS RELACIONADOS CON LA EJECUCION DE LAUDOS ARBITRALES QUE RESOLVIERON NEGOCIACION COLECTIVA DE LOS PERIODOS 2014-2015 Y 2018-2019 DEL SINDICATO DE TRABAJADORES DE PROVIAS NACIONAL</t>
  </si>
  <si>
    <t>20474697593</t>
  </si>
  <si>
    <t>CONTRATACION DE LOS SERVICIOS DE EXAMEN MÉDICO OCUPACIONAL DE LAS UNIDADES ZONALES Y PEAJES</t>
  </si>
  <si>
    <t>20487480071</t>
  </si>
  <si>
    <t>20107463705</t>
  </si>
  <si>
    <t>20163652201</t>
  </si>
  <si>
    <t>20534426179</t>
  </si>
  <si>
    <t>20113711834</t>
  </si>
  <si>
    <t>20601976405</t>
  </si>
  <si>
    <t>20486863626</t>
  </si>
  <si>
    <t>20528925970</t>
  </si>
  <si>
    <t>20495127169</t>
  </si>
  <si>
    <t>20534588152</t>
  </si>
  <si>
    <t>20544206410</t>
  </si>
  <si>
    <t>20561129283</t>
  </si>
  <si>
    <t>20525492134</t>
  </si>
  <si>
    <t>20448213201</t>
  </si>
  <si>
    <t>20531457529</t>
  </si>
  <si>
    <t>20532765715</t>
  </si>
  <si>
    <t>SERVICIO DE ELABORACION DE EXPEDIENTE PARA SOLICITUD DE INSPECCION TÉCNICA DE SEGURIDAD EN EDIFICACIONES , PARA LA OBTENCION DEL CERTIFICADO DE DEFENSA CIVIL ¿ INDECI, DEL DEPOSITO DE SERPETIN DE PASAMAYO ¿ DISTRITO DE ANCON</t>
  </si>
  <si>
    <t>20573065132</t>
  </si>
  <si>
    <t>EXPEDIENTE DE INSPECCION</t>
  </si>
  <si>
    <t>SERVICIO DE CONSULTORIA EN CUANTIFICACION Y PRONOSTICO D LA DEMANDA DE TRAFICO EN LAS UNIDADES DE PEAJE A CARGO DE PROVIAS NACIONAL</t>
  </si>
  <si>
    <t>10296109962</t>
  </si>
  <si>
    <t>INFORME FINAL CONTENENDO LA DEMANDA DE TRAFICO POR LA UNIDAD ZONAL</t>
  </si>
  <si>
    <t>SERVICIO DE CONSULTORIA PARA LA EVALUACION DE ESPECIFICACIONES TECNICAS EN UNIDADES DE PEAJE QUE DEFINAN LOS NIVELES DE SERVICIO PARA LA IMPLEMENTACION DE LA PLATAFORMA DEL NUEVO SISTEMA VIA</t>
  </si>
  <si>
    <t>10072876925</t>
  </si>
  <si>
    <t>INFORME SOBRE LAS ESPECIFICACIONES TECNICA Y NIVELES DE SERVICIO DE LA PLATAFORMA TECNOLOGIICA DEL NUEVA  SISTEMA VIAL</t>
  </si>
  <si>
    <t>SERVICIO DE CONSULTORIA ESPECIALIZADA EN MODELO DE LOS SISTEMAS VIALES PARA LA DIRECCION DE GESTION VIAL</t>
  </si>
  <si>
    <t>15601479921</t>
  </si>
  <si>
    <t>INFORME DE PROPUESTA DE IMPLEMENTACION TECNOLOGICA PARA LOS SERVICIOS VIALES</t>
  </si>
  <si>
    <t>SERVICIO DE CONSULTORIA LEGAL DE EVALUACION Y ANALISIS DE EXPEDIENTES RELACIONADOS A ADQUISICION DE PREDIOS AFECTADOS POR EL DERECHO DE VIA DE COMPETENCIA DE PROVIAS NACIONAL EN EL MARCO DE LOS PROCEDIMIENTOS ESTABLECIDOS EN EL TEXTO UNICO ORDENADO DEL DECRETO LEGISLATIVO N° 1192</t>
  </si>
  <si>
    <t>10406142081</t>
  </si>
  <si>
    <t>INFORME DE ANALISIS Y MEJORAS PARA LA ADQUISICION DE PREDIOS AFECTADO POR EL DE DERECHO DE VIA SEGÚN EL EL MARCO DE PROCEDIMIENTO  DEL TEXTO UNICO ORDENADO DEL DL N° 1192</t>
  </si>
  <si>
    <t>SERVICIO DE ESTUDIO DEFINITIVO DEL PROYECTO DE COBERTURA METALICA DE UNIDAD DE PEAJE CANCAS</t>
  </si>
  <si>
    <t>10316734494</t>
  </si>
  <si>
    <t xml:space="preserve">INFORME DEL ESTUIO DEFINITIVO DEL PROYECTO DE COBERTURA METALICA UNIDAD DE PEAJE CANCAS </t>
  </si>
  <si>
    <t>SERVICIO DE ESTUDIO DEFINITIVO DEL PROYECTO DE COBERTURA METALICA DE UNIDAD DE PEAJE TALARA</t>
  </si>
  <si>
    <t>INFORME DEL ESTUIO DEFINITIVO DEL PROYECTO DE COBERTURA METALICA UNIDAD DE PEAJE TALARA</t>
  </si>
  <si>
    <t xml:space="preserve">CONSULTORIA EN ELABORACION DE ESTUDIOS DE PROYECTOS DE INVERSION PUBLICA                </t>
  </si>
  <si>
    <t>10422082315</t>
  </si>
  <si>
    <t>INFORME DE ELABORACION DE ESTUDIO DE PROYECTO INVERSION PUBLICA</t>
  </si>
  <si>
    <t>SERVICIO DE ESTUDIO DEFINITIVO DEL PROYECTO DE COBERTURA METALICA DE UNIDAD DE PEAJE TAMBOGRANDE</t>
  </si>
  <si>
    <t>INFORME DEL ESTUIO DEFINITIVO DEL PROYECTO DE COBERTURA METALICA UNIDAD DE PEAJE TAMBOGRANDE</t>
  </si>
  <si>
    <t>CONTRATACION DEL SERVICIO DE  AUDITORIA EN CONTROL  SIMULTANEO Y RALCIONADOS</t>
  </si>
  <si>
    <t>10455031635</t>
  </si>
  <si>
    <t>INFORME DE AUDITORIA EN CONTROL SIMULTEANEO</t>
  </si>
  <si>
    <t>SERVICIO DE AUDITORIA EN CONTROL POSTERIOR ,</t>
  </si>
  <si>
    <t>10460778803</t>
  </si>
  <si>
    <t>INFORME DE AUDITORIA EN CONTROL POSTERIOR</t>
  </si>
  <si>
    <t>SERVICIO DE AUDITORIA EN CONTROL GUBERNAMENTAL</t>
  </si>
  <si>
    <t>INFORME DE AUDITORIA EN CONTROL GUBERNAMENTAL</t>
  </si>
  <si>
    <t>SERVICIO DE AUDITORIA EN CONTROL POSTERIOR</t>
  </si>
  <si>
    <t xml:space="preserve"> O/S 3559-2018 SERVICIO DE ASESORAMIENTO LEGAL EN PROCESOS ARBITRALES Y EJECUCION CONTRACTUAL EN OBRAS DE INFRAESTRUCTURA</t>
  </si>
  <si>
    <t xml:space="preserve">10165143332    </t>
  </si>
  <si>
    <t>INFORME DE ASESORIA LEGAL DE LOS PROCESOS ARBITRALES EN OBRAS DE INFRAESTRUCTURA</t>
  </si>
  <si>
    <t>SERVICIO ESPECIALIZADO EN MATERIA JURIDICA PARA LA DIRECCION DE GESTION VIAL</t>
  </si>
  <si>
    <t xml:space="preserve">10095344394    </t>
  </si>
  <si>
    <t>INFORME EN MATERIA JURIDICA DE LA DIRECCION DE GESTION VIAL</t>
  </si>
  <si>
    <t xml:space="preserve"> SERVICIO ESPECIALIZADO PARA LA ASESORIA EN ASUNTOS LEGALES DE LA SUBDIRECCION DE CONSERVACION</t>
  </si>
  <si>
    <t>10466254679</t>
  </si>
  <si>
    <t>INFORME DE ASESORIA EN ASUNTOS LEGALES DE LA SUBDIRECCION DE CONSERVACION</t>
  </si>
  <si>
    <t>SERVICIO DE ASESORAMIENTO TECNICO EN LIBERACION DE PREDIOS EN LA DIREECION DE INFRAESTRUCTURA</t>
  </si>
  <si>
    <t>10726251334</t>
  </si>
  <si>
    <t>INFORME DE ASESORAMIENTO TECNICO EN LIBERACION DE PREDIOS EN LA DIREECION DE INFRAESTRUCTURA</t>
  </si>
  <si>
    <t>SERVICIO DE ASISTENCIA LEGAL PARA LA DEFENSA DE UN SERVIDOR PUBLICO DE PROVIAS NACIONAL</t>
  </si>
  <si>
    <t>10449691836</t>
  </si>
  <si>
    <t>INFORME LEGAL DE LA DEFENSA DE UN SERVIDOR PUBLICO DE PROVIAS NACIONAL</t>
  </si>
  <si>
    <t xml:space="preserve"> SERVICIO DE ASESORIA TECNICA EN LA DIRECCION DE INFRAESTRUCTURA</t>
  </si>
  <si>
    <t>INFORME DE ASESORIA TECNICA DE LA DIRECCION DE INFRAESTRUCTURA</t>
  </si>
  <si>
    <t xml:space="preserve"> SERVICIO DE ASESORAMIENTO LEGAL EN LIBERACION DE INTERFERENCIAS EN LA DIRECCION DE INFRAESTRUCTURA</t>
  </si>
  <si>
    <t>10258590576</t>
  </si>
  <si>
    <t>INFORME DE ASESORAMIENTO LEGAL EN LIBERACION DE INTERFERENCIAS EN LA DIRECCION DE INFRAESTRUCTURA</t>
  </si>
  <si>
    <t>SERVICIO DE ASESORIA LEGAL ESPECIALIZADA EN DERECHO ADMINISTRATIVO Y DE TRANSPORTE</t>
  </si>
  <si>
    <t>10460985990</t>
  </si>
  <si>
    <t>INFORME DE ASESORIA LEGAL ESPECIALIZADA EN DERECHO ADMINISTRATIVO Y DE TRANSPORTE</t>
  </si>
  <si>
    <t xml:space="preserve"> SERVICIO DE ASESORIA LEGAL PARA LA DIRECCION DE GESTION VIAL</t>
  </si>
  <si>
    <t>10418211488</t>
  </si>
  <si>
    <t>INFORME DE ASESORIA LEGAL DE LA DIRECCION DE GESTION VIAL</t>
  </si>
  <si>
    <t xml:space="preserve"> SERVICIO DE ASESOR DE INGENIERIA EN LA DIRECCION DE INFRAESTRUCTURA DE PROVIAS NACIONAL</t>
  </si>
  <si>
    <t>INFORME DE ASESORIA DE INGENIERIA EN LA DIRECCION DE INFRAESTRUCTURA DE PROVIAS NACIONAL</t>
  </si>
  <si>
    <t xml:space="preserve"> SERVICIO DE ASESORIA LEGAL PARA LA GESTION DE BIENES INMUEBLES DE PROVIAS NACIONAL</t>
  </si>
  <si>
    <t>10448011271</t>
  </si>
  <si>
    <t>INFORME DE ASESORIA LEGAL PARA LA GESTION DE BIENES INMUEBLES DE PROVIAS NACIONAL</t>
  </si>
  <si>
    <t xml:space="preserve"> SERVICIO DE ASESOR TECNICO EN LA DIRECCION DE INFRAESTRUCTURA</t>
  </si>
  <si>
    <t>INFORME DE ASESORIA EN LA DIRECCION DE INFRAESTRUCTURA</t>
  </si>
  <si>
    <t>CCP SERVICIO DE ASESORIA PARA LA ADQUISICION DE PREDIOS Y LIBERACION DE INTERFERENCIAS EN LA DIRECCION DE INFRAESTRUCTURA</t>
  </si>
  <si>
    <t>INFORME DE ASESORIA PARA LA ADQUISICION DE PREDIOS Y LIBERACION DE INTERFERENCIAS EN LA DIRECCION DE INFRAESTRUCTURA</t>
  </si>
  <si>
    <t>CCP SERVICIO DE ASESORIA LEGAL PARA EL PROCESO DE ANULACION DE LAUDO ARBITRAL</t>
  </si>
  <si>
    <t>10067603295</t>
  </si>
  <si>
    <t>INFORME DE ASESORIA LEGAL PARA EL PROCESO DE ANULACION DE LAUDO ARBITRAL</t>
  </si>
  <si>
    <t>SERVICIO ESPECIALIZADO EN CONTRATACIONES DEL ESTADO PARA LA DETERMINACION DE VALOR REFERENCIAL DE EXPEDIENTES DE CONTRATACION PARA LA COORDINACION DE PROCESOS DE PROVIAS NACIONAL</t>
  </si>
  <si>
    <t>10207201435</t>
  </si>
  <si>
    <t>INFORME  DE LAS CONTRATACIONES DEL ESTADO PARA LA DETERMINACION DE VALOR REFERENCIAL DE EXPEDIENTES DE CONTRATACION PARA LA COORDINACION DE PROCESOS DE PROVIAS NACIONAL</t>
  </si>
  <si>
    <t>CCP SERVICIO ESPECIALIZADO EN CONSERVACION DE PUENTES PARA SUBDIRECCTOR DE CONSERVACION</t>
  </si>
  <si>
    <t>10706166217</t>
  </si>
  <si>
    <t>INFORME DE CONSERVACION DE PUENTES PARA SUBDIRECCTOR DE CONSERVACION</t>
  </si>
  <si>
    <t>CCP SERVICIO ESPECIALIZADO PARA LA ELABORACION, FORMULACION Y REVISION DE ESTUDIOS DE IMPACTO AMBIENTAL</t>
  </si>
  <si>
    <t>10412254525</t>
  </si>
  <si>
    <t>INFORME PARA LA ELABORACION, FORMULACION Y REVISION DE ESTUDIOS DE IMPACTO AMBIENTAL</t>
  </si>
  <si>
    <t>CCP SERVICIO ESPECIALIZADO PARA LA REVISION Y EVALUACION ECONOMICA DE PROYECTOS DE INVERSION PUBLICA DE INFRAESTRUCTURA VIAL DE LA RED VIAL NACIONAL Y VERIFICACIONES DE VIABILIDAD</t>
  </si>
  <si>
    <t>10453237872</t>
  </si>
  <si>
    <t>INFORME DE  LA REVISION Y EVALUACION ECONOMICA DE PROYECTOS DE INVERSION PUBLICA DE INFRAESTRUCTURA VIAL DE LA RED VIAL NACIONAL Y VERIFICACIONES DE VIABILIDAD</t>
  </si>
  <si>
    <t>CCP SERVICIO DE COORDINACION, SEGUIMIENTO Y MONITOREO DE LAS DIFERENTES INTERVENCIONES EN LOS CORREDORES VIALES  ADMINISTRADOS POR PROVIAS NACIONAL ATRAVES DE LA SUBDIRECCION DE CONSERVACION</t>
  </si>
  <si>
    <t>10447435409</t>
  </si>
  <si>
    <t>INFORME DE LAS COORDINACION, SEGUIMIENTO Y MONITOREO DE LAS DIFERENTES INTERVENCIONES EN LOS CORREDORES VIALES  ADMINISTRADOS POR PROVIAS NACIONAL DE LA SUBDIRECCION DE CONSERVACION</t>
  </si>
  <si>
    <t>CCP SERVICIO ESPECIALIZADO DE INGENIERIA DE TRANSPORTES PARA LA EVALUACION E INCORPORACION DE PROPUESTAS EN SEGURIDAD VIAL, TRANSITO Y TRANSPORTE, DENTRO DE LA RED VIAL NACIONAL A CARGO DE LA SUBDIRECCION DE CONSERVACION</t>
  </si>
  <si>
    <t>10434501925</t>
  </si>
  <si>
    <t>INFORME DE INGENIERIA DE TRANSPORTES DE LA EVALUACION E INCORPORACION DE PROPUESTAS EN SEGURIDAD VIAL, TRANSITO Y TRANSPORTE, DENTRO DE LA RED VIAL NACIONAL A CARGO DE LA SUBDIRECCION DE CONSERVACION</t>
  </si>
  <si>
    <t>CCP SERVICIO ESPECIALIZADO EN SEGUIMIENTO Y MONITOREO DE PROYECTOS A CARGO DE LA DIRECCION DE INFRAESTRUCTURA</t>
  </si>
  <si>
    <t>10292952088</t>
  </si>
  <si>
    <t>INFORME EN SEGUIMIENTO Y MONITOREO DE PROYECTOS A CARGO DE LA DIRECCION DE INFRAESTRUCTURA</t>
  </si>
  <si>
    <t>CCP SERVICIO ESPECIALIZADO PARA REVISION Y EVALUACION DE ESTUDIOS DE TRAFICO DE PROYECTOS DE INFRAESTRUCTURA VIAL DE LA RED VIAL NACIONAL</t>
  </si>
  <si>
    <t>10700938366</t>
  </si>
  <si>
    <t>INFORME PARA LA REVISION Y EVALUACION DE ESTUDIOS DE TRAFICO DE PROYECTOS DE INFRAESTRUCTURA VIAL DE LA RED VIAL NACIONAL</t>
  </si>
  <si>
    <t>CCP SERVICIO ESPECIALIZADO DE HIDROLOGIA, HIDRAULICA, OBRAS DE ARTE Y DRENAJE PARA EL AREA DE ESTUDIOS DE CONSERVACION DE LA SUBDIRECCION DE CONSERVACION</t>
  </si>
  <si>
    <t>10106639715</t>
  </si>
  <si>
    <t>INFORME DE HIDROLOGIA, HIDRAULICA, OBRAS DE ARTE Y DRENAJE PARA EL AREA DE ESTUDIOS DE CONSERVACION DE LA SUBDIRECCION DE CONSERVACION</t>
  </si>
  <si>
    <t>CCP SERVICIO ESPECIALIZADO DE ARQUEOLOGIA PARA LA ELABORACION, FORMULACION Y REVISION DE ESTUDIOS ADQUEOLOGICOS PARA PROYECTOS DE INFRAESTRUCTURA VIAL</t>
  </si>
  <si>
    <t>10101088893</t>
  </si>
  <si>
    <t>INFORME DE ARQUEOLOGIA PARA LA ELABORACION, FORMULACION Y REVISION DE ESTUDIOS ADQUEOLOGICOS PARA PROYECTOS DE INFRAESTRUCTURA VIAL</t>
  </si>
  <si>
    <t>CCP SERVICIO ESPECIALIZADO DE METRADOS, COSTOS Y PRESUPUESTOS PARA EL AREA DE ESTUDIOS DE CONSERVACION DE LA DUBDIRECCION DE CONSERVACION</t>
  </si>
  <si>
    <t>10417624851</t>
  </si>
  <si>
    <t>INFORME DE METRADOS, COSTOS Y PRESUPUESTOS PARA EL AREA DE ESTUDIOS DE CONSERVACION DE LA DUBDIRECCION DE CONSERVACION</t>
  </si>
  <si>
    <t>CCP SERVICIO ESPECIALIZADO DE RELEVANTAMIENTO DE INFORMACION DE SUELOS Y PAVIMENTOS PARA CONSERVACION DE LAS CARRETERAS</t>
  </si>
  <si>
    <t>10471626011</t>
  </si>
  <si>
    <t>INFORME DE RELEVANTAMIENTO DE INFORMACION DE SUELOS Y PAVIMENTOS PARA CONSERVACION DE LAS CARRETERAS</t>
  </si>
  <si>
    <t>CCP SERVICIO LEGAL EN ATENCION, MONITOREO DE DENUNCIAS DURANTE LOS PROCEDIMIENTOS DE SELECCION, ASI COMO LAS RECOMENDACIONES DEL ORGANO DE CONTROL INSTITUCIONAL</t>
  </si>
  <si>
    <t>10449039209</t>
  </si>
  <si>
    <t>INFORME LEGAL DEL MONITOREO DE DENUNCIAS DURANTE LOS PROCEDIMIENTOS DE SELECCIÓN Y RECOMENDACIONES DEL ORGANO DE CONTROL INSTITUCIONAL</t>
  </si>
  <si>
    <t>CCP SERVICIO DE SEGUIMIENTO Y MONITOREO PARA LA OBTENCION DE LOS VALORES DE TASACIONES DE PREDIOS AFECTADOS POR LOS PROYECTOS PACRI ANTE LA DIRECCION DE CONTRUCCION (DC) DEL MINISTERIO DE VIVIENDA, CONSTRUCCION Y SANEAMIENTO</t>
  </si>
  <si>
    <t>10238213253</t>
  </si>
  <si>
    <t>INFORME DE SEGUIMIENTO Y MONITOREO DE LOS VALORES DE TASACIONES DE PREDIOS AFECTADOS POR LOS PROYECTOS PACRI ANTE LA DIRECCION DE CONTRUCCION (DC) DEL MINISTERIO DE VIVIENDA,</t>
  </si>
  <si>
    <t>CCP O/S 2988 CCP SERVICIO LEGAL ESPECIALIZADO DE ASESORIA PARA LA INTERVENCION DE FALLAS Y/O VICIOS QUE SE PRESENTAN EN LAS OBRAS: MEJORAMIENTO Y REHABILITACION Y CONSERVACION POR NIVELES DE SERVICIO DEL CORREDOR VIAL - LIMA - CANTA - HUALLAY - DV CO</t>
  </si>
  <si>
    <t>10403650680</t>
  </si>
  <si>
    <t xml:space="preserve">INFORME LEGAL DE ASESORIA  DE FALLAS Y/O VICIOS QUE SE PRESENTAN EN LAS OBRAS: MEJORAMIENTO Y REHABILITACION Y CONSERVACION POR NIVELES DE SERVICIO DEL CORREDOR VIAL - LIMA - CANTA - HUALLAY </t>
  </si>
  <si>
    <t>SERVICIO DE INGENIERO RESIDENTE  PARA EL MANTENIMIENTO RUTINARIO RED VIAL NACIONAL NO PAVIMENTADA CARRETERA: EMP. PE-5N (CALZADA) - SORITOR - SELVA ALEGRE-  GALILEA - EL DORADO - NUEVA OMIA</t>
  </si>
  <si>
    <t>10467578460</t>
  </si>
  <si>
    <t>INFORME DEL MANTENIMIENTO RUTINARIO RED VIAL NACIONAL NO PAVIMENTADA CARRETERA: EMP. PE-5N (CALZADA) - SORITOR - SELVA ALEGRE-  GALILEA - EL DORADO - NUEVA OMIA</t>
  </si>
  <si>
    <t>CCP SERVICIO DE SUPERVISION TECNICA ESTRUCTURAL DE PUENTES PARA LA AUTORIZACION DE CIRCULACION DE VEHICULOS ESPECIALES Y/O TRANSPORTE DE MERCANCIAS ESPECIALES</t>
  </si>
  <si>
    <t>10223038137</t>
  </si>
  <si>
    <t>INFORME DE SUPERVISION  ESTRUCTURAL DE PUENTES PARA LA AUTORIZACION DE CIRCULACION DE VEHICULOS ESPECIALES Y/O TRANSPORTE DE MERCANCIAS ESPECIALES</t>
  </si>
  <si>
    <t>CCP  SERVICIO PARA EL MANTENIMIENTO RUTINARIO RED VIAL NACIONAL NO PAVIMENTADA CARRETERA: CASCAS- CONTUMAZA- CHILETE, RUTA PE-1NF</t>
  </si>
  <si>
    <t>10450875703</t>
  </si>
  <si>
    <t>INFORME DE EJECUCION DE LOS TRABAJOS EN  MANTENIMIENTO RUTINARIO RED VIAL NACIONAL NO PAVIMENTADA CARRETERA: CASCAS- CONTUMAZA- CHILETE</t>
  </si>
  <si>
    <t>CCP SERVICIO DE SUPERVISION Y EJECUCION DE LOS SISTEMAS ELECTROMECANICOS PARA EL PROYECTO DE LAS UNIDADES DE PEAJES DE LA COSTANERA SUR A CARGO DE LA SUBDIRECCION DE OPERACIONES</t>
  </si>
  <si>
    <t>10459393469</t>
  </si>
  <si>
    <t>INFORME DE SUPERVISION Y EJECUCION DE LOS SISTEMAS ELECTROMECANICOS DEL PROYECTO DE LAS UNIDADES DE PEAJES DE LA COSTANERA SUR A CARGO DE LA SUBDIRECCION DE OPERACIONES</t>
  </si>
  <si>
    <t>CCP SERVICIO ESPECIALIZADO EN CONSERVACION DE PUENTES PARA EL AREA DE CONSERVACION VIAL DE LA SUBDIRECCION DE CONSERVACION</t>
  </si>
  <si>
    <t>10429904523</t>
  </si>
  <si>
    <t xml:space="preserve">INFORME DE CONSERVACION DE PUENTES PARA EL AREA DE CONSERVACION VIAL </t>
  </si>
  <si>
    <t>PAGO DE HONORARIOS ARBITRALES DEL CONTRATO DE SS. N° 034-2010-MTC-20. CONSORCIO VIAL CHONGOYAPE</t>
  </si>
  <si>
    <t>10098739365</t>
  </si>
  <si>
    <t>PAGO ARBITRAL POR  HONORARIOS DEL CONTRATO DE N° 034-2010-MTC-20. CONSORCIO VIAL CHONGOYAPE</t>
  </si>
  <si>
    <t>10075728056</t>
  </si>
  <si>
    <t>10077903025</t>
  </si>
  <si>
    <t>SERVICIO DE ANALISTA DE EJECUCION CONTRACTUAL DE CAMPO PARA LA SUPERVISION DEL RECICLADO Y RECAPEO DEL CORREDOR VIAL: EMP. PE-20B (AV. MORALES DUAREZ) - AV. SANTA ROSA - EMP. CL-100 (AV. COSTANERA)</t>
  </si>
  <si>
    <t>10467643393</t>
  </si>
  <si>
    <t>INFORME DE EJECUCION CONTRACTUAL DE CAMPO DE LA SUPERVISION DEL RECICLADO Y RECAPEO DEL CORREDOR VIAL: EMP. PE-20B (AV. MORALES DUAREZ) - AV. SANTA ROSA - EMP. CL-100 (AV. COSTANERA)</t>
  </si>
  <si>
    <t>SERVICIO ESPECIALIZADO DE VERIFICACION DE EJECUCION CONTRACTUAL DE CAMPO PARA LA SUPERVISION DEL RECICLADO Y RECAPEO CHACHAPOYAS - MOLINOPAMPA - RODRIGUEZ DE MENDOZA - PUNTA DE CARRETERA</t>
  </si>
  <si>
    <t>10270407566</t>
  </si>
  <si>
    <t>INFORME DE VERIFICACION DE EJECUCION CONTRACTUAL DE CAMPO PARA LA SUPERVISION DEL RECICLADO Y RECAPEO CHACHAPOYAS - MOLINOPAMPA - RODRIGUEZ DE MENDOZA - PUNTA DE CARRETERA</t>
  </si>
  <si>
    <t>SERVICIO ESPECIALIZADO EN SEGURIDAD Y SALUD OCUPACIONAL PARA LA SUPERVISION DEL RECICLADO Y RECAPEO GUADALUPE ¿ PALPA - ATICO: (DV. MARCONA ¿ DV. PUERTO LOMAS Y TANAKA - PUERTO INKA Y DV. CHAPARRA - PUENTE CHAPARRA</t>
  </si>
  <si>
    <t>10435659719</t>
  </si>
  <si>
    <t>INFORME DE SEGURIDAD Y SALUD OCUPACIONAL DE LA SUPERVISION DEL RECICLADO Y RECAPEO GUADALUPE ¿ PALPA - ATICO: (DV. MARCONA ¿ DV. PUERTO LOMAS Y TANAKA - PUERTO INKA Y DV. CHAPARRA - PUENTE CHAPARRA</t>
  </si>
  <si>
    <t>CCP SERVICIO ESPECIALIZADO DE HIDROLOGIA E HIDRAULICA PARA EL AREA DE ASESORIA TECNICA DE CONSERVACION DE LA DIRECCION DE SUPERVICION</t>
  </si>
  <si>
    <t>10083357156</t>
  </si>
  <si>
    <t>INFORME DE HIDROLOGIA E HIDRAULICA DEL AREA DE ASESORIA TECNICA DE CONSERVACION DE LA DIRECCION DE SUPERVICION</t>
  </si>
  <si>
    <t>CCP PARA SERVICIO ESPECIALIZADO EN ADMINISTRACION DE 3 CONTRATOS PARA EL AREA DE GESTION VIAL DE LA DIRECCION DE SUPERVISION</t>
  </si>
  <si>
    <t>10412354911</t>
  </si>
  <si>
    <t>INFORME DE ADMINISTRACION DE 3 CONTRATOS PARA EL AREA DE GESTION VIAL DE LA DIRECCION DE SUPERVISION</t>
  </si>
  <si>
    <t>CCP PARA SERVICIO ESPECIALIZADO EN SEGURIDAD Y SALUD OCUPACIONAL PARA LA SUPERVISION DEL SERVICIO DE RECICLADO, REPARACION DE PAVIMENTO RIGIDO Y RECAPEO DEL CORREDOR VIAL EMP PE-20B (AV. MORALES DUAREZ) AV SANTA ROSA - EMP CL-100 (AV COSTANERA)</t>
  </si>
  <si>
    <t>10212863268</t>
  </si>
  <si>
    <t>CCP PARA SERVICIO ESPECIALIZADO EN SEGURIDAD Y SALUD OCUPACIONAL PARA LA SUPERVISION DE OBRA RECICLADO Y RECAPEO CHACHAPOYAS RODRIGUEZ DE MENDOZA PTA DE CARRETERA</t>
  </si>
  <si>
    <t>10410595554</t>
  </si>
  <si>
    <t>INFORME DE  SEGURIDAD Y SALUD OCUPACIONAL DE LA SUPERVISION DE OBRA RECICLADO Y RECAPEO CHACHAPOYAS RODRIGUEZ DE MENDOZA PTA DE CARRETERA</t>
  </si>
  <si>
    <t>CCP PARA SERVICIO DE EJECUCION CONTRACTUAL DE CAMPO PARA LA SUPERVISION DEL SERVICIO DE RECICLADO DE LA CARRETERA TARAPOTO - TINGO MARIA TRAMO: PICOTA - CASPIZAPA Y TOCACHE - PORONGO</t>
  </si>
  <si>
    <t>10701873195</t>
  </si>
  <si>
    <t>NFOME DE EJECUCION CONTRACTUAL DE CAMPO PARA LA SUPERVISION DEL SERVICIO DE RECICLADO DE LA CARRETERA TARAPOTO - TINGO MARIA TRAMO: PICOTA - CASPIZAPA Y TOCACHE - PORONGO</t>
  </si>
  <si>
    <t xml:space="preserve">SERVICIO DE ASISTENTE DE SUPERVISION DE CONTRATO N° 02-2016-MTC/20 DEL TRAMO HUMAHALSO - DESAGUADERO Y TACNA - TARATA - CAPAZO - MAZOCRUZ
</t>
  </si>
  <si>
    <t>10466985673</t>
  </si>
  <si>
    <t xml:space="preserve">INFORME  DE SUPERVISION DE CONTRATO N° 02-2016-MTC/20 DEL TRAMO HUMAHALSO - DESAGUADERO Y TACNA - TARATA - CAPAZO - MAZOCRUZ
</t>
  </si>
  <si>
    <t>SERVICIOS DE APOYO A LA SUPERVISION TEMPORAL PARA LAS ACTIVIDADES CONSERVACION DV HUMAHALSO - DESAGUADERO Y TACNA - TARATA - CAPAZO - MAZOCRUZ</t>
  </si>
  <si>
    <t>10704667537</t>
  </si>
  <si>
    <t>INFORME DE SUPERVISION TEMPORAL DE LAS ACTIVIDADES CONSERVACION DV HUMAHALSO - DESAGUADERO Y TACNA - TARATA - CAPAZO - MAZOCRUZ</t>
  </si>
  <si>
    <t>SERVICIO DE ASISTENCIA TECNICA PARA LA SUPERVISION DEL RECICLADO Y RECAPEO GUADALUPE - PALPA - ATICO: (DV. MARCONA -DV. PUERTO LOMAS Y TANAKA - PUERTO INKA Y DV. CHAPARRA - PUENTE CHAPARRA</t>
  </si>
  <si>
    <t>10232715958</t>
  </si>
  <si>
    <t>INFORME  TECNICO DE LA SUPERVISION DEL RECICLADO Y RECAPEO GUADALUPE - PALPA - ATICO: (DV. MARCONA -DV. PUERTO LOMAS Y TANAKA - PUERTO INKA Y DV. CHAPARRA - PUENTE CHAPARRA</t>
  </si>
  <si>
    <t>CCP SERVICIO DE REVISION Y ANALISIS LEGAL DE EXPEDIENTES PARA ADQUISICION DE PREDIOS AFECTADOS POR EL DERECHO DE VIA EN EL MARCO DE LOS PROCEDIMIENTOS ESTABLECIDOS EN EL TEXTO UNICO ORDENADO DEL DECRETO LEGILATIVO N° 1192 PARA LA OFICINA DE ASESORIA</t>
  </si>
  <si>
    <t>10409280469</t>
  </si>
  <si>
    <t>INFORME DE LA  REVISION Y ANALISIS LEGAL DE EXPEDIENTES DE ADQUISICION DE PREDIOS AFECTADOS POR EL DERECHO DE VIA EN EL MARCO DE LOS PROCEDIMIENTOS ESTABLECIDOS EN EL TEXTO UNICO ORDENADO DEL DECRETO LEGILATIVO N° 1192 PARA LA OFICINA DE ASESORIA</t>
  </si>
  <si>
    <t>CCP SERVICIO DE ANALISIS Y REVISION DE EXPEDIENTES EN TEMAS LEGALES, PARA REALIZAR LOS PROCEDIMIENTOS DE EXPROPIACION, LIBERACION DE PREDIOS DENTRO DEL MARCO DEL TEXTO UNICO ORDENADO DEL DECRETO LEGISLATIVO N° 1192, APROBADO POR DECRETO SUPREMO N° 11</t>
  </si>
  <si>
    <t>SERVICIO DE ANALISIS Y REVISION DE EXPEDIENTES DE TEMAS LEGALES DE  LOS PROCEDIMIENTOS DE EXPROPIACION, LIBERACION DE PREDIOS DENTRO DEL MARCO DEL TEXTO UNICO ORDENADO DEL DECRETO LEGISLATIVO N° 1192, APROBADO POR DECRETO SUPREMO N° 11</t>
  </si>
  <si>
    <t>CCP SERVICIO ESPECIALIZADO DE METRADOS, COSTOS Y PRESUPUESTOS PARA LA SUBDIRECCION DE CONSERVACION</t>
  </si>
  <si>
    <t>INFORME DE METRADOS, COSTOS Y PRESUPUESTOS PARA LA SUBDIRECCION DE CONSERVACION</t>
  </si>
  <si>
    <t>CCP SERVICIO ESPECIALIZADO  PARA  LA  GESTION  Y  ANALISIS  DE  PROYECTOS  DE  LA SUBDIRECCION DE CONSERVACION</t>
  </si>
  <si>
    <t>10420198421</t>
  </si>
  <si>
    <t>INFORME  DE LA  GESTION  Y  ANALISIS  DE  PROYECTOS  DE  LA SUBDIRECCION DE CONSERVACION</t>
  </si>
  <si>
    <t>CCP SERVICIO DE  EVALUACION  Y  PROPUESTA  DE  GESTIONDE  SEGURIDAD  VIAL  PARA LA DIRECCION DE GESTION VIAL</t>
  </si>
  <si>
    <t>10414467356</t>
  </si>
  <si>
    <t>INFORME DE EVALUACION  Y  PROPUESTA  DE  GESTIONDE  SEGURIDAD  VIAL  PARA LA DIRECCION DE GESTION VIAL</t>
  </si>
  <si>
    <t>PAGO DE GASTOS ARBITRALES, CORRESPONDIENTE AL CONTRATO DE SERVICIO N° 109-2009-MTC/20,  SERVICIO DE GESTION Y CONSERVACION VIAL POR NIVELES DE SERVICIO JULIACA-HUANCANE-MOHO-TILALI-FRONTERA CON BOLIVIA Y DV. HUANCANE-PUTINA-SANDIA-SAN IGNACIO</t>
  </si>
  <si>
    <t>10096714942</t>
  </si>
  <si>
    <t>10082356717</t>
  </si>
  <si>
    <t>10071790431</t>
  </si>
  <si>
    <t>CCP SERVICIO DE SEGUIMIENTO Y COORDINACION PARA LOS PROYECTOS DEL CORREDOR VIAL APURIMAC ¿ CUSCO DE LA SUBDIRECCION DE ESTUDIOS</t>
  </si>
  <si>
    <t>10282948473</t>
  </si>
  <si>
    <t>INFORME DE SEGUIMIENTO Y COORDINACION PARA LOS PROYECTOS DEL CORREDOR VIAL APURIMAC ¿ CUSCO DE LA SUBDIRECCION DE ESTUDIOS</t>
  </si>
  <si>
    <t>CCP SERVICIO ESPECIALIZADO PARA LA REVISION, MONITOREO Y ANALISIS DE CONTRATOS EN MATERIA DE CONTRATACIONES Y DERECHO ADMINISTRATIVO PARA LA FASE DE EJECUCION CONTRACTUAL</t>
  </si>
  <si>
    <t>10454640379</t>
  </si>
  <si>
    <t>INFORME DE LA REVISION, MONITOREO Y ANALISIS DE CONTRATOS EN MATERIA DE CONTRATACIONES Y DERECHO ADMINISTRATIVO PARA LA FASE DE EJECUCION CONTRACTUAL</t>
  </si>
  <si>
    <t>CCP SERVICIO  LEGAL  PARA  LA  ATENCION  DE  PROCESOS  DE  LA SUBDIRECCION Y CONSERVACION</t>
  </si>
  <si>
    <t>10714670765</t>
  </si>
  <si>
    <t>INFORME  LEGAL  PARA  LA  ATENCION  DE  PROCESOS  DE  LA SUBDIRECCION Y CONSERVACION</t>
  </si>
  <si>
    <t>CCP SERVICIO DE LEVANTAMIENTO DE INFORMACION DE MANTENIMIENTO DE INFRAESTRUCTURA VIAL Y PUENTES PARA EL AREA DE ESTUDIO DE CONSERVACION DE LA SUBDIRECCION DE CONSERVACION</t>
  </si>
  <si>
    <t>INFORME DE LEVANTAMIENTO DE INFORMACION DE MANTENIMIENTO DE INFRAESTRUCTURA VIAL Y PUENTES PARA EL AREA DE ESTUDIO DE CONSERVACION DE LA SUBDIRECCION DE CONSERVACION</t>
  </si>
  <si>
    <t>CCP SERVICIO ESPECIALIZADO  EN  MONITOREO  Y  EVALUACION  DE  EXPEDIENTES  PARA EL  RECONOCIMIENTO  Y  ABONO  DE  CREDITOS  INTERNOS  Y  DEVENGADOS  PARA EL AREA DE LOGISTICA</t>
  </si>
  <si>
    <t>10096729923</t>
  </si>
  <si>
    <t>INFORME DE  MONITOREO  Y  EVALUACION  DE  EXPEDIENTES  PARA EL  RECONOCIMIENTO  Y  ABONO  DE  CREDITOS  INTERNOS  Y  DEVENGADOS  PARA EL AREA DE LOGISTICA</t>
  </si>
  <si>
    <t>CCP SERVICIO ESPECIALIZADO PARA LA GESTION DE PROYECTOS DE INFRAESTRUCTURA VIAL PARA EL AREA DE PROYECTOS DE LA SUBDIRECCION DE CONSERVACIO</t>
  </si>
  <si>
    <t>10293810627</t>
  </si>
  <si>
    <t>INFORME DE LA GESTION DE PROYECTOS DE INFRAESTRUCTURA VIAL PARA EL AREA DE PROYECTOS DE LA SUBDIRECCION DE CONSERVACIO</t>
  </si>
  <si>
    <t>CCP SERVICIO DE ASISTENCIA TÉCNICA PARA LA EVALUACION DE PARAMETROS DECONDICION EN LA RED VIAL A CARGO DE LA DIRECCION DE GESTION VIAL</t>
  </si>
  <si>
    <t>10722237191</t>
  </si>
  <si>
    <t>INFORME  TÉCNICO DE LA EVALUACION DE PARAMETROS DECONDICION EN LA RED VIAL A CARGO DE LA DIRECCION DE GESTION VIAL</t>
  </si>
  <si>
    <t>'CCP SERVICIO ESPECIALIZADO PARA EL CONTROL Y SEGUIMIENTO DE LOS PROYECTOS A CARGO DE L DIRECCION DE INFRAESTRUCTURA'</t>
  </si>
  <si>
    <t>INFORME DEL CONTROL Y SEGUIMIENTO DE LOS PROYECTOS A CARGO DE L DIRECCION DE INFRAESTRUCTURA'</t>
  </si>
  <si>
    <t>CCP SERVICIO TÉCNICO DE INGENIERIA PARA LOS PROYECTOS DEINFRAESTRUCTURA A CARGO DE LA SUBDIRECCION DE OPERACIONES</t>
  </si>
  <si>
    <t>10460980467</t>
  </si>
  <si>
    <t>INFORME TÉCNICO DE INGENIERIA DE LOS PROYECTOS DE INFRAESTRUCTURA A CARGO DE LA SUBDIRECCION DE OPERACIONES</t>
  </si>
  <si>
    <t>PAGO DE HONORARIOS DE ARBITRO Y SECRETARIA ARBITRAL, CORRESPONDIENTE AL PROCESO DE NEGOCIACION COLECTIVA DEL PLIEGO DE RECLAMOS: 2020-2021</t>
  </si>
  <si>
    <t>10091761896</t>
  </si>
  <si>
    <t>10454465038</t>
  </si>
  <si>
    <t>CCP SERVICIO DE EVALUACION LEGAL DE EXPEDIENTES DE LA IDENTIFICACION DE AREAS AFECTADAS SOBRE PREDIOS INSCRITOS Y NO INSCRITOS POR LA EJECUCION DE PROYECTO INFRAESTRUTURA VIAL, PARA LA OFICINADE ASESORIA JURIDICA</t>
  </si>
  <si>
    <t>10447770704</t>
  </si>
  <si>
    <t>INFORME DE EVALUACION LEGAL DE EXPEDIENTES DE LA IDENTIFICACION DE AREAS AFECTADAS SOBRE PREDIOS INSCRITOS Y NO INSCRITOS POR LA EJECUCION DE PROYECTO INFRAESTRUTURA VIAL, PARA LA OFICINADE ASESORIA JURIDICA</t>
  </si>
  <si>
    <t>CCP SERVICIO DE EVALUACION DE LOS INFORMES Y DOCUMENTACION ANEXA EN LOS EXPEDIENTES PROVENIENTES DE LA SUBDIRECCION DE DERECHO DE VIA, QUE CONTEMPLEN LA TRANSFERENCIA VOLUNTARIA O FORZOSA DE AREAS AFECTADAS, PREVIA IDENTIFICACION DE LOS PREDIOS AFECT</t>
  </si>
  <si>
    <t>10450281749</t>
  </si>
  <si>
    <t>INFORME DE EVALUACION DE DOCUMENTACION ANEXA EN LOS EXPEDIENTES PROVENIENTES DE LA SUBDIRECCION DE DERECHO DE VIA, QUE CONTEMPLEN LA TRANSFERENCIA VOLUNTARIA O FORZOSA DE AREAS AFECTADAS, PREVIA IDENTIFICACION DE LOS PREDIOS AFECTOS</t>
  </si>
  <si>
    <t>CCP SERVICIO DEEVALUACION LEGAL DE EXPEDIENTES RELACIONADOS A LA IDENTIFICACION DE SUJETOS PASIVOS, POSESIONARIOS Y/O OCUPANTES AFECTADOS POR LA EJECUCION DE PROYECTOS INFRAESTRUCTURA VIAL EN LOS PROCEDIMIENTOS SEGUIDOS AL AMPARO DEL DECRETO SUPREMO</t>
  </si>
  <si>
    <t>10453808667</t>
  </si>
  <si>
    <t>INFORME  DE EVALUACION LEGAL DE EXPEDIENTES RELACIONADOS A LA IDENTIFICACION DE SUJETOS PASIVOS, POSESIONARIOS Y/O OCUPANTES AFECTADOS POR LA EJECUCION DE PROYECTOS INFRAESTRUCTURA VIAL EN LOS PROCEDIMIENTOS SEGUIDOS AL AMPARO DEL DECRETO SUPREMO</t>
  </si>
  <si>
    <t>CCP SERVICIO ESPECIALIZADO PARA LA ELABORACION DE TÉRMINOS DE REFERENCIA DE LOS SERVICIOS DE RECICLADO Y RECAPEO PARA EL AREA DE PROYECTOS DE LA SUBDIRECCION DE CONSERVACION</t>
  </si>
  <si>
    <t>10427913983</t>
  </si>
  <si>
    <t>INFORME DE ELABORACION DE TÉRMINOS DE REFERENCIA DE LOS SERVICIOS DE RECICLADO Y RECAPEO PARA EL AREA DE PROYECTOS DE LA SUBDIRECCION DE CONSERVACION</t>
  </si>
  <si>
    <t>CCP SERVICIO DE CALIFICACION LEGAL DE EXPEDIENTES EN EL MARCO DE LOS PROCEDIMIENTOS DE ADQUISICION DE BIENES INMUEBLES AFECTADOS POR LA EJECUCION DE LAS OBRAS CONSIGNADAS EN LA QUINTA DISPOSICION COMPLEMENTARIA FINAL DE LA LEY N° 30025 Y EN LA UNDÉCI</t>
  </si>
  <si>
    <t>10415116786</t>
  </si>
  <si>
    <t>INFORME DE CALIFICACION LEGAL DE EXPEDIENTES EN EL MARCO DE LOS PROCEDIMIENTOS DE ADQUISICION DE BIENES INMUEBLES AFECTADOS POR LA EJECUCION DE LAS OBRAS CONSIGNADAS EN LA QUINTA DISPOSICION COMPLEMENTARIA FINAL DE LA LEY N° 30025 Y EN LA UNDÉCI</t>
  </si>
  <si>
    <t>INFORME DE REVISION Y EVALUACION DE EXPEDIENTES EN TEMAS REFERIDOS A DERECHO REGISTRAL PROCEDIMIENTO ADMINISTRATIVO GENERAL Y PROCEDIMIENTO DE TRANSAFERENCIA VOLUNTARIA DE PROPIEDAD Y DE MEJORAS, Y DE MEJORES, PARA LA OFICINA DE ASESORIA JURIDIC</t>
  </si>
  <si>
    <t>10419738692</t>
  </si>
  <si>
    <t>INFORME DE  REVISION Y EVALUACION DE EXPEDIENTES EN TEMAS REFERIDOS A DERECHO REGISTRAL PROCEDIMIENTO ADMINISTRATIVO GENERAL Y PROCEDIMIENTO DE TRANSAFERENCIA VOLUNTARIA DE PROPIEDAD Y DE MEJORAS, Y DE MEJORES, PARA LA OFICINA DE ASESORIA JURIDIC</t>
  </si>
  <si>
    <t>CCP SERVICIO DE EVALUACION DE EXPEDIENTES RELACIONADOS AL DERECHO REGISTRAL, AL PROCEDIMIENTO DE DESOCUPACION Y ENTREGA DEL BIEN INMUEBLE DENTRO DEL PLAZO ESTABLECIDO EN LA NORMA Y CALIFICACION DE LOS AFECTADOS PARA LA APROBACION DEL VALOR DE LA TASA</t>
  </si>
  <si>
    <t>10101796979</t>
  </si>
  <si>
    <t>INFORME DE EVALUACION DE EXPEDIENTES RELACIONADOS AL DERECHO REGISTRAL, AL PROCEDIMIENTO DE DESOCUPACION Y ENTREGA DEL BIEN INMUEBLE DENTRO DEL PLAZO ESTABLECIDO EN LA NORMA Y CALIFICACION DE LOS AFECTADOS PARA LA APROBACION DEL VALOR DE LA TASA</t>
  </si>
  <si>
    <t>CCP SERVICIO ESPECIALIZADO DE EVALUACION DE EXPEDIENTES EN EL MARCO DEL ARTICULO 16 Y LA QUINTA DISPOSICION COMPLEMENTARIA FINAL DEL TEXTO UNICO ORDENADO DEL DECRETO LEGISLATIVO N° 1192, PARA LA ADQUISICION DE BIENES INMUEBLES Y LIBERACION DE INTERFE</t>
  </si>
  <si>
    <t>10096492982</t>
  </si>
  <si>
    <t>INFORME  DE EVALUACION DE EXPEDIENTES EN EL MARCO DEL ARTICULO 16 Y LA QUINTA DISPOSICION COMPLEMENTARIA FINAL DEL TEXTO UNICO ORDENADO DEL DECRETO LEGISLATIVO N° 1192, PARA LA ADQUISICION DE BIENES INMUEBLES Y LIBERACION</t>
  </si>
  <si>
    <t>CCP SERVICIO DE ESPECIALISTA LEGAL EN DERECHO INMOBILIARIO PARA EL ANALISIS JURIDICO Y LA EVALUACION DE EXPEDIENTES RELACIONADOS A LA ADQUISICION VIA TRATO DIRECTO Y EXPOPIACION DE PREDIOS, PARA LA OFICINA DE ASESORIA JURIDICA</t>
  </si>
  <si>
    <t>10425530807</t>
  </si>
  <si>
    <t>INFORME LEGAL EN DERECHO INMOBILIARIO DEL ANALISIS JURIDICO Y LA EVALUACION DE EXPEDIENTES RELACIONADOS A LA ADQUISICION VIA TRATO DIRECTO Y EXPOPIACION DE PREDIOS, PARA LA OFICINA DE ASESORIA JURIDICA</t>
  </si>
  <si>
    <t>CCP SERVICIO DE REVISION Y ATENCION DE EXPEDIENTES DERIVADOS DE LA SUBDIRECCION DE DERECHO DE VIA CUYO OBJETO SEA LA EMISION DE PROYECTOS NORMATIVOS U OTROS DOCUMENTOS, PARA LA OFICINA DE ASESORIA JURIDICA</t>
  </si>
  <si>
    <t>10463565657</t>
  </si>
  <si>
    <t>INFORME DE REVISION Y ATENCION DE EXPEDIENTES DERIVADOS DE LA SUBDIRECCION DE DERECHO DE VIA CUYO OBJETO SEA LA EMISION DE PROYECTOS NORMATIVOS U OTROS DOCUMENTOS, PARA LA OFICINA DE ASESORIA JURIDICA</t>
  </si>
  <si>
    <t>CCP SERVICIO LEGALESPECIALIZADO PARA LA ATENCION DE EXPEDIENTES QUE SUSTENTAN LA APROBACION DEL VALOR TOTAL DE TASACION DE PREDIOS DE PARTICULARES NECESARIOS PARA LA EJECUCION DE OBRAS DE INFRAESTRUCTURA VIAL DECLARADAS DE NECESIDAD PUBLICA, PARA LA</t>
  </si>
  <si>
    <t>10106454758</t>
  </si>
  <si>
    <t>INFORME LEGAL ESPECIALIZADO PARA LA ATENCION DE EXPEDIENTES QUE SUSTENTAN LA APROBACION DEL VALOR TOTAL DE TASACION DE PREDIOS DE PARTICULARES NECESARIOS PARA LA EJECUCION DE OBRAS DE INFRAESTRUCTURA VIAL DECLARADAS DE NECESIDAD PUBLICA, PARA LA</t>
  </si>
  <si>
    <t>CCP SERVICIO DE EVALUACION DE EXPEDIENTESEN MATERIA DE SANEAMIENTO FISICO LEGAL DE INMUEBLES, CALIFICACION DE EXPEDIENTES REFERIDOS A LA APROBACION DE GASTOS DE TRASLADO, CALIFICACION DE PROYECTOS DE RESOLUCION REFERIDOS ALVENCIMIENTODEL PLAZO ESTABL</t>
  </si>
  <si>
    <t>10426021868</t>
  </si>
  <si>
    <t>INFORME  DE  EVALUACION DE EXPEDIENTESEN MATERIA DE SANEAMIENTO FISICO LEGAL DE INMUEBLES, CALIFICACION DE EXPEDIENTES REFERIDOS A LA APROBACION DE GASTOS DE TRASLADO, CALIFICACION DE PROYECTOS DE RESOLUCION REFERIDOS ALVENCIMIENTODEL PLAZO ESTABL</t>
  </si>
  <si>
    <t>CCP SERVICIO DE ESPECIALIZADO DE ELABORACION Y REVISION DE INFORMES LEGALES, RESOLUCIONES DIRECTORALES Y/O PROYECTOS DE RESOLUCIONES MINISTERIALES RELACIONADOS CON LAS AFECTACIONES DE BIENES INMUEBLES POR LA EJECUCION DE DIVERSOS PROYECTOS DE INFRAES</t>
  </si>
  <si>
    <t>10431772561</t>
  </si>
  <si>
    <t>INFORME DE ELABORACION Y REVISION DE INFORMES LEGALES, RESOLUCIONES DIRECTORALES Y/O PROYECTOS DE RESOLUCIONES MINISTERIALES RELACIONADOS CON LAS AFECTACIONES DE BIENES INMUEBLES POR LA EJECUCION DE DIVERSOS PROYECTOS DE INFRAES</t>
  </si>
  <si>
    <t>CCP CONTRATACION SERVICIO DE UN ABOGADO PARA PROCEDIMIENTOS DISCIPLINARIOS PARA LA SECRETARIA TÉCNICA DE LA OFICINA DE RECURSOS HUMANOS DE PROVIAS NACIONAL</t>
  </si>
  <si>
    <t>10427219629</t>
  </si>
  <si>
    <t>INFORME DE PROCEDIMIENTOS DISCIPLINARIOS PARA LA SECRETARIA TÉCNICA DE LA OFICINA DE RECURSOS HUMANOS DE PROVIAS NACIONAL</t>
  </si>
  <si>
    <t>CPP SERVICIO DE ANALISIS PARA LA ACTUALIZACION E IDENTIFICACION DE MEJORAS DE LOS PROCESOS GESTION DE ABASTECIMIENTO, GESTION DE TRAMITE DOCUMENTARIO Y ARCHIVO DE LA OFICINA DE ADMINISTRACION Y GESTION ESTRATEGICA, GESTION DEL PLANEAMIENTO Y PRESUPUE</t>
  </si>
  <si>
    <t>10412335011</t>
  </si>
  <si>
    <t>INFORME  DE ANALISIS PARA LA ACTUALIZACION E IDENTIFICACION DE MEJORAS DE LOS PROCESOS GESTION DE ABASTECIMIENTO, GESTION DE TRAMITE DOCUMENTARIO Y ARCHIVO DE LA OFICINA DE ADMINISTRACION Y GESTION ESTRATEGICA, GESTION DEL PLANEAMIENTO Y PRESUPUE</t>
  </si>
  <si>
    <t>CPP  SERVICIO DE ANALISIS PARA LA ACTUALIZACION E IDENTIFICACION DE MEJORAS DE LOS PROCESOS GESTION DE CONTABILIDAD Y FINANZAS, GESTION DE TESORERIA, GESTION DEL CONTROL, GESTION DE INTEGRIDAD Y LUCHA CONTRA LA CORRUPCION; Y GESTION DE DERECHO DE VI</t>
  </si>
  <si>
    <t>10468404163</t>
  </si>
  <si>
    <t xml:space="preserve">INFORME DE ANALISIS PARA LA ACTUALIZACION E IDENTIFICACION DE MEJORAS DE LOS PROCESOS GESTION DE CONTABILIDAD Y FINANZAS, GESTION DE TESORERIA, GESTION DEL CONTROL, GESTION DE INTEGRIDAD Y LUCHA CONTRA LA CORRUPCION; </t>
  </si>
  <si>
    <t>CCP SERVICIO LEGAL EN MATERIA DE EJECUCION CONTRACTUAL, RESPECTO DE LOS CONTRATOS SUSCRITOS POR LA OFICINA DE ADMINISTRACION DE PROVIAS NACIONAL</t>
  </si>
  <si>
    <t>10106933311</t>
  </si>
  <si>
    <t>INFORME DE  EJECUCION CONTRACTUAL, RESPECTO DE LOS CONTRATOS SUSCRITOS POR LA OFICINA DE ADMINISTRACION DE PROVIAS NACIONAL</t>
  </si>
  <si>
    <t>CCP SERVICIO ESPECIALIZADO EN METRADOS, COSTOS Y PRESUPUESTOS PARA EL AREA DE ASESORIA TECNICA DE LA DIRECCION DE SUPERVISION</t>
  </si>
  <si>
    <t>10106123182</t>
  </si>
  <si>
    <t>INFORME EN METRADOS, COSTOS Y PRESUPUESTOS PARA EL AREA DE ASESORIA TECNICA DE LA DIRECCION DE SUPERVISION</t>
  </si>
  <si>
    <t>CCP SERVICIO DE ASISTENCIA TECNICA EN ADMINISTRACION DE CONTRATOS DE SUPERVISION DE OBRA, REHABILITACION Y MEJORAMIENTO DE LA CARRETERA TOCACHE - JUANJUI, TRAMO: PIZANA - LA POLVORA - PIZARRON - PERLAMAYO - CAMPANILLA, REHABILITACION Y MEJORAMIENTO D</t>
  </si>
  <si>
    <t>10434620231</t>
  </si>
  <si>
    <t>INFORME  TECNICO EN ADMINISTRACION DE CONTRATOS DE SUPERVISION DE OBRA, REHABILITACION Y MEJORAMIENTO DE LA CARRETERA TOCACHE - JUANJUI, TRAMO: PIZANA - LA POLVORA - PIZARRON - PERLAMAYO - CAMPANILLA, REHABILITACION Y MEJORAMIENTO D</t>
  </si>
  <si>
    <t>CCP SERVICIO ESPECIALIZADO PARA LA FORMULACION Y EVALUACION ECONOMICA DE PROYECTOS A TRAVÉS DE FICHAS TÉCNICAS ESTANDAR, ESTUDIOS DE PREINVERSION TERCERIZADOS, EXPEDIENTES TÉCNICOS E IOARR; REGISTRO DE LOS FORMATOS EXIGIDOS POR INVIERTE.PE DURANTE EL</t>
  </si>
  <si>
    <t>10459464056</t>
  </si>
  <si>
    <t>INFORME DE  FORMULACION Y EVALUACION ECONOMICA DE PROYECTOS A TRAVÉS DE FICHAS TÉCNICAS ESTANDAR, ESTUDIOS DE PREINVERSION TERCERIZADOS, EXPEDIENTES TÉCNICOS E IOARR; REGISTRO DE LOS FORMATOS EXIGIDOS POR INVIERTE.PE DURANTE EL</t>
  </si>
  <si>
    <t>CCP SERVICIO DE ACTUALIZACION, MONITOREO Y CONTROL DE COMPROMISOS CON ENTIDADES SUBNACIONALES</t>
  </si>
  <si>
    <t>10098647312</t>
  </si>
  <si>
    <t>INFORME DE  ACTUALIZACION, MONITOREO Y CONTROL DE COMPROMISOS CON ENTIDADES SUBNACIONALES</t>
  </si>
  <si>
    <t>CCP  SERVICIO ESPECIALIZADO EN ASUNTOS LEGALES PARA LA DIRECCION DE GESTION VIAL</t>
  </si>
  <si>
    <t>INFORME  EN ASUNTOS LEGALES PARA LA DIRECCION DE GESTION VIAL</t>
  </si>
  <si>
    <t>CCP SERVICIO TECNICO DE EVALUACION DE PROYECTOS DE INFRAESTRUCTURA VIAL PARA EL AREA DE PROYECTOS DE LA SUBDIRECCION DE CONSERVACION</t>
  </si>
  <si>
    <t>10459015758</t>
  </si>
  <si>
    <t>INFORME DE EVALUACION DE PROYECTOS DE INFRAESTRUCTURA VIAL PARA EL AREA DE PROYECTOS DE LA SUBDIRECCION DE CONSERVACION</t>
  </si>
  <si>
    <t>CCP SERVICIO DE ASISTENCIA TECNICA PARA LA MEDICION DE INDICADORES Y REVISION DE INVENTARIOS DE LA RED VIAL NACIONAL DE LA DIRECCION DE GESTION VIAL</t>
  </si>
  <si>
    <t>10719693429</t>
  </si>
  <si>
    <t>INFORME TECNICO PARA LA MEDICION DE INDICADORES Y REVISION DE INVENTARIOS DE LA RED VIAL NACIONAL DE LA DIRECCION DE GESTION VIAL</t>
  </si>
  <si>
    <t>CCP SERVICIO  PARA  LA  REVISION  Y  DEFINICION  DE  LA  DOCUMENTACION  DE  LOS PROCESOS MISIONALES   ESTRATEGICOS   Y   DE   SOPORTE   DEL   PROYECTO ESPECIAL DE INFRAESTRUCTURA DE TRANSPORTE NACIONAL</t>
  </si>
  <si>
    <t>10214597964</t>
  </si>
  <si>
    <t>INFORME DE  REVISION  Y  DEFINICION  DE  LA  DOCUMENTACION  DE  LOS PROCESOS MISIONALES   ESTRATEGICOS   Y   DE   SOPORTE   DEL   PROYECTO ESPECIAL DE INFRAESTRUCTURA DE TRANSPORTE NACIONAL</t>
  </si>
  <si>
    <t>CCP SERVICIO ESPECIALIZADO PARA LA GESTION DE BIENES INMUEBLES DE PROVIAS NACIONAL</t>
  </si>
  <si>
    <t>INFORME DE GESTION DE BIENES INMUEBLES DE PROVIAS NACIONAL</t>
  </si>
  <si>
    <t>CCP SERVICIO ESPECIALIZADO DE INGENIERIA DE TRANSPORTES PARA LA EVALUACION, CONTROL E IMPLEMENTACION DE PROPUESTAS DE MODELOS DE TRANSPORTES DENTRO DE LA RED VIAL NACIONAL A CARGO DE LA SUBDIRECCION DE CONSERVACION</t>
  </si>
  <si>
    <t xml:space="preserve">INFORME DE INGENIERIA DE TRANSPORTES DE LA EVALUACION, CONTROL E IMPLEMENTACION DE PROPUESTAS DE MODELOS DE TRANSPORTES DENTRO DE LA RED VIAL NACIONAL </t>
  </si>
  <si>
    <t>CCP SERVICIO DE ASISTENTE EN PRESUPUESTO PARA EL SEGUIMIENTO DE LA PROGRAMACION FINANCIERA DE LAS ACCIONES DE INVERSION DE LIBERACION Y SANEAMIENTO DE AREAS DE PROYECTOS A CARGO DE PROVIAS NACIONAL</t>
  </si>
  <si>
    <t>10080783863</t>
  </si>
  <si>
    <t>INFORME EN PRESUPUESTO DEL SEGUIMIENTO DE LA PROGRAMACION FINANCIERA DE LAS ACCIONES DE INVERSION DE LIBERACION Y SANEAMIENTO DE AREAS DE PROYECTOS A CARGO DE PROVIAS NACIONAL</t>
  </si>
  <si>
    <t>CCP SERVICIO DE PLANEAMIENTO ESTRATEGICO OPERATIVO</t>
  </si>
  <si>
    <t>10099763201</t>
  </si>
  <si>
    <t>INFORME DE PLANEAMIENTO ESTRATEGICO OPERATIVO</t>
  </si>
  <si>
    <t>CCP SERVICIO ESPECIALIZADO DE SUELOS Y PAVIMENTOS PARA EL AREA DE PROYECTOS DE LA SUBDIRECCION DE CONSERVACION</t>
  </si>
  <si>
    <t>INFORME DE SUELOS Y PAVIMENTOS DEL AREA DE PROYECTOS DE LA SUBDIRECCION DE CONSERVACION</t>
  </si>
  <si>
    <t>INFORME DE HIDROLOGIA, HIDRAULICA, OBRAS DE ARTE Y DRENAJE DEL AREA DE ESTUDIOS DE CONSERVACION DE LA SUBDIRECCION DE CONSERVACION</t>
  </si>
  <si>
    <t>CCP SERVICIO ESPECIALIZADO DE EVALUACION DE EXPEDIENTES TECNICOS LEGALES ELABORADOS POR LA SUBDIRECCION DE DERECHO DE VIA, PARA LA OFICINA DE ASESORIA JURIDICA DE PROVIAS NACIONAL</t>
  </si>
  <si>
    <t>10461373921</t>
  </si>
  <si>
    <t>INFORME DE EVALUACION DE EXPEDIENTES TECNICOS LEGALES ELABORADOS POR LA SUBDIRECCION DE DERECHO DE VIA, PARA LA OFICINA DE ASESORIA JURIDICA DE PROVIAS NACIONAL</t>
  </si>
  <si>
    <t>CCP SERVICIO ESPECIALIZADO DE EVALUACION DE EXPEDIENTES LEGALES EN EL MARCO DE LAS DISPOSICIONES CONTENIDAS EN LOS TITULOS II Y III DEL TEXTO UNICO ORDENADO DEL DECRETO LEGISLATIVO N° 1192, PARA LA OFICINA DE ASESORIA JURIDICA DE PROVIAS NACIONAL</t>
  </si>
  <si>
    <t>10409711931</t>
  </si>
  <si>
    <t>INFORME DE EVALUACION DE EXPEDIENTES LEGALES EN EL MARCO DE LAS DISPOSICIONES CONTENIDAS EN LOS TITULOS II Y III DEL TEXTO UNICO ORDENADO DEL DECRETO LEGISLATIVO N° 1192, PARA LA OFICINA DE ASESORIA JURIDICA DE PROVIAS NACIONAL</t>
  </si>
  <si>
    <t>CCP SERVICIO ESPECIALIZADO DE REVISION DE EXPEDIENTES RELACIONADOS CON EL DERECHO REGISTRAL Y NOTARIAL PARA LA TRANSFERENCIA DE BIENES AFECTADOS POR LA EJECUCION DE DIVERSAS OBRAS DE INFRAESTRUCTURA VIAL, PARA LA OFICINA DE ASESORIA JURIDICA DE PROVI</t>
  </si>
  <si>
    <t>10433268011</t>
  </si>
  <si>
    <t>INFORME DE REVISION DE EXPEDIENTES RELACIONADOS CON EL DERECHO REGISTRAL Y NOTARIAL PARA LA TRANSFERENCIA DE BIENES AFECTADOS POR LA EJECUCION DE DIVERSAS OBRAS DE INFRAESTRUCTURA VIAL, PARA LA OFICINA DE ASESORIA JURIDICA DE PROVI</t>
  </si>
  <si>
    <t>CCP SERVICIO ESPECIALIZADO DE EVALUACION DE EXPEDIENTES EN APLICACION DE LOS ARTICULOS 6 Y 7 DEL TEXTO UNICO ORDENADO DEL DECRETO LEGISLATIVO N° 1192, PARA LA OFICINA DE ASESORIA JURIDICA DE PROVIAS NACIONAL</t>
  </si>
  <si>
    <t>10452523995</t>
  </si>
  <si>
    <t>INFORME DE EVALUACION DE EXPEDIENTES EN APLICACION DE LOS ARTICULOS 6 Y 7 DEL TEXTO UNICO ORDENADO DEL DECRETO LEGISLATIVO N° 1192, PARA LA OFICINA DE ASESORIA JURIDICA DE PROVIAS NACIONAL</t>
  </si>
  <si>
    <t>CCP SERVICIO ESPECIALIZADO EN PUENTES DE LA SUBDIRECCION DE CONSERVACION</t>
  </si>
  <si>
    <t>INFORME EN PUENTES DE LA SUBDIRECCION DE CONSERVACION</t>
  </si>
  <si>
    <t>CCP SERVICIO LEGAL ESPECIALIZADO PARA LA REVISION DE PROCEDIMIENTOS DE CONTROL INTERNO EN LA SUB DIRECCION DE OBRAS DE CARRETERAS</t>
  </si>
  <si>
    <t>10046245623</t>
  </si>
  <si>
    <t>INFORME LEGAL ESPECIALIZADO PARA LA REVISION DE PROCEDIMIENTOS DE CONTROL INTERNO EN LA SUB DIRECCION DE OBRAS DE CARRETERAS</t>
  </si>
  <si>
    <t>CCP SERVICIO ESPECIALIZADO EN ASESORIA DE CONTRATACION PUBLICA Y ARBITRAJE PARA EL AREA DE ESTUDIOS DE CONSERVACION DE LA SUBDIRECCION DE CONSERVACION</t>
  </si>
  <si>
    <t>10425004587</t>
  </si>
  <si>
    <t>INFORME EN ASESORIA DE CONTRATACION PUBLICA Y ARBITRAJE PARA EL AREA DE ESTUDIOS DE CONSERVACION DE LA SUBDIRECCION DE CONSERVACION</t>
  </si>
  <si>
    <t>CCP CONTRATACION DEL SERVICIO ESPECIALIZADO DE SUELOS Y PAVIMENTOS PARA EL AREA DE ESTUDIOS DE CONSERVACION DE LA SUBDIRECCION DE CONSERVACION</t>
  </si>
  <si>
    <t>10435877627</t>
  </si>
  <si>
    <t>INFORME ESPECIALIZADO DE SUELOS Y PAVIMENTOS PARA EL AREA DE ESTUDIOS DE CONSERVACION DE LA SUBDIRECCION DE CONSERVACION</t>
  </si>
  <si>
    <t>CCP SERVICIO DE EVALUACION DE EXPEDIENTES EN TEMAS LEGALES PARA REALIZAR LOS PROCEDIMIENTOS DE LIBERACION DE PREDIOS Y RECONOCIMIENTOS DE MEJORAS DENTRO DEL MARCO DEL DECRETO LEGISLATIVO</t>
  </si>
  <si>
    <t>INFORME DE EVALUACION DE EXPEDIENTES EN TEMAS LEGALES PARA REALIZAR LOS PROCEDIMIENTOS DE LIBERACION DE PREDIOS Y RECONOCIMIENTOS DE MEJORAS DENTRO DEL MARCO DEL DECRETO LEGISLATIVO</t>
  </si>
  <si>
    <t>CCP SERVICIO DE CALIFICACION DE EXPEDIENTES EN EL MARCO DE TRATO DIRECTO REGULADO POR DECRETO LEGISLATIVO Nº 1192</t>
  </si>
  <si>
    <t>10440478081</t>
  </si>
  <si>
    <t>INFORME DE CALIFICACION DE EXPEDIENTES EN EL MARCO DE TRATO DIRECTO REGULADO POR DECRETO LEGISLATIVO Nº 1192</t>
  </si>
  <si>
    <t>CCP SERVICIO DE EVALUACION DE EXPEDIENTES RELACIONADOS AL ESTUDIO LEGAL PARA LA ADQUISICION Y EXPROPIACION DE PREDIOS</t>
  </si>
  <si>
    <t>INFORME DE EVALUACION DE EXPEDIENTES RELACIONADOS AL ESTUDIO LEGAL PARA LA ADQUISICION Y EXPROPIACION DE PREDIOS</t>
  </si>
  <si>
    <t>SERVICIO DE ASISTENCIA EN SEGURIDAD Y SALUD OCUPACIONAL PARA LA SUPERVISION DEL SERVICIO DE RECICLADO DE LA CARRETERA TARAPOTO - TINGO MARIA TRAMO: PICOTA - CASPIZAPA Y TOCACHE - PORONGO</t>
  </si>
  <si>
    <t>10700972025</t>
  </si>
  <si>
    <t>INFORME DE ASISTENCIA EN SEGURIDAD Y SALUD OCUPACIONAL PARA LA SUPERVISION DEL SERVICIO DE RECICLADO DE LA CARRETERA TARAPOTO - TINGO MARIA TRAMO: PICOTA - CASPIZAPA Y TOCACHE - PORONGO</t>
  </si>
  <si>
    <t>SERVICIO EN EJECUCION CONTRACTUAL DE CAMPO PARA LA SUPERVISION DE LA OBRA: RECICLADO Y RECAPEO DE LA CARRETERA SANTIAGO DE CHUCO - SHOREY</t>
  </si>
  <si>
    <t>10431340475</t>
  </si>
  <si>
    <t>INFORME PARA EJECUCION CONTRACTUAL DE CAMPO PARA LA SUPERVISION DE LA OBRA: RECICLADO Y RECAPEO DE LA CARRETERA SANTIAGO DE CHUCO - SHOREY</t>
  </si>
  <si>
    <t>CCP SERVICIO ESPECIALIZADO EN ADMINISTRACION DE CONTRATOS 2 PARA EL AREA DE GESTION VIAL DE LA DIRECCION DE SUPERVISION</t>
  </si>
  <si>
    <t>10061239117</t>
  </si>
  <si>
    <t>INFORME EN ADMINISTRACION DE CONTRATOS 2 PARA EL AREA DE GESTION VIAL DE LA DIRECCION DE SUPERVISION</t>
  </si>
  <si>
    <t>CCP SERVICIO ESPECIALIZADO EN GEOLOGIA Y GEOTECNIA PARA EL AREA DE ASESORIA TECNICA DE LA DIRECCION DE SUPERVISION</t>
  </si>
  <si>
    <t>10092199083</t>
  </si>
  <si>
    <t>INFORME EN GEOLOGIA Y GEOTECNIA DEL  AREA DE ASESORIA TECNICA DE LA DIRECCION DE SUPERVISION</t>
  </si>
  <si>
    <t>INFORME EXP I-010639-2019 CCP  2019 SERV  ESPECIALIZ EN SEG Y SALUD OCAP PARA SUPERVISION SANTIAGO DE CHUCO - SHOREY</t>
  </si>
  <si>
    <t>10700130016</t>
  </si>
  <si>
    <t>CCP SERVICIO ESPECIALIZADO EN ADMINISTRACION DE CONTRATOS PARA EL AREA DE GESTION VIAL DE LA DIRECCION DE SUPERVISION</t>
  </si>
  <si>
    <t>10097653190</t>
  </si>
  <si>
    <t>INFORME EN ADMINISTRACION DE CONTRATOS DEL  AREA DE GESTION VIAL DE LA DIRECCION DE SUPERVISION</t>
  </si>
  <si>
    <t>CCP SERVICIO DE ASISTENCIA DE OPERADOR DE EQUIPOS DE ESTRUCTURAS PARA EL AREA DE ASESORIA TECNICA DE LA DIRECCION DE SUPERVISION</t>
  </si>
  <si>
    <t>10407944378</t>
  </si>
  <si>
    <t>INIFORME DE EQUIPOS DE ESTRUCTURAS PARA EL AREA DE ASESORIA TECNICA DE LA DIRECCION DE SUPERVISION</t>
  </si>
  <si>
    <t>CCP PARA SERVICIO ESPECIALIZADO EN TRAFICO Y ECONOMIA DE TRANSPORTE PARA EL AREA DE ESTUDIOS DE CONSERVACION DE LA SUBDIRECCION DE CONSERVACION</t>
  </si>
  <si>
    <t>10431538429</t>
  </si>
  <si>
    <t>INFORME EN TRAFICO Y ECONOMIA DE TRANSPORTE PARA EL AREA DE ESTUDIOS DE CONSERVACION DE LA SUBDIRECCION DE CONSERVACION</t>
  </si>
  <si>
    <t>CCP SERVICIO DE FISCALIZACION POSTERIOR EN EJECUCION CONTRACTUAL</t>
  </si>
  <si>
    <t>10424589662</t>
  </si>
  <si>
    <t>INFORME EN  FISCALIZACION POSTERIOR EN EJECUCION CONTRACTUAL</t>
  </si>
  <si>
    <t>CCP SERVICIO DE ELABORACION, REVISION Y EVALUACION DE ESTUDIOS DE MERCADO PARA LA DETERMINACION DE VALORES REFERENCIALES Y VALORES ESTIMADOS EN CONTROL DE CALIDAD</t>
  </si>
  <si>
    <t>10457719758</t>
  </si>
  <si>
    <t>INFORME EN REVISION Y EVALUACION DE ESTUDIOS DE MERCADO PARA LA DETERMINACION DE VALORES REFERENCIALES Y VALORES ESTIMADOS EN CONTROL DE CALIDAD</t>
  </si>
  <si>
    <t>CCP SERVICIO DE EVALUACION Y REVISION DE EXPEDIENTES DE CONTRATACION DE OBRAS, CONSULTORIAS DE OBRAS Y SERVICIOS</t>
  </si>
  <si>
    <t>10410770089</t>
  </si>
  <si>
    <t>INFORME DE REVISION DE EXPEDIENTES DE CONTRATACION DE OBRAS, CONSULTORIAS DE OBRAS Y SERVICIOS</t>
  </si>
  <si>
    <t>CCP SERVICIO LEGAL ESPECIALIZADO PARA LOS PROYECTOS DE PROVIAS NACIONAL</t>
  </si>
  <si>
    <t>10404729573</t>
  </si>
  <si>
    <t>INFORME LEGAL ESPECIALIZADO PARA LOS PROYECTOS DE PROVIAS NACIONAL</t>
  </si>
  <si>
    <t>CCP SERVICIO EN ADMINISTRACION DE CONTRATOS PARA EL AREA DE GESTION VIAL DE LA DIRECCION DE SUPERVISION</t>
  </si>
  <si>
    <t>10087133236</t>
  </si>
  <si>
    <t>INFORME EN ADMINISTRACION DE CONTRATOS PARA EL AREA DE GESTION VIAL DE LA DIRECCION DE SUPERVISION</t>
  </si>
  <si>
    <t>CCP SERVICIO DE PERITAJE PARA EL PROCESO ARBITRAL DE LA SUBDIRECCION DE CONSERVACION CORRESPONDIENTE AL EXPEDIENTE ARBITRAL Nº 1716-116-18  CONTR. DE SERVICIOS Nº 057-2010-MTC/20</t>
  </si>
  <si>
    <t>10100396764</t>
  </si>
  <si>
    <t>PAGO DE PERITAJE PARA EL PROCESO ARBITRAL DE LA SUBDIRECCION DE CONSERVACION CORRESPONDIENTE AL EXPEDIENTE ARBITRAL Nº 1716-116-18  CONTR. DE SERVICIOS Nº 057-2010-MTC/20</t>
  </si>
  <si>
    <t>SERVICIO ESPECIALIZADO EN FINANZAS PARA EL CIERRE FINANCIERO DE LOS CONTRATOS DE FIDEICOMISO DE LA RED VIAL 6 Y DE LA RED VIAL 5</t>
  </si>
  <si>
    <t>10072252000</t>
  </si>
  <si>
    <t>CCP SERVICIO ESPECIALIZADO EN ADMINISTRACION DE CONTRATOS PARA EL AREA DE GESTION VIAL DE LA DIRECCION DE SUPERVISION DE CONTRATOS</t>
  </si>
  <si>
    <t>10164953098</t>
  </si>
  <si>
    <t>INFORME EN ADMINISTRACION DE CONTRATOS PARA EL AREA DE GESTION VIAL DE LA DIRECCION DE SUPERVISION DE CONTRATOS</t>
  </si>
  <si>
    <t>SERVICIO DE ASISTENCIA PARA LA SUPERVISION DEL CORREDOR VIAL PIMENTEL - CHICLAYO - CHONGOYAPE - LLAMA - COCHABAMBA Y PUENTE CUMBIL  SANTA CRUZ - EMP - PE 3N</t>
  </si>
  <si>
    <t>10477646943</t>
  </si>
  <si>
    <t>INFORME PARA LA SUPERVISION DEL CORREDOR VIAL PIMENTEL - CHICLAYO - CHONGOYAPE - LLAMA - COCHABAMBA Y PUENTE CUMBIL  SANTA CRUZ - EMP - PE 3N</t>
  </si>
  <si>
    <t>SERVICIO ASISDTENCIAL PARA LA SUPERVISION DEL CORREDOR VIAL HUANCAVELICA - LIRCAY - EMP PE 3S (HUAYLLAPAMPA) Y EMP PE 3S (LA MEJORADA) - ACOBAMBA - EMP PE 3S (PUENTE ALLCOMACHAY</t>
  </si>
  <si>
    <t>10424934041</t>
  </si>
  <si>
    <t>INFORME PARA LA SUPERVISION DEL CORREDOR VIAL HUANCAVELICA - LIRCAY - EMP PE 3S (HUAYLLAPAMPA) Y EMP PE 3S (LA MEJORADA) - ACOBAMBA - EMP PE 3S (PUENTE ALLCOMACHAY</t>
  </si>
  <si>
    <t>CCP SERVICIO ESPECIALIZADO EN CONTRATACIONES PUBLICAS PARA LA SUBDIRECCION DE CONSERVACION</t>
  </si>
  <si>
    <t>10067853933</t>
  </si>
  <si>
    <t>INFORME EN CONTRATACIONES PUBLICAS PARA LA SUBDIRECCION DE CONSERVACION</t>
  </si>
  <si>
    <t>CCP SERVICIO ESPECIALIZADO EN COSTOS Y PRESUPUESTO, PROGRAMACION DE OBRA PARA LOS ADICIONALES DE OBRA PARA LA SUBDIRECCION DE OBRAS DE CARRETERAS</t>
  </si>
  <si>
    <t>10007991482</t>
  </si>
  <si>
    <t>INFORME EN COSTOS Y PRESUPUESTO, PROGRAMACION DE OBRA PARA LOS ADICIONALES DE OBRA PARA LA SUBDIRECCION DE OBRAS DE CARRETERAS</t>
  </si>
  <si>
    <t>SERVICIO DE ASISTENCIA TECNICA Y ADMINISTRATIVA PARA SUPERVISION CORREDOR PIMENTEL - CHICLAYO - CHONGOYAPE - LLAMA - COCHABAMBA -Y PUENTE CUMBIL  SANTA CRUZ - EMP PE 3N</t>
  </si>
  <si>
    <t>10446396132</t>
  </si>
  <si>
    <t>INFORME PARA SUPERVISION CORREDOR PIMENTEL - CHICLAYO - CHONGOYAPE - LLAMA - COCHABAMBA -Y PUENTE CUMBIL  SANTA CRUZ - EMP PE 3N</t>
  </si>
  <si>
    <t>CCP SERVICIO DE VERIFICACION Y CUMPLIMIENTO DE LOS PROCEDIMIENTOS DE EJECUCION CONTRACTUAL RESPECTO A EXPEDIENTES ADMISNITRATIVOS DE CONTRATOS DERIVADOS DE PROCEDIMIENTOS DE SELECCION</t>
  </si>
  <si>
    <t>10448648821</t>
  </si>
  <si>
    <t>INFORME DE CUMPLIMIENTO DE LOS PROCEDIMIENTOS DE EJECUCION CONTRACTUAL RESPECTO A EXPEDIENTES ADMISNITRATIVOS DE CONTRATOS DERIVADOS DE PROCEDIMIENTOS DE SELECCION</t>
  </si>
  <si>
    <t>CCP SERVICIO DE GESTION DE CONTRATOS DE CORREDORES VIALES: EMP PE-1N DV TAMBOGRANDE - CHULUCANAS - PACAIPAMPA, EMP PE- 1 EL CRUCE - BAPPO / OVALO BAYOVAR - PIURA Y CHACHAPOYAS - MOLINOPAMPA - RODRIGUEZ DE MENDOZA - PUNTA DE CARRETERA</t>
  </si>
  <si>
    <t>10200170747</t>
  </si>
  <si>
    <t>INFORME  GESTION DE CONTRATOS DE CORREDORES VIALES: EMP PE-1N DV TAMBOGRANDE - CHULUCANAS - PACAIPAMPA, EMP PE- 1 EL CRUCE - BAPPO / OVALO BAYOVAR - PIURA Y CHACHAPOYAS - MOLINOPAMPA - RODRIGUEZ DE MENDOZA - PUNTA DE CARRETERA</t>
  </si>
  <si>
    <t>CCP SERVICIO DE GESTION DE CONTRATOS DE CORREDORES VIALES: CUSCO - PISAC / URUBAMBA - CHICHEROS - CACHIMAYO / HUACARPAY - OLLANTAYTAMBO - QUILLABAMBA - ECHERATE, EL REPOSO - DURAN - WAWICO - SIASME - PUENTE YANAYACU (SARAMIRIZA) Y WAWICO Y HUANCAYO -</t>
  </si>
  <si>
    <t>10097211171</t>
  </si>
  <si>
    <t>INFORME DE GESTION DE CONTRATOS DE CORREDORES VIALES: CUSCO - PISAC / URUBAMBA - CHICHEROS - CACHIMAYO / HUACARPAY - OLLANTAYTAMBO - QUILLABAMBA - ECHERATE, EL REPOSO - DURAN - WAWICO - SIASME - PUENTE YANAYACU (SARAMIRIZA) Y WAWICO Y HUANCAYO -</t>
  </si>
  <si>
    <t>CCP SERVICIO DE GESTION DE CONTRATOS DE CORREDORES VIALES: EMP. PE MOLLEPUQUIO - CHINCHAYPUJIO - COTABAMBAS - TAMBOBAMBA - CHALHUAHUACHO, PIMENTEL - EMP. PE1N CHICLAYO - CHONGOYAPE - PUENTE CUMBIL Y EMP. PE-04B - SONDOR - SOCCHABAMBA - VADO GRANDE</t>
  </si>
  <si>
    <t>10093827622</t>
  </si>
  <si>
    <t>INFORME GESTION DE CONTRATOS DE CORREDORES VIALES: EMP. PE MOLLEPUQUIO - CHINCHAYPUJIO - COTABAMBAS - TAMBOBAMBA - CHALHUAHUACHO, PIMENTEL - EMP. PE1N CHICLAYO - CHONGOYAPE - PUENTE CUMBIL Y EMP. PE-04B - SONDOR - SOCCHABAMBA - VADO GRANDE</t>
  </si>
  <si>
    <t>CCP SERVICIO DE VERIFICACION Y SEGUIMIENTO DE LOS PROCEDIMIENTOS LEGALES CORRESPONDIENTES A EJECUCION CONTRACTUAL DE LOS PROCEDIMIENTOS DE SELECCION</t>
  </si>
  <si>
    <t>10483175073</t>
  </si>
  <si>
    <t>INFORME DE VERIFICACION Y SEGUIMIENTO DE LOS PROCEDIMIENTOS LEGALES CORRESPONDIENTES A EJECUCION CONTRACTUAL DE LOS PROCEDIMIENTOS DE SELECCION</t>
  </si>
  <si>
    <t>CCP SERVICIO ESPECIALIZADO EN ADMINISTRACION DE CONTRATOS PARA EL AREA DE GESTION VIAL DE LA DIRECCION DE SUPERVISION DE CONTRATOS CASMA - HUARAZ - HUARI - HUACAYBAMBA - JIRCAN - TINGO MARIA - MONZON - EMP. PE - 18A (TINGO MARIA)/ EMP. PE-3N (LA CIMA</t>
  </si>
  <si>
    <t>10471056575</t>
  </si>
  <si>
    <t>INFORME DE CONTRATOS PARA EL AREA DE GESTION VIAL DE LA DIRECCION DE SUPERVISION DE CONTRATOS CASMA - HUARAZ - HUARI - HUACAYBAMBA - JIRCAN - TINGO MARIA - MONZON - EMP. PE - 18A (TINGO MARIA)/ EMP. PE-3N (LA CIMA</t>
  </si>
  <si>
    <t>CCP SERVICIO DE APOYO EN LA REVISION DE REQUERIMIENTOS Y ESTUDIOS DE MERCADO PARA LA COORDINACION DE PROCESOS DE SELECCION</t>
  </si>
  <si>
    <t>10447392769</t>
  </si>
  <si>
    <t>INFORME DE REVISION DE REQUERIMIENTOS Y ESTUDIOS DE MERCADO PARA LA COORDINACION DE PROCESOS DE SELECCION</t>
  </si>
  <si>
    <t>CCP SERVICIO DE MONITOREO Y APOYO LEGAL DE LAS GESTIONES Y TRAMITES DE LOS EQUIPOS DEL AREA DE LOGISTICA</t>
  </si>
  <si>
    <t>10415104044</t>
  </si>
  <si>
    <t>INFORME LEGAL DE LAS GESTIONES Y TRAMITES DE LOS EQUIPOS DEL AREA DE LOGISTICA</t>
  </si>
  <si>
    <t>CCP SERVICIO DE GESTION DE LOS CONTRATOS DE CORREDORES VIALES; URCOS - COMBAPATA - SICUANI - DV. YAURI / HECTOR TEJADA - NEGRO MAYO, EMP. PE-3S (IZCUCHACA) - HUANCAVELICA - PLAZAPATA - CATROVIRREYNA Y AYACUCHO - ANDAHUAYLAS - PUENTE SAHUITO; A CARGO</t>
  </si>
  <si>
    <t>10078936083</t>
  </si>
  <si>
    <t>INFORME DE GESTION DE LOS CONTRATOS DE CORREDORES VIALES; URCOS - COMBAPATA - SICUANI - DV. YAURI / HECTOR TEJADA - NEGRO MAYO, EMP. PE-3S (IZCUCHACA) - HUANCAVELICA - PLAZAPATA - CATROVIRREYNA Y AYACUCHO - ANDAHUAYLAS - PUENTE SAHUITO; A CARGO</t>
  </si>
  <si>
    <t>CCP SERVICIO DE CONTROL Y SEGUIMIENTO DE LOS PROCEDIMIENTOS DE SELECCION DE LA COORDINACION DE PROCESOS DEL AREA DE LOGISTICA</t>
  </si>
  <si>
    <t>10447415491</t>
  </si>
  <si>
    <t>INFORME DE  SEGUIMIENTO DE LOS PROCEDIMIENTOS DE SELECCION DE LA COORDINACION DE PROCESOS DEL AREA DE LOGISTICA</t>
  </si>
  <si>
    <t>CCP SERVICO TECNICO PARA LA REVISION DE EXPEDIENTES DE CONTRATACION</t>
  </si>
  <si>
    <t>INFORME DE  LA REVISION DE EXPEDIENTES DE CONTRATACION</t>
  </si>
  <si>
    <t>CCP SERVICIO DE EVALUACION DE EXPEDIENTES RELACIONADOS CON LA EJECUCION CONTRACTUAL EN EL MARCO DE LA LEY DE CONTRATACIONES DEL ESTADO</t>
  </si>
  <si>
    <t>10404015953</t>
  </si>
  <si>
    <t>INFORME DE EVALUACION DE EXPEDIENTES RELACIONADOS CON LA EJECUCION CONTRACTUAL EN EL MARCO DE LA LEY DE CONTRATACIONES DEL ESTADO</t>
  </si>
  <si>
    <t>CCP SERVICIO LEGAL EN CONTRATACIONES PARA LA GESTION CONTRACTUAL Y DOCUMENTARIA A CARGO DE LA DIRECCION DE INFRAESTRUCTURA</t>
  </si>
  <si>
    <t>15447550684</t>
  </si>
  <si>
    <t>INFORME LEGAL EN CONTRATACIONES PARA LA GESTION CONTRACTUAL Y DOCUMENTARIA A CARGO DE LA DIRECCION DE INFRAESTRUCTURA</t>
  </si>
  <si>
    <t>CCP SERVICIO DE PERITAJE DE LA SUBDIRECCION DE CONSERVACION CORRESPONDIENTE AL EXPEDIENTE ARBITRAL Nº 1369-081-17</t>
  </si>
  <si>
    <t>10076095669</t>
  </si>
  <si>
    <t>INFORME DE PERITAJE DE LA SUBDIRECCION DE CONSERVACION CORRESPONDIENTE AL EXPEDIENTE ARBITRAL Nº 1369-081-17</t>
  </si>
  <si>
    <t>CCP SERVICIO PARA ATENCION Y SEGUIMIENTO DE SOLICITUDES DE INFORMACION DEL CONGRESO</t>
  </si>
  <si>
    <t>10062794050</t>
  </si>
  <si>
    <t>INFORME DE SEGUIMIENTO DE SOLICITUDES DE INFORMACION DEL CONGRESO</t>
  </si>
  <si>
    <t>CCP SERVICIO ESPECIALIZADO EN CONTRATACIONES DEL ESTADO</t>
  </si>
  <si>
    <t>10415808327</t>
  </si>
  <si>
    <t>INFORME EN CONTRATACIONES DEL ESTADO</t>
  </si>
  <si>
    <t>CPP - SERVICIO DE MONITOREO Y SEGUIMIENTO EN LA ETAPA DE EJECUCION CONTRACTUAL</t>
  </si>
  <si>
    <t>10443245079</t>
  </si>
  <si>
    <t>INFORME DE  SEGUIMIENTO EN LA ETAPA DE EJECUCION CONTRACTUAL</t>
  </si>
  <si>
    <t>CCP SERVICIO DE GESTION DE CONTRATOS DE CORREDORES VIALES</t>
  </si>
  <si>
    <t>10098518881</t>
  </si>
  <si>
    <t>INFORME DE GESTION DE CONTRATOS DE CORREDORES VIALES</t>
  </si>
  <si>
    <t>CCP SERVICIO PARA REALIZAR EL SEGUIMIENTO Y MONITOREO EN LA IMPLEMENTACION DE RECOMENDACIONES DE INFORMES DE AUDITORIA Y BRINDAR ASISTENCIA TECNICA EN LA MEJORA CONTINUA DEL SISTEMA DE CONTROL INTERNO EN LA OFICINA DE ADMINISTRACION</t>
  </si>
  <si>
    <t>10093441821</t>
  </si>
  <si>
    <t>INFORME DE SEGUIMIENTO Y MONITOREO EN LA IMPLEMENTACION DE RECOMENDACIONES DE INFORMES DE AUDITORIA Y BRINDAR ASISTENCIA TECNICA EN LA MEJORA CONTINUA DEL SISTEMA DE CONTROL INTERNO EN LA OFICINA DE ADMINISTRACION</t>
  </si>
  <si>
    <t>CCP SERVICIO DE EVALUACION DE EXPEDIENTES RELACIONADOS CON PROCESOS DE SELEECION EN EL MARCO DE LA LEY DE CONTRATACIONES DEL ESTADO</t>
  </si>
  <si>
    <t>10471010605</t>
  </si>
  <si>
    <t>INFORME  DE EVALUACION DE EXPEDIENTES RELACIONADOS DE PROCESOS DE SELEECION EN EL MARCO DE LA LEY DE CONTRATACIONES DEL ESTADO</t>
  </si>
  <si>
    <t>CCP SERVICIO ESPECIALIZADO DE PROPUESTAS E IMPLEMENTACION DE MEJORAS TECNOLOGICAS PARA LAS AUTORIZACIONES Y CUSTODIA DE INFRAESTRUCTURA VIAL</t>
  </si>
  <si>
    <t>10086785914</t>
  </si>
  <si>
    <t>INFORME DE PROPUESTAS E IMPLEMENTACION DE MEJORAS TECNOLOGICAS PARA LAS AUTORIZACIONES Y CUSTODIA DE INFRAESTRUCTURA VIAL</t>
  </si>
  <si>
    <t>CCP SERVICIO DE ELABORACION Y SEGUIMIENTO DE DOCUMENTOS EN ESTUDIO DE MERCADO</t>
  </si>
  <si>
    <t>10430180989</t>
  </si>
  <si>
    <t>INFORME DE ELABORACION Y SEGUIMIENTO DE DOCUMENTOS EN ESTUDIO DE MERCADO</t>
  </si>
  <si>
    <t>CCP SERVICIO DE GESTION DE CONTRATOS DE CORREDORES VIALES: DV. HUMAJALSO - DESAGUADERO Y TACNA - TARATA - CAPAZO - MAZOCRUZ EMP. PE-1N (I.V. ZAPALLAL)  - VENTANILLA - OV.200 MILLAS - AV.GAMBETA - PTO CALLAO Y HUANUCO - LA UNION - HUALLANCA A CARGO DE</t>
  </si>
  <si>
    <t>10413926128</t>
  </si>
  <si>
    <t>INFORME  DE GESTION DE CONTRATOS DE CORREDORES VIALES: DV. HUMAJALSO - DESAGUADERO Y TACNA - TARATA - CAPAZO - MAZOCRUZ EMP. PE-1N (I.V. ZAPALLAL)  - VENTANILLA - OV.200 MILLAS - AV.GAMBETA - PTO CALLAO Y HUANUCO - LA UNION - HUALLANCA A CARGO DE</t>
  </si>
  <si>
    <t>CCP SERVICIO LEGAL PARA LA VERIFICACION Y SEGUIMIENTO ESPECIALIZADO DE LOS PROCEDIMIENTOS LEGALES CORRESPONDIENTES A LOS PROCESOS ARBITRALES</t>
  </si>
  <si>
    <t>INFORME LEGAL PARA LA VERIFICACION Y SEGUIMIENTO ESPECIALIZADO DE LOS PROCEDIMIENTOS LEGALES CORRESPONDIENTES A LOS PROCESOS ARBITRALES</t>
  </si>
  <si>
    <t>CCP SERVICIO ESPECIALIZADO EN PROCESOS LABORALES PARA PROVIAS</t>
  </si>
  <si>
    <t>10402750257</t>
  </si>
  <si>
    <t>INFORME EN PROCESOS LABORALES PARA PROVIAS</t>
  </si>
  <si>
    <t>CCP SERVICIO DE SUPERVISION Y MONITOREO DE INFRAESTRUCTURA DEL TUNEL GAMBETTA Y DE LOS NUEVOS PROYECTOS DE PEAJES A CARGO DE LA SUBDIRECCION DE OPERACIONES</t>
  </si>
  <si>
    <t>INFORME DE SUPERVISION Y MONITOREO DE INFRAESTRUCTURA DEL TUNEL GAMBETTA Y DE LOS NUEVOS PROYECTOS DE PEAJES A CARGO DE LA SUBDIRECCION DE OPERACIONES</t>
  </si>
  <si>
    <t>CCP SERVICIO ESPECIALIZADO PARA LA IMPLEMENTACION DE PLANES DE GESTION Y COORDINACION GENERAL DE PROYECTOS A CARGO DE LA SUBDIRECCION DE OPERACIONES</t>
  </si>
  <si>
    <t>10065406506</t>
  </si>
  <si>
    <t>INFORME PARA LA IMPLEMENTACION DE PLANES DE GESTION Y COORDINACION GENERAL DE PROYECTOS A CARGO DE LA SUBDIRECCION DE OPERACIONES</t>
  </si>
  <si>
    <t>CCP PARA SERVICIO DE EVALUACION DE EXPEDIENTES EN TEMAS LEGALES PARA REALIZAR PROCEDIMIENTOS DE RECONOCIMIENTO</t>
  </si>
  <si>
    <t>10439833578</t>
  </si>
  <si>
    <t>INFORME DE EVALUACION DE EXPEDIENTES EN TEMAS LEGALES PARA REALIZAR PROCEDIMIENTOS DE RECONOCIMIENTO</t>
  </si>
  <si>
    <t>CCP SERVICIO DE ASISTENCIA TECNICA PARA LA IMPLEMENTACION Y SUPERVISION DE LOS PROYECTOS DE INFRAESTRUCTURA VIAL A CARGO DE LA SUBDIRECCION DE OPERACIONES</t>
  </si>
  <si>
    <t>10472316546</t>
  </si>
  <si>
    <t>INFORME PARA LA IMPLEMENTACION Y SUPERVISION DE LOS PROYECTOS DE INFRAESTRUCTURA VIAL A CARGO DE LA SUBDIRECCION DE OPERACIONES</t>
  </si>
  <si>
    <t>CCP SERVICIO DE EVALUACION Y DISEÑO DE ESTRUCTURAS PARA LA IMPLEMENTACION Y SUPERVISION DE LOS PROYECTOS DE INFRAESTRUCTURA VIAL A CARGO DE LA SUBDIRECCION DE OPERACIONES</t>
  </si>
  <si>
    <t>10431998349</t>
  </si>
  <si>
    <t>INFORME DE EVALUACION Y DISEÑO DE ESTRUCTURAS PARA LA IMPLEMENTACION Y SUPERVISION DE LOS PROYECTOS DE INFRAESTRUCTURA VIAL A CARGO DE LA SUBDIRECCION DE OPERACIONES</t>
  </si>
  <si>
    <t>CCP SERVICIO LEGAL ESPECIALIZADO PARA REVISION DE PROCEDIMIENTOS DE CONTROL INTERNO EN LA SUBDIRECCION DE OBRAS DE CARRETERAS</t>
  </si>
  <si>
    <t>INFORME LEGAL ESPECIALIZADO PARA REVISION DE PROCEDIMIENTOS DE CONTROL INTERNO EN LA SUBDIRECCION DE OBRAS DE CARRETERAS</t>
  </si>
  <si>
    <t>CCP SERVICIO DE EVALUACION DE INFORMES LEGALES PARA LOS EXPEDIENTES DE PROCEDIMIENTO ADMINISTRATIVO DISCIPLINARIO A CARGO DE LA SECRETARIA TECNICA PAD DE LA OFICINA DE RECURSOS HUMANOS</t>
  </si>
  <si>
    <t xml:space="preserve"> INFORMES LEGALES PARA LOS EXPEDIENTES DE PROCEDIMIENTO ADMINISTRATIVO DISCIPLINARIO A CARGO DE LA SECRETARIA TECNICA PAD DE LA OFICINA DE RECURSOS HUMANOS</t>
  </si>
  <si>
    <t>CCP SERVICIO DE FISCALIZACION POSTERIOR PARA LOS PROCEDIMIENTOS DE SELECCION DEL EQUIPO DE EJECUCION CONTRACTUAL</t>
  </si>
  <si>
    <t>INFORME DE FISCALIZACION POSTERIOR PARA LOS PROCEDIMIENTOS DE SELECCION DEL EQUIPO DE EJECUCION CONTRACTUAL</t>
  </si>
  <si>
    <t>CCP SERVICIO DE HIDROLOGIA, HIDRAULICA, OBRAS DE ARTE Y DRENAJE PARA LOS CORREDORES VIALES: EMP.PE 34A (DV.CHIGUATA) TOROYA-EMP.PE 34A (SANTA LUCIA) I EMP. PE 34C (DV.SANTA LUCIA), EMP.PE 1N (DV.PIMENTEL) - PIMENTEL / EMP.PE-1N (LARAN) - CHONGOYAPE -</t>
  </si>
  <si>
    <t>INFORME DE HIDROLOGIA, HIDRAULICA, OBRAS DE ARTE Y DRENAJE PARA LOS CORREDORES VIALES: EMP.PE 34A (DV.CHIGUATA) TOROYA-EMP.PE 34A (SANTA LUCIA) I EMP. PE 34C (DV.SANTA LUCIA), EMP.PE 1N (DV.PIMENTEL) - PIMENTEL / EMP.PE-1N (LARAN) - CHONGOYAPE -</t>
  </si>
  <si>
    <t>CCP SERVICIO DE INSPECCION, REGISTRO Y SEGUIMIENTO DE LAS EMERGENCIAS OCURRIDAS EN LOS CORREDORES VIALES A CARGO DE LA DIRECCION DE GESTION VIAL</t>
  </si>
  <si>
    <t>10433633984</t>
  </si>
  <si>
    <t>INFORME DE INSPECCION, REGISTRO Y SEGUIMIENTO DE LAS EMERGENCIAS OCURRIDAS EN LOS CORREDORES VIALES A CARGO DE LA DIRECCION DE GESTION VIAL</t>
  </si>
  <si>
    <t>CCP SERVICIO ESPECIALIZADO EN ADMINISTRACION DE CONTRATOS DE SUPERVISION PARA EL AREA DE SUPERVISION DE GESTION VIAL DE LA DIRECCION DE SUPERVISION DE LOS CORREDORES VIALES: EMP. PE-1S (DV. APLAO) CORIRE APLAO - CHUQUIBAMBA- ARMA - COTAHUASL ¿ CHARCA</t>
  </si>
  <si>
    <t>INFORME EN ADMINISTRACION DE CONTRATOS DE SUPERVISION PARA EL AREA DE SUPERVISION DE GESTION VIAL DE LA DIRECCION DE SUPERVISION DE LOS CORREDORES VIALES: EMP. PE-1S (DV. APLAO) CORIRE APLAO - CHUQUIBAMBA- ARMA - COTAHUASL ¿ CHARCA</t>
  </si>
  <si>
    <t>CCP PARA SERVICIO ESPECIALIZADO EN EJECUCION CONTRACTUAL Y PROCESOS ARBITRALES DE OBRAS</t>
  </si>
  <si>
    <t>10461353300</t>
  </si>
  <si>
    <t>INFORME EN EJECUCION CONTRACTUAL Y PROCESOS ARBITRALES DE OBRAS</t>
  </si>
  <si>
    <t>CCP SERVICIO LEGAL ESPECIALIZADO EN SEGUIMIENTO Y MONITOREO DE LOS PROCESOS ARBITRALES DE LAS OBRAS: I.CAMANA-DV. QUILCA ¿ MATARANI-ILO-TACNA, TRAMO DV. QUILCA-MATARANI, II. TACNA-COLLPA TRAMO III: 146+180-187+404, III NEGROMAYO-YAURI-SAN GENARO, A C</t>
  </si>
  <si>
    <t>10046496391</t>
  </si>
  <si>
    <t>INFORME LEGAL ESPECIALIZADO EN SEGUIMIENTO Y MONITOREO DE LOS PROCESOS ARBITRALES DE LAS OBRAS: I.CAMANA-DV. QUILCA ¿ MATARANI-ILO-TACNA, TRAMO DV. QUILCA-MATARANI, II. TACNA-COLLPA TRAMO III: 146+180-187+404, III NEGROMAYO-YAURI-SAN GENARO, A C</t>
  </si>
  <si>
    <t>CCP SERVICIO DE CONTROL Y VERIFICACION ESTRUCTURAL DE PUENTES PARA EL AREA DE AUTORIZACIONES Y CUSTODIA DE INFRAESTRUCTURA VIAL A CARGO DE LA SUBDIRECCION DE OPERACIONES</t>
  </si>
  <si>
    <t>INFORME DE CONTROL Y VERIFICACION ESTRUCTURAL DE PUENTES PARA EL AREA DE AUTORIZACIONES Y CUSTODIA DE INFRAESTRUCTURA VIAL A CARGO DE LA SUBDIRECCION DE OPERACIONES</t>
  </si>
  <si>
    <t>CCP PARA SERVICIO DE ASISTENCIA ADMINISTRATIVA PARA EL SERVICIO DE RECICLADO, REPARACION DE PAVIMENTO RIGIDO Y RECAPEO PARA EMP PE 20 B (AV MORALES DUARES) - AV SANTA ROSA - EMP CL 100 (AV COSTANERA) DEL AREA DE SUPERVISION DE GESTION VIAL</t>
  </si>
  <si>
    <t>10220981504</t>
  </si>
  <si>
    <t>INFORME DE SERVICIO DE RECICLADO, REPARACION DE PAVIMENTO RIGIDO Y RECAPEO PARA EMP PE 20 B (AV MORALES DUARES) - AV SANTA ROSA - EMP CL 100 (AV COSTANERA) DEL AREA DE SUPERVISION DE GESTION VIAL</t>
  </si>
  <si>
    <t>CCP SERVICIO ESPECIALIZADO EN MONITOREO Y COORDINACION DE PROYECTOS A CARGO DE LA DIRECCION DE INFRAESTRUCTURA</t>
  </si>
  <si>
    <t>INFORME EN MONITOREO Y COORDINACION DE PROYECTOS A CARGO DE LA DIRECCION DE INFRAESTRUCTURA</t>
  </si>
  <si>
    <t>SERVICIO DE SUPERVISION DEL CENTRO DE CONTROL Y DEL EQUIPO DE PRIMERA INTERVENCION  DEL TUNEL DE LA AV. GAMBETTA</t>
  </si>
  <si>
    <t>10106105168</t>
  </si>
  <si>
    <t>INFORME DE SUPERVISION DEL CENTRO DE CONTROL Y DEL EQUIPO DE PRIMERA INTERVENCION  DEL TUNEL DE LA AV. GAMBETTA</t>
  </si>
  <si>
    <t>CCP SERVICIO DE SUPERVISION Y EJECUCION DE LOS SISTEMAS ELECTROMECANICOS DEL TUNEL GAMBETTA DE LA AV. NESTOR GAMBETTA Y DE LAS NUEVAS UNIDADES DE PEAJES A CARGO DE LA SUBDIRECCION DE OPERACIONES</t>
  </si>
  <si>
    <t>INFORME DE SUPERVISION Y EJECUCION DE LOS SISTEMAS ELECTROMECANICOS DEL TUNEL GAMBETTA DE LA AV. NESTOR GAMBETTA Y DE LAS NUEVAS UNIDADES DE PEAJES A CARGO DE LA SUBDIRECCION DE OPERACIONES</t>
  </si>
  <si>
    <t>CCP SERVICIO ESPECIALIZADO DE METRADOS, COSTOS Y PRESUPUESTOS PARA EL AREA DE CONTRATOS Y AREA DE CONSERVACION VIAL DE LA SUBDIRECCION DE CONSERVACION</t>
  </si>
  <si>
    <t>INFORME DE METRADOS, COSTOS Y PRESUPUESTOS PARA EL AREA DE CONTRATOS Y AREA DE CONSERVACION VIAL DE LA SUBDIRECCION DE CONSERVACION</t>
  </si>
  <si>
    <t>CCP SERVICIO ESPECIALIZADO EN ADMINISTRACION DE CONTRATOS DE SUPERVISION PARA EL AREADE SUPERVISION DE GESTION VIAL DE LA DIRECCION DE SUPERVISION SERVICIO DE SUPERVISION DE LA GESTION MEJORAMIENTO Y CONSERVACION VIAL POR NIVELES DE SERVICIO DE LOS C</t>
  </si>
  <si>
    <t>10448218941</t>
  </si>
  <si>
    <t>INFORME EN ADMINISTRACION DE CONTRATOS DE SUPERVISION PARA EL AREADE SUPERVISION DE GESTION VIAL DE LA DIRECCION DE SUPERVISION SERVICIO DE SUPERVISION DE LA GESTION MEJORAMIENTO Y CONSERVACION VIAL POR NIVELES DE SERVICIO DE LOS C</t>
  </si>
  <si>
    <t>CCP SERVICIO ESPECIALIZADO PARA LA ELABORACION, FORMULACION Y REVISION DE INSTRUMENTOS DE GESTION AMBIENTAL</t>
  </si>
  <si>
    <t>INFORME PARA LA ELABORACION, FORMULACION Y REVISION DE INSTRUMENTOS DE GESTION AMBIENTAL</t>
  </si>
  <si>
    <t>CCP SERVICIODE ESTANDARIZACION EN METRADOS, COSTOS Y PRESUPUESTOS PARA EL AREA DE GESTION DE INFRAESTRUCTURA VIAL DE LA DIRECCION DE SUPERVISION</t>
  </si>
  <si>
    <t>INFORME DE ESTANDARIZACION EN METRADOS, COSTOS Y PRESUPUESTOS PARA EL AREA DE GESTION DE INFRAESTRUCTURA VIAL DE LA DIRECCION DE SUPERVISION</t>
  </si>
  <si>
    <t>SERVICIO  DE SUPERVISION Y CONTROL DEL MANTENIMIENTO DE LA RED SEMFORICA DE LA RUTA NACIONAL PE-20, AV. NÉSTOR GAMBETTA</t>
  </si>
  <si>
    <t>CCP SERVICIO EXPERTO EN GEOLOGIA Y GEOTECNIA PARA EL AREA DE GESTION DE INFRAESTRUCTURA VIAL DE LA DIRECCION DE SUPERVISION</t>
  </si>
  <si>
    <t>INFORME EN GEOLOGIA Y GEOTECNIA PARA EL AREA DE GESTION DE INFRAESTRUCTURA VIAL DE LA DIRECCION DE SUPERVISION</t>
  </si>
  <si>
    <t>CCP SERVICIO ESPECIALIZADO DE ARQUEOLOGIA PARA LA ELABORACION, FORMULACION, REVISION Y SEGUIMIENTO DE ESTUDIOS ARQUEOLOGICOS EN INFRAESTRUCTURA DE PUENTES</t>
  </si>
  <si>
    <t>INFORME DE ARQUEOLOGIA PARA LA ELABORACION, FORMULACION, REVISION Y SEGUIMIENTO DE ESTUDIOS ARQUEOLOGICOS EN INFRAESTRUCTURA DE PUENTES</t>
  </si>
  <si>
    <t>CCP SERVICIO ESPECIALIZADO DE INGENIERIA PARA LA GESTION DE PROYECTOS VIALES DE LA SUBDIRECCION DE CONSERVACION</t>
  </si>
  <si>
    <t>INFORME DE INGENIERIA PARA LA GESTION DE PROYECTOS VIALES DE LA SUBDIRECCION DE CONSERVACION</t>
  </si>
  <si>
    <t>CCP SERVICIO DE ASISTENCIA TÉCNICA EN METRADOS, COSTOS Y PRESUPUESTO PARA EL AREA DE GESTION DE INFRAESTRUCTURA VIAL DE LA DIRECCION DE SUPERVISION</t>
  </si>
  <si>
    <t>10406301554</t>
  </si>
  <si>
    <t>INFORME EN METRADOS, COSTOS Y PRESUPUESTO PARA EL AREA DE GESTION DE INFRAESTRUCTURA VIAL DE LA DIRECCION DE SUPERVISION</t>
  </si>
  <si>
    <t>CCP SERVICIO DE CONTROL Y GESTION DE LOS REQUERIMIENTOS PARA LA OBTENCION DE INFORMES DE TASACIONES ANTE LA DIRECCION DE CONSTRUCCION DEL MINISTERIODE VIVIENDA CONSTRUCCION Y SANEAMIENTO</t>
  </si>
  <si>
    <t>INFORME DE CONTROL Y GESTION DE LOS REQUERIMIENTOS PARA LA OBTENCION DE INFORMES DE TASACIONES ANTE LA DIRECCION DE CONSTRUCCION DEL MINISTERIODE VIVIENDA CONSTRUCCION Y SANEAMIENTO</t>
  </si>
  <si>
    <t>CCP SERVICIO DE EVALUACION DE EXPEDIENTES PARA LA SOLUCION DE CONTROVERSIAS DURANTE EL PROCEDIMIENTO DE SELECCION EN EL MARCO DE LA LEY DE CONTRATACIONES DEL ESTADO Y SU REGLAMENTO, PARA LA OFICINA DE ASESORIA JURIDICA</t>
  </si>
  <si>
    <t>INFORME DE EVALUACION DE EXPEDIENTES PARA LA SOLUCION DE CONTROVERSIAS DURANTE EL PROCEDIMIENTO DE SELECCION EN EL MARCO DE LA LEY DE CONTRATACIONES DEL ESTADO Y SU REGLAMENTO, PARA LA OFICINA DE ASESORIA JURIDICA</t>
  </si>
  <si>
    <t>CCP SERVICIO DE ASISTENCIA TÉCNICA EN HIDROLOGIA E HIDRAULICA PARA EL AREA DE GESTION DE INFRAESTRUCTURA VIAL DE LA DIRECCION DE SUPERVISION¿</t>
  </si>
  <si>
    <t>INFORME EN HIDROLOGIA E HIDRAULICA PARA EL AREA DE GESTION DE INFRAESTRUCTURA VIAL DE LA DIRECCION DE SUPERVISION¿</t>
  </si>
  <si>
    <t>CCP SERVICIO ESPECIALIZADO DE ANALISIS ECONOMICO DEL CORREDOR VIAL:EMP. PE-1N (DV. PIMENTEL)-PIMENTEL/EMP. PE-1N (LARAN)-CHONGOYAPE-EMP. PE-3N(COCHABAMBA)/EMP. PE-06A (PTE. EL CUMBIL)-STA. CRUZ DE SUCCHABAMBA-EMP. PE-3N(CHAMANA)/EMP. PE-3N (CHOTA)-E</t>
  </si>
  <si>
    <t>INFORME DE ANALISIS ECONOMICO DEL CORREDOR VIAL:EMP. PE-1N (DV. PIMENTEL)-PIMENTEL/EMP. PE-1N (LARAN)-CHONGOYAPE-EMP. PE-3N(COCHABAMBA)/EMP. PE-06A (PTE. EL CUMBIL)-STA. CRUZ DE SUCCHABAMBA-EMP. PE-3N(CHAMANA)/EMP. PE-3N (CHOTA)-E</t>
  </si>
  <si>
    <t>CCP SERVICIO DE GESTION DE CONTRATOS DE SUPERVISION PARA ELAREA DE GESTION VIAL DE LA DIRECCION DE SUPERVISION DE LOS CONTRATOS EMP. PE-3S (DV. ABANCAY)-CHUQUIBAMBILLA-CHALHUAHUACHO-SANTO TOMAS-VELILLE-YAURI-HECTOR TEJADA-EMP. PE-3S (AYAVIRI);EMP. PE</t>
  </si>
  <si>
    <t>INFORME DE GESTION DE CONTRATOS DE SUPERVISION PARA ELAREA DE GESTION VIAL DE LA DIRECCION DE SUPERVISION DE LOS CONTRATOS EMP. PE-3S (DV. ABANCAY)-CHUQUIBAMBILLA-CHALHUAHUACHO-SANTO TOMAS-VELILLE-YAURI-HECTOR TEJADA-EMP. PE-3S (AYAVIRI);EMP. PE</t>
  </si>
  <si>
    <t>CCP ITEM 2 SERVICIO DE GESTION DE CONTRATO DE SUPERVISION  DE LOS CONTRATOS DE GESTION, MEJORAMIENTO Y CONSERVACION POR NIVELES DE SERVICIO PARA LOS CORREDORES VIALES: EMP. PE - 18A (PUENTE RANCHO) - PANAO - CHAGLLA - POZUZO - OXAPAMPA Y EMPALME PE -</t>
  </si>
  <si>
    <t>INFORME DE GESTION DE CONTRATO DE SUPERVISION  DE LOS CONTRATOS DE GESTION, MEJORAMIENTO Y CONSERVACION POR NIVELES DE SERVICIO PARA LOS CORREDORES VIALES: EMP. PE - 18A (PUENTE RANCHO) - PANAO - CHAGLLA - POZUZO - OXAPAMPA Y EMPALME PE -</t>
  </si>
  <si>
    <t>CCP SERVICIO DE GESTION Y ANALISIS LEGAL EN LA FASE DE EJECUCION CONTRACTUAL PARA LA COORDINACION DEL EQUIPO DE EJECUCION CONTRACTUAL DEL AREA DELOGISTICA</t>
  </si>
  <si>
    <t>INFORME DE GESTION Y ANALISIS LEGAL EN LA FASE DE EJECUCION CONTRACTUAL PARA LA COORDINACION DEL EQUIPO DE EJECUCION CONTRACTUAL DEL AREA DELOGISTICA</t>
  </si>
  <si>
    <t>INFORME DE VERIFICACION Y CUMPLIMIENTO DE LOS PROCEDIMIENTOS DE EJECUCION CONTRACTUAL RESPECTO A EXPEDIENTES ADMISNITRATIVOS DE CONTRATOS DERIVADOS DE PROCEDIMIENTOS DE SELECCION</t>
  </si>
  <si>
    <t>CCP SERVICIO ESPECIALIZADO EN LIBERACION DE PREDIOS EN LA DIRECCION DE INFRAESTRUCTURA</t>
  </si>
  <si>
    <t>INFORME ESPECIALIZADO EN LIBERACION DE PREDIOS EN LA DIRECCION DE INFRAESTRUCTURA</t>
  </si>
  <si>
    <t>SERVICIO DE SEGUIMIEN TO DE LA EJECUCION CONTRACTUAL EN LA SUPERVISION DEL SERVICIO DE RECICLADO Y RECAPEO CHACHAPOYAS - MOLINOPAMPA - RODRIGUEZ DE MENDOZA - PUNTA DE CARRETERA</t>
  </si>
  <si>
    <t>INFORME DE SEGUIMIEN TO DE LA EJECUCION CONTRACTUAL EN LA SUPERVISION DEL SERVICIO DE RECICLADO Y RECAPEO CHACHAPOYAS - MOLINOPAMPA - RODRIGUEZ DE MENDOZA - PUNTA DE CARRETERA</t>
  </si>
  <si>
    <t>CCP SERVICIO ESPECIALIZADO EN ADMINISTRACION DE CONTRATO DE SUPERVISION PARA LOS CORREDORES VIALES: EMP. PE 3N (LAGUNA SAUSACOCHA) - PUENTE PALLAR - CHAGUAL - TAYABAMBA - PUENTE HUACRACHUCO Y LOS  RAMALES PUENTE PALLAR - CALEMAR Y TAYABAMBA - QUICHES</t>
  </si>
  <si>
    <t>10413746430</t>
  </si>
  <si>
    <t>INFORME ESPECIALIZADO EN ADMINISTRACION DE CONTRATO DE SUPERVISION PARA LOS CORREDORES VIALES: EMP. PE 3N (LAGUNA SAUSACOCHA) - PUENTE PALLAR - CHAGUAL - TAYABAMBA - PUENTE HUACRACHUCO Y LOS  RAMALES PUENTE PALLAR - CALEMAR Y TAYABAMBA - QUICHES</t>
  </si>
  <si>
    <t>CCP SERVICIO DE SEGUIMIENTO Y MONITOREO DE LOS PROCEDIMIENTOS DE SELECCIONY ACTOS PREPARATORIOS DE LA COORDINACION DE PROCESOS DE SELECCION</t>
  </si>
  <si>
    <t>INFORME DE SEGUIMIENTO Y MONITOREO DE LOS PROCEDIMIENTOS DE SELECCIONY ACTOS PREPARATORIOS DE LA COORDINACION DE PROCESOS DE SELECCION</t>
  </si>
  <si>
    <t>CCP SERVICIO ESPECIALIZADO EN GEOLOGIA Y GEOTECNIA PARA EL AREA DE ASESORIA TECNICA DE LA DIRECCION DE SUPERVISION.</t>
  </si>
  <si>
    <t>INFORME EN GEOLOGIA Y GEOTECNIA PARA EL AREA DE ASESORIA TECNICA DE LA DIRECCION DE SUPERVISION.</t>
  </si>
  <si>
    <t>CCP SERVICIO DE EVALUACION LEGAL PARA LOS PROCESOS ARBITRALES DE CONTRATOS DE SUPERVISON PARA LA DIRECCION DE SUPERVISION</t>
  </si>
  <si>
    <t>INFORME DE EVALUACION LEGAL PARA LOS PROCESOS ARBITRALES DE CONTRATOS DE SUPERVISON PARA LA DIRECCION DE SUPERVISION</t>
  </si>
  <si>
    <t>CCP SERVICIO ESPECIALIZADO EN EVALUACION DE CONTRATOS DE LOS CORREDORES VIALES A CARGO DEL AREA DE CONSERVACION VIAL DE LA SUBDIRECCION DE CONSERVACION : URCOS - COMBAPATA - SICUANI I SICUANI - DV. YAURI I HECTOR TEJADA - NEGRO MAYO - EMP - 34 A (DV</t>
  </si>
  <si>
    <t>INFORME EN EVALUACION DE CONTRATOS DE LOS CORREDORES VIALES A CARGO DEL AREA DE CONSERVACION VIAL DE LA SUBDIRECCION DE CONSERVACION : URCOS - COMBAPATA - SICUANI I SICUANI - DV. YAURI I HECTOR TEJADA - NEGRO MAYO - EMP - 34 A (DV</t>
  </si>
  <si>
    <t>CCP SERVICIO PARA MONITOREO Y LA ASISTENCIA TÉCNICA A LAS AREAS   DE   LA   OFICINA   DE   ADMINISTRACION   EN   LA   IMPLEMENTACION   DE RECOMENDACIONES  DE  INFORMES  DE  AUDITORIA  EMITIDAS  POR  EL  SISTEMA NACIONAL DE CONTROL</t>
  </si>
  <si>
    <t>INFORME  PARA MONITOREO Y LA ASISTENCIA TÉCNICA A LAS AREAS   DE   LA   OFICINA   DE   ADMINISTRACION   EN   LA   IMPLEMENTACION   DE RECOMENDACIONES  DE  INFORMES  DE  AUDITORIA  EMITIDAS  POR  EL  SISTEMA NACIONAL DE CONTROL</t>
  </si>
  <si>
    <t>CCP SERVICIO DE ASISTENCIA LEGAL PARA LOS PROCEDIMIENTOS ARBITRALES DE LA DIRECCION DE SUPERVISION</t>
  </si>
  <si>
    <t>INFORME LEGAL PARA LOS PROCEDIMIENTOS ARBITRALES DE LA DIRECCION DE SUPERVISION</t>
  </si>
  <si>
    <t>CCP SERVICIO DEGESTION DE CONTRATOS DE SUPERVISION PARA EL AREA DE GESTION VIAL DE LA DIRECCION DE SUPERVISION DE LOS CONTRATOS EMP. PE-18 A (PUENTE RANCHO) ¿PANAO-CHAGLLA-POZUZO-OXAPAMPA Y EMPALME PE-18B-RIO CODO-CODO DEL POZUZO-EMP. PE-5N (PUERTO I</t>
  </si>
  <si>
    <t>INFORME DE GESTION DE CONTRATOS DE SUPERVISION PARA EL AREA DE GESTION VIAL DE LA DIRECCION DE SUPERVISION DE LOS CONTRATOS EMP. PE-18 A (PUENTE RANCHO) ¿PANAO-CHAGLLA-POZUZO-OXAPAMPA Y EMPALME PE-18B-RIO CODO-CODO DEL POZUZO-EMP. PE-5N (PUERTO I</t>
  </si>
  <si>
    <t>CCP SERVICIO DE GESTION DE CONTRATOS DE SUPERVISION PARA EL AREA DE GESTION VIAL DE LA DIRECCION DE SUPERVISION DE LOSCONTRATOS CAÑETE-LUNAHUANA-DV.YAUYOS-RONCHAS-CHUPACA-HUANCAYO-DV.PAMPAS;EMP.AR-105(ACOY)-ANDAMAYO-VIRACO-DV.MACHAHUAY-ANDAGUA-AYO-HU</t>
  </si>
  <si>
    <t>INFORME DE GESTION DE CONTRATOS DE SUPERVISION PARA EL AREA DE GESTION VIAL DE LA DIRECCION DE SUPERVISION DE LOSCONTRATOS CAÑETE-LUNAHUANA-DV.YAUYOS-RONCHAS-CHUPACA-HUANCAYO-DV.PAMPAS;EMP.AR-105(ACOY)-ANDAMAYO-VIRACO-DV.MACHAHUAY-ANDAGUA-AYO-HU</t>
  </si>
  <si>
    <t>CCP SERVICIO DE GESTION DE CONTRATOS DE SUPERVISION PARA EL AREA DE GESTION VIAL DE LA DIRECCION DE SUPERVISION DE LOS CONTRATOS JULIACA ¿ PUTINA ORIENTAL ¿ SANDIA ¿ SAN IGNACIO ¿ PUNTA DE CARRETERAS Y DV. PUTINA ¿ MOHO ¿ CONIMA ¿ MILILAYA ¿ FRONTERA</t>
  </si>
  <si>
    <t>INFORME  DE GESTION DE CONTRATOS DE SUPERVISION PARA EL AREA DE GESTION VIAL DE LA DIRECCION DE SUPERVISION DE LOS CONTRATOS JULIACA -PUTINA ORIENTAL - SANDIA -SAN IGNACIO -PUNTA DE CARRETERAS Y DV. PUTINA -MOHO -CONIMA -MILILAYA -FRONTERA.</t>
  </si>
  <si>
    <t>CCP SERVICIO ESPECIALIZADO EN ADMINISTRACION DE CONTRATOS DE LOS CORREDORES VIALES A CARGO DEL AREA DE CONSERVACION VIAL DE LA SUBDIRECCION DE CONSERVACION: EMP. PE 1N (I.V. ZAPALLAL) ¿VENTANILLA ¿OV.200 MILLAS ¿AV.NESTOR GAMBETTA ¿PTO.CALLAO ¿DV. CE</t>
  </si>
  <si>
    <t xml:space="preserve">INFORME ESPECIALIZADO EN ADMINISTRACION DE CONTRATOS DE LOS CORREDORES VIALES A CARGO DEL AREA DE CONSERVACION VIAL DE LA SUBDIRECCION DE CONSERVACION: EMP. PE 1N (I.V. ZAPALLAL) VENTANILLA OV.200 MILLAS ¿AV.NESTOR GAMBETTA </t>
  </si>
  <si>
    <t>PAGO HONORARIOS ARBITRALES CORRESPONDIENTE AL CONTRATO DE SERVICIOS  024-2016-MTC/20 SERVICIOS DE GESTIÓN, MEJORAMIENTO Y CONSERVACIÓN VIAL POR NIVELES DE SERVICIO DEL CORREDOR VIAL EMP. PE - 3S (HUAYLLAPAMPA) - LA QUINUA - SAN FRANCISCO - PUERTO ENE</t>
  </si>
  <si>
    <t>10078844332</t>
  </si>
  <si>
    <t>10079340184</t>
  </si>
  <si>
    <t>10093908100</t>
  </si>
  <si>
    <t>SERVICIO DE SUSTENTACION TECNICA Y ABSOLUCION DE LA PERICIA DE OFICIO, EN  LOS PROCESOS ARBITRALES SOBRE VVIOS OCULTOS EN LA CARRETERA: LA RAYA CALAPUJA; TRAMO I LA RAYA (KM 1148+000) - PUCARA (KM 1250+000)</t>
  </si>
  <si>
    <t>15602936012</t>
  </si>
  <si>
    <t>CCP SERVICIO ESPECIALIZADO EN GESTION ADMINISTRATIVA PARA EL ANALISIS, SEGUIMIENTO Y MONITOREO DE LOS CONTRATOS Y PROCESOS DE LOS CORREDORES VIALES A CARGO DE LA SUBDIRECCION DE CONSERVACION¿</t>
  </si>
  <si>
    <t>INFORME EN GESTION ADMINISTRATIVA PARA EL ANALISIS, SEGUIMIENTO Y MONITOREO DE LOS CONTRATOS Y PROCESOS DE LOS CORREDORES VIALES A CARGO DE LA SUBDIRECCION DE CONSERVACION¿</t>
  </si>
  <si>
    <t>SERVICIO ESPECIALIZADO EN ASISTENCIA DE SUPERVISIÓN PARA EL SERVICIO DE RECICLADO DE LA CARRETERA CHACHAPOYAS - MOLINOPAMPA - RODRIGUEZ DE MENDOZA - PUNTA DE CARRETERA</t>
  </si>
  <si>
    <t>INFORME EN  SUPERVISIÓN PARA EL SERVICIO DE RECICLADO DE LA CARRETERA CHACHAPOYAS - MOLINOPAMPA - RODRIGUEZ DE MENDOZA - PUNTA DE CARRETERA</t>
  </si>
  <si>
    <t>CCP SERVICIO ESPECIALIZADO EN SEGUIMIENTO E IMPULSO DE PROCESOS LABORALES Y CIVILES DE PROVIAS NACIONAL</t>
  </si>
  <si>
    <t>INFORME EN SEGUIMIENTO E IMPULSO DE PROCESOS LABORALES Y CIVILES DE PROVIAS NACIONAL</t>
  </si>
  <si>
    <t>CCP SERVICIO  DE GESTION DE  CONTRATOS DE SUPERVISION PARA EL AREA DE GESTION VIAL DE LA DIRECCION DE SUPERVISION DE LOS CONTRATOS CASMA-HUARAZ-HUARI-HUACAYBAMBA-JIRCAN-TINGO MARIA-MONZON-EMP.PE-18 A (TINGO  MARIA)-EMP.  PE-3N(LA  CIMA)-CONOCOCHA-EMP</t>
  </si>
  <si>
    <t>INFORME DE GESTION DE  CONTRATOS DE SUPERVISION PARA EL AREA DE GESTION VIAL DE LA DIRECCION DE SUPERVISION DE LOS CONTRATOS CASMA-HUARAZ-HUARI-HUACAYBAMBA-JIRCAN-TINGO MARIA-MONZON-EMP.PE-18 A (TINGO  MARIA)-EMP.  PE-3N(LA  CIMA)-CONOCOCHA-EMP</t>
  </si>
  <si>
    <t>CCP SERVICIO DE ESPECIALISTA LEGAL PARA PROCEDIMIENTO ADMINISTRATIVO DISCIPLINARIOPARA LA SECRETARIA TÉCNICA DE LA OFICINA DE RECURSOS HUMANOS DE PROVIAS NACIONAL</t>
  </si>
  <si>
    <t>INFORME DE ESPECIALISTA LEGAL PARA PROCEDIMIENTO ADMINISTRATIVO DISCIPLINARIOPARA LA SECRETARIA TÉCNICA DE LA OFICINA DE RECURSOS HUMANOS DE PROVIAS NACIONAL</t>
  </si>
  <si>
    <t>CCP SERVICIO ESPECIALIZADO EN ASUNTOS LEGALES A CARGO DE LA DIRECCION DE INFRAESTRUCTURA</t>
  </si>
  <si>
    <t>INFORME ESPECIALIZADO EN ASUNTOS LEGALES A CARGO DE LA DIRECCION DE INFRAESTRUCTURA</t>
  </si>
  <si>
    <t>CCP SERVICIO DE ASISTENCIA TECNICA DE INGENIERIA EN PUENTES, ESTRUCTURAS Y OBRAS DE ARTEPARA EL AREA DE GESTION DE INFRAESTRUCTURA VIAL DE LA DIRECCION DE SUPERVISION</t>
  </si>
  <si>
    <t>INFORME DE INGENIERIA EN PUENTES, ESTRUCTURAS Y OBRAS DE ARTEPARA EL AREA DE GESTION DE INFRAESTRUCTURA VIAL DE LA DIRECCION DE SUPERVISION</t>
  </si>
  <si>
    <t>CCP SERVICIO ESPECIALIZADO DE HIDROLOGIA E HIDRAULICA DE LA DIRECCION DE SUPERVISION</t>
  </si>
  <si>
    <t>INFORME ESPECIALIZADO DE HIDROLOGIA E HIDRAULICA DE LA DIRECCION DE SUPERVISION</t>
  </si>
  <si>
    <t>CCP SERVICIO DE ASISTENCIA TECNICA EN LA ESPECIALIDAD DE PUENTES, ESTRUCTURAS Y OBRAS DE ARTE  DE LA DIRECCION DE SUPERVISION</t>
  </si>
  <si>
    <t>INFORME EN LA ESPECIALIDAD DE PUENTES, ESTRUCTURAS Y OBRAS DE ARTE  DE LA DIRECCION DE SUPERVISION</t>
  </si>
  <si>
    <t>CCP SERVICIO DE PROCESAMIENTO DE DATOS ESTRUCTURALES PARA LA IMPLEMENTACION DE LOS PROYECTOS DE INFRAESTRUCTURA VIAL A CARGO DE LA SUBDIRECCION DE OPREACIONES</t>
  </si>
  <si>
    <t>INFORME DE PROCESAMIENTO DE DATOS ESTRUCTURALES PARA LA IMPLEMENTACION DE LOS PROYECTOS DE INFRAESTRUCTURA VIAL A CARGO DE LA SUBDIRECCION DE OPREACIONES</t>
  </si>
  <si>
    <t>CCP SERVICIO DE ADMINSITRACION Y ELABORACION DE PROYECTOS VIALES A CARGO DEL AREA DE CONSERVACION VIAL DE LA SUBDIRECCION DE CONSERVACION</t>
  </si>
  <si>
    <t>INFORME DE ADMINSITRACION Y ELABORACION DE PROYECTOS VIALES A CARGO DEL AREA DE CONSERVACION VIAL DE LA SUBDIRECCION DE CONSERVACION</t>
  </si>
  <si>
    <t>CCP SERVICIO ESPECIALIZADO DE CALIFICACION DE EXPEDIENTES EN EL MARCO DE LOS PROCEDIMIENTOS DE ADQUISICION REGULADOS POR EL TUO DEL DECRETO LEGISLATIVO N°1192 CONFORME LA NORMATIVA REGISTRAL Y DE SANEAMIENTO PARA LA OFICINA DE ASESORIA JURIDICA</t>
  </si>
  <si>
    <t>INFORME DE  ESPECIALIZADO DE CALIFICACION DE EXPEDIENTES EN EL MARCO DE LOS PROCEDIMIENTOS DE ADQUISICION REGULADOS POR EL TUO DEL DECRETO LEGISLATIVO N°1192 CONFORME LA NORMATIVA REGISTRAL Y DE SANEAMIENTO PARA LA OFICINA DE ASESORIA JURIDICA</t>
  </si>
  <si>
    <t>SERVICIOS DE ASISTENCIA PARA LA SUPERVISION DEL SERVICIO DE RECICLADO Y RECAPEO DE LA CARRETERA: HUANCAYO - TARMA - LA MERCED, TRAMO QUEBRADA HONDA - HUANCAYO, SANTA FE - VALDIVIA Y YANANGO - PUENTE HERRERIA</t>
  </si>
  <si>
    <t>10085559929</t>
  </si>
  <si>
    <t>INFORME DE  SUPERVISION DEL SERVICIO DE RECICLADO Y RECAPEO DE LA CARRETERA: HUANCAYO - TARMA - LA MERCED, TRAMO QUEBRADA HONDA - HUANCAYO, SANTA FE - VALDIVIA Y YANANGO - PUENTE HERRERIA</t>
  </si>
  <si>
    <t>SERVICIO DE ASISTENCIA EN SEGURIDAD Y SALUD EN EL TRABAJO DEL SERVICIO DE RECICLADO CARRETERA CHACHAPOYAS - MOLINOPAMPA - RODRIGUEZ DE MENDOZA - PUNTA DE CARRETERA</t>
  </si>
  <si>
    <t>INFORME EN SEGURIDAD Y SALUD EN EL TRABAJO DEL SERVICIO DE RECICLADO CARRETERA CHACHAPOYAS - MOLINOPAMPA - RODRIGUEZ DE MENDOZA - PUNTA DE CARRETERA</t>
  </si>
  <si>
    <t>CCP SERVICIO ESPECIALIZADO PARA LA REVISION Y ANALISIS DE EXPEDIENTES LEGALES DE LA SUBDIRECCION DE CONSERVACION</t>
  </si>
  <si>
    <t>INFORME PARA LA REVISION Y ANALISIS DE EXPEDIENTES LEGALES DE LA SUBDIRECCION DE CONSERVACION</t>
  </si>
  <si>
    <t>CCP SERVICIO DE ANALISIS DE PROYECTOS VIALES DE LA SUB DIRECCION DE CONSERVACION</t>
  </si>
  <si>
    <t>INFORME DE ANALISIS DE PROYECTOS VIALES DE LA SUB DIRECCION DE CONSERVACION</t>
  </si>
  <si>
    <t>CCP SERVICIO DE REVISION, CONTROL, SUPERVISION DE EXPEDIENTES Y ASISTENCIA TECNICO LEGAL EN LAS CONTRATACIONES DE OBRAS, CONSULTORIAS DE OBRAS, SERVICIOS Y BIENES</t>
  </si>
  <si>
    <t>INFORME DE REVISION, CONTROL, SUPERVISION DE EXPEDIENTES Y ASISTENCIA TECNICO LEGAL EN LAS CONTRATACIONES DE OBRAS, CONSULTORIAS DE OBRAS, SERVICIOS Y BIENES</t>
  </si>
  <si>
    <t>CCP SERVICIO DE ASISTENCIA  PARA EVALUAR  LA  UBICACION  GEOGRAFICA  DE  LAS NUEVAS UNIDADES DE PEAJE A IMPLEMENTAR A NIVEL NACIONAL</t>
  </si>
  <si>
    <t>INFORME  PARA EVALUAR  LA  UBICACION  GEOGRAFICA  DE  LAS NUEVAS UNIDADES DE PEAJE A IMPLEMENTAR A NIVEL NACIONAL</t>
  </si>
  <si>
    <t>CCP SERVICIO ESPECIALIZADO PARA SOLUCION DE INCIDENTES EN LAS CARETERAS DE LA RED VIAL NACIONAL A CARGO DE LA DIRECCION DE GESTION VIAL</t>
  </si>
  <si>
    <t>INFORME ESPECIALIZADO PARA SOLUCION DE INCIDENTES EN LAS CARETERAS DE LA RED VIAL NACIONAL A CARGO DE LA DIRECCION DE GESTION VIAL</t>
  </si>
  <si>
    <t>SERVICIO ASISTENCIAL EN SEGURIDAD Y SALUD EN EL TRABAJO PARA EL PROYECTO SERVICIO DE RECICLADO Y RECAPEO DE LA CARRETERA DV MARCONA - DV PUERTO LOMAS  Y DV CHAPARRA - PUENTE CHAPARRA</t>
  </si>
  <si>
    <t>10465126944</t>
  </si>
  <si>
    <t>CCP SERVICIO ESPECIALIZADO PARA LA REVISION DEL DISEÑO EJECUTIVO DEL PROGRAMA DE TRABAJO ¿ DEPT A NIVEL RECICLADO Y RECAPEO, EN LA ESPECIALIDAD DE GEOLOGIA, SUELOS Y PAVIMENTOS PARA LA SUBDIRECCION DE CONSERVACION</t>
  </si>
  <si>
    <t>INFORME ESPECIALIZADO PARA LA REVISION DEL DISEÑO EJECUTIVO DEL PROGRAMA DE TRABAJO DEPT A NIVEL RECICLADO Y RECAPEO, EN LA ESPECIALIDAD DE GEOLOGIA, SUELOS Y PAVIMENTOS PARA LA SUBDIRECCION DE CONSERVACION</t>
  </si>
  <si>
    <t>CCP SERVICIO DE VERIFICACION POSTERIOR A LOS DOCUMENTOS PRESENTADOS EN LA OFERTA TÉCNICA DE LOS GANADORES EN LOS PROCEDIMIENTOS DE SELECCION CONVOCADOS POR PROVIAS NACIONAL</t>
  </si>
  <si>
    <t>INFORME DE VERIFICACION POSTERIOR A LOS DOCUMENTOS PRESENTADOS EN LA OFERTA TÉCNICA DE LOS GANADORES EN LOS PROCEDIMIENTOS DE SELECCION CONVOCADOS POR PROVIAS NACIONAL</t>
  </si>
  <si>
    <t>CCP PARA SERVICIO LEGAL PARA LA ATENCION DE LOS PROCESOS ADMINISTRATIVOS EN LA SUBDIRECCION DE OBRAS DE CARRETERAS</t>
  </si>
  <si>
    <t>INFORME LEGAL PARA LA ATENCION DE LOS PROCESOS ADMINISTRATIVOS EN LA SUBDIRECCION DE OBRAS DE CARRETERAS</t>
  </si>
  <si>
    <t>SERVICIO ESPECIALIZADO EN SEGURIDAD Y SALUD EN EL TRABAJO PARA PROYECTOS DE SERVICIO DE RECICLADO Y RECAPEO CARRETERA MARCONA - DV PTO LOMAS Y TANAKA - PTO INKA Y DV CHAPARRA - PTE CHAPARRA</t>
  </si>
  <si>
    <t>INFORME EN SEGURIDAD Y SALUD EN EL TRABAJO PARA PROYECTOS DE SERVICIO DE RECICLADO Y RECAPEO CARRETERA MARCONA - DV PTO LOMAS Y TANAKA - PTO INKA Y DV CHAPARRA - PTE CHAPARRA</t>
  </si>
  <si>
    <t>SERVICIO ESPECIALIZADO EN SEGURIDAD Y SALUD EN EL TRABAJO PARA PROYECTOS DE SERVICIO DE RECICLADO Y RECAPEO CARRETERA CHACHAPOYAS  - MOLINOPAMPA - RODRIGUEZ DE MENDOZA - PUNTA DE CARRETERA</t>
  </si>
  <si>
    <t>INFORME ESPECIALIZADO EN SEGURIDAD Y SALUD EN EL TRABAJO PARA PROYECTOS DE SERVICIO DE RECICLADO Y RECAPEO CARRETERA CHACHAPOYAS  - MOLINOPAMPA - RODRIGUEZ DE MENDOZA - PUNTA DE CARRETERA</t>
  </si>
  <si>
    <t>CCP PARA SERVICIO ESPECIALIZADO EN LA REVISION DEL COMPONENTE DE HIDROLOGIA Y OBRAS DE ARTE PARA LOS CORREDORES VIALES EMP MALA CALANGO SAN JUAN DE TANTARACHE - CORACORA / CHALA- JAUJA TARMA</t>
  </si>
  <si>
    <t>INFORME ESPECIALIZADO EN LA REVISION DEL COMPONENTE DE HIDROLOGIA Y OBRAS DE ARTE PARA LOS CORREDORES VIALES EMP MALA CALANGO SAN JUAN DE TANTARACHE - CORACORA / CHALA- JAUJA TARMA</t>
  </si>
  <si>
    <t>CCP PARA SERVICIO LEGAL ESPECIALIZADO EN SEGUIMIENTO Y MONITOREO DE LOS PROCESOS ARBITRALES DE LAS OBRAS CONSTRUCCION DEL PUENTE CAJABAMBA Y ACCESOS, CONSTRUCCION Y MEJORAMIENTO DE LA CARRETERA YAURA PATAHUASI SANTA LUCIA Y REHABILITACION NEGROMAYO O</t>
  </si>
  <si>
    <t>INFORME LEGAL ESPECIALIZADO EN SEGUIMIENTO Y MONITOREO DE LOS PROCESOS ARBITRALES DE LAS OBRAS CONSTRUCCION DEL PUENTE CAJABAMBA Y ACCESOS, CONSTRUCCION Y MEJORAMIENTO DE LA CARRETERA YAURA PATAHUASI SANTA LUCIA Y REHABILITACION NEGROMAYO O</t>
  </si>
  <si>
    <t>CCP PARA SERVICIO ESPECIALIZADO PARA LA RESOLUCION DE TEMAS LEGALES DEL AREA DE PROYECTOS DE LA SUBDIRECCION DE CONSERVACION</t>
  </si>
  <si>
    <t>INFORME ESPECIALIZADO PARA LA RESOLUCION DE TEMAS LEGALES DEL AREA DE PROYECTOS DE LA SUBDIRECCION DE CONSERVACION</t>
  </si>
  <si>
    <t>CCP SERVICIO ESPECIALIZADO EN SEGUIMIENTO Y MONITOREO DE ACTIVIDADES DE GESTION OPERATIVA Y DE PROYECTO DE INFRAESTRUCTURA A CARGO DE LA SUBDIRECCION DE OPERACIONES</t>
  </si>
  <si>
    <t>INFORME ESPECIALIZADO EN SEGUIMIENTO Y MONITOREO DE ACTIVIDADES DE GESTION OPERATIVA Y DE PROYECTO DE INFRAESTRUCTURA A CARGO DE LA SUBDIRECCION DE OPERACIONES</t>
  </si>
  <si>
    <t>CCP SERVICIO DE ASISTENCIA EN LA EVALUACION DE INFRAESTRUCTURA VIAL PARA LA CIRCULACION  DE  VEHICULOS  ESPECIALES  Y/O  TRANSPORTE  DE  MERCANCIAS ESPECIALES EN LA SUBDIRECCION DE OPERACIONES</t>
  </si>
  <si>
    <t>10470436161</t>
  </si>
  <si>
    <t>INFORME EN LA EVALUACION DE INFRAESTRUCTURA VIAL PARA LA CIRCULACION  DE  VEHICULOS  ESPECIALES  Y/O  TRANSPORTE  DE  MERCANCIAS ESPECIALES EN LA SUBDIRECCION DE OPERACIONES</t>
  </si>
  <si>
    <t>CCP SERVICIO DE ASISTENCIA TECNICA OPERATIVA EN EL SEGUIMIENTO Y MONITOREO DE VALORIZACIONES DE SUPERVISION DE OBRAS DE CARRETERAS, PUENTES Y CONSERVACION POR NIVELES DE SERVICIO A CARGO DE LA DIRECCION DE SUPERVISION</t>
  </si>
  <si>
    <t>10721017091</t>
  </si>
  <si>
    <t>INFORME DE  SEGUIMIENTO Y MONITOREO DE VALORIZACIONES DE SUPERVISION DE OBRAS DE CARRETERAS, PUENTES Y CONSERVACION POR NIVELES DE SERVICIO A CARGO DE LA DIRECCION DE SUPERVISION</t>
  </si>
  <si>
    <t>SERVICIO DE ASISTENCIA EN SEGURIDAD Y SALUD EN EL TRABAJO PARA EL SERVICIO DE RECICLADO, REPARACION DE PAVIMENTO RIGIDO Y RECAPEO DEL CORREDOR VIAL  EMP. PE-20B (AV. MORALES DUAREZ) - AV. SANTA ROSA - EMP. CL-100 (AV. COSTANERA</t>
  </si>
  <si>
    <t>CCP SERVICIO  DE EVALUACION  EN SUPERESTRUCTURAS  DE PUENTES PARA EL AREA DE INFRAESTRUCTURA Y DERECHO DE VIA A CARGO DE LA SUBDIRECCION DE OPERACIONES</t>
  </si>
  <si>
    <t>INFORME  DE EVALUACION  EN SUPERESTRUCTURAS  DE PUENTES PARA EL AREA DE INFRAESTRUCTURA Y DERECHO DE VIA A CARGO DE LA SUBDIRECCION DE OPERACIONES</t>
  </si>
  <si>
    <t>CCP SERVICIO ESPECIALIZADO EN MANTENIMIENTO Y CONSERVACION DE PUENTES PARA EL AREA DE ESTUDIOS DE CONSERVACION DE LA SUBDIRECCION DE CONSERVACION</t>
  </si>
  <si>
    <t>INFORME ESPECIALIZADO EN MANTENIMIENTO Y CONSERVACION DE PUENTES PARA EL AREA DE ESTUDIOS DE CONSERVACION DE LA SUBDIRECCION DE CONSERVACION</t>
  </si>
  <si>
    <t>CCP SERVICIO DE ANALISIS NORMATIVO EN DERECHO ADMINISTRATIVO Y DERECHO CIVIL PATRIMONIAL, PARA IMPLEMENTAR ESTRATEGIAS NORMATIVAS, ANALISIS DE LOS DOCUMENTOS LEGALES Y EMITIR OPINION JURIDICA A LAS SOLICITUDES DE EMISION DE RESOLUCIONES DE ADQUISICIO</t>
  </si>
  <si>
    <t>10453181567</t>
  </si>
  <si>
    <t>INFORME DE ANALISIS NORMATIVO EN DERECHO ADMINISTRATIVO Y DERECHO CIVIL PATRIMONIAL, PARA IMPLEMENTAR ESTRATEGIAS NORMATIVAS, ANALISIS DE LOS DOCUMENTOS LEGALES Y EMITIR OPINION JURIDICA A LAS SOLICITUDES DE EMISION DE RESOLUCIONES DE ADQUISICIO</t>
  </si>
  <si>
    <t>CCP SERVICIO ESPECIALIZADO EN LA VERIFICACION Y SEGUIMIENTOS DE LOS DOCUMENTOS PARA LA SUSCRIPCION DE CONTRATOS EN MATERIA DE CONTRATACIONES DEL ESTADO DEL EQUIPO DE EJECUCION CONTRACTUAL EN EL AREA DE LOGISTICA</t>
  </si>
  <si>
    <t>10435843102</t>
  </si>
  <si>
    <t>INFORME ESPECIALIZADO EN LA VERIFICACION Y SEGUIMIENTOS DE LOS DOCUMENTOS PARA LA SUSCRIPCION DE CONTRATOS EN MATERIA DE CONTRATACIONES DEL ESTADO DEL EQUIPO DE EJECUCION CONTRACTUAL EN EL AREA DE LOGISTICA</t>
  </si>
  <si>
    <t>CCP PAGO DE HONORARIOS ARBITRALES - CONTR. 135-2016-MTC/20 ADQUISICION DE SILLAS Y SILLONES PARA LA SEDE CENTRAL DE PROVIAS</t>
  </si>
  <si>
    <t>10418087787</t>
  </si>
  <si>
    <t>PAGO DE HONORARIOS ARBITRALES - CONTR. 135-2016-MTC/20 ADQUISICION DE SILLAS Y SILLONES PARA LA SEDE CENTRAL DE PROVIAS</t>
  </si>
  <si>
    <t>CCP SERVICIO DE ANALISIS Y SEGUIMIENTO DE INFORMACION DE LA EJECUCION DE INVERSIONES DE LOS PROYECTOS PP2 EN EL MARCO DEL SISTEMA NACIONAL DE PROGRAMACION MULTIANUAL Y GESTION DE INVERSIONES A CARGO DE LA DIRECCION DE GESTION VIAL</t>
  </si>
  <si>
    <t>10470274111</t>
  </si>
  <si>
    <t>INFORME DE ANALISIS Y SEGUIMIENTO DE INFORMACION DE LA EJECUCION DE INVERSIONES DE LOS PROYECTOS PP2 EN EL MARCO DEL SISTEMA NACIONAL DE PROGRAMACION MULTIANUAL Y GESTION DE INVERSIONES A CARGO DE LA DIRECCION DE GESTION VIAL</t>
  </si>
  <si>
    <t>CCP SERVICIO DE COSTEO PARA LOS PROCEDIMIENTOS DE SELECCION</t>
  </si>
  <si>
    <t>INFORME DE COSTEO PARA LOS PROCEDIMIENTOS DE SELECCION</t>
  </si>
  <si>
    <t>CCP SERVICIO DE REVISION LEGAL Y CONTROL DE EXPEDIENTES DE CONTRATACIONES DE OBRAS, CONSULTORAS DE OBRAS, SERVICIOS Y BIENES</t>
  </si>
  <si>
    <t>INFORME DE LA REVISION LEGAL Y CONTROL DE EXPEDIENTES DE CONTRATACIONES DE OBRAS, CONSULTORAS DE OBRAS, SERVICIOS Y BIENES</t>
  </si>
  <si>
    <t>CCP SERVICIO DE ASISTENCIA TÉCNICA LEGAL PARA EL AREA DE AUTORIZACIONES Y CUSTODIA DE INFRAESTRUCTURA VIAL DE LA SUBDIRECCION DE OPERACIONES</t>
  </si>
  <si>
    <t>10406220686</t>
  </si>
  <si>
    <t>INFORME LEGAL PARA EL AREA DE AUTORIZACIONES Y CUSTODIA DE INFRAESTRUCTURA VIAL DE LA SUBDIRECCION DE OPERACIONES</t>
  </si>
  <si>
    <t>CCP SERVICIO ESPECIALIZADO PARA LA ELABORACION Y VERIFICACION DE LA IMPLEMENTACION DE TÉRMINOS DE REFERENCIA AMBIENTALES DE PROYECTOS VIALES</t>
  </si>
  <si>
    <t>INFORME PARA LA ELABORACION Y VERIFICACION DE LA IMPLEMENTACION DE TÉRMINOS DE REFERENCIA AMBIENTALES DE PROYECTOS VIALES</t>
  </si>
  <si>
    <t>SERVICIO ESPECIALIZADO PARA LA ELABORACION DE LOS CRITERIOS BASICOS DE INGENIERIA PARA EL SERVICIO DE RECICLADO Y RECAPEO DE LA CARRETERA PUNO - ILAVE- DESAGUADERO</t>
  </si>
  <si>
    <t>10081393244</t>
  </si>
  <si>
    <t>INFORME PARA LA ELABORACION DE LOS CRITERIOS BASICOS DE INGENIERIA PARA EL SERVICIO DE RECICLADO Y RECAPEO DE LA CARRETERA PUNO - ILAVE- DESAGUADERO</t>
  </si>
  <si>
    <t>CCP SERVICIO DE   ASISTENCIA  TECNICA  EN  LA  REVISION  Y  EVALUACION  DE EXPEDIENTES EN EL MARCO DE LA LEY DE OCNTRATACIONES DEL ESTADO DE PROVIAS NACIONAL</t>
  </si>
  <si>
    <t>10412520446</t>
  </si>
  <si>
    <t>INFORME  EN  LA  REVISION  Y  EVALUACION  DE EXPEDIENTES EN EL MARCO DE LA LEY DE OCNTRATACIONES DEL ESTADO DE PROVIAS NACIONAL</t>
  </si>
  <si>
    <t>CCP SERVICIO DE VERIFICACION DE DOCUMENTACION PARA SUSCRIPCION DE CONTRATOS Y ATENCION DE SOLICITUDES DE CRÉDITOS DE DEVENGADOS Y SIMILARES</t>
  </si>
  <si>
    <t>INFORME DE VERIFICACION DE DOCUMENTACION PARA SUSCRIPCION DE CONTRATOS Y ATENCION DE SOLICITUDES DE CRÉDITOS DE DEVENGADOS Y SIMILARES</t>
  </si>
  <si>
    <t>CCP SERVICIO DE ASISTENCIA TÉCNICA PARA EL SEGUIMIENTO, MONITOREO Y REGISTRO DE INFORMACION DE LA SUBDIRECCION DE CONSERVACION</t>
  </si>
  <si>
    <t>INFORME DEL SEGUIMIENTO, MONITOREO Y REGISTRO DE INFORMACION DE LA SUBDIRECCION DE CONSERVACION</t>
  </si>
  <si>
    <t>CCP SERVICIO ESPECIALIZADO EN PROGRAMACION Y GESTION PRESUPUESTARIA PARA LAS METAS VINCULADAS A LA PREVENCION DE EMERGENCIAS VIALES</t>
  </si>
  <si>
    <t>10418738761</t>
  </si>
  <si>
    <t>INFORME ESPECIALIZADO EN PROGRAMACION Y GESTION PRESUPUESTARIA PARA LAS METAS VINCULADAS A LA PREVENCION DE EMERGENCIAS VIALES</t>
  </si>
  <si>
    <t>CCP SERVICIO TÉCNICO EN PROCEDIMIENTOS DE SELECCION Y ADMINISTRACION DE CONTRATOS DE LA SUB DIRECCION DE OBRAS DE CARRETERAS</t>
  </si>
  <si>
    <t>10474690372</t>
  </si>
  <si>
    <t>INFORME EN PROCEDIMIENTOS DE SELECCION Y ADMINISTRACION DE CONTRATOS DE LA SUB DIRECCION DE OBRAS DE CARRETERAS</t>
  </si>
  <si>
    <t>CCP SERVICIO DE ARQUEOLOGO ESPECIALISTA PARA LA GESTION, MONITOREO, EVALUACION DEEXPEDIENTES DE ESTUDIOS ARQUEOLOGICOS DEL COMPONENTE ARQUEOLOGICO EN INFRAESTRUCTURA VIAL'</t>
  </si>
  <si>
    <t>INFORME DE ARQUEOLOGO ESPECIALISTA PARA LA GESTION, MONITOREO, EVALUACION DEEXPEDIENTES DE ESTUDIOS ARQUEOLOGICOS DEL COMPONENTE ARQUEOLOGICO EN INFRAESTRUCTURA VIAL'</t>
  </si>
  <si>
    <t>CCP SERVICIO DE ELABORACION DEL INFORME TECNICO - CASO ARBITRAL 823-227-15 PUCP (LEG A-115-2015) O/S 2922-2018</t>
  </si>
  <si>
    <t>10440279892</t>
  </si>
  <si>
    <t>INFORME DE ELABORACION DEL INFORME TECNICO - CASO ARBITRAL 823-227-15 PUCP (LEG A-115-2015) O/S 2922-2018</t>
  </si>
  <si>
    <t>CCP SERVICIO DE EVALUACION Y COORDINACION DE EXPEDIENTES DE CONTRATACION DE LOS PROCEDIMIENTOS DE SELECCION</t>
  </si>
  <si>
    <t>INFORME DE EVALUACION Y COORDINACION DE EXPEDIENTES DE CONTRATACION DE LOS PROCEDIMIENTOS DE SELECCION</t>
  </si>
  <si>
    <t>SERVICIO DE ASISTENCIA Y SEGUIMIENTO DE LA EJECUCION CONTRACTUAL EN LA SUPERVISION DE SERVICIO DE RECICLADO Y RECAPEO GUADALUPE-PALPA-ATICO: DV MARCONA - DV PTO LOMAS Y TANAKA - PTO INKA - Y DV CHAPARRA - PTE CHAPARRA</t>
  </si>
  <si>
    <t>INFORME DE SEGUIMIENTO DE LA EJECUCION CONTRACTUAL EN LA SUPERVISION DE SERVICIO DE RECICLADO Y RECAPEO GUADALUPE-PALPA-ATICO: DV MARCONA - DV PTO LOMAS Y TANAKA - PTO INKA - Y DV CHAPARRA - PTE CHAPARRA</t>
  </si>
  <si>
    <t>CCP SERVICIO DE ASISTENCIA TÉCNICA EN ADMINISTRACION DE CONTRATOS DE SUPERVISION DE LAS OBRAS, MEJORAMIENTO DE LA CARRETERA MOQUEGUA . OMATE -AREQUIPA, TRAMO KM. 35+000 AL KM. 153+340 Y MEJORAMIENTO, CONSERVACION POR NIVELES DE SERVICIO Y OPERACION D</t>
  </si>
  <si>
    <t>10426413588</t>
  </si>
  <si>
    <t>INFORME DE CONTRATOS DE SUPERVISION DE LAS OBRAS, MEJORAMIENTO DE LA CARRETERA MOQUEGUA . OMATE -AREQUIPA, TRAMO KM. 35+000 AL KM. 153+340 Y MEJORAMIENTO, CONSERVACION POR NIVELES DE SERVICIO Y OPERACION D</t>
  </si>
  <si>
    <t>CCP SERVICIO DE ASISTENCIA TÉCNICA EN ADMINISTRACION DE CONTRATOS DE SUPERVISION DE LAS OBRAS, REHABILITACION Y MEJORAMIENTO DE  LA  CARRETERA  PUERTO  BERMUDEZ -SAN  ALEJANDRO,  TRAMO:  PUERTO BERMUDEZ -CIUDAD CONSTITUCION; CONSTRUCCION Y MEJORAMIEN</t>
  </si>
  <si>
    <t>10458208722</t>
  </si>
  <si>
    <t>INFORME DE CONTRATOS DE SUPERVISION DE LAS OBRAS, REHABILITACION Y MEJORAMIENTO DE  LA  CARRETERA  PUERTO  BERMUDEZ -SAN  ALEJANDRO,  TRAMO:  PUERTO BERMUDEZ -CIUDAD CONSTITUCION; CONSTRUCCION Y MEJORAMIEN</t>
  </si>
  <si>
    <t>CCP SERVICIO DE ASISTENCIA TECNICA EN ADMINISTRACION DE CONTRATOS DE SUPERVISION DE LAS OBRAS, MEJORAMIENTO CARRETERA OYON ¿ AMBO, TRAMO I: OYON ¿ DESVIO CERRO DE PASCO; MEJORAMIENTO DE LA CARRETERA TR. CHECCA ¿ MAZOCRUZ Y CONSTRUCCION DE PUENTES POR</t>
  </si>
  <si>
    <t>10704062112</t>
  </si>
  <si>
    <t xml:space="preserve">INFORME DE CONTRATOS DE SUPERVISION DE LAS OBRAS, MEJORAMIENTO CARRETERA OYON ¿ AMBO, TRAMO I: OYON ¿ DESVIO CERRO DE PASCO; MEJORAMIENTO DE LA CARRETERA TR. CHECCA ¿ MAZOCRUZ Y CONSTRUCCION DE PUENTES </t>
  </si>
  <si>
    <t>SERVICIO DE ASISTENCIA Y SEGUIMIENTO EN LA SUPERVISION DEL SERVICIO DE REICLADO Y RECAPEO DE LA CARRETERA  TARAPOTO- TINGO MARIA TRAMO PICOTA CASPIZAPA Y TOCACHE - PORONGO</t>
  </si>
  <si>
    <t>CCP SERVICIO DE ANALISIS DE METRADOS, COSTOS Y PRESUPUESTOS PARA LA SUBDIRECCION DE CONSERVACION</t>
  </si>
  <si>
    <t>10460534637</t>
  </si>
  <si>
    <t>INFORME DE ANALISIS DE METRADOS, COSTOS Y PRESUPUESTOS PARA LA SUBDIRECCION DE CONSERVACION</t>
  </si>
  <si>
    <t>CCP SERVICIO DE ASISTENCIA EN EL SEGUIMIENTO Y GESTION DE LOS REQUERIMIENTO PARA LA OBTENCION DE LOS INFORMES DE TASACIONES ANTELA DIRECCION DE CONSTRUCCION DEL MINISTERIO DE VIVIENDA CONSTRUCCION Y SANEAMIENTO</t>
  </si>
  <si>
    <t>INFORME DE SEGUIMIENTO Y GESTION DE LOS REQUERIMIENTO PARA LA OBTENCION DE LOS INFORMES DE TASACIONES ANTELA DIRECCION DE CONSTRUCCION DEL MINISTERIO DE VIVIENDA CONSTRUCCION Y SANEAMIENTO</t>
  </si>
  <si>
    <t>SERVICIO ASISTENCIAL EN SEGURIDAD Y SALUD EN EL TRABAJO PARA EL PROYECTO  SERVICIO DE RECICLADO Y RECAPEO DE LA CARRETERA SANTIAGO DE CHUCO - SHOREY</t>
  </si>
  <si>
    <t>INFORME  EN SEGURIDAD Y SALUD EN EL TRABAJO PARA EL PROYECTO  SERVICIO DE RECICLADO Y RECAPEO DE LA CARRETERA SANTIAGO DE CHUCO - SHOREY</t>
  </si>
  <si>
    <t>SERVICIO SE ASISTENCIA  Y SEGUIMIENTO EN LA SUPERVISION DEL SERVICIO DE RECICLADO Y RECAPEO DE LA CARRETERA SANTIAGO DE CHUCO - SHOREY</t>
  </si>
  <si>
    <t>10013253531</t>
  </si>
  <si>
    <t>INFOME EN SEGUIMIENTO EN LA SUPERVISION DEL SERVICIO DE RECICLADO Y RECAPEO DE LA CARRETERA SANTIAGO DE CHUCO - SHOREY</t>
  </si>
  <si>
    <t>CCP SERVICIO DE ANALISIS LEGAL PARA LOS PROCESOS JUDICIALESDE PROVIAS NACIONAL</t>
  </si>
  <si>
    <t>INFORME DE ANALISIS LEGAL PARA LOS PROCESOS JUDICIALESDE PROVIAS NACIONAL</t>
  </si>
  <si>
    <t>SERVICIO ASISTENCIAL EN SEGURIDAD Y SALUD EN EL TRABAJO PARA EL PROYECTO SERVICIO DE RECICLADO Y RECAPEO TARAPOTO - TINGO MARIA, TRAMO PICOTA - CASPIZAPA Y TOCACHE- PORONGO</t>
  </si>
  <si>
    <t>INFORME  DE SEGURIDAD Y SALUD EN EL TRABAJO PARA EL PROYECTO SERVICIO DE RECICLADO Y RECAPEO TARAPOTO - TINGO MARIA, TRAMO PICOTA - CASPIZAPA Y TOCACHE- PORONGO</t>
  </si>
  <si>
    <t>CCP SERVICIO DE PLANIFICACION Y EVALUACION DE MANTENIMIENTOS PARA LOS EQUIPOS ELECTROMECANICOS A IMPLEMENTAR EN LAS UNIDADES DE PAEJAES A CARGO DE LA SUBDIRECCION DE OPERACIONES</t>
  </si>
  <si>
    <t>INFORME DE PLANIFICACION Y EVALUACION DE MANTENIMIENTOS PARA LOS EQUIPOS ELECTROMECANICOS A IMPLEMENTAR EN LAS UNIDADES DE PAEJAES A CARGO DE LA SUBDIRECCION DE OPERACIONES</t>
  </si>
  <si>
    <t>CCP - SERVICIO DE ASISTENCIA TÉCNICA CIVIL PARA LA IMPLEMENTACION DE NUEVAS UNIDADES DE PEAJE EN LA RED VIAL NACIONAL A CARGO DE LA SUBDIRECCION DE OPERACIONES</t>
  </si>
  <si>
    <t>INFORME  TÉCNICA CIVIL PARA LA IMPLEMENTACION DE NUEVAS UNIDADES DE PEAJE EN LA RED VIAL NACIONAL A CARGO DE LA SUBDIRECCION DE OPERACIONES</t>
  </si>
  <si>
    <t>CCP PARA SERVICIO DE ASISTENCIA TECNICA EN TRAZO Y TOPOGRADIA PARA EL AREA DE GESTION DE INFRASTRUCTURA VIAL DE LA DIRECCION DE SUPERVISION</t>
  </si>
  <si>
    <t>10405365036</t>
  </si>
  <si>
    <t>INFORME TECNICO EN TRAZO Y TOPOGRADIA PARA EL AREA DE GESTION DE INFRASTRUCTURA VIAL DE LA DIRECCION DE SUPERVISION</t>
  </si>
  <si>
    <t>CCP PARA SERVICIO TECNICO PARA LA REVISION DE LA DOCUMENTACION REQUERIDA EN LOS ADICIONALES DE OBRA A CARGO DE LA SUBDIRECCION DE OBRAS DE CARRETERAS</t>
  </si>
  <si>
    <t>10762175784</t>
  </si>
  <si>
    <t>INFORME TECNICO PARA LA REVISION DE LA DOCUMENTACION REQUERIDA EN LOS ADICIONALES DE OBRA A CARGO DE LA SUBDIRECCION DE OBRAS DE CARRETERAS</t>
  </si>
  <si>
    <t>CCP PARA SERVICIO DE ASISTENCIA TECNICA EN SUELOS Y PAVIMENTOS PARA LA DIRECCION DE SUPERVISION EN LOS TRABAJOS ASOCIADOS A LA ESPECIALIDAD QUE SE EJECUTAN EN LAS OBRAS A CARGO DE LAS DIRECCIONES O SUBDIRECCIONES DE PROVIAS NACIONAL</t>
  </si>
  <si>
    <t>10468728520</t>
  </si>
  <si>
    <t>INFORME EN SUELOS Y PAVIMENTOS PARA LA DIRECCION DE SUPERVISION EN LOS TRABAJOS ASOCIADOS A LA ESPECIALIDAD QUE SE EJECUTAN EN LAS OBRAS A CARGO DE LAS DIRECCIONES O SUBDIRECCIONES DE PROVIAS NACIONAL</t>
  </si>
  <si>
    <t>'CCP SERVICIO ESPECIALIZADO PARA LA EVALUACION Y ANALISIS DE OCURRENCIAS VIALES A CARGO DE LA DIRECCION DE GESTION VIAL'</t>
  </si>
  <si>
    <t>INFORME ESPECIALIZADO PARA LA EVALUACION Y ANALISIS DE OCURRENCIAS VIALES A CARGO DE LA DIRECCION DE GESTION VIAL'</t>
  </si>
  <si>
    <t>CCP SERVICIO DE ASISTENCIA TECNICA LEGAL PARA LA EVALUACION DE PROCEDIMIENTOS ADMINISTRATIVOS A CARGO DE LA SUBDIRECCION DE OPERACIONES</t>
  </si>
  <si>
    <t>10454774308</t>
  </si>
  <si>
    <t>INFORME LEGAL PARA LA EVALUACION DE PROCEDIMIENTOS ADMINISTRATIVOS A CARGO DE LA SUBDIRECCION DE OPERACIONES</t>
  </si>
  <si>
    <t>SERVICIO DE ASISTENCIAL PARA LA SUPERVISION DEL SERVICIO DE RECICLADO Y RECAPEO DE LA CARRETERA: HUANCAYO - TARMA - LA MERCED, TRAMO QUEBRADA HONDA - HUANCAYO, SANTA FE - VALDIVIA Y YANANGO - PUENTE HERRERIA</t>
  </si>
  <si>
    <t>10270499584</t>
  </si>
  <si>
    <t>INFORME DE SUPERVISION DEL SERVICIO DE RECICLADO Y RECAPEO DE LA CARRETERA: HUANCAYO - TARMA - LA MERCED, TRAMO QUEBRADA HONDA - HUANCAYO, SANTA FE - VALDIVIA Y YANANGO - PUENTE HERRERIA</t>
  </si>
  <si>
    <t>SERVICIO DE ASISTENCIAL EN SEGURIDAD Y SALUD EN EL TRABAJO PARA EL PROYECTO SERVICIO DE RECICLADO Y RECAPEO DE LA CARRETERA: HUANCAYO - TARMA - LA MERCED, TRAMO QUEBRADA HONDA - HUANCAYO, SANTA FE - VALDIVIA Y YANANGO - PUENTE HERRERIA</t>
  </si>
  <si>
    <t>INFORME EN SEGURIDAD Y SALUD EN EL TRABAJO PARA EL PROYECTO SERVICIO DE RECICLADO Y RECAPEO DE LA CARRETERA: HUANCAYO - TARMA - LA MERCED, TRAMO QUEBRADA HONDA - HUANCAYO, SANTA FE - VALDIVIA Y YANANGO - PUENTE HERRERIA</t>
  </si>
  <si>
    <t>CCP SERVICIO DE ELABORACION DEL PLAN DE TRABAJO PARA EL ACONDICIONAMIENTO DE ESPACIOS PARA EL TOPICO DE SALUD OCUPACIONAL DE PROVIAS NACION</t>
  </si>
  <si>
    <t>10418270662</t>
  </si>
  <si>
    <t>INFORME DE  PLAN DE TRABAJO PARA EL ACONDICIONAMIENTO DE ESPACIOS PARA EL TOPICO DE SALUD OCUPACIONAL DE PROVIAS NACION</t>
  </si>
  <si>
    <t>CCP SERVICIO ESPECIALIZADO PARA LA ELABORACION E IMPLEMENTACION DE MEJORAS DE GESTION OPERATIVA EN LA SUBDIRECCION DE OPERACIONES</t>
  </si>
  <si>
    <t>INFORME ESPECIALIZADO PARA LA ELABORACION E IMPLEMENTACION DE MEJORAS DE GESTION OPERATIVA EN LA SUBDIRECCION DE OPERACIONES</t>
  </si>
  <si>
    <t>CCP SERVICIO JURIDICO ESPECIALIZADO DE ANALISIS DE EXPEDIENTES PARA LOS PROCEDIMIENTOS DE LIBERACION Y COMPENSACION DE PREDIOS AFECTADOS POR OBRAS VIALES PUBLICAS Y/O CONCESIONADAS, ACORDE CON LA NORMATIVA PROCEDIMENTAL, CIVIL, PATRIMONIAL, REGISTRAL</t>
  </si>
  <si>
    <t>INFORME JURIDICO ESPECIALIZADO DE ANALISIS DE EXPEDIENTES PARA LOS PROCEDIMIENTOS DE LIBERACION Y COMPENSACION DE PREDIOS AFECTADOS POR OBRAS VIALES PUBLICAS Y/O CONCESIONADAS, ACORDE CON LA NORMATIVA PROCEDIMENTAL, CIVIL, PATRIMONIAL, REGISTRAL</t>
  </si>
  <si>
    <t>CCP SERVICIO DE DIAGNOSTICO LEGAL PARA ESTUDIO, ANALISIS Y APROBACION DE EXPEDIENTES DE LIBERACION DE PREDIOS, SANEAMIENTO E INSCRIPCION REGISTRAL DE OBRAS DE INFRAESTRUCTURA A FAVOR DE PROVIAS NACIONAL EN EL MARCO DEL TUO DEL DECRETO LEGISLATIVO 119</t>
  </si>
  <si>
    <t>INFORME DE DIAGNOSTICO LEGAL PARA ESTUDIO, ANALISIS Y APROBACION DE EXPEDIENTES DE LIBERACION DE PREDIOS, SANEAMIENTO E INSCRIPCION REGISTRAL DE OBRAS DE INFRAESTRUCTURA A FAVOR DE PROVIAS NACIONAL EN EL MARCO DEL TUO DEL DECRETO LEGISLATIVO 119</t>
  </si>
  <si>
    <t>CCP SERVICIO DE ASISTENCIA EN PLANEAMIENTO ESTRATEGICO Y PROGRAMACION</t>
  </si>
  <si>
    <t>10469676221</t>
  </si>
  <si>
    <t>INFORME EN PLANEAMIENTO ESTRATEGICO Y PROGRAMACION</t>
  </si>
  <si>
    <t>CCP SERVICIO DE ASISTENCIA EN EVALUACION DE EXPEDIENTES DE PROCEDIMIENTOS DE SELECCION</t>
  </si>
  <si>
    <t>INFORME EN EVALUACION DE EXPEDIENTES DE PROCEDIMIENTOS DE SELECCION</t>
  </si>
  <si>
    <t>CCP SERVICIO DE ASISTENCIA TECNICA EN METRADOS, COSTOS Y PRESUPUESTOS PARA EL AREA DE ESTUDIOS DE CONSERVACION DE LA SUBDIRECCION DE CONSERVACION</t>
  </si>
  <si>
    <t>10707588620</t>
  </si>
  <si>
    <t>INFORME EN METRADOS, COSTOS Y PRESUPUESTOS PARA EL AREA DE ESTUDIOS DE CONSERVACION DE LA SUBDIRECCION DE CONSERVACION</t>
  </si>
  <si>
    <t>CCP SERVICIO DE MONITOREO DE INFORMACION FISICA Y FINANCIERA PACRI Y PROYECTOS PROVIAS NACIONAL</t>
  </si>
  <si>
    <t>10094191454</t>
  </si>
  <si>
    <t>INFORME DE MONITOREO DE INFORMACION FISICA Y FINANCIERA PACRI Y PROYECTOS PROVIAS NACIONAL</t>
  </si>
  <si>
    <t>CCP SERVICIO DE ASISTENCIA EN TEMAS LEGALES PARA LA REVISION DE LOS PROCESOS DE ARBITRAJE DE LAS OBRAS A CARGO DE LA SUB DIRECCION DE OBRAS DE CARRETERAS</t>
  </si>
  <si>
    <t>INFORME EN TEMAS LEGALES PARA LA REVISION DE LOS PROCESOS DE ARBITRAJE DE LAS OBRAS A CARGO DE LA SUB DIRECCION DE OBRAS DE CARRETERAS</t>
  </si>
  <si>
    <t>CCP SERVICIO ASISTENCIA TÉCNICA PARA LA INDAGACION DE MERCADO Y EVALUACION DE CONTRATACIONES MENORES A 8 UIT DE BIENES Y SERVICIOS Y GESTION DE CONTRATACIONES PUBLICAS PARA EL AREA DE LOGISTICA DE PROVIAS NACIONAL</t>
  </si>
  <si>
    <t>10453932252</t>
  </si>
  <si>
    <t>INFORME EN  INDAGACION DE MERCADO Y EVALUACION DE CONTRATACIONES MENORES A 8 UIT DE BIENES Y SERVICIOS Y GESTION DE CONTRATACIONES PUBLICAS PARA EL AREA DE LOGISTICA DE PROVIAS NACIONAL</t>
  </si>
  <si>
    <t>CCP SERVICIO ADMINISTRATIVO PARA VERIFICACION DE PAGOS MENORES A 8 UIT, Y SEGUIMIENTO DE EJECUCION CONTRACTUAL DEL AREA DE LOGISTICA</t>
  </si>
  <si>
    <t>10432460831</t>
  </si>
  <si>
    <t>INFORME  ADMINISTRATIVO PARA VERIFICACION DE PAGOS MENORES A 8 UIT, Y SEGUIMIENTO DE EJECUCION CONTRACTUAL DEL AREA DE LOGISTICA</t>
  </si>
  <si>
    <t>CCP SERVICIO DE ASISTENCIA TÉCNICA EN INGENIERIA PARA LA EVALUACION DE EXPEDIENTES TÉCNICOS DE INFRAESTRUCTURA DE PUENTES EN LA SUBDIRECCION DE OPERACIONES</t>
  </si>
  <si>
    <t>INFORME EN INGENIERIA PARA LA EVALUACION DE EXPEDIENTES TÉCNICOS DE INFRAESTRUCTURA DE PUENTES EN LA SUBDIRECCION DE OPERACIONES</t>
  </si>
  <si>
    <t>CCP SERVICIO DE ASISTENTE EN ARQUITECTURA PARA EL EQUIPO DE SERVICIOS DE PROVIAS NACIONAL</t>
  </si>
  <si>
    <t>10046409421</t>
  </si>
  <si>
    <t>INFORME EN ARQUITECTURA PARA EL EQUIPO DE SERVICIOS DE PROVIAS NACIONAL</t>
  </si>
  <si>
    <t>CCP SERVICIO DE REVISION DE LOS DOCUMENTOS PRESENTADOS POR LOS GANADORES DE LA BUENA PRO EN ATENCION AL PRINCIPIO DE CONTROL POSTERIOR, RESPECTO DE LOS PROCEDIMIENTOS DE SELECCION CONVOCADOS POR PROVIAS NACIONAL</t>
  </si>
  <si>
    <t>10408884492</t>
  </si>
  <si>
    <t>INFORME DE REVISION DE LOS DOCUMENTOS PRESENTADOS POR LOS GANADORES DE LA BUENA PRO EN ATENCION AL PRINCIPIO DE CONTROL POSTERIOR, RESPECTO DE LOS PROCEDIMIENTOS DE SELECCION CONVOCADOS POR PROVIAS NACIONAL</t>
  </si>
  <si>
    <t>CCP SERVICIO DE CONTROL E INSPECCION ESTRUCTURAL DE PUENTES PARA EL AREA DE AUTORIZACIONES Y CUSTODIA DE INFRAESTRUCTURA VIAL A CARGO DE LA SUBDIRECCION DE OPERACIONES</t>
  </si>
  <si>
    <t>INFORME DE INSPECCION ESTRUCTURAL DE PUENTES PARA EL AREA DE AUTORIZACIONES Y CUSTODIA DE INFRAESTRUCTURA VIAL A CARGO DE LA SUBDIRECCION DE OPERACIONES</t>
  </si>
  <si>
    <t>CCP  SERVICIO ESPECIALIZADO EN INGENIERIA PARA LA ELABORACION DE TERMINOS DE REFERENCIA DE PROYECTOS VIALES DE LA SUBDIRECCION DE CONSERVACION</t>
  </si>
  <si>
    <t>INFORME ESPECIALIZADO EN INGENIERIA PARA LA ELABORACION DE TERMINOS DE REFERENCIA DE PROYECTOS VIALES DE LA SUBDIRECCION DE CONSERVACION</t>
  </si>
  <si>
    <t>CCP SERVICIO DE EVALUACION Y ANALISIS ESTADISTICO DE LA COBRANZA A NIVEL NACIONAL EN UNIDADES DE PEAJE A CARGO DE LA SUBDIRECCION DE OPERACIONES</t>
  </si>
  <si>
    <t>10400926544</t>
  </si>
  <si>
    <t>INFORME DE EVALUACION Y ANALISIS ESTADISTICO DE LA COBRANZA A NIVEL NACIONAL EN UNIDADES DE PEAJE A CARGO DE LA SUBDIRECCION DE OPERACIONES</t>
  </si>
  <si>
    <t>CCP HONORARIO ARBITRAL - PROCESO DE NEGOCIACION COLECTIVA PLIEGO DE RECLAMO 2020-2021</t>
  </si>
  <si>
    <t>10078541631</t>
  </si>
  <si>
    <t>PAGO HONORARIO ARBITRAL - PROCESO DE NEGOCIACION COLECTIVA PLIEGO DE RECLAMO 2020-2021</t>
  </si>
  <si>
    <t>CCP SERVICIO DE ANALISIS LEGAL EN LA VERIFICACION Y SEGUIMIENTO DE LOS DOCUMENTOS EN MATERIA DE RECURSOS HUMANOS DEL AREA DE GESTION DEL EMPLEO Y BIENESTAR LABORAL</t>
  </si>
  <si>
    <t>10419040903</t>
  </si>
  <si>
    <t>INFORME DE ANALISIS LEGAL EN LA VERIFICACION Y SEGUIMIENTO DE LOS DOCUMENTOS EN MATERIA DE RECURSOS HUMANOS DEL AREA DE GESTION DEL EMPLEO Y BIENESTAR LABORAL</t>
  </si>
  <si>
    <t>CCP SERVICIO ESPECIALIZADO DE INGENIERIA PARA LA REVISION DE COSTOS Y PRESUPUESTOS DE LOS PROYECTOS DE LA SUBDIRECCION DE CONSERVACION</t>
  </si>
  <si>
    <t>INFORME ESPECIALIZADO DE INGENIERIA PARA LA REVISION DE COSTOS Y PRESUPUESTOS DE LOS PROYECTOS DE LA SUBDIRECCION DE CONSERVACION</t>
  </si>
  <si>
    <t>CCP CONTRATACION DEL SERVICIO DE COORDINACION DE MANTENIMIENTO RUTINARIO Y EMERGENCIAS POR ADMINISTRACION DIRECTA A CARGO DE LAS UNIDADES ZONALES DE LA SUBDIRECCION DE OPERACIONES</t>
  </si>
  <si>
    <t>10443912423</t>
  </si>
  <si>
    <t>INFORME DE MANTENIMIENTO RUTINARIO Y EMERGENCIAS POR ADMINISTRACION DIRECTA A CARGO DE LAS UNIDADES ZONALES DE LA SUBDIRECCION DE OPERACIONES</t>
  </si>
  <si>
    <t>CCP SERVICIO DE ASISTENCIA TÉCNICA EN TOPOGRAFIA PARA EL AREA DE GESTION DE INFRAESTRUCTURA VIAL DE LA DIRECCION DE SUPERVISION</t>
  </si>
  <si>
    <t>10466218095</t>
  </si>
  <si>
    <t>INFORME DE TOPOGRAFIA PARA EL AREA DE GESTION DE INFRAESTRUCTURA VIAL DE LA DIRECCION DE SUPERVISION</t>
  </si>
  <si>
    <t>CCP  SERVICIO TÉCNICO ADMINISTRATIVO PARA LA COORDINACION DE PROCESOS DE SELECCION DEL AREA DE LOGISITICA DE PROVIAS NACIONAL</t>
  </si>
  <si>
    <t>10421283287</t>
  </si>
  <si>
    <t>INFORME ADMINISTRATIVO PARA LA COORDINACION DE PROCESOS DE SELECCION DEL AREA DE LOGISITICA DE PROVIAS NACIONAL</t>
  </si>
  <si>
    <t>CCP  SERVICIO TÉCNICO DE EVALUACION DE INFORMACION DE LA SUBDIRECCION DE CONSERVACION</t>
  </si>
  <si>
    <t>INFORME TÉCNICO DE EVALUACION DE INFORMACION DE LA SUBDIRECCION DE CONSERVACION</t>
  </si>
  <si>
    <t>CCP  SERVICIO ESPECIALIZADO DE INGENIERIA DE TRANSPORTES PARA LA EVALUACION DE LA SEÑALIZACION Y SEGURIDAD VIAL EN LA RUTA PE-18C DE LA RED VIAL NACIONAL PARA LA DIRECCION DE GESTION VIAL</t>
  </si>
  <si>
    <t>10440711010</t>
  </si>
  <si>
    <t>INFORME ESPECIALIZADO DE INGENIERIA DE TRANSPORTES PARA LA EVALUACION DE LA SEÑALIZACION Y SEGURIDAD VIAL EN LA RUTA PE-18C DE LA RED VIAL NACIONAL PARA LA DIRECCION DE GESTION VIAL</t>
  </si>
  <si>
    <t>CCP SERVICIO DE APOYO EN LA REVISION DE EXPEDIENTES RELACIONADOS CON LA LIBERACION DE AREAS PARA PROYECTOS DE INFRAESTRCTURA PARA LA OFICINA DE ASESORIA JURIDICA</t>
  </si>
  <si>
    <t>10428995916</t>
  </si>
  <si>
    <t>INFORME DE REVISION DE EXPEDIENTES RELACIONADOS CON LA LIBERACION DE AREAS PARA PROYECTOS DE INFRAESTRCTURA PARA LA OFICINA DE ASESORIA JURIDICA</t>
  </si>
  <si>
    <t>CCP SERVICIO DE VERIFICACION Y APOYO EN LOS PROCEDIMIENTOS REQUERIDOS POR LAS SUBDIRECCION DE DERECHO DE VIA PARA LAS CONTRATACIONES DE SERVICIOS DE CONSULTORIAS DE OBRAS Y OBRAS DESTINADAS A LA LIBERACION E INTERFERENCIA VINCULADA CON LOS PROCESOS R</t>
  </si>
  <si>
    <t>10443427118</t>
  </si>
  <si>
    <t xml:space="preserve">INFORME EN VERIFICACION DE LOS PROCEDIMIENTOS REQUERIDOS POR LAS SUBDIRECCION DE DERECHO DE VIA PARA LAS CONTRATACIONES DE SERVICIOS DE CONSULTORIAS DE OBRAS Y OBRAS DESTINADAS A LA LIBERACION E INTERFERENCIA VINCULADA CON LOS PROCESOS </t>
  </si>
  <si>
    <t>CCP SERVICIO DE COORDINACION DEL EQUIPO DE MANTENIMIENTO Y EMERGENCIAS VIALES POR ADMINISTRACION DIRECTA A CARGO DE LAS UNIDADES ZONALES DE LA SUBDIRECCION DE OPERACIONES</t>
  </si>
  <si>
    <t>10200151220</t>
  </si>
  <si>
    <t>INFORME DE MANTENIMIENTO Y EMERGENCIAS VIALES POR ADMINISTRACION DIRECTA A CARGO DE LAS UNIDADES ZONALES DE LA SUBDIRECCION DE OPERACIONES</t>
  </si>
  <si>
    <t>CCP SERVICIO ESPECIALIZADO DE INGENIERIA PARA ELABORACION DE TÉRMINOS DE REFERENCIA DEL AREA DE PROYECTOS DE LA SUBDIRECCION DE CONSERVACION</t>
  </si>
  <si>
    <t>INFORME  ESPECIALIZADO DE INGENIERIA PARA ELABORACION DE TÉRMINOS DE REFERENCIA DEL AREA DE PROYECTOS DE LA SUBDIRECCION DE CONSERVACION</t>
  </si>
  <si>
    <t>CONSULTORÍA PARA LA IMPLEMENTACION DE UN COMPONENTE DE SOFTWARE DE FIRMA DIGITAL</t>
  </si>
  <si>
    <t>SOFT &amp; NET SOLUTIONS S.A.C.; 20517342891</t>
  </si>
  <si>
    <t>0</t>
  </si>
  <si>
    <t>IMPLEMENTACION DE UN COMPONENTE DE SOFTWARE DE FIRMA DIGITAL</t>
  </si>
  <si>
    <t>CONSULTORÍA PARA LA LIQUIDACION SMP CV LA JOYA-INFIERNO</t>
  </si>
  <si>
    <t>SUPERVISION Y CONSULTORIA DE OBRAS DE INGENIERIA CIVIL SOCIEDAD ANONIMA CERRADA, 20471326578</t>
  </si>
  <si>
    <t>LIQUIDACION SMP CV LA JOYA-INFIERNO</t>
  </si>
  <si>
    <t>CONSULTORÍA PARA LA SUPERVISION INSTALACION PTES MODULARES PAQUETE 3 HUNUCO-CONTRATO 194-2018</t>
  </si>
  <si>
    <t>YIP INGENIEROS CONSULTORES S.A.C., 20545865158</t>
  </si>
  <si>
    <t>SUPERVISION INSTALACION PTES MODULARES PAQUETE 3 HUNUCO-CONTRATO 194-2018</t>
  </si>
  <si>
    <t>CONSULTORÍA PARA LA INSTALACION Y SUPERVISION DE PUENTES MODULARES .PAQ.1-ICA</t>
  </si>
  <si>
    <t>INSTALACION Y SUPERVISION DE PUENTES MODULARES .PAQ.1-ICA</t>
  </si>
  <si>
    <t>CONSULTORÍA PARA LA SUPERVISION PTES MODULARES PAQUETE 3 JUNIN</t>
  </si>
  <si>
    <t>CONSTRUCTORES Y CONSULTORES ARBOCO SOCIEDAD ANONIMA CERRADA-C Y C ARBOCO S.A.C., 20601638615</t>
  </si>
  <si>
    <t>SUPERVISION PTES MODULARES PAQUETE 3 JUNIN</t>
  </si>
  <si>
    <t>CONSULTORÍA PARA LA SUPERVISION CORREDOR MOQUEGUA - AREQUIPA</t>
  </si>
  <si>
    <t>CONSORCIO CONSULTOR HUALCA-CONSULGAL-24 MOQUEGUA, 20605441760</t>
  </si>
  <si>
    <t>SUPERVISION CORREDOR MOQUEGUA - AREQUIPA</t>
  </si>
  <si>
    <t>CONSULTORÍA PARA LA SUPERVISION POR NIVELES DE SERVICIOS DEL CORREDOR VIAL ALIMENTADOR TUMBES-BOCAPAN</t>
  </si>
  <si>
    <t>CONSORCIO SUPERVISOR TUMBES, 20605561307</t>
  </si>
  <si>
    <t>SUPERVISION POR NIVELES DE SERVICIOS DEL CORREDOR VIAL ALIMENTADOR TUMBES-BOCAPAN</t>
  </si>
  <si>
    <t>CONSULTORÍA PARA LA SUPERVISION CONSERVACION NIVELES SERVICIOS CORREDOR VIAL Nº 01 TACNA</t>
  </si>
  <si>
    <t>CONSORCIO SUPERVISOR CORREDOR VIAL TACNA, 20605346449</t>
  </si>
  <si>
    <t>411728.04</t>
  </si>
  <si>
    <t>SUPERVISION CONSERVACION NIVELES SERVICIOS CORREDOR VIAL Nº 01 TACNA</t>
  </si>
  <si>
    <t>CONSULTORÍA PARA LA SUPERVISION CONSEVACION POR NIVELES DE SERVICIO CORREDOR VIAL Nº2-AREQUIPA MOQUEGUA</t>
  </si>
  <si>
    <t>507484.77</t>
  </si>
  <si>
    <t>SUPERVISION CONSEVACION POR NIVELES DE SERVICIO CORREDOR VIAL Nº2-AREQUIPA MOQUEGUA</t>
  </si>
  <si>
    <t>CONSULTORÍA PARA LA GASTO CORRIENTE-SERVICIO DE LA CONSERVACVION POR NIVELES DE SERVICIO COREDOR VIAL N° 03 APURIMAC.</t>
  </si>
  <si>
    <t>CONSORCIO VIAL APURIMAC, 20605534610</t>
  </si>
  <si>
    <t>512455.68</t>
  </si>
  <si>
    <t>GASTO CORRIENTE-SERVICIO DE LA CONSERVACVION POR NIVELES DE SERVICIO COREDOR VIAL N° 03 APURIMAC.</t>
  </si>
  <si>
    <t>CONSULTORÍA PARA LA SUPERVISION CONSERVACION POR NIVELES DE SERVICIO CORREDOR VIAL 4- CUSCO MADRE DE DIOS</t>
  </si>
  <si>
    <t>CONSORCIO VIAL PAUCARTAMBO, 20605542060</t>
  </si>
  <si>
    <t>502814.69</t>
  </si>
  <si>
    <t>SUPERVISION CONSERVACION POR NIVELES DE SERVICIO CORREDOR VIAL 4- CUSCO MADRE DE DIOS</t>
  </si>
  <si>
    <t>CONSULTORÍA PARA LA SUPERVISION POR NIVELES DE SERVICIO CORREDOR VIAL 12 TUMBES</t>
  </si>
  <si>
    <t>36679.52</t>
  </si>
  <si>
    <t>SUPERVISION POR NIVELES DE SERVICIO CORREDOR VIAL 12 TUMBES</t>
  </si>
  <si>
    <t>CONSULTORÍA PARA LA LIQUIDACION DEL CONTRATO Nª 0211 CONSULTORIA DE ACTUACION DE PLAN DE INFRAESTRUCTURA ECONOMICA PROVINCIAL</t>
  </si>
  <si>
    <t>PAIVA VILLAFUERTE JUAN; 10239237768</t>
  </si>
  <si>
    <t>2500</t>
  </si>
  <si>
    <t>LIQUIDACION DEL CONTRATO Nª 0211 CONSULTORIA DE ACTUACION DE PLAN DE INFRAESTRUCTURA ECONOMICA PROVINCIAL</t>
  </si>
  <si>
    <t>CONSULTORÍA PARA LA SUPERVISION PUENTE LOURDES</t>
  </si>
  <si>
    <t>ROJAS MAMANI DIONISIO, 10021511116</t>
  </si>
  <si>
    <t>SUPERVISION PUENTE LOURDES</t>
  </si>
  <si>
    <t>CONSULTORÍA PARA LA SUPERVISION DEL MP CV YURACNIYU-ACHIPAMPA CONTRATO 160-2012</t>
  </si>
  <si>
    <t>LAZO REYES WILDER, 10201064665</t>
  </si>
  <si>
    <t>SUPERVISION DEL MP CV YURACNIYU-ACHIPAMPA CONTRATO 160-2012</t>
  </si>
  <si>
    <t>CONSULTORÍA PARA LA PAGO LIQUI. CV MACARI-CHUQUIBAMBILLA</t>
  </si>
  <si>
    <t>PINTO RIOS EDWIN EUSEBIO, 10295853811</t>
  </si>
  <si>
    <t>PAGO LIQUI. CV MACARI-CHUQUIBAMBILLA</t>
  </si>
  <si>
    <t>CONSULTORÍA PARA LA PERITO EN MATERIA ECONOMICA FINANCIERA</t>
  </si>
  <si>
    <t>VIZCONDE MARIN LUZ DE MARIA, 10461013126</t>
  </si>
  <si>
    <t>10000</t>
  </si>
  <si>
    <t>PERITO EN MATERIA ECONOMICA FINANCIERA</t>
  </si>
  <si>
    <t>1 SERVICIO DE CONSULTORIA PARA EL DISEÑO Y DIMENSIONAMIENTO DE UN SISTEMA DE GEOLOCALIZACION</t>
  </si>
  <si>
    <t>DNI 08033416 - GALLEGOS CHAVEZ, CESAR AUGUSTO</t>
  </si>
  <si>
    <t>SISTEMA DE GEOLOCALIZACION PARA PROYECTO: CREACION DE UN CENTRO DE ATENCION DE EMERGENCIAS Y URGENCIAS EN LIMA METROPOLITANA Y EL CALALO - 911</t>
  </si>
  <si>
    <t>2 SERVICIO PARA LA VERIFICACION DE CUMPLIMIENTO DE OBLIGACIONES TRIBUTARIAS</t>
  </si>
  <si>
    <t>20511665079 - ESTUDIO BRAVO SHEEN ABOGADOS E.I.R.L.</t>
  </si>
  <si>
    <t>EXPEDIENTES DE 100 CONTRIBUYENTES CON LA VERIFICACION DEL CUMPLIMIENTO DE LAS OBLIGACIONES TRIBUTARIAS FORMALES DESDE EL AÑO 2013 AL 2017</t>
  </si>
  <si>
    <t>3 SERVICIO DE CONSULTORIA PARA LA ELABORACION DE ANTEPROYECTO DEL EDIFICIO DE LA CENTRAL 911</t>
  </si>
  <si>
    <t>DNI 70466650 - LOPEZ VASQUEZ, JESUS ALBERTO</t>
  </si>
  <si>
    <t>ANTEPROYECTO DEL EDIFICIO DE LA CENTRAL 911 PARA PROYECTO: CREACION DE UN CENTRO DE ATENCION DE EMERGENCIAS Y URGENCIAS EN LIMA METROPOLITANA Y EL CALALO - 911</t>
  </si>
  <si>
    <t>4 SERVICIO DE NUEVAS TECNOLOGIAS SATELITALES Y APLICACIONES EN BANDA KU, KA Y OTRAS PARA REDES DE VOZ, VIDEO E INTERNET</t>
  </si>
  <si>
    <t>20601895006 - SOTHELO INNOVATIONS S.A.C. - SOTHELO INN S.A.C.</t>
  </si>
  <si>
    <t>ESTUDIO TECNICO RELATIVO A LAS NUEVAS TECNOLOGIAS SATELITALES Y APLICACIONES EN BANDA KY, KA Y OTRAS REDES DE VOZ Y DATOS</t>
  </si>
  <si>
    <t>5 SERVICIO DE CONSULTORIA PARA LA ELABORACION DEL ANALISIS AMBIENTAL Y SOCIAL (AAS), PLAN DE GESTION AMBIENTAL Y SOCIAL (PGAS) Y CONSULTA PUBLICA EN EL MARCO DEL PROYECTO "CREACION DE UN CENTRO DE ATENCION DE EMERGENCIAS Y URGENCIAS EN LIMA METROPOLITANA Y EL CALLAO - 911"</t>
  </si>
  <si>
    <t>DNI 24301293 - DELGADO QUISPE, JESUS</t>
  </si>
  <si>
    <t>DESARROLLO DEL ANALISIS AMBIENTAL Y SOCIAL (AAS), PLAN DE GESTION AMBIENTAL Y SOCIAL (PGAS) Y CONSULTA PUBLICA EN EL MARCO DEL PROYECTO "CREACION DE UN CENTRO DE ATENCION DE EMERGENCIAS Y URGENCIAS EN LIMA METROPOLITANA Y EL CALLAO - 911"</t>
  </si>
  <si>
    <t>6 SERVICIO DE CONSULTORIA PARA REALIZAR UNA EVALUACION SOCIAL CON ENFOQUE DE GENERO Y POBLACIONES POBRES Y VULNERABLES Y ELABORACION DE UN PLAN DE PARTICIPACION DE PARTES INTERESADAS</t>
  </si>
  <si>
    <t>DNI 41283983 - WONG ESPEJO, WOODY ANDREI</t>
  </si>
  <si>
    <t>EVALUACION SOCIAL CON ENFOQUE DE GENERO, POBLACIONES VULNERABLES Y POBRES (INDIGENAS POBRES Y MUJERES NO INDIGENAS, PERSONAS AFRO DESCENDIENTES E INDIGENAS) EN AREA URBANA; PLAN DE PARTICIPACION DE PARTES INTERESADAS - PPPI PARA PROYECTO: CREACION DE UN CENTRO DE ATENCION DE EMERGENCIAS Y URGENCIAS EN LIMA METROPOLITANA Y EL CALALO - 911</t>
  </si>
  <si>
    <t>7 SERVICIO DE CONSULTORIA ESPECIALIZADA PARA LA ELABORACION DE UNA ESTRATEGIA DE ADQUISICIONES DE PROYECTO ORIENTADA AL DESARROLLO (EAPD) PARA EL PROYECTO "CREACION DE UN SISTEMA DE ATENCION DE EMERGENCIAS, URGENCIAS E INFORMACION EN LIMA METROPOLITANA Y EL CALLAO 911"</t>
  </si>
  <si>
    <t>DNI 06474614 - PATIÑO GARRIDO, OSWALDO MARIANO</t>
  </si>
  <si>
    <t>ESTRATEGIA DE ADQUISICIONES DEL PROYECTO ORIENTADA AL DESARROLLO (EAPD) PARA PROYECTO: CREACION DE UN CENTRO DE ATENCION DE EMERGENCIAS Y URGENCIAS EN LIMA METROPOLITANA Y EL CALLAO - 911</t>
  </si>
  <si>
    <t>8 DESEMBOLSO CORRESPONDIENTE AL PAGO A PROINVERSION POR LA PROMOCION Y ADJUDICACION DE LOS PROYECTOS REGIONALES DE BANDA ANCHA DE JUNIN, PUNO, MOQUEGUA Y TACNA</t>
  </si>
  <si>
    <t>20380799643 - AGENCIA DE PROMOCION DE LA INVERSION PRIVADA - PROINVERSION</t>
  </si>
  <si>
    <t>9 SERVICIO DE CONSULTORIA ESPECIALIZADA PARA ELABORACION DEL MANUAL DE OPERACIONES DEL PROYECTO "CREACION DE UN SISTEMA DE ATENCION DE EMERGENCIAS, URGENCIAS E INFORMACION EN LIMA METROPOLITANA Y EL CALLAO 911"</t>
  </si>
  <si>
    <t>20493119665 - OP &amp; CONSULTORES ASOCIADOS SOCIEDAD ANONIMA CERRADA</t>
  </si>
  <si>
    <t>MANUAL DE OPERACIONES DEL PROYECTO "CREACION DE UN CENTRO DE ATENCION DE EMERGENCIAS, URGENCIAS E INFORMACION MEDIANTE UN NUMERO UNICO 911 EN LIMA METROPOLITANA Y EL CALLAO"</t>
  </si>
  <si>
    <t>10 SERVICIO DE CONSULTORIA PARA LA AUDITORIA DE SEGUIMIENTO PARA LA VIGENCIA DE LA CERTIFICACION EN GESTION DE LA CALIDAD ISO 9001:2015 DE LA DIRECCION DE FISCALIZACION Y SANCION DEL PROGRAMA NACIONAL DE TELECOMUNICACIONES</t>
  </si>
  <si>
    <t>20477982213 - CERTIFIKA CONSULTORES SOCIEDAD ANONIMA CERRADA</t>
  </si>
  <si>
    <t>INFORME DE AUDITORIA DE SEGUIMIENTO CONTENIENDO EL BALANCE GLOBAL DE LAS FORTALEZAS Y AREAS DE MEJORAS IDENTIFICADAS DURANTE LA AUDITORIA QUE PERMITA REUNIR EVIDENCIAS OBJETIVAS DE LA CONFORMIDAD DEL SISTEMA DE GESTION DE LA CALIDAD IMPLEMENTADO Y SU EFICACIA EN EL LOGRO DE LOS RESULTADOS ESPERADOS, ASI COMO OBSERVACIONES, OPORTUNIDADES DE MEJORA, RECOMENDACIONES Y CONCLUSIONES</t>
  </si>
  <si>
    <t>11 CONSULTORIA ESPECIALIZADA EN LA INSPECCION Y EVALUACION DE LA INFRAESTRUCTURA EXISTENTE DE LA RED DE TRANSPORTE DEL PROYECTO "INSTALACION DE BANDA ANCHA PARA LA CONECTIVIDAD INTEGRAL Y DESARROLLO SOCIAL DE LA REGION CAJAMARCA"</t>
  </si>
  <si>
    <t>DNI 08787731 - GOLD ARAOZ, RAFAEL ALFREDO</t>
  </si>
  <si>
    <t>ANALISIS COMPARATIVO ENTRE LAS ESPECIFICACIONES TECNICAS SEÑALADAS EN EL CONTRATO DEL PROYECTO Y LA DOCUMENTACION PRESENTADA POR LA EMPRESA; REVISION DE LOS ASPECTOS TECNICOS A NIVEL DE MUESTREO RELACIONADOS AL CUMPLIMIENTO DEL CONTRATO SUSCRITO PARA LA CONSTRUCCION DE LA RED DE TRANSPORTE POR PARTE DE LA EMPRESA; ANALISIS DE LA SITUACION DE LOS BIENES MUEBLES DE LA RED DE TRANSPORTE; ANALISIS DE RIESGO</t>
  </si>
  <si>
    <t>12 PAGO DE LIBROS BLANCOS DE LA LICITACION PUBLICA ESPECIAL DEL PROCESO DE PROMOCION DE LA INVERSION PRIVADA PARA LA EJECUCION DE LOS PROYECTOS "INSTALACION DE LA BANDA ACNHA PARA LA CONECTIVIDAD INTEGRAL Y EL DESARROLLO SOCIAL DE LA REGION AMAZONAS, INSTALACION DE LA BANDA ANCHA PARA LA CONECTIVIDAD INTEGRAL Y DESARROLLO SOCIAL DE LA REGION ICA E INSTALACION DE LA BANDA ANCHA PARA LA CONECTIVIDAD INTEGRAL Y DESARROLLO SOCIAL DE LA REGION LIMA</t>
  </si>
  <si>
    <t>PAGO DE LIBROS BLANCOS DE LA LICITACION PUBLICA ESPECIAL DEL PROCESO DE PROMOCION DE LA INVERSION PRIVADA PARA LA EJECUCION DE LOS PROYECTOS "INSTALACION DE LA BANDA ACNHA PARA LA CONECTIVIDAD INTEGRAL Y EL DESARROLLO SOCIAL DE LA REGION AMAZONAS, INSTALACION DE LA BANDA ANCHA PARA LA CONECTIVIDAD INTEGRAL Y DESARROLLO SOCIAL DE LA REGION ICA E INSTALACION DE LA BANDA ANCHA PARA LA CONECTIVIDAD INTEGRAL Y DESARROLLO SOCIAL DE LA REGION LIMA</t>
  </si>
  <si>
    <t>13 SERVICIO DE CONSULTORIA PARA LA INSPECCION Y EVALUACION DE LA INFRAESTRUCTURA EXISTENTE DE LA RED DE TRANSPORTE DEL PROYECTO "INSTALACION DE LA BANDA ANCHA PARA LA CONECTIVIDAD INTEGRAL Y DESARROLLO SOCIAL" EN LAS REGIONAES DE TUMBES Y PIURA</t>
  </si>
  <si>
    <t>33500</t>
  </si>
  <si>
    <t>14 CONSULTORIA LEGAL PARA LA OFICINA DE ASESORIA LEGAL RESPECTO A LA IMPLEMENTACION DEL DECRETO DE URGENCIA Nº 041-2019 Y LA SUSCRIPCION DE LAS ADENDAS RESPECTIVAS EN LOS CONTRATOS DE FINANCIAMIENTO SOBRE INSTALACION EN BANDA ANCHA PARA LA CONECTIVIDAD INTEGRAL Y DESARROLLO SOCIAL DE REGIONES A CARGO DEL PRONATEL</t>
  </si>
  <si>
    <t>20101093027 - ESTUDIO GRAU S. CIVIL DE R. L.</t>
  </si>
  <si>
    <t xml:space="preserve"> IMPLEMENTACION DEL DECRETO DE URGENCIA Nº 041-2019 Y LA SUSCRIPCION DE LAS ADENDAS RESPECTIVAS EN LOS CONTRATOS DE FINANCIAMIENTO SOBRE INSTALACION EN BANDA ANCHA PARA LA CONECTIVIDAD INTEGRAL Y DESARROLLO SOCIAL DE REGIONES A CARGO DEL PRONATEL</t>
  </si>
  <si>
    <t>PAGO POR VENTA DE ACTIVOS EN EL MARCO DE LO DISPUESTO EN EL DECRETO LEGISLATIVO N° 01362 (LIBRO BLANCO DE PROYECTOS REGIONALES DE BANDA ANCHA ANCASH, AREQUIPA, HUÁNUCO, LA LIBERTAD, PASCO Y SAN MARTÍN) A PROINVERSIÓN.</t>
  </si>
  <si>
    <t>DESEMBOLSO CORRESPONDIENTE AL PAGO A PROINVERSION POR LA PROMOCION Y ADJUDICACION DE LOS PROYECTOS REGIONALES DE BANDA ANCHA ANCASH, AREQUIPA, HUÁNUCO, LA LIBERTAD, PASCO Y SAN MARTÍN) A PROINVERSIÓN.</t>
  </si>
  <si>
    <t>1: SERVICIO DE REVISIÓN DE DOCUMENTOS TÉCNICOS PARA LA MODIFICACIÓN EN LA FASE EJECUCIÓN DE LAS IOARRS Y PROYECTO DE INVERSIÓN CONSIDERADAS EN LA ADDENDA N° 02 DEL CONTRATO NEC3, OPCIÓN F, DENOMINADO “VILLA DE ATLETAS</t>
  </si>
  <si>
    <t>CONSULTORES PARA DECISIONES ESTRATEGICAS S.A.C. - DEE CONSULTORES- (20508520671)</t>
  </si>
  <si>
    <t>INVERSIÓN PÚBLICA PANAMERICANOS</t>
  </si>
  <si>
    <t>21. CULTURA Y DEPORTE</t>
  </si>
  <si>
    <t>2: CONTRATAR EL SERVICIO DE CONSULTORÍA LEGAL ESPECIALIZADA EN MATERIA TRIBUTARIA PARA LA REVISIÓN Y ANÁLISIS LEGAL DE LAS CONSULTAS QUE LA OFICINA DE ADMINISTRACIÓN FORMULE RESPECTO AL TRATAMIENTO TRIBUTARIO APLICABLE A LA CONTRATACION DE SERVICIOS DE DIVERSA INDOLE.</t>
  </si>
  <si>
    <t>ESTUDIO RUBIO LEGUIA NORMAND Y ASOCIADOS S.CIVIL DE R.L.- (20101056091)</t>
  </si>
  <si>
    <t>ASESORIA LEGAL ESPECIALIZADA / SECTORIAL</t>
  </si>
  <si>
    <t>3: CONTRATAR EL SERVICIO DE CONSULTORÍA LEGAL ESPECIALIZADA EN MATERIA TRIBUTARIA PARA LA REVISIÓN Y ANÁLISIS LEGAL DE LAS CONSULTAS QUE LA OFICINA DE ADMINISTRACIÓN FORMULE RESPECTO AL TRATAMIENTO TRIBUTARIO APLICABLE A LA CONTRATACION DE SERVICIOS DE DIVERSA INDOLE.</t>
  </si>
  <si>
    <t>ESTUDIO RUBIO LEGUIA NORMAND Y ASOCIADOS S.CIVIL DE R.L.- (20101056091    )</t>
  </si>
  <si>
    <t>4: SERVICIO ESPECIALIZADO EN MATERIA DE GESTIÓN PÚBLICA Y/O PRIVADA PARA ELABORAR UN TARIFARIO PARA EL USO DE LOS AMBIENTES DE LAS SEDES DEPORTIVAS BAJO LA ADMINISTRACIÓN DEL PEJP 2019</t>
  </si>
  <si>
    <t>ORIA CHAVARRIA WILLIAM- (10085447861    )</t>
  </si>
  <si>
    <t>ESPECIALIDAD TÉCNICA</t>
  </si>
  <si>
    <t>5: CONTRATACION DE CONSULTORIA LEGAL PARA LA  ASESORIA EN LA EJECUCION DE CONTRATOS DE INGENIERIA  Y DE CONSTRUCCION NEC3 PARA LA OFICINA  DE ASESORIA JURIDICA</t>
  </si>
  <si>
    <t>ABOGADOS CONSULTORES S.A.- (20294066421    )</t>
  </si>
  <si>
    <t>ASESORIA LEGAL SOBRE INVERSIONES</t>
  </si>
  <si>
    <t>6: ADENDA Nº 1 AL CONTRATO N° 018 - 2018 – MTC/PEJP2019.01.03 CONTRATACIÓN DE CONSULTORÍA LEGAL PARA LA ASESORÍA EN LA EJECUCIÓN DE CONTRATOS DE INGENIERÍA Y DE CONSTRUCCIÓN NEC3 OPCIÓN F PARA LA OFICINA DE ASESORÍA JURÍDICA DEL PROYECTO ESPECIAL PARA LA PREPARACIÓN Y DESARROLLO DE LOS XVIII JUEGOS PANAMERICANOS 2019</t>
  </si>
  <si>
    <t>7: SERVICIO DE CONSULTORIA LEGAL ESPECIALIZADA EN MATERIA CONTRACTUAL PARA LA INTERPRETACION DE LA CLAUSULA DE PATRIMONIO EN ESPECIE (VIK) DEL CONTRATO DE PRESTACION DE SERVICIOS PARA LA PROVISION DE ENERGIA TEMPORAL</t>
  </si>
  <si>
    <t>ESTUDIO ECHECOPAR S.R.L.- (20510037562    )</t>
  </si>
  <si>
    <t>8: SERVICIO DE REVISIÓN Y EVALUACIÓN DE LOS DOCUMENTOS TECNICOS PARA LA MODIFICACIÓN EN LA FASE DE EJECUCIÓN DEL PIP "MEJORAMIENTO DE LOS SERVICIOS DEPORTIVOS DE LA VILLA DEPORTIVA NACIONAL-VIDENA,SAN LUIS</t>
  </si>
  <si>
    <t>REUSCHE LUMMIS JAIME JAVIER- (00632499)</t>
  </si>
  <si>
    <t xml:space="preserve">9: LEVANTAMIENTO DE OBSERVACIONES DEL EXPEDIENTE DE SOLICITUD DE USO DE AGUA PRESENTADO A LA AUTORIDAD NACIONAL DEL AGUA, PARA EL PROYECTO "CREACIÓN DE LOS SERVICIOS DEPORTIVOS DE REMO Y CANOTAJE SPRINT EN PUERTO VIEJO, DISTRITO DE SAN ANTONIO, PROVINCIA DE CAÑETE, DEPARTAMENTO DE LIMA" </t>
  </si>
  <si>
    <t>SUAREZ DIAGNINO CARLOS ENRIQUE (07234666)</t>
  </si>
  <si>
    <t>10: SERVICIO DE CONSULTORÍA LEGAL ESPECIALIZADA PARA LA ATENCIÓN DE CONSULTAS REFERIDAS A LAS PENALIDADES APLICABLES AL CONTRATO NEC3, OPCIÓN F PARA LA ENTREGA DE UNA VILLA DE ATLETAS, EL PLATAFORMA PARA LOS TRABAJOS DE OVERLAY Y TRABAJOS DE HABILITACIÓN URBANA PARA LOS JUEGOS PANAMERICANOS Y PARAPANAMERICANOS LIMA 2019</t>
  </si>
  <si>
    <t>ABOGADOS CONSULTORES S.A.- (20294066421)</t>
  </si>
  <si>
    <t>11: SERVICIO DE CONSULTORIA PARA LA ELABORACIÓN DEL ESTUDIO DE MERCADO DEL PLAN MAESTRO DE LA VILLA PANAMERICANA EN EL MARCO DEL LEGADO DE LOS XVIII JUEGOS PANAMERICANOS Y SEXTOS JUEGOS PARAPANAMERICANOS LIMA 2019</t>
  </si>
  <si>
    <t>ARELLANO INVESTIGACION DE MARKETING S.A.- (20306302621)</t>
  </si>
  <si>
    <t>12: SERVICIO DE MONITOREO DE RIESGO BIOLÓGICO EN LA SEDE VIDENA Y EL DERBY DEL PEJP 2019</t>
  </si>
  <si>
    <t>MEDILABORIS S.A.C.- (20557745522)</t>
  </si>
  <si>
    <t>13: SERVICIO DE MONITOREO DE AGENTES DE RIESGO FISICO (ILUMINACIÓN) Y RIESGO DISERGONOMICO EN LA SEDE VIDENA Y DERBY DEL PEJP</t>
  </si>
  <si>
    <t>ERGO CONSULTING EMPRESA INDIVIDUAL DE RESPONSABILIDAD LIMITADA - ERGO CONSULTING E.I.R.L.- (20548840105)</t>
  </si>
  <si>
    <t>14: CONTRATACION DEL SERVICIO PARA LA ELABORACION DE INFORME FINANCIERO DE CIERRE CORRESPONDIENTE AL ACUERDO DE ENTRENAMIENTO CELEBRADO ENTRE EL REINO UNIDO DE GRAN BRETAÑA E IRLANDA DEL NORTE Y EL PROYECTO ESPECIAL PARA LA PREPARACION Y DESARROLLO DE LOS XVIII JUEGOS PANAMERICANOS Y SEXTOS JUEGOS PARAPANAMERICANOS DEL 2019 LIMA 2019</t>
  </si>
  <si>
    <t>23850</t>
  </si>
  <si>
    <t>15: SERVICIO DE ASESORÍA ESPECIALIZADA EN MATERIA DE SEGUROS PARA LA OFICINA DE ADMINISTRACION DEL PROYECTO ESPECIAL LEGADO JUEGOS PANAMERICANOS</t>
  </si>
  <si>
    <t>AHF ASESORES DE SEGUROS S.A.C.- (20522997642)</t>
  </si>
  <si>
    <t>33000</t>
  </si>
  <si>
    <t>16: SERVICIO DE ASESORIA ESPECIALIZADA EN MATERIA DE SEGUROS PARA LA OFICINA DE ADMINISTRACIÓN DEL PROYECTO ESPECIAL LEGADO JUEGOS PANAMERICANOS Y PARAPANAMERICANOS</t>
  </si>
  <si>
    <t>VALLARINO RAMIREZ  GASTON JOSE ANTONIO- (01027800)</t>
  </si>
  <si>
    <t>17: CONTRATACIÓN DEL SERVICIO DE ASESORÍA LEGAL EN MATERIA CONTRACTUAL Y SEGUIMIENTO DE LAS ETAPAS DE FORMULACIÓN Y CIERRE DE CONVENIOS DE COLABORACIÓN INTERINSTITUCIONAL DEL PROYECTO ESPECIAL. </t>
  </si>
  <si>
    <t>SEQUEIROS CONDORHUAMAN CRISTIAN JOEL- (04159545)</t>
  </si>
  <si>
    <t>18: SERVICIO DE ASESORIA ESPECIALIZADA EN MATERIA DE SEGUROS PARA LA OFICINA DE ADMINISTRACIÓN DEL PROYECTO ESPECIAL LIMA 2019</t>
  </si>
  <si>
    <t>12272</t>
  </si>
  <si>
    <t>19: SERVICIO DE CONSULTORÍA LEGAL SOBRE IMPLICANCIAS PENALES DE LA AFECTACIÓN DE LA IMAGEN DEL PROYECTO ESPECIAL DE LOS XVIII JUEGOS PANAMERICANOS Y SEXTOS PARAPANAMERICANOS LIMA 2019</t>
  </si>
  <si>
    <t>AZABACHE CARACCIOLO E.I.R.L.- (20378889821)</t>
  </si>
  <si>
    <t>16600</t>
  </si>
  <si>
    <t>20: PRESTACIÓN DEL SERVICIO DE CONSULTORÍA LEGAL ALTAMENTE ESPECIALIZADA POR UN MÁXIMO DE SESENTA Y SIETE (67) HORAS PARA BRINDAR ACOMPAÑAMIENTO, REPRESENTAR, ATENDER LAS CONSULTAS Y ELABORAR ESCRITOS E INFORMES DE ÍNDOLE LEGAL QUE SE PRESENTEN DURANTE EL TRÁMITE DE DIVERSOS PROCEDIMIENTOS EN EL MARCO DEL DISPUTE ADJUDICATION BOARD (DAB)</t>
  </si>
  <si>
    <t>21: CONTRATACIÓN DEL SERVICIO PARA ELABORAR EXPEDIENTES TÉCNICOS PARA LA IMPLEMENTACIÓN DE REDES DE GASES MEDICINALES EN OCHO ESTABLECIMIENTOS DE SALUD QUE DETERMINE EL MINISTERIO DE SALUD EN EL MARCO DEL DECRETO DE URGENCIA N° 066-2020 Y ELABORAR EL PROYECTO DE TÉRMINOS DE REFERENCIA PARA LA SELECCIÓN </t>
  </si>
  <si>
    <t>ASOCIACION PARA EL DESARROLLO ECONOMICO SOCIAL FINANDES-ADES-FINANDES- (20563625687)</t>
  </si>
  <si>
    <t>CONSULTORÍA PARA LA ELABORACIÓN DEL PLAN DE GOBIERNO DIGITAL CORRESPONDIENTE AL PERIODO 2019-2023 DE LA APN</t>
  </si>
  <si>
    <t>10026430386</t>
  </si>
  <si>
    <t>INFORME</t>
  </si>
  <si>
    <t>CONSULTORÍA QUE EFECTÚE ESTUDIOS DE RELEVAMIENTO CON MAGNETÓMETRO QUE PERMITA LA IDENTIFICACIÓ DE (04) OBJETOS SUMERGIDOS.</t>
  </si>
  <si>
    <t>20340420803</t>
  </si>
  <si>
    <t>CONSULTORÍA PARA EL CALCULO DE TARIFAS POR COBRAR DE LOS SERVICIOS PORTUARIOS</t>
  </si>
  <si>
    <t>20392920171</t>
  </si>
  <si>
    <t xml:space="preserve">CONSULTORÍA PARA LA IMPLEMENTACIÓN DE LA RECOMPOSICIÓN Y AMPLIACIÓN DEL ALCANCE DE LA CERTIFICACION ISO </t>
  </si>
  <si>
    <t>20492185834</t>
  </si>
  <si>
    <t>SERVICIO DE CONTROL Y MONITOREO DEL DRAGADO</t>
  </si>
  <si>
    <t>20522404331</t>
  </si>
  <si>
    <t>CONSULTORÍA PARA LA ELABORACIÓN DEL DIAGNÓSTICO LEGAL SOBRE NORMATIVA AMBIENTAL EN MATERIA PORTUARIA.</t>
  </si>
  <si>
    <t>20537674432</t>
  </si>
  <si>
    <t>SERVICIO DE DETECCIÓN DE VULNERABILIDAD EN INFRAESTRUCTURA TECNOLOGICA.</t>
  </si>
  <si>
    <t>20546970826</t>
  </si>
  <si>
    <t>SERVICIO PARA EL DISEÑO Y EJECUCIÓN DE ESTRATEGIAS DE PLANIFICACIÓN Y COMUNICACIÓN ASERTIVA</t>
  </si>
  <si>
    <t>20553814457</t>
  </si>
  <si>
    <t>CONSULTORIA JURIDICA DE LAS INVERSIONES MINIMAS Y ADICIONALES ESTABLECIDOS EN LOS CONTRATOS DE CONCESIÓN.</t>
  </si>
  <si>
    <t>20555113499</t>
  </si>
  <si>
    <t>SERVICIO DE PERCEPCIÓN SOBRE SERVICIOS PRESTADOS POR LOS TERMINALES PORTUARIOS.</t>
  </si>
  <si>
    <t>20601325307</t>
  </si>
  <si>
    <t>CONSULTORIA PARA LA ESTRUCTURACIÓN DEL PLAN MAESTRO DEL TP MATARANI.</t>
  </si>
  <si>
    <t>20601433908</t>
  </si>
  <si>
    <t>SERVICIO DE ACTUALIZACIÓN DEL PLAN MAESTRO DEL TPC</t>
  </si>
  <si>
    <t>20602444113</t>
  </si>
  <si>
    <t xml:space="preserve">CONSULTORÍA ANALISIS Y MEJORA DE INFRAESTRUCTURA Y SERVICIOS PORTUARIOS EN EL TPNMC </t>
  </si>
  <si>
    <t>20603965150</t>
  </si>
  <si>
    <t>SERVICIO DE SUPERVISIÓN DE DISEÑO TPG SAN MARTIN - PISCO Y TPM SALAVERRY - TRUJILLO</t>
  </si>
  <si>
    <t>10074148951</t>
  </si>
  <si>
    <t xml:space="preserve">SERVICIO ANALISIS TECNICO JURIDICO DE LOS EFECTOS DE LA RM N° 321-2018-PCM, </t>
  </si>
  <si>
    <t>10081903838</t>
  </si>
  <si>
    <t>SERVICIO DE IMPLEMENTACIÓN DE UNA METODOLOGIA PARA ADMINISTRAR PROYECTOS TI</t>
  </si>
  <si>
    <t>10094911465</t>
  </si>
  <si>
    <t>SERVICIO CONCERNIENTE A LA ELABORACIÓN DE DIRECTIVA QUE REGULE EL TRAMITE DE ATECIÓN DE LOS PROYECTOS DE APP EN MATERIA PORTUARIA</t>
  </si>
  <si>
    <t>10103723014</t>
  </si>
  <si>
    <t xml:space="preserve">CONSULTORÍA ESPECIALIDAD INGENIERIA MECANICA PARA ETO DEL PROYECTO "CONSTRUCCIÓN DEL EMBARCADERO FLUVIAL CABO PANTOJA" </t>
  </si>
  <si>
    <t>10103944207</t>
  </si>
  <si>
    <t>CONSULTORÍA PARA REVISAR Y ADECUAR LA PROPUESTA DE MODIFICACIÓN DE LA ESTRUCTURA ORGANIZA Y FUNCIONES DE LA APN.</t>
  </si>
  <si>
    <t>10180882265</t>
  </si>
  <si>
    <t>SERVICIO PARA LA ELABORACIÓN DE UNA NORMA QUE REGULE EL PROCEDIMIENTO DE COBRO Y APLICACIÓN DE INTERESES RESPECTO A OBLIGACIONES PECUNIARIAS.</t>
  </si>
  <si>
    <t>10401693551</t>
  </si>
  <si>
    <t>CONSULTORÍA CONCERNIENTE A ELABORACIÓN DEL ANALISIS DE LA IMPLEMENTACIÓN LEGAL DE PREVENCIÓN CONTRA EL ACOSO EN EL AMBITO LABORAL</t>
  </si>
  <si>
    <t>10403500289</t>
  </si>
  <si>
    <t>CONSULTORÍA PARA EL ANALISIS DEL IFNORME DE AUDITORIA DE CUMPLIMIENTO</t>
  </si>
  <si>
    <t>10407143120</t>
  </si>
  <si>
    <t>SERVICIO PARA APOYO A EX SERVIDORES, COMO PARTE DE SUS FUNCIONES EN SUS DE ORIGEN O PROVINCIAS DE LA APN</t>
  </si>
  <si>
    <t>10409475219</t>
  </si>
  <si>
    <t>SERVICIO PARA DETERMINAR LA FACULTAD DE LA AUTORIDAD PORTUARIA NACIONAL,  RESPECTO AL RECONOCIMIENTO DE LA CERTIFICACIÓN DE LOS PUERTOS Y TERMINALES DEL SISTEMA PORTUARIO NACIONA</t>
  </si>
  <si>
    <t>10421550901</t>
  </si>
  <si>
    <t xml:space="preserve">SERVICIO PARA COORDINACIONES CON PRODURADURIA PÚBLICA DEL MTC, PARA SEGUIMIENTO DE PROCESOS EN ETAPA DE CONCILIACIÓN Y/O ARBITRAJE </t>
  </si>
  <si>
    <t>10427690402</t>
  </si>
  <si>
    <t>CONSULTORÍA PARA LA ACTUALIZACIÓN DEL PLAN MAESTRO DEL TERMINAL PORTUARIO DEL CALLAO</t>
  </si>
  <si>
    <t>500411.32</t>
  </si>
  <si>
    <t>SERVICIO PARA ANALISIS DE LEGALIDAD DE TIPOS INFRACTORESREGULADOS EN EL REGLAMENTO DE RGIS PARA LA ACTIVIDAD PORTUARIA</t>
  </si>
  <si>
    <t>20604219109</t>
  </si>
  <si>
    <t xml:space="preserve">SERVICIO EN LA ESPECIALIDAD DE INGENIERÍA SANITARIA QUE TENDRÁ A SU CARGO LA REVISIÓN Y APROBACIÓN DEL SISTEMA SANITARIO Y SISTEMA CONTRAINCENDIOS </t>
  </si>
  <si>
    <t>10080228061</t>
  </si>
  <si>
    <t>CONSULTORIA JURIDICA CONSISTE EN EL SEGUIMIENTO DE LA IMPLEMENTACIÓN POR PARTE DE LA APN DE LA NORMATIVA ES MATERIA INTERNACIONAL MARÍTIMO PORTUARIO</t>
  </si>
  <si>
    <t>10093002291</t>
  </si>
  <si>
    <t>SERVICIO DE AUTOMATIZACIÓN DE METODOLOGÍA PARA LA GESTIÓN DE PROYECTOS</t>
  </si>
  <si>
    <t>8000</t>
  </si>
  <si>
    <t>SERVICIO SOBRE LA IMPLEMENTACIÓN POR PARTE DE LA APN DE MECANISMOS/SISTEMAS DE SOLUCIÓN DE CONTROVERSIAS EN MATERIA PORTUARIA.</t>
  </si>
  <si>
    <t>10096445101</t>
  </si>
  <si>
    <t>SERVICIO PARA LA REVISIÓN Y ACTUALIZACIÓN DE LOS PLANES MAESTROS DE LOS TERMINALES PORTUARIOS DE ILO, SALAVERRY Y PAITA.</t>
  </si>
  <si>
    <t>10099314791</t>
  </si>
  <si>
    <t>56000</t>
  </si>
  <si>
    <t>SERVICIO EN LA ESPECIALIDAD DE INGENIERÍA CIVIL PARA  REVISIÓN Y APROBACIÓN EL ESTUDIO DE MECÁNICA DE SUELOS Y GEOTECNIA DEL ETO DEL PROYECTO TNM CHANCAY</t>
  </si>
  <si>
    <t>10101588942</t>
  </si>
  <si>
    <t>SERVICIO PARA EL ANÁLISIS E INTERPRETACIÓN DE LAS NORMAS QUE REGULAN EL PLAZO DE OTORGAMIENTO DE LA ADMINISTRACIÓN DE INFRAESTRUCTURA PORTUARIA DE USO PÚBLICO VÍA CONTRATOS APP.</t>
  </si>
  <si>
    <t>10102688878</t>
  </si>
  <si>
    <t>18000</t>
  </si>
  <si>
    <t>SERVICIO EN LA ESPECIALIDAD DE EQUIPAMIENTO PORTUARIO PARA LA REVISIÓN DEL EXPEDIENTE TÉCNICO CORRESPONDIENTE TERMINAL PORTUARIO CHANCAY</t>
  </si>
  <si>
    <t>SERVICIO PARA LA REALIZACIÓN DE UNA ASESORÍA JURÍDICA EN MATERIA LEGISLACIÓN DE CONTRATACIONES DEL ESTADO DE LA APN.</t>
  </si>
  <si>
    <t>10106850459</t>
  </si>
  <si>
    <t>SERVICIO DE ASESORÍA PARA EL SEGUIMIENTO DE IMPLEMENTACIÓN DE MEDIDAS DE PREVENCIÓN DEL COVID 19 COMO PARTE DE LAS NORMAS SOCIO LABORALES</t>
  </si>
  <si>
    <t>40000</t>
  </si>
  <si>
    <t>CONSULTORIA EN LA ESPECIALIDAD DE ELECTRICA, COMUNICACIONES Y HVAC PARA PROYECTO TP CHANCAY</t>
  </si>
  <si>
    <t>10406662379</t>
  </si>
  <si>
    <t>SERVICIO DE ANÁLISIS DEL DESEMPEÑO DE LAS INVERSIONES EN INFRAESTRUCTURA Y EQUIPAMIENTO DE LOS TERMINALES PORTUARIOS CONCESIONADOS DE USO PÚBLICO DEL SISTEMA PORTUARIO NACIONAL</t>
  </si>
  <si>
    <t>10431694986</t>
  </si>
  <si>
    <t>SERVICIO DE ACTUALIZACIÓN DE LAS TABLAS ASME-VM Y DIAGRAMAS DE FLUJO DE LOS PROCEDIMIENTOS ADMINISTRATIVOS Y SERVICIOS PRESTADOS EN EXCLUSIVIDAD DE APN</t>
  </si>
  <si>
    <t>10446613397</t>
  </si>
  <si>
    <t>CONSULTORÍA EN LA ESPECIALIDAD DE INGENIERÍA CIVI</t>
  </si>
  <si>
    <t>15600958701</t>
  </si>
  <si>
    <t xml:space="preserve">SERVICIO DE CONSULTORÍA PARA REALIZAR LA EVALUACIÓN COSTO-BENEFICIO, CONSIDERANDO LOS COSTOS Y BENEFICIOS SOCIALES </t>
  </si>
  <si>
    <t>20565249089</t>
  </si>
  <si>
    <t>29500</t>
  </si>
  <si>
    <t>SERVICIO DE CONSULTORIA PARA LA ELABORACIÓN DE UN BENCHMARKING SOBRE PROCEDIMIENTOS ADMINISTRATIVOS Y MECANISMOS DE CUMPLIMIENTO NORMATIVO, ASI COMO INSTRUCTIVOS, EN EL SERVICIO DE TRANSPORTE TERRESTRE DE PASAJEROS EN LOS PAÍSES DE LA OCDE Y DE CIUDADES DE LATINOAMÉRICA.</t>
  </si>
  <si>
    <t>10082319421</t>
  </si>
  <si>
    <t>34400</t>
  </si>
  <si>
    <t>SERVICIO DE CONSULTORIA PARA LA ELABORACIÓN DE ESTUDIO DE PAUTAS METODOLOGICAS DE LA FISCALIZACIÓN E INDICADORES DE EFECTIVIDAD DE LA ACTIVIDAD DE FISCALIZACIÓN DE LA ATU.</t>
  </si>
  <si>
    <t>10406293659</t>
  </si>
  <si>
    <t>15600</t>
  </si>
  <si>
    <t>CONTRATACIÓN DEL SERVICIO DE CONSULTORÍA PARA LA IDENTIFICACIÓN Y ELABORACIÓN DE INSTRUCTIVOS DE FISCALIZACIÓN Y SANCIÓN DEL SERVICIO DE TRANSPORTE TERRESTRE DE PASAJEROS.</t>
  </si>
  <si>
    <t>10400678397</t>
  </si>
  <si>
    <t>ESTUDIO CONCEPTUAL PARA LA AMPLIACIÓN DEL TRAMO SUR DEL COSAC</t>
  </si>
  <si>
    <t xml:space="preserve"> ESTUDIO CONCEPTUAL PARA EL MEJORAMIENTO DE LA ACCESIBILIDAD PEATONAL DESDE Y HACIA LAS ESTACIONES DEL METROPOLITANO</t>
  </si>
  <si>
    <t>ESTUDIO CONCEPTUAL PARA EL MEJORAMIENTO FÍSICO Y OPERACIONAL DE LA ESTACIÓN PLAZA DE FLORES DEL METROPOLITANO</t>
  </si>
  <si>
    <t>SERVICIO DE CONSULTORÍA PARA LA ELABORACIÓN DE PROPUESTA DE TIPIFICACIÓN DE INFRACCIONES Y SANC</t>
  </si>
  <si>
    <t xml:space="preserve">CONSULTORÍA PARA ELABORACIÓN DEL PLAN DE MUESTREO PARA REALIZAR CONTROL DE CALIDAD </t>
  </si>
  <si>
    <t>SERVICIO DE CONSULTORÍA PARA EL ANÁLISIS DE LA SITUACIÓN ACTUAL Y PROPUESTA DE IMPLEMENTACION D</t>
  </si>
  <si>
    <t>CONSULTORÍA PARA  DESARROLLO DE UNA HERRAMIENTA DE PLANIFICACIÓN, MODELAMIENTO DE TRANSPORTE PUBLICO</t>
  </si>
  <si>
    <t>SALDO 2019 (*)</t>
  </si>
  <si>
    <t>SALDO 2020 (**)</t>
  </si>
  <si>
    <t>001: ADMINISTRACION GENERAL</t>
  </si>
  <si>
    <t>BANCO DE LA NACION</t>
  </si>
  <si>
    <t>0000-301035</t>
  </si>
  <si>
    <t>0000-296090</t>
  </si>
  <si>
    <t>09.01.2002</t>
  </si>
  <si>
    <t>0000-336610</t>
  </si>
  <si>
    <t>13.02.2004</t>
  </si>
  <si>
    <t>0000-336629</t>
  </si>
  <si>
    <t>0000-351849</t>
  </si>
  <si>
    <t>0000-336645</t>
  </si>
  <si>
    <t>0000-336637</t>
  </si>
  <si>
    <t>6000-033004</t>
  </si>
  <si>
    <t>19.10.2007</t>
  </si>
  <si>
    <t>DOLARES USA</t>
  </si>
  <si>
    <t>000-68372682</t>
  </si>
  <si>
    <t>20.10.2017</t>
  </si>
  <si>
    <t>0068-204275</t>
  </si>
  <si>
    <t>30.01.2010</t>
  </si>
  <si>
    <t>CUT-RDR</t>
  </si>
  <si>
    <t>17.01.2013</t>
  </si>
  <si>
    <t>6000-030110</t>
  </si>
  <si>
    <t>09.01.2003</t>
  </si>
  <si>
    <t>0068-181089</t>
  </si>
  <si>
    <t>16.10.2003</t>
  </si>
  <si>
    <t>0000-862738</t>
  </si>
  <si>
    <t>23.02.2007</t>
  </si>
  <si>
    <t>007: PROVÍAS NACIONAL</t>
  </si>
  <si>
    <t>00-000-301108</t>
  </si>
  <si>
    <t>BANCO DE LA NACION CUT</t>
  </si>
  <si>
    <t>00 000-296155</t>
  </si>
  <si>
    <t>00 068-240581</t>
  </si>
  <si>
    <t>06 000-034485</t>
  </si>
  <si>
    <t xml:space="preserve">               00-000-301108 BONOS</t>
  </si>
  <si>
    <t xml:space="preserve">       PRÉSTAMO BID N° 2769/OC-PE</t>
  </si>
  <si>
    <t>06 068-000651</t>
  </si>
  <si>
    <t>00-068-330963</t>
  </si>
  <si>
    <t xml:space="preserve">      PRÉSTAMO BID N° 3881/OC-PE</t>
  </si>
  <si>
    <t>06-068-001763</t>
  </si>
  <si>
    <t>00-068-377609</t>
  </si>
  <si>
    <t xml:space="preserve">      FDO. INTERV. ANTE LA OCURRENCIA DE DESASTRES NATURALES (ROOC)</t>
  </si>
  <si>
    <t xml:space="preserve">     TRANSF. GOB. REGIONAL TR "A" Ancash</t>
  </si>
  <si>
    <t>00 000-523933</t>
  </si>
  <si>
    <t xml:space="preserve">     TRANSF. GOB. REGIONAL  TR "A" Cajamarca</t>
  </si>
  <si>
    <t xml:space="preserve">     TRANSF. GOB. REGIONAL  Ucayali</t>
  </si>
  <si>
    <t>07 000-162404</t>
  </si>
  <si>
    <t xml:space="preserve">     -  DONACIONES  BARRICK</t>
  </si>
  <si>
    <t>00 000-576050</t>
  </si>
  <si>
    <t xml:space="preserve">     -  DONACIONES  XSTRATA</t>
  </si>
  <si>
    <t>010: PROVÍAS DESCENTRALIZADO</t>
  </si>
  <si>
    <t xml:space="preserve">BANCO DE LA  NACION </t>
  </si>
  <si>
    <t>00-000-859230</t>
  </si>
  <si>
    <t xml:space="preserve">    - RECURSOS DIRECTAMENTE RECAUDADO </t>
  </si>
  <si>
    <t xml:space="preserve">BANCO DE LA NACIÓN </t>
  </si>
  <si>
    <t>00-000-859222</t>
  </si>
  <si>
    <t xml:space="preserve">    -  RDR -CUT  (7)</t>
  </si>
  <si>
    <t xml:space="preserve">BANCO DE LA NACION </t>
  </si>
  <si>
    <t xml:space="preserve">    - FDO. INT. OCURRENCIA DE DESASTRES ROOC</t>
  </si>
  <si>
    <t xml:space="preserve">    - ENDEUDAMIENTO INTERNO -CUT-BONOS </t>
  </si>
  <si>
    <t xml:space="preserve">    - FDO. PARA LA CONTINUIDAD DE LA RECONSTRUCCION CON CAMBIO ROOC</t>
  </si>
  <si>
    <t xml:space="preserve">    - PRESTAMO BIRF 6562/OC-PE DOLARES </t>
  </si>
  <si>
    <t>06-068-001356</t>
  </si>
  <si>
    <t xml:space="preserve">    - PRESTAMO BIRF 6562/OC-PE SOLES </t>
  </si>
  <si>
    <t>00-068-365198</t>
  </si>
  <si>
    <t xml:space="preserve">    - PRESTAMO BID 3587/OC-PE DOLARES </t>
  </si>
  <si>
    <t>06-068-001348</t>
  </si>
  <si>
    <t xml:space="preserve">    - PRESTAMO BID 3587/OC-PE SOLES </t>
  </si>
  <si>
    <t>00-068-365171</t>
  </si>
  <si>
    <t>00-000-859567</t>
  </si>
  <si>
    <t>014:  PRONATEL</t>
  </si>
  <si>
    <t>00-068-382157</t>
  </si>
  <si>
    <t>11.06.2019</t>
  </si>
  <si>
    <t xml:space="preserve">SOLES </t>
  </si>
  <si>
    <t xml:space="preserve">BANCO CONTINENTAL  </t>
  </si>
  <si>
    <t>0011-0661-0100074898-66</t>
  </si>
  <si>
    <t>25.06.2019</t>
  </si>
  <si>
    <t>0011-0661-0100075258-62</t>
  </si>
  <si>
    <t>16.07.2019</t>
  </si>
  <si>
    <t>DOLARES</t>
  </si>
  <si>
    <t>BANCO DE CRÉDITO</t>
  </si>
  <si>
    <t>191-2673144-1-63</t>
  </si>
  <si>
    <t>10.03.2020</t>
  </si>
  <si>
    <t>193-2261897-0-42</t>
  </si>
  <si>
    <t>01.07.2019</t>
  </si>
  <si>
    <t>SOLES</t>
  </si>
  <si>
    <t>193-2261895-0-22</t>
  </si>
  <si>
    <t>00-068-382882</t>
  </si>
  <si>
    <t>15.08.2019</t>
  </si>
  <si>
    <t>00-068-382173</t>
  </si>
  <si>
    <t>17.06.2019</t>
  </si>
  <si>
    <t>00-068-382734</t>
  </si>
  <si>
    <t>00-068-382726</t>
  </si>
  <si>
    <t>01.12.2019</t>
  </si>
  <si>
    <t>SCOTIABANK PERÚ</t>
  </si>
  <si>
    <t>02.07.2019</t>
  </si>
  <si>
    <t>000-4986271</t>
  </si>
  <si>
    <t>08.07.2019</t>
  </si>
  <si>
    <t>INTERBANK</t>
  </si>
  <si>
    <t>200-3001843816</t>
  </si>
  <si>
    <t>24.06.2019</t>
  </si>
  <si>
    <t>200-3001843831</t>
  </si>
  <si>
    <t>200-3001446930</t>
  </si>
  <si>
    <t>01.09.2018</t>
  </si>
  <si>
    <t>200-3001446948</t>
  </si>
  <si>
    <t>200-3001446972</t>
  </si>
  <si>
    <t>200-3001446980</t>
  </si>
  <si>
    <t>200-3001446999</t>
  </si>
  <si>
    <t>200-3001447006</t>
  </si>
  <si>
    <t>200-3001447014</t>
  </si>
  <si>
    <t>200- 3001879330</t>
  </si>
  <si>
    <t>23.07.2019</t>
  </si>
  <si>
    <t>200- 3001879399</t>
  </si>
  <si>
    <t>013: PROYECTO ESPECIAL PARA LA PREPARACION Y DESARROLLO DE LOS XVIII JUEGOS PANAMERICANOS 2019</t>
  </si>
  <si>
    <t>00068368855</t>
  </si>
  <si>
    <t>00068368847</t>
  </si>
  <si>
    <t>'0068377315</t>
  </si>
  <si>
    <t>'06068002093</t>
  </si>
  <si>
    <t>'00048093892</t>
  </si>
  <si>
    <t xml:space="preserve">       OFICIALES DE CRED. INTERNO</t>
  </si>
  <si>
    <t>203 - SUTRAN</t>
  </si>
  <si>
    <t>0068-227666</t>
  </si>
  <si>
    <t>0068-227623</t>
  </si>
  <si>
    <t>0068-231299</t>
  </si>
  <si>
    <t>BANCO CONTINENTAL</t>
  </si>
  <si>
    <t>011-661-0100067662-65</t>
  </si>
  <si>
    <t>BANCO INTERBANK</t>
  </si>
  <si>
    <t>200-3001296319</t>
  </si>
  <si>
    <t>CUENTA UNICA DE TESORO (CUT) (T6)</t>
  </si>
  <si>
    <t>204: ATU</t>
  </si>
  <si>
    <t>BANCO DE LA NACIÓN</t>
  </si>
  <si>
    <t>00-068-382440</t>
  </si>
  <si>
    <t>00-068-383064</t>
  </si>
  <si>
    <t>BANCO SCOTIABANK</t>
  </si>
  <si>
    <t>000 9458450</t>
  </si>
  <si>
    <t>214: AUTORIDAD PORTUARIA NACIONAL</t>
  </si>
  <si>
    <t>00000524468</t>
  </si>
  <si>
    <t>00000524417</t>
  </si>
  <si>
    <t>00068181704</t>
  </si>
  <si>
    <t xml:space="preserve">    - CUT - Recursos Directamente Recaudados </t>
  </si>
  <si>
    <t>MEF</t>
  </si>
  <si>
    <t xml:space="preserve">    - CUT - Recursos Determinados</t>
  </si>
  <si>
    <t xml:space="preserve">    - RETENCIONES 10% LEY 28015 ART.21</t>
  </si>
  <si>
    <t>00068378990</t>
  </si>
  <si>
    <t xml:space="preserve">    - EJECUCIÓN CARTAS FIANZA POR GARANTIA</t>
  </si>
  <si>
    <t>00068374596</t>
  </si>
  <si>
    <t>EJECUCIÓN 2019</t>
  </si>
  <si>
    <t>EJECUCIÓN 2020 (*)</t>
  </si>
  <si>
    <t> 036: MINISTERIO DE TRANSPORTES Y COMUNICACIONES</t>
  </si>
  <si>
    <t>RODIAM  INVESTMENT SAC</t>
  </si>
  <si>
    <t>PROPIO</t>
  </si>
  <si>
    <t>MENSUAL</t>
  </si>
  <si>
    <t>ANA LUCY SICCHA MACASSI</t>
  </si>
  <si>
    <t>06749622</t>
  </si>
  <si>
    <t>LUPE ELIZABETH SICCHA MACASSI</t>
  </si>
  <si>
    <t>SCIPION SAC</t>
  </si>
  <si>
    <t>YRMA MERCEDES BURGA HERNANDEZ</t>
  </si>
  <si>
    <t xml:space="preserve">
25/10/2020</t>
  </si>
  <si>
    <t>SEMESTRAL</t>
  </si>
  <si>
    <t>MARIA SOLEDAD SOTOMAYOR RÍOS</t>
  </si>
  <si>
    <t>00017077</t>
  </si>
  <si>
    <t xml:space="preserve">
09/11/2020</t>
  </si>
  <si>
    <t>FLAVIO MAGHERI CUBATTOLI</t>
  </si>
  <si>
    <t>01078021</t>
  </si>
  <si>
    <t>ROSIO EUDOSIA CASTRO DE MENDOZA</t>
  </si>
  <si>
    <t>00082721</t>
  </si>
  <si>
    <t>00005436</t>
  </si>
  <si>
    <t>14/11/20020</t>
  </si>
  <si>
    <t xml:space="preserve">INVERSIONES BRACKO SRL </t>
  </si>
  <si>
    <t>02007915</t>
  </si>
  <si>
    <t>MERCEDES CABELLO BERMUDEZ</t>
  </si>
  <si>
    <t>07001217</t>
  </si>
  <si>
    <t>FERNANDO ALARCON ONOFRE</t>
  </si>
  <si>
    <t>Escritura Publica 20/6/2009</t>
  </si>
  <si>
    <t>GINO JOSÉ LOMBARDI GAMBETA</t>
  </si>
  <si>
    <t>06142810</t>
  </si>
  <si>
    <t>28788</t>
  </si>
  <si>
    <t>CENTRO DE INVESTIGACIÓN Y CAPACITACIÓN CAMPESINA</t>
  </si>
  <si>
    <t>05002517</t>
  </si>
  <si>
    <t>SOC. CONYUGAL HEYLEN HIDALGO RIOS Y EDWIN SINCHE SANCHEZ</t>
  </si>
  <si>
    <t>20032281  / 41185569</t>
  </si>
  <si>
    <t>11060272</t>
  </si>
  <si>
    <t xml:space="preserve">JOANNE FLEISHMAN NEGRON </t>
  </si>
  <si>
    <t>00026088/11080918/11014576</t>
  </si>
  <si>
    <t>LILIANA ROSA PÉREZ VARGAS</t>
  </si>
  <si>
    <t>02189370</t>
  </si>
  <si>
    <t>007: PROVIAS NACIONAL</t>
  </si>
  <si>
    <t>INMOBILIARIA VADACLARIDA S.A.</t>
  </si>
  <si>
    <t>07540619</t>
  </si>
  <si>
    <t>POR DETERMINAR</t>
  </si>
  <si>
    <t>1544 m2</t>
  </si>
  <si>
    <t>NO</t>
  </si>
  <si>
    <t>CONTRATO 137-2016-MTC/20 DEL 01.12.2016 AL 31.11.2019</t>
  </si>
  <si>
    <t>CONTRATO N° 137-2016-MTC/20 DEL 14.11.2019 AL 15.11.2022 (ADENDA N° 1)</t>
  </si>
  <si>
    <t>RODIAM INVESTMENTS SOCIEDAD ANONIMA CERRADA - RODIAM S.A.C.</t>
  </si>
  <si>
    <t>49027181</t>
  </si>
  <si>
    <t>3400 m2</t>
  </si>
  <si>
    <t>SI</t>
  </si>
  <si>
    <t xml:space="preserve">CONTRATO 022-2019-MTC/20.2 DEL 21/03/2019 AL 21.03.2022 </t>
  </si>
  <si>
    <t xml:space="preserve">ADELANTO CONTRATO 022-2019-MTC/20.2 DEL 21/03/2019 AL 21.03.2022 </t>
  </si>
  <si>
    <t xml:space="preserve">FULGUEIRAS GUTIERREZ ANGEL ROBERTO  </t>
  </si>
  <si>
    <t>CARNET DE EXTRANJERIA N° 000229272 Y N° 000220925</t>
  </si>
  <si>
    <t xml:space="preserve">TERCERO </t>
  </si>
  <si>
    <t>1204.94 m2</t>
  </si>
  <si>
    <t>ADENDA 04
CONTRATO 054-2011</t>
  </si>
  <si>
    <t>CARINA DE L ROCÍO ONTANEDA ZAPATA</t>
  </si>
  <si>
    <t>200 m2</t>
  </si>
  <si>
    <t>ADENDA Nº 03 AL CONTRATO DE ARRENDAMIENTO Nª 001-2017-MTC/20.10.1.UZPT DEL 01/01/2019 AL 28/02/2019</t>
  </si>
  <si>
    <t>MARIELA MARCELA MANSILLA ESPINOSA</t>
  </si>
  <si>
    <t>BIEN PROPIO</t>
  </si>
  <si>
    <t>418 m2</t>
  </si>
  <si>
    <t xml:space="preserve"> DEL 01/01/2019 AL  AL 31/08/2019</t>
  </si>
  <si>
    <t>CONTRATO DE SERVICIOS  N° 06-2019-MTC/20.24.12 DEL 24.08.2019 AL 23.08.2020</t>
  </si>
  <si>
    <t>TEODORO FELIX GARAY MENDOZA</t>
  </si>
  <si>
    <t>P37007461</t>
  </si>
  <si>
    <t>258 m2</t>
  </si>
  <si>
    <t>DEL 01/01/2019 AL 31/12/2019</t>
  </si>
  <si>
    <t>DEL 01/01/2020 AL 30/06/2020</t>
  </si>
  <si>
    <t>DEL 2019 AL 2020</t>
  </si>
  <si>
    <t>JORGE EMILIO  MONTESINOS PORTILLO</t>
  </si>
  <si>
    <t>01207065</t>
  </si>
  <si>
    <t>N° 11004009 (Of. Puno)</t>
  </si>
  <si>
    <t>1,173.23 m2</t>
  </si>
  <si>
    <t>001-2018-MTC/20.UZPUN DEL 01.01.2020 AL 31.12.2020</t>
  </si>
  <si>
    <t>ASUNCION CALAMULLO POMA</t>
  </si>
  <si>
    <t>480 m2</t>
  </si>
  <si>
    <t>O/S 0039 - 2020  DEL 17.03.2020 AL 17.06.2020</t>
  </si>
  <si>
    <t>JUAN LEONARDO YOPLAC QUINTANA</t>
  </si>
  <si>
    <t>11002380</t>
  </si>
  <si>
    <t>141.26 m2</t>
  </si>
  <si>
    <t>MARIO ALBERTO SANTILLAN MORIA</t>
  </si>
  <si>
    <t>1650 M2</t>
  </si>
  <si>
    <t>DEL 01.01.2019 AL 30.06.2020</t>
  </si>
  <si>
    <t>LUCY LOPEZ QUISPE</t>
  </si>
  <si>
    <t>5336  m2</t>
  </si>
  <si>
    <t>O/S 032-2020 DEL 29.02.2020 AL 30.06.2020</t>
  </si>
  <si>
    <t>ALIDES SALAZAR VERGARA</t>
  </si>
  <si>
    <t>253.73  m2</t>
  </si>
  <si>
    <t>O/S 031-2020 DEL 29.02.2020 AL 30.04.2020</t>
  </si>
  <si>
    <t>URCISO UNO ABREGU VIOLETA</t>
  </si>
  <si>
    <t>160  m2</t>
  </si>
  <si>
    <t>O/S 065-2020 DEL 07.03.2020 AL 06.05.2020</t>
  </si>
  <si>
    <t>MANUEL ALEJANDRO REATEGUI MESTANZA</t>
  </si>
  <si>
    <t>300 m2</t>
  </si>
  <si>
    <t xml:space="preserve"> DEL 01/01/2019 AL 31/10/2019</t>
  </si>
  <si>
    <t>JACOBO LOPEZ LOPEZ</t>
  </si>
  <si>
    <t>400 m2</t>
  </si>
  <si>
    <t>O/S 164-2019 DEL 03.03.2019 AL 31.12.2019</t>
  </si>
  <si>
    <t>O/S 013-2020 DEL 01.01.2020 AL 30.06.2020</t>
  </si>
  <si>
    <t>SANTIGO FRANCISCO CASTAÑEDA GALVEZ</t>
  </si>
  <si>
    <t>03094223</t>
  </si>
  <si>
    <t>374.76 m2</t>
  </si>
  <si>
    <t xml:space="preserve"> DEL 01/01/2019 AL 31/12/2019</t>
  </si>
  <si>
    <t>IRMA MATTOS DE CASTAÑEDA</t>
  </si>
  <si>
    <t>O/S 12-2020 DEL 01.01.2020 AL 31.12.2020</t>
  </si>
  <si>
    <t>GALVEZ ALVA, SANTIAGO ELEAZAR</t>
  </si>
  <si>
    <t>COMPRA / VENTA</t>
  </si>
  <si>
    <t>2000  m2</t>
  </si>
  <si>
    <t>FRIDA MARLENE ASTO REZA</t>
  </si>
  <si>
    <t>346 m2</t>
  </si>
  <si>
    <t>CONTRATO N° 0152-2019-MTC/20.24.14-UZA DEL 01.01.2020 AL 31.07.2020</t>
  </si>
  <si>
    <t>NURIA TINEO ESPINOZA</t>
  </si>
  <si>
    <t>TERCERO (CESION EN USO)</t>
  </si>
  <si>
    <t>800 m2</t>
  </si>
  <si>
    <t>DEL  01/03/2019 AL 31/12/2019</t>
  </si>
  <si>
    <t>1000 m2</t>
  </si>
  <si>
    <t>O/S 053-2020 DEL 16.03.2020 AL 14.11.2020</t>
  </si>
  <si>
    <t>BELINDA AYALA HUAMAN</t>
  </si>
  <si>
    <t>O/S 094-2020 DEL 01.06.2020 AL 31.12.2020</t>
  </si>
  <si>
    <t>ANGHELA AYALA ROJAS</t>
  </si>
  <si>
    <t>120 m2</t>
  </si>
  <si>
    <t>O/S 00078-2020 DEL 01.05.2020 AL 31.08.2020</t>
  </si>
  <si>
    <t>SEVERO GUTIERREZ MANYAHUILLCA</t>
  </si>
  <si>
    <t>O/S 00077-2020 DEL 01.05.2020 AL 31.08.2020</t>
  </si>
  <si>
    <t xml:space="preserve">LUIS JOSE SUELDO HILARIO </t>
  </si>
  <si>
    <t>390 m2</t>
  </si>
  <si>
    <t>O/S       DEL 01/01/2019 AL 31/12/2019</t>
  </si>
  <si>
    <t>CONTRATO 0001-2020-MTC/20.10.9.UZJPA DEL 01.01.2020 AL 30.06.2020</t>
  </si>
  <si>
    <t>ALEJANDRINA ROSALIA MERINO PALACIOS</t>
  </si>
  <si>
    <t>O/S 023-2020 DEL 01.02.2020 AL 31.10.2020</t>
  </si>
  <si>
    <t>BARBARITA BECERRA CARUAJULCA</t>
  </si>
  <si>
    <t>26693320</t>
  </si>
  <si>
    <t>460  m2</t>
  </si>
  <si>
    <t xml:space="preserve">HERNÁN KERLAY CASTAÑEDA IBÁÑEZ </t>
  </si>
  <si>
    <t>500  M2</t>
  </si>
  <si>
    <t>O/S 001-2020 DEL 02.02.2020 AL 28.12.2020</t>
  </si>
  <si>
    <t>CONSTRUCTORA Y MINERÍA RONAL ANGEL SRL</t>
  </si>
  <si>
    <t>DEL 01.01.2019 AL 15.05..2019</t>
  </si>
  <si>
    <t>YTALO RAMON CASTILLO COSAVALENTE</t>
  </si>
  <si>
    <t>120  M2</t>
  </si>
  <si>
    <t>O/S 018-2020 DEL 02.02.2020 AL 28.12.2020</t>
  </si>
  <si>
    <t>CARMEN ROSA RODRIGO PERALTA</t>
  </si>
  <si>
    <t>270  M2</t>
  </si>
  <si>
    <t>O/S 067 - 2020 DEL 30.05.2020 AL 31.12.2020</t>
  </si>
  <si>
    <t>EROTIDA MARIÑO ROBLES</t>
  </si>
  <si>
    <t>100  M2</t>
  </si>
  <si>
    <t>DEL 18.02.2019 AL 31.12.2019</t>
  </si>
  <si>
    <t>O/S 0188 - 2019 DEL 09.07.2019 AL 31.12.2019</t>
  </si>
  <si>
    <t>FRANCISCO MELENDRES CHINCAHAY</t>
  </si>
  <si>
    <t>50  M2</t>
  </si>
  <si>
    <t>O/S 0069-2019 DEL 16.03.2019 AL 30.09.2019</t>
  </si>
  <si>
    <t>O/S 0106-2019 DEL 01.05.2019 AL 30.09.2019</t>
  </si>
  <si>
    <t>LUIS FLORENTINO HERRERA TORRES</t>
  </si>
  <si>
    <t>180  M2</t>
  </si>
  <si>
    <t>O/S 0392-2019 DEL 01.10.2019 AL 31.12.2019</t>
  </si>
  <si>
    <t>SEGUNDO HELI ADRIANZEN TORRES</t>
  </si>
  <si>
    <t>DEL 18.02.2019 AL 30.09.2019</t>
  </si>
  <si>
    <t>O/S 059-2020 DEL 03.04.2020 AL 30.09.2020</t>
  </si>
  <si>
    <t>INVERIAS SAC</t>
  </si>
  <si>
    <t>277m2</t>
  </si>
  <si>
    <t>CONTRATO 0001-2019 DEL 03/01/2019 AL 31/12/2021</t>
  </si>
  <si>
    <t>QUISPE MASCA SANTOS LEONARDO</t>
  </si>
  <si>
    <t>52 m2</t>
  </si>
  <si>
    <t>O/S 014-2019 DEL 01.01.2019 AL 31.12.2019</t>
  </si>
  <si>
    <t>O/S 00014-2020  DEL 01.01.2020 AL 31.12.2020</t>
  </si>
  <si>
    <t>RUBERLY SALINAS ACO</t>
  </si>
  <si>
    <t>111  m2</t>
  </si>
  <si>
    <t>O/S 013-2020 DEL 01.01.2020 AL 30.09.2020</t>
  </si>
  <si>
    <t>SUCESION INDIVISA VALENTE CARPIO LUIS JUAN</t>
  </si>
  <si>
    <t>1750 m2</t>
  </si>
  <si>
    <t>CONTRATO 001-2019-MTC/20.UZTMO DEL 02/01/2019 AL 31/12/2019</t>
  </si>
  <si>
    <t>ADENDA 001-2019- AL CONTRATO 001-2019-MTC/20.UZTMO DEL 01.01.2020 AL 30.06.2020</t>
  </si>
  <si>
    <t>C. C. ALTO PERU</t>
  </si>
  <si>
    <t>O/S N° 00035-2020 DEL 20.01.2020 AL 31.05.2020</t>
  </si>
  <si>
    <t>ROSA MARÍA CHAVEZ OJEDA</t>
  </si>
  <si>
    <t>3000 m2</t>
  </si>
  <si>
    <t>O/S 0123-2019 DEL 16.01.2019 AL 31.10.2019</t>
  </si>
  <si>
    <t xml:space="preserve">MAGDA YESENIA BORDA ZAPANI </t>
  </si>
  <si>
    <t>170  m2</t>
  </si>
  <si>
    <t>O/S N°00097 - 2020 DEL 01.03.2020 AL 30.04.2020</t>
  </si>
  <si>
    <t>JUSTINIANO IZQUIERDO CASTAÑEDA</t>
  </si>
  <si>
    <t>132 m2</t>
  </si>
  <si>
    <t>DEL 01/01/2019 AL 31.12.2019</t>
  </si>
  <si>
    <t>CLEMENTE LEYVA BECERRA</t>
  </si>
  <si>
    <t>100m2</t>
  </si>
  <si>
    <t>O/S 045-2020 DEL 01.02.2020 AL 30.06.2020</t>
  </si>
  <si>
    <t>ANDER VASQUEZ ROJAS</t>
  </si>
  <si>
    <t>400 M2</t>
  </si>
  <si>
    <t>O/S 037-2020 DEL 31.12.2019 AL 31.12.2020</t>
  </si>
  <si>
    <t>ARMANDO CABALLERO PEÑA</t>
  </si>
  <si>
    <t>75 m2</t>
  </si>
  <si>
    <t>O/S 032-2019 DEL 02.01.2019 AL 30.12.2019</t>
  </si>
  <si>
    <t>O/S 00012-2020  DEL 01.01.2020 AL 30.06.2020</t>
  </si>
  <si>
    <t>ALICIA MARIELA PISCONTE DE LA CRUZ</t>
  </si>
  <si>
    <t>90.00 m2</t>
  </si>
  <si>
    <t>O/S 0527-019 DEL 01.10.2019 AL 31.12.2019</t>
  </si>
  <si>
    <t xml:space="preserve"> DEL 01.01.2020 AL 31.12.2020</t>
  </si>
  <si>
    <t>ROBERTO GELACIO NERI FIGUEROA</t>
  </si>
  <si>
    <t>35.00 m2</t>
  </si>
  <si>
    <t>O/S 0509-2019 DEL 01.03.2019 AL 31.12.2019</t>
  </si>
  <si>
    <t xml:space="preserve"> DEL 01.01.2020 AL 31.03.2020</t>
  </si>
  <si>
    <t>COMUNIDAD CAMPESINA SAN MIGUEL DE VICHAYOCHA</t>
  </si>
  <si>
    <t>SULLANA RETUERTO PACHECO</t>
  </si>
  <si>
    <t>140.00 m2</t>
  </si>
  <si>
    <t>DEL 01.01.2019 AL 31.12.2019</t>
  </si>
  <si>
    <t xml:space="preserve">GERAR YSMAEL PEÑA ANGELES </t>
  </si>
  <si>
    <t>GLADIS ADELA OSORIO MEJÍA</t>
  </si>
  <si>
    <t>80.00 m2</t>
  </si>
  <si>
    <t>CIRILO ALEJANDRO SAAVEDRA SUSANO</t>
  </si>
  <si>
    <t>450.00 m2</t>
  </si>
  <si>
    <t>O/S 00015-2020  DEL 01.01.2020 AL 07.07.2020</t>
  </si>
  <si>
    <t>DEL 01.01.2020 AL 07.07.2020</t>
  </si>
  <si>
    <t>ROCIO MELINA ORDOÑEZ</t>
  </si>
  <si>
    <t>O/S 0544-2019 DEL 01.10.2019 AL 31.12.2019</t>
  </si>
  <si>
    <t>ROCIO MELINA MACHA ORDOÑEZ</t>
  </si>
  <si>
    <t>ISABEL CERRÓN GALVÁN</t>
  </si>
  <si>
    <t>O/S 00158-2020 DEL 14.04.2020 AL 31.12.2020</t>
  </si>
  <si>
    <t>EDGAR ALBERTO RUEDA GONZALES</t>
  </si>
  <si>
    <t>150.00 m2</t>
  </si>
  <si>
    <t>O/S 0514-2019 DEL 02.10.2019 AL 31.12.2019</t>
  </si>
  <si>
    <t>WILDER MARICH SOLIZOR</t>
  </si>
  <si>
    <t>O/S 0513-2019 DEL 02.10.2019 AL 31.12.2019</t>
  </si>
  <si>
    <t xml:space="preserve"> DEL 01.02.2020 AL 06.09.2020</t>
  </si>
  <si>
    <t>JOSMEL DEL VALLE CAMPOS</t>
  </si>
  <si>
    <t>498.5 m2</t>
  </si>
  <si>
    <t>O/S N° 00004-2019 DEL 02.01.2019 AL 31.12.2019</t>
  </si>
  <si>
    <t>498.5  m2</t>
  </si>
  <si>
    <t>O/S 022-2020 DEL 25.01.2020 AL 31.12.2020</t>
  </si>
  <si>
    <t>ROSA GUTIERREZ CHACON</t>
  </si>
  <si>
    <t>180 m2</t>
  </si>
  <si>
    <t>DEL 01.01.2020 AL 30.06.2020</t>
  </si>
  <si>
    <t xml:space="preserve">YONI ALAGON QUISPE </t>
  </si>
  <si>
    <t>IRMA MASIAS UGARTE</t>
  </si>
  <si>
    <t>2035.93  m2</t>
  </si>
  <si>
    <t>O/S  N° 064-2020 DEL 15.02.2020 AL 31.12.2020</t>
  </si>
  <si>
    <t xml:space="preserve">ODEON JACINTO MAMANI </t>
  </si>
  <si>
    <t>640 m2</t>
  </si>
  <si>
    <t>O/S 045-2020 DEL 01.01.2020 AL 29.02.2020, DEL 01.06.2020 AL 31.12.2020</t>
  </si>
  <si>
    <t>ANDRES AVELINO GAMBOA CCOÑISLLA</t>
  </si>
  <si>
    <t>813.4  m2</t>
  </si>
  <si>
    <t>LOPEZ VEGA RICHARD</t>
  </si>
  <si>
    <t>1200 m2</t>
  </si>
  <si>
    <t>O/S 049-2020 DEL 02.01.2020 AL 31.12.2020</t>
  </si>
  <si>
    <t>ANDRES SANDOVAL EUGENIO</t>
  </si>
  <si>
    <t>TROYANO ENCARNACION CRISANTO</t>
  </si>
  <si>
    <t>2000 m2</t>
  </si>
  <si>
    <t>O/S 049-2020 DEL 30.01.2020 AL 31.12.2020</t>
  </si>
  <si>
    <t>EVER AQUINO FANO</t>
  </si>
  <si>
    <t>830  m2</t>
  </si>
  <si>
    <t>O/S 050-2020 DEL 30.01.2020 AL 31.12.2020</t>
  </si>
  <si>
    <t>JAIME ARMANDO PARRILLA CALLE</t>
  </si>
  <si>
    <t>300  m2</t>
  </si>
  <si>
    <t>O/S 19-2020 DEL 02.01.2020 AL 30.06.2020</t>
  </si>
  <si>
    <t>BERTHA HUAMAN PALACIOS</t>
  </si>
  <si>
    <t>O/S 44-2020 DEL 06.03.2020 AL 02.09.2020</t>
  </si>
  <si>
    <t>QUISPE MOLINA CRISELDA</t>
  </si>
  <si>
    <t>010: PROVIAS DESCENTRALIZADO</t>
  </si>
  <si>
    <t xml:space="preserve">INMOBILIARIA ALQUIFE S.A.C.                                                                         </t>
  </si>
  <si>
    <t>X</t>
  </si>
  <si>
    <t>24 MESES</t>
  </si>
  <si>
    <t xml:space="preserve">INMOBILIARIA SAN ANTONIO DEL SUR SAC                                                                </t>
  </si>
  <si>
    <t>18 MESES</t>
  </si>
  <si>
    <t>14 MESES</t>
  </si>
  <si>
    <t xml:space="preserve">TRANSPORTES CARTAGO S.A.C.-TRANSCAR S.A.C.                                                          </t>
  </si>
  <si>
    <t>17 MESES</t>
  </si>
  <si>
    <t xml:space="preserve">SOCIEDAD INMOBILIARIA DEL PACIFICO S.A.C.        </t>
  </si>
  <si>
    <t>CORPORACION KAJACA S.A.C</t>
  </si>
  <si>
    <t>17/07/2019 AL13/08/2019</t>
  </si>
  <si>
    <t>HOTEL LUNAHUANA RIVER RESORT SAC</t>
  </si>
  <si>
    <t>24/07/2019 AL 06/08/2019</t>
  </si>
  <si>
    <t>UNICO -MENSUAL</t>
  </si>
  <si>
    <t>ILLARI INVERSIONES Y REPRESENTACIONES SAC</t>
  </si>
  <si>
    <t>PROPIO-GERENTE GENERAL</t>
  </si>
  <si>
    <t>01/07/2019 AL 02/08/2019</t>
  </si>
  <si>
    <t>DOS ARMADAS- MENSUAL</t>
  </si>
  <si>
    <t>DERRAMA MAGISTERIAL</t>
  </si>
  <si>
    <t>20/074/2019 AL 07/08/2019</t>
  </si>
  <si>
    <t>HOTEL RESTAURANT TURISTICO CASABLANCA SAC</t>
  </si>
  <si>
    <t>30/07/2019 AL 13/08/2019</t>
  </si>
  <si>
    <t>CLUB LAWN TENNIS DE LA EXPOSICION</t>
  </si>
  <si>
    <t>PROPIO-PRESIDENTE DEL CONSEJO DIRECTIVO</t>
  </si>
  <si>
    <t>13/05/2019 AL 20/09/2019</t>
  </si>
  <si>
    <t>CUATRO ARMADAS-MENSUAL</t>
  </si>
  <si>
    <t>ASOCIACION COLEGIO DE LA INMACULADA</t>
  </si>
  <si>
    <t>TERCERO-DIRECTOR</t>
  </si>
  <si>
    <t>23/07/2019 AL 10/08/2019</t>
  </si>
  <si>
    <t>BELLO ANGOSTO JUAN CARLOS JAVIER</t>
  </si>
  <si>
    <t>07820807</t>
  </si>
  <si>
    <t>SOCIEDAD CONYUGAL</t>
  </si>
  <si>
    <t>25/07/2019 AL 07/08/2019</t>
  </si>
  <si>
    <t>77.880.00</t>
  </si>
  <si>
    <t>ASOCIACION DEPORTIVA DE ESQUI ACUATICO LACUS</t>
  </si>
  <si>
    <t>11/07/2019 AL 08/08/2019</t>
  </si>
  <si>
    <t>INMOBILIARIA TULCEA SAC</t>
  </si>
  <si>
    <t>01/07/2019 AL 5/08/2019</t>
  </si>
  <si>
    <t>TRES ARMADAS- MENSUAL</t>
  </si>
  <si>
    <t>CENTRO DE CONVENCIONES DEL PERU SAC</t>
  </si>
  <si>
    <t>01/04/2019 AL 15/09/2019</t>
  </si>
  <si>
    <t xml:space="preserve"> $ 40204.29</t>
  </si>
  <si>
    <t>CINCO ARMADAS-MENSUAL</t>
  </si>
  <si>
    <t>D &amp; C INMOBILIARIA S.A.C.</t>
  </si>
  <si>
    <t xml:space="preserve">TERCERO  </t>
  </si>
  <si>
    <t>16/01/2018 AL 15/12/2019</t>
  </si>
  <si>
    <t xml:space="preserve"> $ 85,914.1</t>
  </si>
  <si>
    <t xml:space="preserve">VEINTICUATRO ARMADAS-MENSUAL </t>
  </si>
  <si>
    <t>21.609.87</t>
  </si>
  <si>
    <t>16/10/2018 AL 15/10/2019</t>
  </si>
  <si>
    <t>$17,387.49</t>
  </si>
  <si>
    <t xml:space="preserve">DOCE ARMADAS-MENSUAL </t>
  </si>
  <si>
    <t>INDUSTRIAL DAM S.A.</t>
  </si>
  <si>
    <t>0973602</t>
  </si>
  <si>
    <t>21/11/2018 AL 20/02/2021</t>
  </si>
  <si>
    <t>$ 2,596</t>
  </si>
  <si>
    <t>014: PROGRAMA NACIONAL DE TELECOMUNICACIONES</t>
  </si>
  <si>
    <t>REPRESENTACIONES TECNIMOTORS EIRL</t>
  </si>
  <si>
    <t>PARTIDA ELECTRONICA Nº 01387634</t>
  </si>
  <si>
    <t>BIEN PROPIO DE TERCEROS</t>
  </si>
  <si>
    <t>PARTIDA ELECTRONICA Nº 14207191</t>
  </si>
  <si>
    <t>N/A</t>
  </si>
  <si>
    <t>36 MESES, HASTA 26/05/2023</t>
  </si>
  <si>
    <t>MENSUAL / PAGO SUJETO A PRESENTACION DE VOUCHER DE PAGO DE IR</t>
  </si>
  <si>
    <t>202: SUPERINTENDENCIA DE TRANSPORTE TERRESTRE DE PERSONAS, CARGA Y MERCANCIAS - SUTRAN</t>
  </si>
  <si>
    <t>001: GESTION Y ADMINISTRACION GENERAL</t>
  </si>
  <si>
    <t>INMOBILIARIA TRIBOÑA S.A.C.</t>
  </si>
  <si>
    <t>30.01.2018  AL 29.01.2021</t>
  </si>
  <si>
    <t>27.12.2019 AL 26.12.2022</t>
  </si>
  <si>
    <t>MUNOZ ORDONEZ ARCADIO ALFONSO</t>
  </si>
  <si>
    <t>09069937</t>
  </si>
  <si>
    <t>01.04.2015 AL 09.01.2021</t>
  </si>
  <si>
    <t>MARIA ELENA DEL AGUILA VILLACORTA - SERVICIO DE ALQUILER DE INMUEBLE PARA LA UNIDAD DESCONCENTRADA DE LA SUTRAN EN LA REGIÓN SAN MARTIN</t>
  </si>
  <si>
    <t>00803625</t>
  </si>
  <si>
    <t>05000699</t>
  </si>
  <si>
    <t>14.03.2019 AL 13.11.2020</t>
  </si>
  <si>
    <t>ZAMORA LÓPEZ JORGE LUIS
SERVICIO DE ALQUILER DE INMUEBLE PARA EL FUNCIONAMIENTO DE LA UNIDAD DESCONCENTRADA DE PIURA</t>
  </si>
  <si>
    <t>03678121</t>
  </si>
  <si>
    <t>00000010</t>
  </si>
  <si>
    <t>30.05.2020 AL 29.05.2021</t>
  </si>
  <si>
    <t>WILSON KARLOS RODRIGUEZ NUÑEZ, Y SU CÓNYUGE LA SEÑORA PAMELYN GUILLIANNA MENDOZA ESPINOZA - SERVICIO DE ALQUILER DE UN INMUEBLE PARA LA GERENCIA DE ARTICULACIÓN TERRITORIAL DE LA SUTRAN – UD MOQUEGUA</t>
  </si>
  <si>
    <t>04642376</t>
  </si>
  <si>
    <t>02.12.2017 AL 02.12.2020</t>
  </si>
  <si>
    <t>PABLO CESAR GALLARDO FERNANDEZ - SERVICIO DE ALQUILER DE LOCAL PARA LA SUB GERENCIA DE FISCALIZACIÓN DE SERVICIOS DE TRANSPORTE Y DE PESOS Y MEDIDAS DE LA SUTRAN EN LA REGIÓN DE LIMA - CORCONA</t>
  </si>
  <si>
    <t>41813538</t>
  </si>
  <si>
    <t>16.03.2017 AL 15.03.2021</t>
  </si>
  <si>
    <t>ROSA ELIZABETH SANTOLALLA MORANTE - SERVICIO DE ALQUILER DE LOCAL PARA EL FUNCIONAMIENTO DE UN PUNTO DE CONTROL DE LA SUTRAN EN CHIMBOTE</t>
  </si>
  <si>
    <t>32138166</t>
  </si>
  <si>
    <t>04.07.2017 AL 03.12.2020</t>
  </si>
  <si>
    <t>FELIX ERNESTO GARCIA GALVEZ 
SERVICIO DE ALQUILER DE INMUEBLE PARA LA GERENCIA DE ARTICULACIÓN TERRITORIAL DE LA SUTRAN - UD CAJAMARCA</t>
  </si>
  <si>
    <t>26643824</t>
  </si>
  <si>
    <t>02001509</t>
  </si>
  <si>
    <t>02.01.2020 AL 01.06.2020</t>
  </si>
  <si>
    <t>MARIA OBDULIA MASIAS DE PEÑA, Y EL SR. ANDRES PEÑA CARILLO - SERVICIO DE ALQUILER DE INMUEBLE PARA LA UNIDAD DESCONCENTRADA DE LA SUTRAN EN LA REGIÓN TUMBES</t>
  </si>
  <si>
    <t>00201138</t>
  </si>
  <si>
    <t>25.01.2016 AL 24.11.2020</t>
  </si>
  <si>
    <t>GRUPO DIMACHI SAC
SERVICIO DE ALQUILER DE INMUEBLE PARA EL FUNCIONAMIENTO DE LA UNIDAD DESCONCENTRADA DE AMAZONAS</t>
  </si>
  <si>
    <t>13587847</t>
  </si>
  <si>
    <t>02000920</t>
  </si>
  <si>
    <t>04.08.2020 AL 03.08.2021</t>
  </si>
  <si>
    <t>AMERICO DANIEL DURAND PATIÑO
SERVICIO DE ALQUILER DE INMUEBLE PARA LA GERENCIA DE ARTICULACÓN TERRITORIAL DE LA SUTRAN-UD MADRE DE DIOS</t>
  </si>
  <si>
    <t>04818868</t>
  </si>
  <si>
    <t>01.12.2015 AL 03.08.2021</t>
  </si>
  <si>
    <t>ALEJANDRA BEATRIZ BONIFAS ARROYO - SERVICIO DE ALQUILER DE INMUEBLE PARA LA GERENCIA DE ARTICULACIÓN TERRITORIAL DE LA SUTRAN UD PUNO</t>
  </si>
  <si>
    <t>01771786</t>
  </si>
  <si>
    <t>07.04.2018 AL 06.11.2020</t>
  </si>
  <si>
    <t>CECILIA DELFINA CASTELLANOS SANCHEZ - SERVICIO DE ALQUILER DE LOCAL PARA EL FUNCIONAMIENTO DE LA UNIDAD DESCONCENTRADA DE LA GERENCIA DE ARTICULACIÓN TERRITORIAL DE ANCASH</t>
  </si>
  <si>
    <t>31630547</t>
  </si>
  <si>
    <t>09.10.2016 AL 08.01.2021</t>
  </si>
  <si>
    <t>HAYDEE LOURDES QUINTANILLA AZPARRENT - SERVICIO DE ALQUILER DE INMUEBLE PARA EL FUNCIONAMIENTO DE LA UNIDAD DESCONCENTRADA DE LA GERENCIA DE ARTICULACIÓN DE LA SUTRAN EN LA REGIÓN AYACUCHO</t>
  </si>
  <si>
    <t>28202759</t>
  </si>
  <si>
    <t>01.11.2016 AL 30.11.2020</t>
  </si>
  <si>
    <t>MOLINOS LOS ANGELES SRL - SERVICIO DE ALQUILER DE TERRENO PARA EL FUNCIONAMIENTO DE LA ESTACIÓN DE PESAJE MOVIL MOCCE</t>
  </si>
  <si>
    <t>16705272</t>
  </si>
  <si>
    <t>17.04.2019 AL  16.06.2021</t>
  </si>
  <si>
    <t>DANNY VELIZ DE LA CRUZ
SERVICIO DE ARRENDAMIENTO DE UN INMUEBLE PARA LA GERENCIA DE ARTICULACIÓN TERRITORIAL DE LA SUTRAN- UD JUNÍN</t>
  </si>
  <si>
    <t>01.12.2019 AL 30.11.2020</t>
  </si>
  <si>
    <t>MIRTHA YONNY HUAMAN MOLINA - SERVICIO DE ALQUILER DE INMUEBLE PARA EL FUNCIONAMIENTO DE UNA OFICINA ADMINISTRATIVA PARA LA GERENCIA DE ARTICULACIÓN TERRITORIAL DE LA SUTRAN – UNIDAD DESCONCENTRADA REGIÓN ICA</t>
  </si>
  <si>
    <t>21524118</t>
  </si>
  <si>
    <t>10.04.2018 AL 09.12.2020</t>
  </si>
  <si>
    <t>KATTY SALCEDO GONGORA
SERVICIO DE ARRENDAMIENTO DE INMUEBLE PARA LA GERENCIA DE ARTICULACIÓN TERRITORIAL DE LA SUTRAN - UD CUSCO</t>
  </si>
  <si>
    <t>06.03.2020 AL 05.03.2021</t>
  </si>
  <si>
    <t>EULALIA MATOS GUERRA VDA DE MANTURANO
SERVICIO DE ALQUILER DE UN INMUEBLE PARA LA OFICINA DE LA BASE DE LA GERENCIA DE SUPERVISIÓN Y FISCALIZACIÓN DE LA SUTRAN EN MATUCANA</t>
  </si>
  <si>
    <t>07405143</t>
  </si>
  <si>
    <t>P17037644</t>
  </si>
  <si>
    <t>28.10.2019 AL 27.10.2020</t>
  </si>
  <si>
    <t>LIGIA LEONARDA FIGUEROA Y FLORES</t>
  </si>
  <si>
    <t>07832936</t>
  </si>
  <si>
    <t>03.06.2017 AL 02.12.2020</t>
  </si>
  <si>
    <t>LEONILA URBINA VILCHEZ - SERVICIO DE ALQUILER DE TERRENO PARA EL FUNCIONAMIENTO DE LA ESTACIÓN DE PESAJE MÓVIL PACANGUILLA DE LA SUTRAN</t>
  </si>
  <si>
    <t>19323844</t>
  </si>
  <si>
    <t>05.01.2019 AL 04.09.2020</t>
  </si>
  <si>
    <t>203: AUTORIDAD DE TRANSPORTE URBANO PARA LIMA Y CALLAO - ATU</t>
  </si>
  <si>
    <t>001: AUTORIDAD DE TRANSPORTE URBANO PARA LIMA Y CALLAO - ATU</t>
  </si>
  <si>
    <t>PROTECTA S.A. COMPAÑIA DE SEGUROS</t>
  </si>
  <si>
    <t>PARTIDA N° 12067242</t>
  </si>
  <si>
    <t>PROPIO DEL CONTRATISTA</t>
  </si>
  <si>
    <t>27/01/2020 AL 26/01/2023 (36 MESES)</t>
  </si>
  <si>
    <t>PALMA VALDERRAMA HUGO ERNESTO</t>
  </si>
  <si>
    <t>PARTIDA N° 14282397</t>
  </si>
  <si>
    <t>13/02/2020 AL 12/02/2023 (36 MESES)</t>
  </si>
  <si>
    <t>$ 45000</t>
  </si>
  <si>
    <t>BZ GRID S.A.C.</t>
  </si>
  <si>
    <t>PARTIDA N° 12355894</t>
  </si>
  <si>
    <t>16/02/2020 AL 15/02/2023 (36 MESES)</t>
  </si>
  <si>
    <t>$ 95390.2</t>
  </si>
  <si>
    <t>RILLO S.A.C</t>
  </si>
  <si>
    <t>PARTIDA N° 11201823</t>
  </si>
  <si>
    <t xml:space="preserve">05/10/2017 AL 04/10/2020 (36 MESES) </t>
  </si>
  <si>
    <t>$ 63100.89</t>
  </si>
  <si>
    <t>EMILIMA</t>
  </si>
  <si>
    <t>ALFONSO JOSE WONG SAMANEZ</t>
  </si>
  <si>
    <t>DNI N° 10321626</t>
  </si>
  <si>
    <t>MARICELIA MERCEDES HUILLCA NAVARRO
WILLIAN WILMER CUSIPUMA VIDALON</t>
  </si>
  <si>
    <t>DNI N° 07873977
DNI N° 23529201</t>
  </si>
  <si>
    <t>001: AUTORIDAD PORTUARIA NACIONAL</t>
  </si>
  <si>
    <t>ACHING DE ARÉVALO LUCY SMITH</t>
  </si>
  <si>
    <t>05581516</t>
  </si>
  <si>
    <t>TERCERO</t>
  </si>
  <si>
    <t>13/04/19 AL 12/12/19</t>
  </si>
  <si>
    <t>16/12/19 AL 15/12/20</t>
  </si>
  <si>
    <t>BALLENA LAGOS JORGE</t>
  </si>
  <si>
    <t>26/09/18 AL 25/09/19</t>
  </si>
  <si>
    <t>BENITES DOLORES DE ALEJO BIBIANA</t>
  </si>
  <si>
    <t>00716</t>
  </si>
  <si>
    <t>26/10/18 AL 25/10/19</t>
  </si>
  <si>
    <t>CERRON GÓNGORA ALFREDO</t>
  </si>
  <si>
    <t>05222875</t>
  </si>
  <si>
    <t>22/09/18 AL 21/09/19</t>
  </si>
  <si>
    <t>CHUI HUI VICTOR HUGO</t>
  </si>
  <si>
    <t>24/11/18 AL 23/11/19</t>
  </si>
  <si>
    <t>24/11/19 AL 23/11/20</t>
  </si>
  <si>
    <t>CUETO BORJAS EDILBERTO LIBERATO</t>
  </si>
  <si>
    <t>02009391</t>
  </si>
  <si>
    <t>21/10/18 AL 20/10/19</t>
  </si>
  <si>
    <t>21/11/19 AL 20/11/20</t>
  </si>
  <si>
    <t>DOCUMET PINEDO DOLIBETH DEL PILAR</t>
  </si>
  <si>
    <t>0500440</t>
  </si>
  <si>
    <t>01/11/18 AL 31/10/19</t>
  </si>
  <si>
    <t>01/11/19 AL 31/10/20</t>
  </si>
  <si>
    <t>GAMERO RIVERA JOSE FERNANDO</t>
  </si>
  <si>
    <t>0118500</t>
  </si>
  <si>
    <t>12/03/19 AL 11/12/19</t>
  </si>
  <si>
    <t>INSUA INSUA MIGUEL ARMANDO</t>
  </si>
  <si>
    <t>05006701</t>
  </si>
  <si>
    <t>05001523</t>
  </si>
  <si>
    <t>14/11/18 AL 13/11/19</t>
  </si>
  <si>
    <t>14/11/19 AL 13/11/20</t>
  </si>
  <si>
    <t>INVERSIONES ZAFIRA S.R.L.</t>
  </si>
  <si>
    <t>20528378804</t>
  </si>
  <si>
    <t>22/09/19 AL 21/09/20</t>
  </si>
  <si>
    <t>JABO OTINIANO LUZ IRIS</t>
  </si>
  <si>
    <t>08/05/19 AL 07/12/19</t>
  </si>
  <si>
    <t>KAPER JOKEL URSULA ANTONIA</t>
  </si>
  <si>
    <t>46726844</t>
  </si>
  <si>
    <t>11005331</t>
  </si>
  <si>
    <t>03/12/19 AL 03/12/20</t>
  </si>
  <si>
    <t>MAMANI CUNO ELIZABETH MERY</t>
  </si>
  <si>
    <t>OPERACIONES INMOBILIARIAS Y PORTUARIAS SAC</t>
  </si>
  <si>
    <t>15/07/19 AL 14/07/20</t>
  </si>
  <si>
    <t>15/07/20 AL 14/07/21</t>
  </si>
  <si>
    <t>OVIEDO URBINA MANUEL DE JESÚS</t>
  </si>
  <si>
    <t>00229364</t>
  </si>
  <si>
    <t>19/01/19 AL 18/09/19</t>
  </si>
  <si>
    <t>RAMIREZ VERDE CRISTHIAN EVANS</t>
  </si>
  <si>
    <t>P14167160</t>
  </si>
  <si>
    <t>08/12/19 AL 07/12/20</t>
  </si>
  <si>
    <t>SANCHEZ CAMPOS VICTOR ORLANDO</t>
  </si>
  <si>
    <t>07858971</t>
  </si>
  <si>
    <t>07/03/19 AL 06/03/20</t>
  </si>
  <si>
    <t>07/03/20 AL 06/03/21</t>
  </si>
  <si>
    <t>SANCHEZ YARMAS ELSA MÁXIMA</t>
  </si>
  <si>
    <t>08123968</t>
  </si>
  <si>
    <t>001091</t>
  </si>
  <si>
    <t>03/11/18 AL 02/11/19</t>
  </si>
  <si>
    <t>SHOUGANG HIERRO PERÚ S.A.A.</t>
  </si>
  <si>
    <t>Concesión minera</t>
  </si>
  <si>
    <t>01/07/08 - INDETERMINADO</t>
  </si>
  <si>
    <t>SIFUENTES ESPINOZA ABRAHAM DAVID</t>
  </si>
  <si>
    <t>03495999</t>
  </si>
  <si>
    <t>0027967</t>
  </si>
  <si>
    <t>18/04/19 AL 17/04/20</t>
  </si>
  <si>
    <t>18/04/20 AL 17/04/21</t>
  </si>
  <si>
    <t>(**) LA ESPECIALIDAD TOMANDO EN CUENTA HACIENDO REFERENCIA UNA O MAS DE LAS 25 FUNCIONES DEL CLASIFICADOR FUNCIONAL PROGRAMATICO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</si>
</sst>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S/&quot;* #,##0.00_-;\-&quot;S/&quot;* #,##0.00_-;_-&quot;S/&quot;* &quot;-&quot;??_-;_-@_-"/>
    <numFmt numFmtId="43" formatCode="_-* #,##0.00_-;\-* #,##0.00_-;_-* &quot;-&quot;??_-;_-@_-"/>
    <numFmt numFmtId="164" formatCode="[$-280A]d&quot; de &quot;mmmm&quot; de &quot;yyyy;@"/>
    <numFmt numFmtId="165" formatCode="0.0%"/>
    <numFmt numFmtId="166" formatCode="#,##0.0"/>
    <numFmt numFmtId="167" formatCode="_-* #,##0_-;\-* #,##0_-;_-* &quot;-&quot;??_-;_-@_-"/>
    <numFmt numFmtId="168" formatCode="_ * #,##0_ ;_ * \-#,##0_ ;_ * &quot;-&quot;??_ ;_ @_ "/>
    <numFmt numFmtId="169" formatCode="#,##0.00_ ;\-#,##0.00\ "/>
    <numFmt numFmtId="170" formatCode="#,##0.00;\-#,##0.00;&quot;&quot;"/>
    <numFmt numFmtId="171" formatCode="&quot;S/&quot;#,##0.00"/>
    <numFmt numFmtId="172" formatCode="dd/mm/yyyy;@"/>
  </numFmts>
  <fonts count="44"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Narrow"/>
      <family val="2"/>
    </font>
    <font>
      <sz val="10"/>
      <name val="Arial"/>
      <family val="2"/>
    </font>
    <font>
      <b/>
      <sz val="8"/>
      <name val="Arial"/>
      <family val="2"/>
    </font>
    <font>
      <sz val="10"/>
      <name val="Courier"/>
      <family val="3"/>
    </font>
    <font>
      <b/>
      <sz val="12"/>
      <name val="Arial"/>
      <family val="2"/>
    </font>
    <font>
      <sz val="9"/>
      <name val="Arial"/>
      <family val="2"/>
    </font>
    <font>
      <b/>
      <sz val="9"/>
      <name val="Arial"/>
      <family val="2"/>
    </font>
    <font>
      <sz val="8"/>
      <name val="Arial"/>
      <family val="2"/>
    </font>
    <font>
      <b/>
      <sz val="9"/>
      <color indexed="8"/>
      <name val="Arial"/>
      <family val="2"/>
    </font>
    <font>
      <sz val="9"/>
      <color indexed="32"/>
      <name val="Arial"/>
      <family val="2"/>
    </font>
    <font>
      <sz val="9"/>
      <color indexed="8"/>
      <name val="Arial"/>
      <family val="2"/>
    </font>
    <font>
      <sz val="8"/>
      <color indexed="81"/>
      <name val="Tahoma"/>
      <family val="2"/>
    </font>
    <font>
      <sz val="12"/>
      <name val="Arial"/>
      <family val="2"/>
    </font>
    <font>
      <sz val="8"/>
      <name val="Calibri"/>
      <family val="2"/>
      <scheme val="minor"/>
    </font>
    <font>
      <b/>
      <sz val="8"/>
      <name val="Calibri"/>
      <family val="2"/>
      <scheme val="minor"/>
    </font>
    <font>
      <sz val="8"/>
      <color indexed="8"/>
      <name val="Arial"/>
      <family val="2"/>
    </font>
    <font>
      <b/>
      <u/>
      <sz val="8"/>
      <name val="Arial"/>
      <family val="2"/>
    </font>
    <font>
      <sz val="10"/>
      <name val="Arial"/>
      <family val="2"/>
    </font>
    <font>
      <b/>
      <sz val="8"/>
      <color indexed="8"/>
      <name val="Arial"/>
      <family val="2"/>
    </font>
    <font>
      <b/>
      <sz val="10"/>
      <name val="Arial Narrow"/>
      <family val="2"/>
    </font>
    <font>
      <b/>
      <sz val="11"/>
      <name val="Calibri"/>
      <family val="2"/>
      <scheme val="minor"/>
    </font>
    <font>
      <b/>
      <sz val="11"/>
      <name val="Arial"/>
      <family val="2"/>
    </font>
    <font>
      <sz val="9"/>
      <color rgb="FFFF0000"/>
      <name val="Arial"/>
      <family val="2"/>
    </font>
    <font>
      <sz val="8"/>
      <color theme="1"/>
      <name val="Arial"/>
      <family val="2"/>
    </font>
    <font>
      <sz val="10"/>
      <name val="Arial"/>
      <family val="2"/>
    </font>
    <font>
      <sz val="11"/>
      <name val="Calibri"/>
      <family val="2"/>
      <scheme val="minor"/>
    </font>
    <font>
      <b/>
      <u/>
      <sz val="11"/>
      <color theme="1"/>
      <name val="Arial"/>
      <family val="2"/>
    </font>
    <font>
      <b/>
      <sz val="10"/>
      <name val="Calibri"/>
      <family val="2"/>
      <scheme val="minor"/>
    </font>
    <font>
      <sz val="9"/>
      <name val="Calibri"/>
      <family val="2"/>
      <scheme val="minor"/>
    </font>
    <font>
      <b/>
      <sz val="10"/>
      <name val="Calibri Light"/>
      <family val="2"/>
    </font>
    <font>
      <sz val="10"/>
      <color theme="1"/>
      <name val="Calibri Light"/>
      <family val="2"/>
    </font>
    <font>
      <sz val="9"/>
      <color theme="1"/>
      <name val="Arial"/>
      <family val="2"/>
    </font>
    <font>
      <sz val="9"/>
      <color rgb="FF0000CC"/>
      <name val="Arial"/>
      <family val="2"/>
    </font>
    <font>
      <b/>
      <u/>
      <sz val="11"/>
      <name val="Arial"/>
      <family val="2"/>
    </font>
    <font>
      <sz val="9"/>
      <color rgb="FF000000"/>
      <name val="Arial"/>
      <family val="2"/>
    </font>
    <font>
      <sz val="10"/>
      <color theme="0"/>
      <name val="Arial"/>
      <family val="2"/>
    </font>
    <font>
      <b/>
      <sz val="10"/>
      <color theme="0"/>
      <name val="Arial"/>
      <family val="2"/>
    </font>
    <font>
      <sz val="10"/>
      <color rgb="FFFF0000"/>
      <name val="Arial"/>
      <family val="2"/>
    </font>
  </fonts>
  <fills count="13">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59999389629810485"/>
        <bgColor indexed="64"/>
      </patternFill>
    </fill>
  </fills>
  <borders count="93">
    <border>
      <left/>
      <right/>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ck">
        <color indexed="64"/>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thin">
        <color indexed="64"/>
      </left>
      <right style="thin">
        <color indexed="64"/>
      </right>
      <top/>
      <bottom style="thick">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thin">
        <color indexed="64"/>
      </top>
      <bottom/>
      <diagonal/>
    </border>
    <border>
      <left/>
      <right/>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auto="1"/>
      </left>
      <right style="medium">
        <color auto="1"/>
      </right>
      <top style="hair">
        <color auto="1"/>
      </top>
      <bottom/>
      <diagonal/>
    </border>
    <border>
      <left style="medium">
        <color auto="1"/>
      </left>
      <right style="thin">
        <color auto="1"/>
      </right>
      <top style="hair">
        <color auto="1"/>
      </top>
      <bottom/>
      <diagonal/>
    </border>
    <border>
      <left style="thin">
        <color auto="1"/>
      </left>
      <right style="thin">
        <color auto="1"/>
      </right>
      <top style="hair">
        <color auto="1"/>
      </top>
      <bottom/>
      <diagonal/>
    </border>
    <border>
      <left style="thin">
        <color auto="1"/>
      </left>
      <right style="medium">
        <color indexed="64"/>
      </right>
      <top style="hair">
        <color auto="1"/>
      </top>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thin">
        <color indexed="64"/>
      </bottom>
      <diagonal/>
    </border>
  </borders>
  <cellStyleXfs count="14">
    <xf numFmtId="0" fontId="0" fillId="0" borderId="0"/>
    <xf numFmtId="0" fontId="6" fillId="0" borderId="0"/>
    <xf numFmtId="0" fontId="6" fillId="0" borderId="0"/>
    <xf numFmtId="49" fontId="9" fillId="0" borderId="0"/>
    <xf numFmtId="0" fontId="3" fillId="0" borderId="0"/>
    <xf numFmtId="9" fontId="23" fillId="0" borderId="0" applyFont="0" applyFill="0" applyBorder="0" applyAlignment="0" applyProtection="0"/>
    <xf numFmtId="9" fontId="2" fillId="0" borderId="0" applyFont="0" applyFill="0" applyBorder="0" applyAlignment="0" applyProtection="0"/>
    <xf numFmtId="43" fontId="30"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0" fontId="3" fillId="0" borderId="0"/>
  </cellStyleXfs>
  <cellXfs count="1137">
    <xf numFmtId="0" fontId="0" fillId="0" borderId="0" xfId="0"/>
    <xf numFmtId="0" fontId="11" fillId="0" borderId="0" xfId="2" applyFont="1" applyFill="1" applyBorder="1" applyAlignment="1">
      <alignment horizontal="left" vertical="center"/>
    </xf>
    <xf numFmtId="0" fontId="12" fillId="0" borderId="0" xfId="2" applyFont="1" applyFill="1" applyBorder="1" applyAlignment="1">
      <alignment vertical="center"/>
    </xf>
    <xf numFmtId="0" fontId="11" fillId="0" borderId="0" xfId="0" applyFont="1"/>
    <xf numFmtId="0" fontId="11" fillId="0" borderId="0" xfId="0" applyFont="1" applyFill="1"/>
    <xf numFmtId="0" fontId="11" fillId="0" borderId="8" xfId="0" applyFont="1" applyBorder="1"/>
    <xf numFmtId="0" fontId="11" fillId="0" borderId="0" xfId="0" applyFont="1" applyBorder="1"/>
    <xf numFmtId="0" fontId="12" fillId="0" borderId="0" xfId="0" applyFont="1" applyBorder="1"/>
    <xf numFmtId="49" fontId="11" fillId="0" borderId="0" xfId="3" applyFont="1" applyAlignment="1">
      <alignment vertical="center"/>
    </xf>
    <xf numFmtId="0" fontId="11" fillId="0" borderId="13" xfId="0" applyFont="1" applyBorder="1"/>
    <xf numFmtId="0" fontId="11" fillId="0" borderId="44" xfId="0" applyFont="1" applyBorder="1"/>
    <xf numFmtId="0" fontId="11" fillId="0" borderId="45" xfId="0" applyFont="1" applyBorder="1"/>
    <xf numFmtId="0" fontId="12" fillId="0" borderId="0" xfId="0" applyFont="1"/>
    <xf numFmtId="0" fontId="11" fillId="0" borderId="14" xfId="0" applyFont="1" applyBorder="1"/>
    <xf numFmtId="0" fontId="11" fillId="0" borderId="4" xfId="0" applyFont="1" applyBorder="1"/>
    <xf numFmtId="49" fontId="15" fillId="0" borderId="0" xfId="1" quotePrefix="1" applyNumberFormat="1" applyFont="1" applyFill="1" applyAlignment="1">
      <alignment horizontal="left" vertical="center"/>
    </xf>
    <xf numFmtId="0" fontId="11" fillId="0" borderId="21" xfId="0" applyFont="1" applyBorder="1"/>
    <xf numFmtId="0" fontId="11" fillId="0" borderId="53" xfId="0" applyFont="1" applyBorder="1"/>
    <xf numFmtId="0" fontId="11" fillId="0" borderId="0" xfId="2" applyFont="1" applyAlignment="1">
      <alignment vertical="center"/>
    </xf>
    <xf numFmtId="0" fontId="12" fillId="0" borderId="0" xfId="2" applyFont="1" applyFill="1" applyBorder="1" applyAlignment="1">
      <alignment horizontal="center" vertical="center"/>
    </xf>
    <xf numFmtId="0" fontId="12" fillId="2" borderId="19" xfId="2" applyFont="1" applyFill="1" applyBorder="1" applyAlignment="1">
      <alignment horizontal="center" vertical="center"/>
    </xf>
    <xf numFmtId="0" fontId="11" fillId="0" borderId="14" xfId="2" applyFont="1" applyBorder="1" applyAlignment="1">
      <alignment horizontal="center" vertical="center"/>
    </xf>
    <xf numFmtId="0" fontId="12" fillId="2" borderId="14" xfId="2" applyFont="1" applyFill="1" applyBorder="1" applyAlignment="1">
      <alignment horizontal="center" vertical="center"/>
    </xf>
    <xf numFmtId="0" fontId="11" fillId="0" borderId="4" xfId="2" applyFont="1" applyBorder="1" applyAlignment="1">
      <alignment vertical="center"/>
    </xf>
    <xf numFmtId="0" fontId="12" fillId="2" borderId="5" xfId="2" applyFont="1" applyFill="1" applyBorder="1" applyAlignment="1">
      <alignment horizontal="center" vertical="center"/>
    </xf>
    <xf numFmtId="0" fontId="12" fillId="2" borderId="20" xfId="2" applyFont="1" applyFill="1" applyBorder="1" applyAlignment="1">
      <alignment vertical="center"/>
    </xf>
    <xf numFmtId="0" fontId="12" fillId="2" borderId="18" xfId="2" applyFont="1" applyFill="1" applyBorder="1" applyAlignment="1">
      <alignment vertical="center"/>
    </xf>
    <xf numFmtId="0" fontId="11" fillId="0" borderId="14" xfId="2" applyFont="1" applyFill="1" applyBorder="1" applyAlignment="1">
      <alignment horizontal="left" vertical="center"/>
    </xf>
    <xf numFmtId="0" fontId="11" fillId="0" borderId="12" xfId="0" applyFont="1" applyBorder="1"/>
    <xf numFmtId="0" fontId="11" fillId="0" borderId="11" xfId="0" applyFont="1" applyBorder="1"/>
    <xf numFmtId="0" fontId="12" fillId="2" borderId="7" xfId="2" applyFont="1" applyFill="1" applyBorder="1" applyAlignment="1">
      <alignment horizontal="center" vertical="center"/>
    </xf>
    <xf numFmtId="0" fontId="11" fillId="0" borderId="57" xfId="0" applyFont="1" applyBorder="1"/>
    <xf numFmtId="0" fontId="11" fillId="0" borderId="22" xfId="0" applyFont="1" applyBorder="1"/>
    <xf numFmtId="0" fontId="11" fillId="0" borderId="59" xfId="0" applyFont="1" applyBorder="1"/>
    <xf numFmtId="0" fontId="11" fillId="0" borderId="9" xfId="0" applyFont="1" applyBorder="1"/>
    <xf numFmtId="0" fontId="12" fillId="0" borderId="26" xfId="2" applyFont="1" applyFill="1" applyBorder="1" applyAlignment="1">
      <alignment vertical="center"/>
    </xf>
    <xf numFmtId="0" fontId="12" fillId="0" borderId="29" xfId="2" applyFont="1" applyFill="1" applyBorder="1" applyAlignment="1">
      <alignment vertical="center"/>
    </xf>
    <xf numFmtId="0" fontId="12" fillId="0" borderId="62" xfId="2" applyFont="1" applyFill="1" applyBorder="1" applyAlignment="1">
      <alignment vertical="center"/>
    </xf>
    <xf numFmtId="0" fontId="11" fillId="0" borderId="11" xfId="2" applyFont="1" applyBorder="1" applyAlignment="1">
      <alignment horizontal="center" vertical="center"/>
    </xf>
    <xf numFmtId="0" fontId="12" fillId="0" borderId="27" xfId="2" applyFont="1" applyFill="1" applyBorder="1" applyAlignment="1">
      <alignment vertical="center"/>
    </xf>
    <xf numFmtId="0" fontId="11" fillId="0" borderId="0" xfId="0" applyFont="1" applyAlignment="1">
      <alignment wrapText="1"/>
    </xf>
    <xf numFmtId="0" fontId="11" fillId="0" borderId="0" xfId="2" applyFont="1" applyFill="1" applyBorder="1" applyAlignment="1">
      <alignment vertical="center"/>
    </xf>
    <xf numFmtId="0" fontId="11" fillId="0" borderId="60" xfId="0" applyFont="1" applyBorder="1"/>
    <xf numFmtId="0" fontId="4" fillId="0" borderId="0" xfId="0" applyFont="1" applyAlignment="1">
      <alignment horizontal="center" vertical="center" wrapText="1"/>
    </xf>
    <xf numFmtId="0" fontId="4" fillId="0" borderId="0" xfId="0" applyFont="1"/>
    <xf numFmtId="0" fontId="4" fillId="0" borderId="0" xfId="0" applyFont="1" applyAlignment="1">
      <alignment wrapText="1"/>
    </xf>
    <xf numFmtId="0" fontId="11" fillId="0" borderId="10" xfId="0" applyFont="1" applyBorder="1"/>
    <xf numFmtId="0" fontId="11" fillId="0" borderId="0" xfId="0" applyFont="1"/>
    <xf numFmtId="0" fontId="11" fillId="0" borderId="0" xfId="0" applyFont="1"/>
    <xf numFmtId="0" fontId="12" fillId="2" borderId="19" xfId="2" applyFont="1" applyFill="1" applyBorder="1" applyAlignment="1">
      <alignment horizontal="center" vertical="center"/>
    </xf>
    <xf numFmtId="0" fontId="12" fillId="2" borderId="20" xfId="2" applyFont="1" applyFill="1" applyBorder="1" applyAlignment="1">
      <alignment horizontal="center" vertical="center"/>
    </xf>
    <xf numFmtId="0" fontId="8" fillId="0" borderId="14" xfId="2" applyFont="1" applyBorder="1" applyAlignment="1">
      <alignment vertical="center"/>
    </xf>
    <xf numFmtId="0" fontId="11" fillId="0" borderId="68" xfId="0" applyFont="1" applyBorder="1"/>
    <xf numFmtId="0" fontId="12" fillId="0" borderId="0" xfId="0" applyFont="1" applyFill="1"/>
    <xf numFmtId="0" fontId="11" fillId="5" borderId="0" xfId="0" applyFont="1" applyFill="1" applyBorder="1"/>
    <xf numFmtId="0" fontId="8" fillId="5" borderId="0" xfId="2" applyFont="1" applyFill="1" applyBorder="1" applyAlignment="1">
      <alignment horizontal="center" vertical="center"/>
    </xf>
    <xf numFmtId="0" fontId="8" fillId="5" borderId="0" xfId="2" applyFont="1" applyFill="1" applyBorder="1" applyAlignment="1">
      <alignment horizontal="center" vertical="center" textRotation="90" wrapText="1"/>
    </xf>
    <xf numFmtId="0" fontId="12" fillId="5" borderId="0" xfId="2" applyFont="1" applyFill="1" applyBorder="1" applyAlignment="1">
      <alignment vertical="center"/>
    </xf>
    <xf numFmtId="0" fontId="11" fillId="0" borderId="47" xfId="2" applyFont="1" applyFill="1" applyBorder="1" applyAlignment="1">
      <alignment horizontal="left" vertical="center"/>
    </xf>
    <xf numFmtId="0" fontId="11" fillId="0" borderId="0" xfId="0" applyFont="1"/>
    <xf numFmtId="0" fontId="12" fillId="5" borderId="0" xfId="0" applyFont="1" applyFill="1"/>
    <xf numFmtId="0" fontId="12" fillId="5" borderId="0" xfId="2" applyFont="1" applyFill="1" applyAlignment="1">
      <alignment vertical="center"/>
    </xf>
    <xf numFmtId="0" fontId="11" fillId="5" borderId="0" xfId="0" applyFont="1" applyFill="1"/>
    <xf numFmtId="0" fontId="10" fillId="4" borderId="0" xfId="0" applyFont="1" applyFill="1" applyAlignment="1">
      <alignment vertical="center"/>
    </xf>
    <xf numFmtId="0" fontId="18" fillId="4" borderId="0" xfId="0" applyFont="1" applyFill="1" applyAlignment="1">
      <alignment vertical="center" wrapText="1"/>
    </xf>
    <xf numFmtId="0" fontId="18" fillId="4" borderId="0" xfId="0" applyFont="1" applyFill="1" applyAlignment="1">
      <alignment vertical="center"/>
    </xf>
    <xf numFmtId="0" fontId="0" fillId="0" borderId="0" xfId="0" applyAlignment="1">
      <alignment vertical="center"/>
    </xf>
    <xf numFmtId="0" fontId="0" fillId="0" borderId="0" xfId="0" applyAlignment="1">
      <alignment vertical="center" wrapText="1"/>
    </xf>
    <xf numFmtId="0" fontId="7" fillId="0" borderId="0" xfId="0" applyFont="1" applyAlignment="1">
      <alignment vertical="center"/>
    </xf>
    <xf numFmtId="0" fontId="5" fillId="0" borderId="0" xfId="0" applyFont="1" applyAlignment="1">
      <alignment vertical="center"/>
    </xf>
    <xf numFmtId="0" fontId="18" fillId="0" borderId="0" xfId="0" applyFont="1" applyFill="1" applyAlignment="1">
      <alignment vertical="center"/>
    </xf>
    <xf numFmtId="0" fontId="0" fillId="0" borderId="0" xfId="0" applyFill="1" applyAlignment="1">
      <alignment vertical="center"/>
    </xf>
    <xf numFmtId="0" fontId="7" fillId="0" borderId="0" xfId="0" applyFont="1" applyFill="1" applyAlignment="1">
      <alignment vertical="center"/>
    </xf>
    <xf numFmtId="0" fontId="11" fillId="0" borderId="0" xfId="0" applyFont="1"/>
    <xf numFmtId="0" fontId="12" fillId="0" borderId="0" xfId="2" applyFont="1" applyFill="1" applyAlignment="1">
      <alignment vertical="center"/>
    </xf>
    <xf numFmtId="0" fontId="10" fillId="0" borderId="0" xfId="0" applyFont="1" applyFill="1"/>
    <xf numFmtId="0" fontId="10" fillId="0" borderId="0" xfId="2" applyFont="1" applyFill="1" applyAlignment="1">
      <alignment vertical="center"/>
    </xf>
    <xf numFmtId="0" fontId="18" fillId="0" borderId="0" xfId="0" applyFont="1" applyFill="1"/>
    <xf numFmtId="0" fontId="18" fillId="0" borderId="0" xfId="0" applyFont="1" applyFill="1" applyBorder="1"/>
    <xf numFmtId="49" fontId="10" fillId="0" borderId="0" xfId="3" applyFont="1" applyFill="1" applyAlignment="1">
      <alignment vertical="center"/>
    </xf>
    <xf numFmtId="49" fontId="10" fillId="0" borderId="0" xfId="3" applyFont="1" applyFill="1" applyBorder="1" applyAlignment="1">
      <alignment vertical="center"/>
    </xf>
    <xf numFmtId="0" fontId="8" fillId="0" borderId="0" xfId="0" applyFont="1" applyFill="1" applyAlignment="1">
      <alignment horizontal="left"/>
    </xf>
    <xf numFmtId="0" fontId="4" fillId="0" borderId="0" xfId="0" applyFont="1" applyFill="1" applyAlignment="1">
      <alignment horizontal="left"/>
    </xf>
    <xf numFmtId="0" fontId="8" fillId="0" borderId="0" xfId="2" applyFont="1" applyFill="1" applyAlignment="1">
      <alignment vertical="center"/>
    </xf>
    <xf numFmtId="0" fontId="4" fillId="0" borderId="0" xfId="0" applyFont="1" applyAlignment="1">
      <alignment horizontal="justify" vertical="center" wrapText="1"/>
    </xf>
    <xf numFmtId="0" fontId="4" fillId="0" borderId="38" xfId="0" applyFont="1" applyBorder="1" applyAlignment="1">
      <alignment horizontal="justify" vertical="center" wrapText="1"/>
    </xf>
    <xf numFmtId="0" fontId="4" fillId="0" borderId="40" xfId="0" applyFont="1" applyBorder="1" applyAlignment="1">
      <alignment horizontal="justify" vertical="center" wrapText="1"/>
    </xf>
    <xf numFmtId="0" fontId="20" fillId="0" borderId="0" xfId="0" applyFont="1" applyFill="1"/>
    <xf numFmtId="0" fontId="19" fillId="0" borderId="0" xfId="0" applyFont="1" applyFill="1"/>
    <xf numFmtId="0" fontId="19" fillId="0" borderId="0" xfId="0" applyFont="1"/>
    <xf numFmtId="0" fontId="20" fillId="0" borderId="0" xfId="0" applyFont="1"/>
    <xf numFmtId="0" fontId="19" fillId="0" borderId="0" xfId="0" applyFont="1" applyAlignment="1">
      <alignment vertical="center" wrapText="1"/>
    </xf>
    <xf numFmtId="3" fontId="19" fillId="0" borderId="0" xfId="3" applyNumberFormat="1" applyFont="1" applyAlignment="1">
      <alignment vertical="center"/>
    </xf>
    <xf numFmtId="3" fontId="19" fillId="0" borderId="0" xfId="3" applyNumberFormat="1" applyFont="1" applyAlignment="1">
      <alignment horizontal="right" vertical="center"/>
    </xf>
    <xf numFmtId="0" fontId="20" fillId="0" borderId="0" xfId="0" applyFont="1" applyAlignment="1">
      <alignment horizontal="center" vertical="center" textRotation="90"/>
    </xf>
    <xf numFmtId="0" fontId="5" fillId="0" borderId="0" xfId="0" applyFont="1" applyAlignment="1">
      <alignment horizontal="center" vertical="center"/>
    </xf>
    <xf numFmtId="0" fontId="3" fillId="0" borderId="0" xfId="0" applyFont="1" applyFill="1"/>
    <xf numFmtId="0" fontId="5" fillId="6" borderId="28" xfId="0" applyFont="1" applyFill="1" applyBorder="1"/>
    <xf numFmtId="0" fontId="3" fillId="0" borderId="0" xfId="0" applyFont="1" applyFill="1" applyAlignment="1">
      <alignment vertical="center"/>
    </xf>
    <xf numFmtId="0" fontId="19" fillId="0" borderId="0" xfId="0" applyFont="1"/>
    <xf numFmtId="0" fontId="5" fillId="7" borderId="28" xfId="0" applyFont="1" applyFill="1" applyBorder="1" applyAlignment="1">
      <alignment horizontal="center" vertical="center" wrapText="1"/>
    </xf>
    <xf numFmtId="0" fontId="5" fillId="7" borderId="28" xfId="0" applyFont="1" applyFill="1" applyBorder="1" applyAlignment="1">
      <alignment horizontal="center" vertical="center"/>
    </xf>
    <xf numFmtId="0" fontId="8" fillId="7" borderId="32" xfId="0" applyFont="1" applyFill="1" applyBorder="1" applyAlignment="1">
      <alignment horizontal="center" vertical="center" wrapText="1"/>
    </xf>
    <xf numFmtId="0" fontId="8" fillId="7" borderId="23" xfId="0" applyFont="1" applyFill="1" applyBorder="1" applyAlignment="1">
      <alignment horizontal="center" vertical="center" wrapText="1"/>
    </xf>
    <xf numFmtId="0" fontId="20" fillId="7" borderId="18" xfId="0" applyFont="1" applyFill="1" applyBorder="1" applyAlignment="1">
      <alignment horizontal="center" vertical="center" textRotation="90" wrapText="1"/>
    </xf>
    <xf numFmtId="0" fontId="20" fillId="7" borderId="5" xfId="0" applyFont="1" applyFill="1" applyBorder="1" applyAlignment="1">
      <alignment horizontal="center" vertical="center" textRotation="90" wrapText="1"/>
    </xf>
    <xf numFmtId="0" fontId="20" fillId="7" borderId="20" xfId="0" applyFont="1" applyFill="1" applyBorder="1" applyAlignment="1">
      <alignment horizontal="center" vertical="center" textRotation="90" wrapText="1"/>
    </xf>
    <xf numFmtId="49" fontId="16" fillId="7" borderId="38" xfId="3" applyFont="1" applyFill="1" applyBorder="1" applyAlignment="1">
      <alignment horizontal="center" textRotation="90" wrapText="1"/>
    </xf>
    <xf numFmtId="49" fontId="16" fillId="7" borderId="40" xfId="3" applyFont="1" applyFill="1" applyBorder="1" applyAlignment="1">
      <alignment horizontal="center" textRotation="90" wrapText="1"/>
    </xf>
    <xf numFmtId="49" fontId="16" fillId="7" borderId="52" xfId="3" applyFont="1" applyFill="1" applyBorder="1" applyAlignment="1">
      <alignment horizontal="center" textRotation="90" wrapText="1"/>
    </xf>
    <xf numFmtId="49" fontId="14" fillId="7" borderId="40" xfId="3" applyFont="1" applyFill="1" applyBorder="1" applyAlignment="1">
      <alignment horizontal="center" textRotation="90" wrapText="1"/>
    </xf>
    <xf numFmtId="49" fontId="12" fillId="7" borderId="39" xfId="3" applyFont="1" applyFill="1" applyBorder="1" applyAlignment="1">
      <alignment horizontal="center" textRotation="90" wrapText="1"/>
    </xf>
    <xf numFmtId="0" fontId="8" fillId="7" borderId="64" xfId="2" applyFont="1" applyFill="1" applyBorder="1" applyAlignment="1">
      <alignment horizontal="center" vertical="center"/>
    </xf>
    <xf numFmtId="0" fontId="8" fillId="7" borderId="47" xfId="2" applyFont="1" applyFill="1" applyBorder="1" applyAlignment="1">
      <alignment horizontal="center" vertical="center" wrapText="1"/>
    </xf>
    <xf numFmtId="0" fontId="4" fillId="7" borderId="27" xfId="2" applyFont="1" applyFill="1" applyBorder="1" applyAlignment="1">
      <alignment horizontal="center" vertical="center" textRotation="90" wrapText="1"/>
    </xf>
    <xf numFmtId="0" fontId="4" fillId="7" borderId="28" xfId="2" applyFont="1" applyFill="1" applyBorder="1" applyAlignment="1">
      <alignment horizontal="center" vertical="center" textRotation="90" wrapText="1"/>
    </xf>
    <xf numFmtId="0" fontId="8" fillId="7" borderId="28" xfId="2" applyFont="1" applyFill="1" applyBorder="1" applyAlignment="1">
      <alignment horizontal="center" vertical="center" textRotation="90" wrapText="1"/>
    </xf>
    <xf numFmtId="0" fontId="8" fillId="7" borderId="1" xfId="2" applyFont="1" applyFill="1" applyBorder="1" applyAlignment="1">
      <alignment horizontal="center" vertical="center" textRotation="90" wrapText="1"/>
    </xf>
    <xf numFmtId="0" fontId="8" fillId="7" borderId="29" xfId="2" applyFont="1" applyFill="1" applyBorder="1" applyAlignment="1">
      <alignment horizontal="center" vertical="center" textRotation="90" wrapText="1"/>
    </xf>
    <xf numFmtId="0" fontId="12" fillId="7" borderId="12" xfId="2" applyFont="1" applyFill="1" applyBorder="1" applyAlignment="1">
      <alignment horizontal="center" vertical="center"/>
    </xf>
    <xf numFmtId="0" fontId="12" fillId="7" borderId="12" xfId="2" applyFont="1" applyFill="1" applyBorder="1" applyAlignment="1">
      <alignment horizontal="center" vertical="center" wrapText="1"/>
    </xf>
    <xf numFmtId="0" fontId="12" fillId="7" borderId="21" xfId="2" applyFont="1" applyFill="1" applyBorder="1" applyAlignment="1">
      <alignment horizontal="center" vertical="center" wrapText="1"/>
    </xf>
    <xf numFmtId="0" fontId="12" fillId="7" borderId="61" xfId="2" applyFont="1" applyFill="1" applyBorder="1" applyAlignment="1">
      <alignment horizontal="center" vertical="center" wrapText="1"/>
    </xf>
    <xf numFmtId="0" fontId="12" fillId="7" borderId="31" xfId="2" applyFont="1" applyFill="1" applyBorder="1" applyAlignment="1">
      <alignment horizontal="center" vertical="center" wrapText="1"/>
    </xf>
    <xf numFmtId="0" fontId="12" fillId="7" borderId="12" xfId="0" applyFont="1" applyFill="1" applyBorder="1" applyAlignment="1">
      <alignment horizontal="center" vertical="center" textRotation="90" wrapText="1"/>
    </xf>
    <xf numFmtId="0" fontId="12" fillId="7" borderId="13" xfId="0" applyFont="1" applyFill="1" applyBorder="1" applyAlignment="1">
      <alignment horizontal="center" vertical="center" textRotation="90" wrapText="1"/>
    </xf>
    <xf numFmtId="0" fontId="12" fillId="7" borderId="50" xfId="0" applyFont="1" applyFill="1" applyBorder="1" applyAlignment="1">
      <alignment horizontal="center" vertical="center" textRotation="90" wrapText="1"/>
    </xf>
    <xf numFmtId="0" fontId="12" fillId="7" borderId="55" xfId="0" applyFont="1" applyFill="1" applyBorder="1" applyAlignment="1">
      <alignment horizontal="center" vertical="center" textRotation="90" wrapText="1"/>
    </xf>
    <xf numFmtId="0" fontId="12" fillId="7" borderId="60" xfId="0" applyFont="1" applyFill="1" applyBorder="1" applyAlignment="1">
      <alignment horizontal="center" vertical="center" textRotation="90" wrapText="1"/>
    </xf>
    <xf numFmtId="0" fontId="12" fillId="7" borderId="21" xfId="0" applyFont="1" applyFill="1" applyBorder="1" applyAlignment="1">
      <alignment horizontal="center" vertical="center" textRotation="90" wrapText="1"/>
    </xf>
    <xf numFmtId="0" fontId="12" fillId="7" borderId="14" xfId="0" applyFont="1" applyFill="1" applyBorder="1" applyAlignment="1">
      <alignment horizontal="center" vertical="center" textRotation="90" wrapText="1"/>
    </xf>
    <xf numFmtId="0" fontId="12" fillId="7" borderId="11" xfId="0" applyFont="1" applyFill="1" applyBorder="1" applyAlignment="1">
      <alignment horizontal="center"/>
    </xf>
    <xf numFmtId="0" fontId="12" fillId="7" borderId="10" xfId="0" applyFont="1" applyFill="1" applyBorder="1" applyAlignment="1">
      <alignment horizontal="center"/>
    </xf>
    <xf numFmtId="0" fontId="12" fillId="7" borderId="51" xfId="0" applyFont="1" applyFill="1" applyBorder="1" applyAlignment="1">
      <alignment horizontal="center"/>
    </xf>
    <xf numFmtId="0" fontId="12" fillId="7" borderId="51" xfId="0" quotePrefix="1" applyFont="1" applyFill="1" applyBorder="1" applyAlignment="1">
      <alignment horizontal="center"/>
    </xf>
    <xf numFmtId="0" fontId="12" fillId="7" borderId="58" xfId="0" quotePrefix="1" applyFont="1" applyFill="1" applyBorder="1" applyAlignment="1">
      <alignment horizontal="center"/>
    </xf>
    <xf numFmtId="0" fontId="12" fillId="7" borderId="9" xfId="0" quotePrefix="1" applyFont="1" applyFill="1" applyBorder="1" applyAlignment="1">
      <alignment horizontal="center"/>
    </xf>
    <xf numFmtId="0" fontId="12" fillId="7" borderId="8" xfId="0" quotePrefix="1" applyFont="1" applyFill="1" applyBorder="1" applyAlignment="1">
      <alignment horizontal="center"/>
    </xf>
    <xf numFmtId="0" fontId="12" fillId="7" borderId="8" xfId="0" applyFont="1" applyFill="1" applyBorder="1" applyAlignment="1">
      <alignment horizontal="center"/>
    </xf>
    <xf numFmtId="0" fontId="12" fillId="7" borderId="18" xfId="2" applyFont="1" applyFill="1" applyBorder="1" applyAlignment="1">
      <alignment horizontal="center" vertical="center" wrapText="1"/>
    </xf>
    <xf numFmtId="0" fontId="12" fillId="7" borderId="5" xfId="2" applyFont="1" applyFill="1" applyBorder="1" applyAlignment="1">
      <alignment horizontal="center" vertical="center" wrapText="1"/>
    </xf>
    <xf numFmtId="15" fontId="12" fillId="7" borderId="12" xfId="2" applyNumberFormat="1" applyFont="1" applyFill="1" applyBorder="1" applyAlignment="1">
      <alignment horizontal="center" vertical="center"/>
    </xf>
    <xf numFmtId="0" fontId="12" fillId="7" borderId="8" xfId="2" applyFont="1" applyFill="1" applyBorder="1" applyAlignment="1">
      <alignment horizontal="center" vertical="center"/>
    </xf>
    <xf numFmtId="0" fontId="12" fillId="7" borderId="15" xfId="0" applyFont="1" applyFill="1" applyBorder="1" applyAlignment="1">
      <alignment horizontal="center" vertical="center" wrapText="1"/>
    </xf>
    <xf numFmtId="0" fontId="12" fillId="7" borderId="5" xfId="0" applyFont="1" applyFill="1" applyBorder="1" applyAlignment="1">
      <alignment horizontal="center" vertical="center" wrapText="1"/>
    </xf>
    <xf numFmtId="164" fontId="12" fillId="7" borderId="16" xfId="0" applyNumberFormat="1" applyFont="1" applyFill="1" applyBorder="1" applyAlignment="1">
      <alignment horizontal="center" vertical="center" textRotation="90" wrapText="1"/>
    </xf>
    <xf numFmtId="164" fontId="12" fillId="7" borderId="43" xfId="0" applyNumberFormat="1" applyFont="1" applyFill="1" applyBorder="1" applyAlignment="1">
      <alignment horizontal="center" vertical="center" textRotation="90" wrapText="1"/>
    </xf>
    <xf numFmtId="49" fontId="21" fillId="7" borderId="42" xfId="3" applyFont="1" applyFill="1" applyBorder="1" applyAlignment="1">
      <alignment horizontal="center" textRotation="90" wrapText="1"/>
    </xf>
    <xf numFmtId="49" fontId="21" fillId="7" borderId="16" xfId="3" applyFont="1" applyFill="1" applyBorder="1" applyAlignment="1">
      <alignment horizontal="center" textRotation="90" wrapText="1"/>
    </xf>
    <xf numFmtId="49" fontId="21" fillId="7" borderId="17" xfId="3" applyFont="1" applyFill="1" applyBorder="1" applyAlignment="1">
      <alignment horizontal="center" textRotation="90" wrapText="1"/>
    </xf>
    <xf numFmtId="49" fontId="8" fillId="7" borderId="43" xfId="3" applyFont="1" applyFill="1" applyBorder="1" applyAlignment="1">
      <alignment horizontal="center" textRotation="90" wrapText="1"/>
    </xf>
    <xf numFmtId="49" fontId="4" fillId="0" borderId="63" xfId="3" applyFont="1" applyBorder="1" applyAlignment="1">
      <alignment vertical="center"/>
    </xf>
    <xf numFmtId="49" fontId="4" fillId="0" borderId="2" xfId="3" applyFont="1" applyBorder="1" applyAlignment="1">
      <alignment vertical="center"/>
    </xf>
    <xf numFmtId="0" fontId="8" fillId="0" borderId="0" xfId="0" applyFont="1" applyFill="1" applyAlignment="1"/>
    <xf numFmtId="0" fontId="8" fillId="0" borderId="0" xfId="0" quotePrefix="1" applyFont="1" applyFill="1" applyAlignment="1"/>
    <xf numFmtId="0" fontId="8" fillId="7" borderId="42" xfId="0" applyFont="1" applyFill="1" applyBorder="1" applyAlignment="1">
      <alignment horizontal="center" vertical="center" textRotation="90" wrapText="1"/>
    </xf>
    <xf numFmtId="0" fontId="8" fillId="7" borderId="16" xfId="0" applyFont="1" applyFill="1" applyBorder="1" applyAlignment="1">
      <alignment horizontal="center" vertical="center" textRotation="90" wrapText="1"/>
    </xf>
    <xf numFmtId="0" fontId="8" fillId="7" borderId="15" xfId="0" applyFont="1" applyFill="1" applyBorder="1" applyAlignment="1">
      <alignment horizontal="center" vertical="center" textRotation="90" wrapText="1"/>
    </xf>
    <xf numFmtId="0" fontId="8" fillId="7" borderId="18" xfId="0" applyFont="1" applyFill="1" applyBorder="1" applyAlignment="1">
      <alignment horizontal="center" vertical="center" textRotation="90" wrapText="1"/>
    </xf>
    <xf numFmtId="0" fontId="8" fillId="0" borderId="12" xfId="0" applyFont="1" applyBorder="1" applyAlignment="1">
      <alignment horizontal="center" wrapText="1"/>
    </xf>
    <xf numFmtId="0" fontId="8" fillId="0" borderId="60" xfId="0" applyFont="1" applyBorder="1" applyAlignment="1">
      <alignment horizontal="center"/>
    </xf>
    <xf numFmtId="0" fontId="8" fillId="0" borderId="50" xfId="0" applyFont="1" applyBorder="1" applyAlignment="1">
      <alignment horizontal="center"/>
    </xf>
    <xf numFmtId="0" fontId="8" fillId="0" borderId="13" xfId="0" applyFont="1" applyBorder="1" applyAlignment="1">
      <alignment horizontal="center"/>
    </xf>
    <xf numFmtId="0" fontId="8" fillId="0" borderId="4" xfId="0" applyFont="1" applyBorder="1" applyAlignment="1">
      <alignment horizontal="center"/>
    </xf>
    <xf numFmtId="0" fontId="22" fillId="0" borderId="14" xfId="0" applyFont="1" applyFill="1" applyBorder="1" applyAlignment="1">
      <alignment wrapText="1"/>
    </xf>
    <xf numFmtId="3" fontId="8" fillId="0" borderId="57" xfId="0" applyNumberFormat="1" applyFont="1" applyBorder="1"/>
    <xf numFmtId="3" fontId="8" fillId="0" borderId="50" xfId="0" applyNumberFormat="1" applyFont="1" applyBorder="1"/>
    <xf numFmtId="3" fontId="8" fillId="0" borderId="13" xfId="0" applyNumberFormat="1" applyFont="1" applyBorder="1"/>
    <xf numFmtId="3" fontId="8" fillId="0" borderId="4" xfId="0" applyNumberFormat="1" applyFont="1" applyBorder="1"/>
    <xf numFmtId="0" fontId="4" fillId="0" borderId="14" xfId="0" applyFont="1" applyFill="1" applyBorder="1" applyAlignment="1">
      <alignment wrapText="1"/>
    </xf>
    <xf numFmtId="3" fontId="4" fillId="0" borderId="57" xfId="0" applyNumberFormat="1" applyFont="1" applyBorder="1"/>
    <xf numFmtId="3" fontId="4" fillId="0" borderId="50" xfId="0" applyNumberFormat="1" applyFont="1" applyBorder="1"/>
    <xf numFmtId="3" fontId="4" fillId="0" borderId="13" xfId="0" applyNumberFormat="1" applyFont="1" applyBorder="1"/>
    <xf numFmtId="3" fontId="4" fillId="0" borderId="4" xfId="0" applyNumberFormat="1" applyFont="1" applyBorder="1"/>
    <xf numFmtId="0" fontId="8" fillId="0" borderId="14" xfId="0" applyFont="1" applyFill="1" applyBorder="1" applyAlignment="1">
      <alignment wrapText="1"/>
    </xf>
    <xf numFmtId="0" fontId="4" fillId="0" borderId="14" xfId="0" applyFont="1" applyFill="1" applyBorder="1" applyAlignment="1">
      <alignment horizontal="left" wrapText="1"/>
    </xf>
    <xf numFmtId="0" fontId="4" fillId="0" borderId="14" xfId="0" quotePrefix="1" applyFont="1" applyFill="1" applyBorder="1" applyAlignment="1">
      <alignment horizontal="left" wrapText="1"/>
    </xf>
    <xf numFmtId="0" fontId="22" fillId="0" borderId="14" xfId="0" applyFont="1" applyFill="1" applyBorder="1" applyAlignment="1">
      <alignment horizontal="left" wrapText="1"/>
    </xf>
    <xf numFmtId="0" fontId="4" fillId="0" borderId="7" xfId="0" applyFont="1" applyBorder="1" applyAlignment="1">
      <alignment wrapText="1"/>
    </xf>
    <xf numFmtId="0" fontId="4" fillId="0" borderId="3" xfId="0" applyFont="1" applyFill="1" applyBorder="1" applyAlignment="1">
      <alignment wrapText="1"/>
    </xf>
    <xf numFmtId="0" fontId="8" fillId="0" borderId="46" xfId="0" applyFont="1" applyFill="1" applyBorder="1" applyAlignment="1">
      <alignment horizontal="center" wrapText="1"/>
    </xf>
    <xf numFmtId="3" fontId="8" fillId="0" borderId="70" xfId="0" applyNumberFormat="1" applyFont="1" applyFill="1" applyBorder="1"/>
    <xf numFmtId="3" fontId="8" fillId="0" borderId="71" xfId="0" applyNumberFormat="1" applyFont="1" applyFill="1" applyBorder="1"/>
    <xf numFmtId="3" fontId="8" fillId="0" borderId="72" xfId="0" applyNumberFormat="1" applyFont="1" applyFill="1" applyBorder="1"/>
    <xf numFmtId="3" fontId="8" fillId="0" borderId="69" xfId="0" applyNumberFormat="1" applyFont="1" applyFill="1" applyBorder="1"/>
    <xf numFmtId="0" fontId="8" fillId="0" borderId="5" xfId="0" applyFont="1" applyFill="1" applyBorder="1" applyAlignment="1">
      <alignment horizontal="center" wrapText="1"/>
    </xf>
    <xf numFmtId="3" fontId="8" fillId="0" borderId="42" xfId="0" applyNumberFormat="1" applyFont="1" applyFill="1" applyBorder="1"/>
    <xf numFmtId="3" fontId="8" fillId="0" borderId="20" xfId="0" applyNumberFormat="1" applyFont="1" applyFill="1" applyBorder="1"/>
    <xf numFmtId="3" fontId="8" fillId="0" borderId="15" xfId="0" applyNumberFormat="1" applyFont="1" applyFill="1" applyBorder="1"/>
    <xf numFmtId="3" fontId="8" fillId="0" borderId="18" xfId="0" applyNumberFormat="1" applyFont="1" applyFill="1" applyBorder="1"/>
    <xf numFmtId="3" fontId="8" fillId="0" borderId="73" xfId="0" applyNumberFormat="1" applyFont="1" applyFill="1" applyBorder="1"/>
    <xf numFmtId="3" fontId="4" fillId="0" borderId="60" xfId="0" applyNumberFormat="1" applyFont="1" applyFill="1" applyBorder="1"/>
    <xf numFmtId="3" fontId="4" fillId="0" borderId="48" xfId="0" applyNumberFormat="1" applyFont="1" applyFill="1" applyBorder="1"/>
    <xf numFmtId="3" fontId="4" fillId="0" borderId="54" xfId="0" applyNumberFormat="1" applyFont="1" applyFill="1" applyBorder="1"/>
    <xf numFmtId="3" fontId="4" fillId="0" borderId="53" xfId="0" applyNumberFormat="1" applyFont="1" applyFill="1" applyBorder="1"/>
    <xf numFmtId="3" fontId="4" fillId="0" borderId="21" xfId="0" applyNumberFormat="1" applyFont="1" applyFill="1" applyBorder="1"/>
    <xf numFmtId="3" fontId="8" fillId="0" borderId="43" xfId="0" applyNumberFormat="1" applyFont="1" applyFill="1" applyBorder="1"/>
    <xf numFmtId="3" fontId="8" fillId="0" borderId="74" xfId="0" applyNumberFormat="1" applyFont="1" applyFill="1" applyBorder="1"/>
    <xf numFmtId="3" fontId="4" fillId="0" borderId="49" xfId="0" applyNumberFormat="1" applyFont="1" applyFill="1" applyBorder="1"/>
    <xf numFmtId="3" fontId="8" fillId="0" borderId="16" xfId="0" applyNumberFormat="1" applyFont="1" applyFill="1" applyBorder="1"/>
    <xf numFmtId="0" fontId="5" fillId="0" borderId="0" xfId="2" applyFont="1" applyFill="1" applyAlignment="1">
      <alignment vertical="center"/>
    </xf>
    <xf numFmtId="0" fontId="5" fillId="5" borderId="0" xfId="0" applyFont="1" applyFill="1"/>
    <xf numFmtId="0" fontId="11" fillId="0" borderId="55" xfId="2" applyFont="1" applyBorder="1" applyAlignment="1">
      <alignment vertical="center"/>
    </xf>
    <xf numFmtId="0" fontId="11" fillId="0" borderId="0" xfId="4" applyFont="1"/>
    <xf numFmtId="0" fontId="11" fillId="0" borderId="5" xfId="4" applyFont="1" applyBorder="1"/>
    <xf numFmtId="0" fontId="11" fillId="0" borderId="20" xfId="4" applyFont="1" applyBorder="1"/>
    <xf numFmtId="0" fontId="12" fillId="0" borderId="11" xfId="4" applyFont="1" applyBorder="1" applyAlignment="1">
      <alignment horizontal="center"/>
    </xf>
    <xf numFmtId="0" fontId="12" fillId="0" borderId="7" xfId="4" applyFont="1" applyBorder="1" applyAlignment="1">
      <alignment horizontal="center"/>
    </xf>
    <xf numFmtId="0" fontId="11" fillId="0" borderId="4" xfId="4" applyFont="1" applyBorder="1"/>
    <xf numFmtId="0" fontId="11" fillId="0" borderId="14" xfId="4" applyFont="1" applyBorder="1"/>
    <xf numFmtId="0" fontId="11" fillId="0" borderId="8" xfId="4" applyFont="1" applyBorder="1"/>
    <xf numFmtId="0" fontId="11" fillId="0" borderId="11" xfId="4" applyFont="1" applyBorder="1"/>
    <xf numFmtId="3" fontId="11" fillId="0" borderId="4" xfId="4" applyNumberFormat="1" applyFont="1" applyBorder="1"/>
    <xf numFmtId="3" fontId="11" fillId="0" borderId="14" xfId="4" applyNumberFormat="1" applyFont="1" applyBorder="1"/>
    <xf numFmtId="0" fontId="11" fillId="0" borderId="21" xfId="4" applyFont="1" applyBorder="1"/>
    <xf numFmtId="0" fontId="11" fillId="0" borderId="12" xfId="4" applyFont="1" applyBorder="1"/>
    <xf numFmtId="0" fontId="12" fillId="0" borderId="0" xfId="4" applyFont="1" applyFill="1" applyAlignment="1">
      <alignment horizontal="center"/>
    </xf>
    <xf numFmtId="0" fontId="12" fillId="8" borderId="18" xfId="4" applyFont="1" applyFill="1" applyBorder="1" applyAlignment="1">
      <alignment horizontal="center"/>
    </xf>
    <xf numFmtId="0" fontId="12" fillId="8" borderId="5" xfId="4" applyFont="1" applyFill="1" applyBorder="1" applyAlignment="1">
      <alignment horizontal="center" wrapText="1"/>
    </xf>
    <xf numFmtId="0" fontId="12" fillId="8" borderId="5" xfId="4" applyFont="1" applyFill="1" applyBorder="1" applyAlignment="1">
      <alignment horizontal="center"/>
    </xf>
    <xf numFmtId="0" fontId="18" fillId="0" borderId="0" xfId="4" applyFont="1" applyFill="1"/>
    <xf numFmtId="0" fontId="10" fillId="0" borderId="0" xfId="4" applyFont="1" applyFill="1"/>
    <xf numFmtId="0" fontId="10" fillId="0" borderId="0" xfId="4" applyFont="1" applyFill="1" applyAlignment="1"/>
    <xf numFmtId="0" fontId="0" fillId="5" borderId="0" xfId="0" applyFill="1" applyAlignment="1">
      <alignment horizontal="left" vertical="center" wrapText="1"/>
    </xf>
    <xf numFmtId="0" fontId="0" fillId="0" borderId="0" xfId="0" applyAlignment="1">
      <alignment horizontal="left" vertical="center"/>
    </xf>
    <xf numFmtId="0" fontId="0" fillId="0" borderId="0" xfId="0" applyFill="1" applyAlignment="1">
      <alignment horizontal="left" vertical="center"/>
    </xf>
    <xf numFmtId="0" fontId="5" fillId="0" borderId="28" xfId="0" applyFont="1" applyBorder="1" applyAlignment="1">
      <alignment horizontal="left" vertical="center"/>
    </xf>
    <xf numFmtId="0" fontId="12" fillId="0" borderId="0" xfId="2" applyFont="1" applyAlignment="1">
      <alignment vertical="center"/>
    </xf>
    <xf numFmtId="0" fontId="5" fillId="0" borderId="0" xfId="0" applyFont="1" applyFill="1" applyAlignment="1">
      <alignment horizontal="left" vertical="center"/>
    </xf>
    <xf numFmtId="0" fontId="5" fillId="0" borderId="0" xfId="2" applyFont="1" applyAlignment="1">
      <alignment vertical="center"/>
    </xf>
    <xf numFmtId="0" fontId="5" fillId="0" borderId="0" xfId="0" applyFont="1" applyFill="1" applyAlignment="1">
      <alignment horizontal="left"/>
    </xf>
    <xf numFmtId="0" fontId="3" fillId="0" borderId="28" xfId="0" applyFont="1" applyFill="1" applyBorder="1" applyAlignment="1">
      <alignment vertical="center"/>
    </xf>
    <xf numFmtId="0" fontId="4" fillId="0" borderId="76" xfId="0" applyFont="1" applyFill="1" applyBorder="1" applyAlignment="1">
      <alignment horizontal="left" vertical="center"/>
    </xf>
    <xf numFmtId="0" fontId="4" fillId="0" borderId="0" xfId="0" applyFont="1" applyFill="1" applyBorder="1" applyAlignment="1">
      <alignment horizontal="left" vertical="center"/>
    </xf>
    <xf numFmtId="0" fontId="12" fillId="0" borderId="0" xfId="0" applyFont="1" applyAlignment="1">
      <alignment horizontal="left"/>
    </xf>
    <xf numFmtId="0" fontId="8" fillId="0" borderId="0" xfId="0" applyFont="1" applyAlignment="1">
      <alignment horizontal="left"/>
    </xf>
    <xf numFmtId="3" fontId="5" fillId="6" borderId="28" xfId="0" applyNumberFormat="1" applyFont="1" applyFill="1" applyBorder="1"/>
    <xf numFmtId="0" fontId="3" fillId="0" borderId="0" xfId="0" applyFont="1"/>
    <xf numFmtId="0" fontId="3" fillId="0" borderId="28" xfId="0" applyFont="1" applyBorder="1" applyAlignment="1">
      <alignment horizontal="left" indent="2"/>
    </xf>
    <xf numFmtId="3" fontId="3" fillId="0" borderId="28" xfId="0" applyNumberFormat="1" applyFont="1" applyBorder="1"/>
    <xf numFmtId="0" fontId="5" fillId="6" borderId="28" xfId="0" applyFont="1" applyFill="1" applyBorder="1" applyAlignment="1">
      <alignment horizontal="center" vertical="center"/>
    </xf>
    <xf numFmtId="3" fontId="5" fillId="6" borderId="28" xfId="0" applyNumberFormat="1" applyFont="1" applyFill="1" applyBorder="1" applyAlignment="1">
      <alignment vertical="center"/>
    </xf>
    <xf numFmtId="0" fontId="3" fillId="0" borderId="0" xfId="0" applyFont="1" applyAlignment="1">
      <alignment vertical="center"/>
    </xf>
    <xf numFmtId="0" fontId="5" fillId="6" borderId="35" xfId="0" applyFont="1" applyFill="1" applyBorder="1" applyAlignment="1">
      <alignment horizontal="center" vertical="center"/>
    </xf>
    <xf numFmtId="0" fontId="4" fillId="0" borderId="76" xfId="0" applyFont="1" applyBorder="1" applyAlignment="1">
      <alignment horizontal="left"/>
    </xf>
    <xf numFmtId="0" fontId="4" fillId="0" borderId="0" xfId="0" applyFont="1" applyAlignment="1">
      <alignment horizontal="left"/>
    </xf>
    <xf numFmtId="0" fontId="5" fillId="0" borderId="0" xfId="0" applyFont="1" applyAlignment="1">
      <alignment horizontal="left" vertical="center"/>
    </xf>
    <xf numFmtId="0" fontId="8" fillId="0" borderId="0" xfId="0" applyFont="1" applyAlignment="1">
      <alignment horizontal="left" vertical="center"/>
    </xf>
    <xf numFmtId="0" fontId="4" fillId="0" borderId="0" xfId="0" applyFont="1" applyAlignment="1">
      <alignment horizontal="centerContinuous" vertical="center"/>
    </xf>
    <xf numFmtId="0" fontId="4" fillId="0" borderId="0" xfId="0" applyFont="1" applyAlignment="1">
      <alignment vertical="center"/>
    </xf>
    <xf numFmtId="0" fontId="8" fillId="0" borderId="0" xfId="0" applyFont="1" applyAlignment="1">
      <alignment vertical="center"/>
    </xf>
    <xf numFmtId="0" fontId="19" fillId="0" borderId="0" xfId="0" applyFont="1" applyAlignment="1">
      <alignment vertical="center"/>
    </xf>
    <xf numFmtId="0" fontId="12" fillId="0" borderId="0" xfId="0" applyFont="1" applyAlignment="1">
      <alignment horizontal="left" vertical="center"/>
    </xf>
    <xf numFmtId="0" fontId="8" fillId="0" borderId="0" xfId="2" applyFont="1" applyAlignment="1">
      <alignment vertical="center"/>
    </xf>
    <xf numFmtId="0" fontId="20" fillId="0" borderId="0" xfId="2" applyFont="1" applyAlignment="1">
      <alignment vertical="center"/>
    </xf>
    <xf numFmtId="49" fontId="24" fillId="7" borderId="17" xfId="3" applyFont="1" applyFill="1" applyBorder="1" applyAlignment="1">
      <alignment horizontal="center" textRotation="90" wrapText="1"/>
    </xf>
    <xf numFmtId="49" fontId="8" fillId="7" borderId="42" xfId="3" applyFont="1" applyFill="1" applyBorder="1" applyAlignment="1">
      <alignment horizontal="center" textRotation="90" wrapText="1"/>
    </xf>
    <xf numFmtId="49" fontId="8" fillId="0" borderId="63" xfId="3" applyFont="1" applyBorder="1" applyAlignment="1">
      <alignment vertical="center"/>
    </xf>
    <xf numFmtId="3" fontId="8" fillId="0" borderId="22" xfId="3" applyNumberFormat="1" applyFont="1" applyBorder="1" applyAlignment="1">
      <alignment vertical="center"/>
    </xf>
    <xf numFmtId="3" fontId="8" fillId="0" borderId="23" xfId="3" applyNumberFormat="1" applyFont="1" applyBorder="1" applyAlignment="1">
      <alignment vertical="center"/>
    </xf>
    <xf numFmtId="3" fontId="8" fillId="0" borderId="24" xfId="3" applyNumberFormat="1" applyFont="1" applyBorder="1" applyAlignment="1">
      <alignment vertical="center"/>
    </xf>
    <xf numFmtId="3" fontId="8" fillId="0" borderId="22" xfId="3" applyNumberFormat="1" applyFont="1" applyBorder="1" applyAlignment="1">
      <alignment horizontal="right" vertical="center"/>
    </xf>
    <xf numFmtId="165" fontId="8" fillId="0" borderId="25" xfId="5" applyNumberFormat="1" applyFont="1" applyBorder="1" applyAlignment="1">
      <alignment vertical="center"/>
    </xf>
    <xf numFmtId="3" fontId="4" fillId="0" borderId="26" xfId="3" applyNumberFormat="1" applyFont="1" applyBorder="1" applyAlignment="1">
      <alignment horizontal="right" vertical="center"/>
    </xf>
    <xf numFmtId="3" fontId="4" fillId="0" borderId="28" xfId="3" applyNumberFormat="1" applyFont="1" applyBorder="1" applyAlignment="1">
      <alignment horizontal="right" vertical="center"/>
    </xf>
    <xf numFmtId="3" fontId="8" fillId="0" borderId="1" xfId="3" applyNumberFormat="1" applyFont="1" applyBorder="1" applyAlignment="1">
      <alignment vertical="center"/>
    </xf>
    <xf numFmtId="3" fontId="8" fillId="0" borderId="26" xfId="3" applyNumberFormat="1" applyFont="1" applyBorder="1" applyAlignment="1">
      <alignment horizontal="right" vertical="center"/>
    </xf>
    <xf numFmtId="3" fontId="8" fillId="0" borderId="26" xfId="3" applyNumberFormat="1" applyFont="1" applyBorder="1" applyAlignment="1">
      <alignment vertical="center"/>
    </xf>
    <xf numFmtId="165" fontId="8" fillId="0" borderId="29" xfId="5" applyNumberFormat="1" applyFont="1" applyBorder="1" applyAlignment="1">
      <alignment vertical="center"/>
    </xf>
    <xf numFmtId="3" fontId="8" fillId="0" borderId="1" xfId="3" applyNumberFormat="1" applyFont="1" applyBorder="1" applyAlignment="1">
      <alignment horizontal="right" vertical="center"/>
    </xf>
    <xf numFmtId="165" fontId="8" fillId="0" borderId="29" xfId="5" applyNumberFormat="1" applyFont="1" applyBorder="1" applyAlignment="1">
      <alignment horizontal="right" vertical="center"/>
    </xf>
    <xf numFmtId="49" fontId="4" fillId="0" borderId="2" xfId="3" applyFont="1" applyBorder="1" applyAlignment="1">
      <alignment vertical="center" wrapText="1"/>
    </xf>
    <xf numFmtId="49" fontId="25" fillId="0" borderId="2" xfId="3" applyFont="1" applyBorder="1" applyAlignment="1">
      <alignment vertical="center"/>
    </xf>
    <xf numFmtId="49" fontId="8" fillId="0" borderId="77" xfId="3" applyFont="1" applyBorder="1" applyAlignment="1">
      <alignment vertical="center"/>
    </xf>
    <xf numFmtId="3" fontId="8" fillId="0" borderId="34" xfId="3" applyNumberFormat="1" applyFont="1" applyBorder="1" applyAlignment="1">
      <alignment vertical="center"/>
    </xf>
    <xf numFmtId="3" fontId="8" fillId="0" borderId="35" xfId="3" applyNumberFormat="1" applyFont="1" applyBorder="1" applyAlignment="1">
      <alignment vertical="center"/>
    </xf>
    <xf numFmtId="3" fontId="8" fillId="0" borderId="36" xfId="3" applyNumberFormat="1" applyFont="1" applyBorder="1" applyAlignment="1">
      <alignment vertical="center"/>
    </xf>
    <xf numFmtId="3" fontId="8" fillId="0" borderId="34" xfId="3" applyNumberFormat="1" applyFont="1" applyBorder="1" applyAlignment="1">
      <alignment horizontal="right" vertical="center"/>
    </xf>
    <xf numFmtId="165" fontId="8" fillId="0" borderId="37" xfId="5" applyNumberFormat="1" applyFont="1" applyBorder="1" applyAlignment="1">
      <alignment vertical="center"/>
    </xf>
    <xf numFmtId="0" fontId="20" fillId="0" borderId="0" xfId="0" applyFont="1" applyAlignment="1">
      <alignment vertical="center"/>
    </xf>
    <xf numFmtId="49" fontId="4" fillId="0" borderId="77" xfId="3" applyFont="1" applyBorder="1" applyAlignment="1">
      <alignment vertical="center"/>
    </xf>
    <xf numFmtId="3" fontId="4" fillId="0" borderId="34" xfId="3" applyNumberFormat="1" applyFont="1" applyBorder="1" applyAlignment="1">
      <alignment vertical="center"/>
    </xf>
    <xf numFmtId="3" fontId="4" fillId="0" borderId="35" xfId="3" applyNumberFormat="1" applyFont="1" applyBorder="1" applyAlignment="1">
      <alignment vertical="center"/>
    </xf>
    <xf numFmtId="3" fontId="4" fillId="0" borderId="34" xfId="3" applyNumberFormat="1" applyFont="1" applyBorder="1" applyAlignment="1">
      <alignment horizontal="right" vertical="center"/>
    </xf>
    <xf numFmtId="3" fontId="4" fillId="0" borderId="36" xfId="3" applyNumberFormat="1" applyFont="1" applyBorder="1" applyAlignment="1">
      <alignment vertical="center"/>
    </xf>
    <xf numFmtId="3" fontId="8" fillId="2" borderId="42" xfId="3" applyNumberFormat="1" applyFont="1" applyFill="1" applyBorder="1" applyAlignment="1">
      <alignment horizontal="right" vertical="center"/>
    </xf>
    <xf numFmtId="3" fontId="8" fillId="2" borderId="16" xfId="3" applyNumberFormat="1" applyFont="1" applyFill="1" applyBorder="1" applyAlignment="1">
      <alignment horizontal="right" vertical="center"/>
    </xf>
    <xf numFmtId="3" fontId="8" fillId="2" borderId="17" xfId="3" applyNumberFormat="1" applyFont="1" applyFill="1" applyBorder="1" applyAlignment="1">
      <alignment horizontal="right" vertical="center"/>
    </xf>
    <xf numFmtId="165" fontId="8" fillId="2" borderId="43" xfId="5" applyNumberFormat="1" applyFont="1" applyFill="1" applyBorder="1" applyAlignment="1">
      <alignment horizontal="right" vertical="center"/>
    </xf>
    <xf numFmtId="49" fontId="20" fillId="0" borderId="0" xfId="3" applyFont="1" applyAlignment="1">
      <alignment horizontal="left" vertical="center"/>
    </xf>
    <xf numFmtId="3" fontId="20" fillId="0" borderId="0" xfId="3" applyNumberFormat="1" applyFont="1" applyAlignment="1">
      <alignment horizontal="right" vertical="center"/>
    </xf>
    <xf numFmtId="0" fontId="3" fillId="0" borderId="28" xfId="0" applyFont="1" applyBorder="1" applyAlignment="1">
      <alignment vertical="center" wrapText="1"/>
    </xf>
    <xf numFmtId="0" fontId="19" fillId="0" borderId="0" xfId="0" applyFont="1" applyAlignment="1">
      <alignment horizontal="centerContinuous"/>
    </xf>
    <xf numFmtId="0" fontId="20" fillId="0" borderId="0" xfId="0" applyFont="1" applyAlignment="1">
      <alignment horizontal="center" vertical="center" wrapText="1"/>
    </xf>
    <xf numFmtId="0" fontId="19" fillId="0" borderId="14" xfId="0" applyFont="1" applyBorder="1" applyAlignment="1">
      <alignment vertical="center"/>
    </xf>
    <xf numFmtId="3" fontId="19" fillId="0" borderId="14" xfId="0" applyNumberFormat="1" applyFont="1" applyBorder="1" applyAlignment="1">
      <alignment vertical="center"/>
    </xf>
    <xf numFmtId="3" fontId="19" fillId="0" borderId="0" xfId="0" applyNumberFormat="1" applyFont="1" applyAlignment="1">
      <alignment vertical="center"/>
    </xf>
    <xf numFmtId="3" fontId="19" fillId="0" borderId="4" xfId="0" applyNumberFormat="1" applyFont="1" applyBorder="1" applyAlignment="1">
      <alignment vertical="center"/>
    </xf>
    <xf numFmtId="3" fontId="20" fillId="0" borderId="4" xfId="0" applyNumberFormat="1" applyFont="1" applyBorder="1" applyAlignment="1">
      <alignment vertical="center"/>
    </xf>
    <xf numFmtId="3" fontId="20" fillId="0" borderId="0" xfId="0" applyNumberFormat="1" applyFont="1" applyAlignment="1">
      <alignment vertical="center"/>
    </xf>
    <xf numFmtId="165" fontId="19" fillId="0" borderId="14" xfId="5" applyNumberFormat="1" applyFont="1" applyBorder="1" applyAlignment="1">
      <alignment vertical="center"/>
    </xf>
    <xf numFmtId="0" fontId="20" fillId="0" borderId="14" xfId="0" applyFont="1" applyBorder="1" applyAlignment="1">
      <alignment vertical="center"/>
    </xf>
    <xf numFmtId="0" fontId="19" fillId="0" borderId="11" xfId="0" applyFont="1" applyBorder="1" applyAlignment="1">
      <alignment vertical="center"/>
    </xf>
    <xf numFmtId="3" fontId="19" fillId="0" borderId="11" xfId="0" applyNumberFormat="1" applyFont="1" applyBorder="1" applyAlignment="1">
      <alignment vertical="center"/>
    </xf>
    <xf numFmtId="49" fontId="20" fillId="6" borderId="19" xfId="3" applyFont="1" applyFill="1" applyBorder="1" applyAlignment="1">
      <alignment horizontal="center" vertical="center"/>
    </xf>
    <xf numFmtId="3" fontId="20" fillId="6" borderId="5" xfId="0" applyNumberFormat="1" applyFont="1" applyFill="1" applyBorder="1" applyAlignment="1">
      <alignment vertical="center"/>
    </xf>
    <xf numFmtId="9" fontId="19" fillId="6" borderId="18" xfId="5" applyFont="1" applyFill="1" applyBorder="1" applyAlignment="1">
      <alignment vertical="center"/>
    </xf>
    <xf numFmtId="0" fontId="26" fillId="0" borderId="0" xfId="0" applyFont="1"/>
    <xf numFmtId="0" fontId="26" fillId="0" borderId="0" xfId="2" applyFont="1" applyAlignment="1">
      <alignment vertical="center"/>
    </xf>
    <xf numFmtId="0" fontId="12" fillId="0" borderId="0" xfId="0" applyFont="1" applyAlignment="1">
      <alignment horizontal="center"/>
    </xf>
    <xf numFmtId="49" fontId="14" fillId="7" borderId="39" xfId="3" applyFont="1" applyFill="1" applyBorder="1" applyAlignment="1">
      <alignment horizontal="center" textRotation="90" wrapText="1"/>
    </xf>
    <xf numFmtId="0" fontId="11" fillId="0" borderId="3" xfId="0" applyFont="1" applyBorder="1" applyAlignment="1">
      <alignment vertical="center"/>
    </xf>
    <xf numFmtId="0" fontId="11" fillId="0" borderId="12" xfId="0" applyFont="1" applyBorder="1" applyAlignment="1">
      <alignment vertical="center"/>
    </xf>
    <xf numFmtId="3" fontId="11" fillId="0" borderId="22" xfId="0" applyNumberFormat="1" applyFont="1" applyBorder="1" applyAlignment="1">
      <alignment vertical="center"/>
    </xf>
    <xf numFmtId="3" fontId="11" fillId="0" borderId="23" xfId="0" applyNumberFormat="1" applyFont="1" applyBorder="1" applyAlignment="1">
      <alignment vertical="center"/>
    </xf>
    <xf numFmtId="3" fontId="12" fillId="0" borderId="25" xfId="0" applyNumberFormat="1" applyFont="1" applyBorder="1" applyAlignment="1">
      <alignment vertical="center"/>
    </xf>
    <xf numFmtId="3" fontId="11" fillId="0" borderId="45" xfId="0" applyNumberFormat="1" applyFont="1" applyBorder="1" applyAlignment="1">
      <alignment vertical="center"/>
    </xf>
    <xf numFmtId="3" fontId="12" fillId="0" borderId="23" xfId="0" applyNumberFormat="1" applyFont="1" applyBorder="1" applyAlignment="1">
      <alignment vertical="center"/>
    </xf>
    <xf numFmtId="165" fontId="12" fillId="0" borderId="25" xfId="5" applyNumberFormat="1" applyFont="1" applyBorder="1" applyAlignment="1">
      <alignment vertical="center"/>
    </xf>
    <xf numFmtId="0" fontId="11" fillId="0" borderId="0" xfId="0" applyFont="1" applyAlignment="1">
      <alignment vertical="center"/>
    </xf>
    <xf numFmtId="49" fontId="11" fillId="0" borderId="3" xfId="0" applyNumberFormat="1" applyFont="1" applyBorder="1" applyAlignment="1">
      <alignment horizontal="left" vertical="center"/>
    </xf>
    <xf numFmtId="0" fontId="11" fillId="0" borderId="14" xfId="0" applyFont="1" applyBorder="1" applyAlignment="1">
      <alignment vertical="center"/>
    </xf>
    <xf numFmtId="3" fontId="11" fillId="0" borderId="26" xfId="0" applyNumberFormat="1" applyFont="1" applyBorder="1" applyAlignment="1">
      <alignment vertical="center"/>
    </xf>
    <xf numFmtId="3" fontId="11" fillId="0" borderId="28" xfId="0" applyNumberFormat="1" applyFont="1" applyBorder="1" applyAlignment="1">
      <alignment vertical="center"/>
    </xf>
    <xf numFmtId="3" fontId="12" fillId="0" borderId="29" xfId="0" applyNumberFormat="1" applyFont="1" applyBorder="1" applyAlignment="1">
      <alignment vertical="center"/>
    </xf>
    <xf numFmtId="3" fontId="11" fillId="0" borderId="27" xfId="0" applyNumberFormat="1" applyFont="1" applyBorder="1" applyAlignment="1">
      <alignment vertical="center"/>
    </xf>
    <xf numFmtId="3" fontId="12" fillId="0" borderId="28" xfId="0" applyNumberFormat="1" applyFont="1" applyBorder="1" applyAlignment="1">
      <alignment vertical="center"/>
    </xf>
    <xf numFmtId="165" fontId="12" fillId="0" borderId="29" xfId="5" applyNumberFormat="1" applyFont="1" applyBorder="1" applyAlignment="1">
      <alignment vertical="center"/>
    </xf>
    <xf numFmtId="0" fontId="11" fillId="0" borderId="7" xfId="0" applyFont="1" applyBorder="1" applyAlignment="1">
      <alignment horizontal="right" vertical="center"/>
    </xf>
    <xf numFmtId="0" fontId="11" fillId="3" borderId="11" xfId="0" applyFont="1" applyFill="1" applyBorder="1" applyAlignment="1">
      <alignment horizontal="right" vertical="center"/>
    </xf>
    <xf numFmtId="165" fontId="11" fillId="3" borderId="40" xfId="5" applyNumberFormat="1" applyFont="1" applyFill="1" applyBorder="1" applyAlignment="1">
      <alignment vertical="center"/>
    </xf>
    <xf numFmtId="165" fontId="12" fillId="3" borderId="39" xfId="5" applyNumberFormat="1" applyFont="1" applyFill="1" applyBorder="1" applyAlignment="1">
      <alignment vertical="center"/>
    </xf>
    <xf numFmtId="165" fontId="11" fillId="3" borderId="38" xfId="5" applyNumberFormat="1" applyFont="1" applyFill="1" applyBorder="1" applyAlignment="1">
      <alignment vertical="center"/>
    </xf>
    <xf numFmtId="165" fontId="11" fillId="3" borderId="52" xfId="5" applyNumberFormat="1" applyFont="1" applyFill="1" applyBorder="1" applyAlignment="1">
      <alignment vertical="center"/>
    </xf>
    <xf numFmtId="165" fontId="12" fillId="3" borderId="40" xfId="5" applyNumberFormat="1" applyFont="1" applyFill="1" applyBorder="1" applyAlignment="1">
      <alignment vertical="center"/>
    </xf>
    <xf numFmtId="0" fontId="11" fillId="0" borderId="6" xfId="0" applyFont="1" applyBorder="1" applyAlignment="1">
      <alignment vertical="center"/>
    </xf>
    <xf numFmtId="3" fontId="11" fillId="0" borderId="30" xfId="0" applyNumberFormat="1" applyFont="1" applyBorder="1" applyAlignment="1">
      <alignment vertical="center"/>
    </xf>
    <xf numFmtId="3" fontId="11" fillId="0" borderId="32" xfId="0" applyNumberFormat="1" applyFont="1" applyBorder="1" applyAlignment="1">
      <alignment vertical="center"/>
    </xf>
    <xf numFmtId="3" fontId="12" fillId="0" borderId="31" xfId="0" applyNumberFormat="1" applyFont="1" applyBorder="1" applyAlignment="1">
      <alignment vertical="center"/>
    </xf>
    <xf numFmtId="3" fontId="11" fillId="0" borderId="66" xfId="0" applyNumberFormat="1" applyFont="1" applyBorder="1" applyAlignment="1">
      <alignment vertical="center"/>
    </xf>
    <xf numFmtId="3" fontId="12" fillId="0" borderId="32" xfId="0" applyNumberFormat="1" applyFont="1" applyBorder="1" applyAlignment="1">
      <alignment vertical="center"/>
    </xf>
    <xf numFmtId="165" fontId="12" fillId="0" borderId="31" xfId="5" applyNumberFormat="1" applyFont="1" applyBorder="1" applyAlignment="1">
      <alignment vertical="center"/>
    </xf>
    <xf numFmtId="0" fontId="11" fillId="0" borderId="3" xfId="0" applyFont="1" applyBorder="1" applyAlignment="1">
      <alignment horizontal="left" vertical="center"/>
    </xf>
    <xf numFmtId="0" fontId="11" fillId="0" borderId="3" xfId="0" applyFont="1" applyBorder="1" applyAlignment="1">
      <alignment horizontal="center" vertical="center"/>
    </xf>
    <xf numFmtId="0" fontId="12" fillId="0" borderId="7" xfId="0" applyFont="1" applyBorder="1" applyAlignment="1">
      <alignment horizontal="right" vertical="center"/>
    </xf>
    <xf numFmtId="0" fontId="12" fillId="3" borderId="11" xfId="0" applyFont="1" applyFill="1" applyBorder="1" applyAlignment="1">
      <alignment horizontal="right" vertical="center"/>
    </xf>
    <xf numFmtId="165" fontId="12" fillId="3" borderId="38" xfId="5" applyNumberFormat="1" applyFont="1" applyFill="1" applyBorder="1" applyAlignment="1">
      <alignment vertical="center"/>
    </xf>
    <xf numFmtId="165" fontId="12" fillId="3" borderId="52" xfId="5" applyNumberFormat="1" applyFont="1" applyFill="1" applyBorder="1" applyAlignment="1">
      <alignment vertical="center"/>
    </xf>
    <xf numFmtId="0" fontId="12" fillId="0" borderId="0" xfId="0" applyFont="1" applyAlignment="1">
      <alignment vertical="center"/>
    </xf>
    <xf numFmtId="0" fontId="27" fillId="0" borderId="0" xfId="0" applyFont="1" applyAlignment="1">
      <alignment horizontal="left"/>
    </xf>
    <xf numFmtId="3" fontId="3" fillId="0" borderId="28" xfId="0" applyNumberFormat="1" applyFont="1" applyFill="1" applyBorder="1" applyAlignment="1">
      <alignment vertical="center"/>
    </xf>
    <xf numFmtId="0" fontId="3" fillId="0" borderId="0" xfId="0" applyFont="1" applyAlignment="1">
      <alignment horizontal="left" vertical="center"/>
    </xf>
    <xf numFmtId="49" fontId="4" fillId="0" borderId="77" xfId="3" applyFont="1" applyBorder="1" applyAlignment="1">
      <alignment vertical="center" wrapText="1"/>
    </xf>
    <xf numFmtId="0" fontId="4" fillId="0" borderId="76" xfId="0" applyFont="1" applyFill="1" applyBorder="1" applyAlignment="1">
      <alignment vertical="center"/>
    </xf>
    <xf numFmtId="0" fontId="4" fillId="0" borderId="0" xfId="0" applyFont="1" applyFill="1" applyBorder="1" applyAlignment="1">
      <alignment vertical="center"/>
    </xf>
    <xf numFmtId="3" fontId="0" fillId="0" borderId="28" xfId="0" applyNumberFormat="1" applyBorder="1" applyAlignment="1">
      <alignment vertical="center"/>
    </xf>
    <xf numFmtId="0" fontId="28" fillId="0" borderId="14" xfId="2" applyFont="1" applyFill="1" applyBorder="1" applyAlignment="1">
      <alignment horizontal="left" vertical="center"/>
    </xf>
    <xf numFmtId="165" fontId="12" fillId="0" borderId="4" xfId="5" applyNumberFormat="1" applyFont="1" applyFill="1" applyBorder="1" applyAlignment="1">
      <alignment vertical="center"/>
    </xf>
    <xf numFmtId="165" fontId="12" fillId="2" borderId="17" xfId="5" applyNumberFormat="1" applyFont="1" applyFill="1" applyBorder="1" applyAlignment="1">
      <alignment vertical="center"/>
    </xf>
    <xf numFmtId="165" fontId="12" fillId="0" borderId="55" xfId="5" applyNumberFormat="1" applyFont="1" applyFill="1" applyBorder="1" applyAlignment="1">
      <alignment vertical="center"/>
    </xf>
    <xf numFmtId="3" fontId="12" fillId="0" borderId="0" xfId="2" applyNumberFormat="1" applyFont="1" applyFill="1" applyBorder="1" applyAlignment="1">
      <alignment vertical="center"/>
    </xf>
    <xf numFmtId="3" fontId="12" fillId="0" borderId="56" xfId="2" applyNumberFormat="1" applyFont="1" applyFill="1" applyBorder="1" applyAlignment="1">
      <alignment vertical="center"/>
    </xf>
    <xf numFmtId="3" fontId="12" fillId="0" borderId="13" xfId="2" applyNumberFormat="1" applyFont="1" applyFill="1" applyBorder="1" applyAlignment="1">
      <alignment vertical="center"/>
    </xf>
    <xf numFmtId="3" fontId="12" fillId="0" borderId="14" xfId="2" applyNumberFormat="1" applyFont="1" applyFill="1" applyBorder="1" applyAlignment="1">
      <alignment vertical="center"/>
    </xf>
    <xf numFmtId="3" fontId="12" fillId="0" borderId="3" xfId="2" applyNumberFormat="1" applyFont="1" applyFill="1" applyBorder="1" applyAlignment="1">
      <alignment vertical="center"/>
    </xf>
    <xf numFmtId="3" fontId="11" fillId="0" borderId="0" xfId="2" applyNumberFormat="1" applyFont="1" applyBorder="1" applyAlignment="1">
      <alignment vertical="center"/>
    </xf>
    <xf numFmtId="3" fontId="11" fillId="0" borderId="56" xfId="2" applyNumberFormat="1" applyFont="1" applyBorder="1" applyAlignment="1">
      <alignment vertical="center"/>
    </xf>
    <xf numFmtId="3" fontId="11" fillId="0" borderId="13" xfId="2" applyNumberFormat="1" applyFont="1" applyBorder="1" applyAlignment="1">
      <alignment vertical="center"/>
    </xf>
    <xf numFmtId="3" fontId="11" fillId="0" borderId="14" xfId="2" applyNumberFormat="1" applyFont="1" applyBorder="1" applyAlignment="1">
      <alignment vertical="center"/>
    </xf>
    <xf numFmtId="3" fontId="11" fillId="0" borderId="3" xfId="2" applyNumberFormat="1" applyFont="1" applyBorder="1" applyAlignment="1">
      <alignment vertical="center"/>
    </xf>
    <xf numFmtId="3" fontId="12" fillId="2" borderId="19" xfId="2" applyNumberFormat="1" applyFont="1" applyFill="1" applyBorder="1" applyAlignment="1">
      <alignment vertical="center"/>
    </xf>
    <xf numFmtId="3" fontId="12" fillId="2" borderId="43" xfId="2" applyNumberFormat="1" applyFont="1" applyFill="1" applyBorder="1" applyAlignment="1">
      <alignment vertical="center"/>
    </xf>
    <xf numFmtId="3" fontId="12" fillId="2" borderId="15" xfId="2" applyNumberFormat="1" applyFont="1" applyFill="1" applyBorder="1" applyAlignment="1">
      <alignment vertical="center"/>
    </xf>
    <xf numFmtId="3" fontId="12" fillId="2" borderId="20" xfId="2" applyNumberFormat="1" applyFont="1" applyFill="1" applyBorder="1" applyAlignment="1">
      <alignment vertical="center"/>
    </xf>
    <xf numFmtId="3" fontId="12" fillId="2" borderId="5" xfId="2" applyNumberFormat="1" applyFont="1" applyFill="1" applyBorder="1" applyAlignment="1">
      <alignment vertical="center"/>
    </xf>
    <xf numFmtId="3" fontId="12" fillId="0" borderId="57" xfId="2" applyNumberFormat="1" applyFont="1" applyFill="1" applyBorder="1" applyAlignment="1">
      <alignment vertical="center"/>
    </xf>
    <xf numFmtId="3" fontId="11" fillId="0" borderId="57" xfId="2" applyNumberFormat="1" applyFont="1" applyBorder="1" applyAlignment="1">
      <alignment vertical="center"/>
    </xf>
    <xf numFmtId="3" fontId="12" fillId="2" borderId="42" xfId="2" applyNumberFormat="1" applyFont="1" applyFill="1" applyBorder="1" applyAlignment="1">
      <alignment vertical="center"/>
    </xf>
    <xf numFmtId="3" fontId="11" fillId="0" borderId="0" xfId="0" applyNumberFormat="1" applyFont="1"/>
    <xf numFmtId="165" fontId="12" fillId="2" borderId="18" xfId="5" applyNumberFormat="1" applyFont="1" applyFill="1" applyBorder="1" applyAlignment="1">
      <alignment vertical="center"/>
    </xf>
    <xf numFmtId="3" fontId="12" fillId="2" borderId="18" xfId="2" applyNumberFormat="1" applyFont="1" applyFill="1" applyBorder="1" applyAlignment="1">
      <alignment vertical="center"/>
    </xf>
    <xf numFmtId="0" fontId="4" fillId="0" borderId="28" xfId="0" applyFont="1" applyFill="1" applyBorder="1" applyAlignment="1">
      <alignment horizontal="justify" vertical="center" wrapText="1"/>
    </xf>
    <xf numFmtId="0" fontId="4" fillId="0" borderId="28" xfId="0" applyFont="1" applyFill="1" applyBorder="1" applyAlignment="1">
      <alignment horizontal="center" vertical="center" wrapText="1"/>
    </xf>
    <xf numFmtId="2" fontId="4" fillId="0" borderId="28" xfId="0" applyNumberFormat="1" applyFont="1" applyFill="1" applyBorder="1" applyAlignment="1">
      <alignment horizontal="center" vertical="center" wrapText="1"/>
    </xf>
    <xf numFmtId="9" fontId="4" fillId="0" borderId="28" xfId="0" applyNumberFormat="1" applyFont="1" applyFill="1" applyBorder="1" applyAlignment="1">
      <alignment horizontal="center" vertical="center" wrapText="1"/>
    </xf>
    <xf numFmtId="165" fontId="4" fillId="0" borderId="28" xfId="5" applyNumberFormat="1" applyFont="1" applyFill="1" applyBorder="1" applyAlignment="1">
      <alignment horizontal="center" vertical="center" wrapText="1"/>
    </xf>
    <xf numFmtId="0" fontId="4" fillId="0" borderId="28" xfId="0" applyFont="1" applyFill="1" applyBorder="1" applyAlignment="1">
      <alignment horizontal="left" vertical="center" wrapText="1"/>
    </xf>
    <xf numFmtId="10" fontId="4" fillId="0" borderId="28" xfId="5" applyNumberFormat="1" applyFont="1" applyFill="1" applyBorder="1" applyAlignment="1">
      <alignment horizontal="center" vertical="center" wrapText="1"/>
    </xf>
    <xf numFmtId="9" fontId="4" fillId="0" borderId="28" xfId="5" applyFont="1" applyFill="1" applyBorder="1" applyAlignment="1">
      <alignment horizontal="center" vertical="center" wrapText="1"/>
    </xf>
    <xf numFmtId="0" fontId="4" fillId="0" borderId="28" xfId="0" applyFont="1" applyFill="1" applyBorder="1" applyAlignment="1">
      <alignment horizontal="justify" vertical="center"/>
    </xf>
    <xf numFmtId="0" fontId="4" fillId="0" borderId="28" xfId="0" applyFont="1" applyFill="1" applyBorder="1" applyAlignment="1">
      <alignment vertical="center" wrapText="1"/>
    </xf>
    <xf numFmtId="0" fontId="4" fillId="0" borderId="28" xfId="0" applyFont="1" applyFill="1" applyBorder="1" applyAlignment="1">
      <alignment horizontal="center" vertical="center"/>
    </xf>
    <xf numFmtId="0" fontId="4" fillId="0" borderId="28" xfId="0" applyFont="1" applyFill="1" applyBorder="1" applyAlignment="1">
      <alignment horizontal="left" vertical="center"/>
    </xf>
    <xf numFmtId="0" fontId="4" fillId="0" borderId="28" xfId="0" applyFont="1" applyFill="1" applyBorder="1"/>
    <xf numFmtId="9" fontId="4" fillId="0" borderId="28" xfId="5" applyFont="1" applyFill="1" applyBorder="1" applyAlignment="1">
      <alignment horizontal="center" vertical="center"/>
    </xf>
    <xf numFmtId="0" fontId="4" fillId="0" borderId="28" xfId="0" applyFont="1" applyFill="1" applyBorder="1" applyAlignment="1">
      <alignment vertical="center"/>
    </xf>
    <xf numFmtId="165" fontId="4" fillId="0" borderId="28" xfId="5" applyNumberFormat="1" applyFont="1" applyFill="1" applyBorder="1" applyAlignment="1">
      <alignment horizontal="center" vertical="center"/>
    </xf>
    <xf numFmtId="10" fontId="29" fillId="0" borderId="28" xfId="6" applyNumberFormat="1" applyFont="1" applyFill="1" applyBorder="1" applyAlignment="1">
      <alignment horizontal="center" vertical="center" wrapText="1"/>
    </xf>
    <xf numFmtId="10" fontId="4" fillId="0" borderId="28" xfId="5" applyNumberFormat="1" applyFont="1" applyFill="1" applyBorder="1" applyAlignment="1">
      <alignment horizontal="center" vertical="center"/>
    </xf>
    <xf numFmtId="9" fontId="4" fillId="0" borderId="28" xfId="0" applyNumberFormat="1" applyFont="1" applyFill="1" applyBorder="1" applyAlignment="1">
      <alignment horizontal="center" vertical="center"/>
    </xf>
    <xf numFmtId="166" fontId="4" fillId="0" borderId="28" xfId="0" applyNumberFormat="1" applyFont="1" applyFill="1" applyBorder="1" applyAlignment="1">
      <alignment horizontal="center" vertical="center"/>
    </xf>
    <xf numFmtId="166" fontId="4" fillId="0" borderId="28" xfId="5" applyNumberFormat="1" applyFont="1" applyFill="1" applyBorder="1" applyAlignment="1">
      <alignment horizontal="center" vertical="center"/>
    </xf>
    <xf numFmtId="4" fontId="4" fillId="0" borderId="28" xfId="5" applyNumberFormat="1" applyFont="1" applyFill="1" applyBorder="1" applyAlignment="1">
      <alignment horizontal="center" vertical="center"/>
    </xf>
    <xf numFmtId="10" fontId="4" fillId="0" borderId="28" xfId="0" applyNumberFormat="1" applyFont="1" applyFill="1" applyBorder="1" applyAlignment="1">
      <alignment horizontal="center" vertical="center" wrapText="1"/>
    </xf>
    <xf numFmtId="10" fontId="4" fillId="0" borderId="28" xfId="0" applyNumberFormat="1" applyFont="1" applyFill="1" applyBorder="1" applyAlignment="1">
      <alignment horizontal="justify" vertical="center" wrapText="1"/>
    </xf>
    <xf numFmtId="1" fontId="4" fillId="0" borderId="28" xfId="0" applyNumberFormat="1" applyFont="1" applyFill="1" applyBorder="1" applyAlignment="1">
      <alignment horizontal="justify" vertical="center" wrapText="1"/>
    </xf>
    <xf numFmtId="9" fontId="4" fillId="0" borderId="28" xfId="0" applyNumberFormat="1" applyFont="1" applyFill="1" applyBorder="1" applyAlignment="1">
      <alignment horizontal="justify" vertical="center" wrapText="1"/>
    </xf>
    <xf numFmtId="0" fontId="4" fillId="0" borderId="28" xfId="4" applyFont="1" applyFill="1" applyBorder="1" applyAlignment="1">
      <alignment horizontal="left" vertical="center" wrapText="1"/>
    </xf>
    <xf numFmtId="0" fontId="4" fillId="0" borderId="28" xfId="4" applyFont="1" applyFill="1" applyBorder="1" applyAlignment="1">
      <alignment horizontal="center" vertical="center" wrapText="1"/>
    </xf>
    <xf numFmtId="4" fontId="4" fillId="0" borderId="28" xfId="4" applyNumberFormat="1" applyFont="1" applyFill="1" applyBorder="1" applyAlignment="1">
      <alignment horizontal="center" vertical="center" wrapText="1"/>
    </xf>
    <xf numFmtId="0" fontId="4" fillId="0" borderId="28" xfId="4" applyFont="1" applyFill="1" applyBorder="1" applyAlignment="1">
      <alignment horizontal="justify" vertical="center" wrapText="1"/>
    </xf>
    <xf numFmtId="0" fontId="12" fillId="7" borderId="20" xfId="0" applyFont="1" applyFill="1" applyBorder="1" applyAlignment="1">
      <alignment horizontal="center" vertical="center" wrapText="1"/>
    </xf>
    <xf numFmtId="0" fontId="12" fillId="7" borderId="42" xfId="0" applyFont="1" applyFill="1" applyBorder="1" applyAlignment="1">
      <alignment horizontal="center" vertical="center" wrapText="1"/>
    </xf>
    <xf numFmtId="0" fontId="12" fillId="7" borderId="16" xfId="0" applyFont="1" applyFill="1" applyBorder="1" applyAlignment="1">
      <alignment horizontal="center" vertical="center" wrapText="1"/>
    </xf>
    <xf numFmtId="0" fontId="12" fillId="7" borderId="43" xfId="0" applyFont="1" applyFill="1" applyBorder="1" applyAlignment="1">
      <alignment horizontal="center" vertical="center" wrapText="1"/>
    </xf>
    <xf numFmtId="0" fontId="12" fillId="7" borderId="19" xfId="2" applyFont="1" applyFill="1" applyBorder="1" applyAlignment="1">
      <alignment horizontal="center" vertical="center"/>
    </xf>
    <xf numFmtId="0" fontId="12" fillId="7" borderId="12" xfId="2" applyFont="1" applyFill="1" applyBorder="1" applyAlignment="1">
      <alignment horizontal="center" vertical="center"/>
    </xf>
    <xf numFmtId="0" fontId="12" fillId="7" borderId="5" xfId="2" applyFont="1" applyFill="1" applyBorder="1" applyAlignment="1">
      <alignment horizontal="center" vertical="center"/>
    </xf>
    <xf numFmtId="0" fontId="12" fillId="8" borderId="19" xfId="4" applyFont="1" applyFill="1" applyBorder="1" applyAlignment="1">
      <alignment horizontal="center"/>
    </xf>
    <xf numFmtId="3" fontId="12" fillId="0" borderId="27" xfId="2" applyNumberFormat="1" applyFont="1" applyFill="1" applyBorder="1" applyAlignment="1">
      <alignment vertical="center"/>
    </xf>
    <xf numFmtId="3" fontId="12" fillId="0" borderId="62" xfId="2" applyNumberFormat="1" applyFont="1" applyFill="1" applyBorder="1" applyAlignment="1">
      <alignment vertical="center"/>
    </xf>
    <xf numFmtId="3" fontId="12" fillId="0" borderId="26" xfId="2" applyNumberFormat="1" applyFont="1" applyFill="1" applyBorder="1" applyAlignment="1">
      <alignment vertical="center"/>
    </xf>
    <xf numFmtId="3" fontId="12" fillId="0" borderId="29" xfId="2" applyNumberFormat="1" applyFont="1" applyFill="1" applyBorder="1" applyAlignment="1">
      <alignment vertical="center"/>
    </xf>
    <xf numFmtId="0" fontId="5" fillId="5" borderId="0" xfId="2" applyFont="1" applyFill="1" applyAlignment="1">
      <alignment vertical="center"/>
    </xf>
    <xf numFmtId="0" fontId="5" fillId="9" borderId="48" xfId="0" applyFont="1" applyFill="1" applyBorder="1" applyAlignment="1">
      <alignment horizontal="left" vertical="center"/>
    </xf>
    <xf numFmtId="0" fontId="5" fillId="9" borderId="48" xfId="0" applyFont="1" applyFill="1" applyBorder="1" applyAlignment="1">
      <alignment horizontal="center" vertical="center" wrapText="1"/>
    </xf>
    <xf numFmtId="43" fontId="5" fillId="9" borderId="48" xfId="7" applyFont="1" applyFill="1" applyBorder="1" applyAlignment="1">
      <alignment horizontal="center" vertical="center" wrapText="1"/>
    </xf>
    <xf numFmtId="0" fontId="11" fillId="0" borderId="0" xfId="2" applyFont="1" applyAlignment="1">
      <alignment horizontal="left" vertical="center"/>
    </xf>
    <xf numFmtId="0" fontId="4" fillId="0" borderId="32" xfId="2" applyFont="1" applyBorder="1" applyAlignment="1">
      <alignment horizontal="left" vertical="center" wrapText="1"/>
    </xf>
    <xf numFmtId="0" fontId="4" fillId="0" borderId="28" xfId="2" applyFont="1" applyBorder="1" applyAlignment="1">
      <alignment horizontal="left" vertical="center" wrapText="1"/>
    </xf>
    <xf numFmtId="0" fontId="4" fillId="0" borderId="40" xfId="2" applyFont="1" applyBorder="1" applyAlignment="1">
      <alignment horizontal="left" vertical="center" wrapText="1"/>
    </xf>
    <xf numFmtId="0" fontId="11" fillId="0" borderId="76" xfId="2" applyFont="1" applyBorder="1" applyAlignment="1">
      <alignment horizontal="left" vertical="center"/>
    </xf>
    <xf numFmtId="0" fontId="12" fillId="4" borderId="0" xfId="0" applyFont="1" applyFill="1" applyAlignment="1">
      <alignment horizontal="left" vertical="center"/>
    </xf>
    <xf numFmtId="0" fontId="8" fillId="4" borderId="0" xfId="8" applyFont="1" applyFill="1" applyAlignment="1">
      <alignment horizontal="center" vertical="center" wrapText="1"/>
    </xf>
    <xf numFmtId="43" fontId="12" fillId="4" borderId="0" xfId="7" applyFont="1" applyFill="1" applyBorder="1" applyAlignment="1">
      <alignment horizontal="center" vertical="center" wrapText="1"/>
    </xf>
    <xf numFmtId="0" fontId="12" fillId="4" borderId="0" xfId="0" applyFont="1" applyFill="1" applyAlignment="1">
      <alignment horizontal="center" vertical="center" wrapText="1"/>
    </xf>
    <xf numFmtId="0" fontId="4" fillId="0" borderId="30" xfId="8" applyFont="1" applyBorder="1" applyAlignment="1">
      <alignment horizontal="left" vertical="center" wrapText="1"/>
    </xf>
    <xf numFmtId="14" fontId="4" fillId="0" borderId="32" xfId="9" applyNumberFormat="1" applyFont="1" applyBorder="1" applyAlignment="1">
      <alignment horizontal="center" vertical="center" wrapText="1"/>
    </xf>
    <xf numFmtId="0" fontId="4" fillId="0" borderId="32" xfId="8" applyFont="1" applyBorder="1" applyAlignment="1">
      <alignment horizontal="center" vertical="center" wrapText="1"/>
    </xf>
    <xf numFmtId="0" fontId="4" fillId="0" borderId="32" xfId="8" applyFont="1" applyBorder="1" applyAlignment="1">
      <alignment horizontal="left" vertical="center" wrapText="1"/>
    </xf>
    <xf numFmtId="4" fontId="4" fillId="0" borderId="32" xfId="10" applyNumberFormat="1" applyFont="1" applyFill="1" applyBorder="1" applyAlignment="1">
      <alignment horizontal="right" vertical="center" wrapText="1"/>
    </xf>
    <xf numFmtId="0" fontId="4" fillId="0" borderId="32" xfId="9" applyFont="1" applyBorder="1" applyAlignment="1">
      <alignment vertical="center" wrapText="1"/>
    </xf>
    <xf numFmtId="0" fontId="4" fillId="0" borderId="32" xfId="8" applyFont="1" applyBorder="1" applyAlignment="1">
      <alignment vertical="center" wrapText="1"/>
    </xf>
    <xf numFmtId="14" fontId="4" fillId="0" borderId="32" xfId="9" applyNumberFormat="1" applyFont="1" applyBorder="1" applyAlignment="1">
      <alignment vertical="center" wrapText="1"/>
    </xf>
    <xf numFmtId="4" fontId="4" fillId="0" borderId="32" xfId="8" applyNumberFormat="1" applyFont="1" applyBorder="1" applyAlignment="1">
      <alignment vertical="center"/>
    </xf>
    <xf numFmtId="4" fontId="4" fillId="0" borderId="31" xfId="8" applyNumberFormat="1" applyFont="1" applyBorder="1" applyAlignment="1">
      <alignment vertical="center"/>
    </xf>
    <xf numFmtId="0" fontId="4" fillId="0" borderId="26" xfId="8" applyFont="1" applyBorder="1" applyAlignment="1">
      <alignment horizontal="left" vertical="center" wrapText="1"/>
    </xf>
    <xf numFmtId="0" fontId="4" fillId="0" borderId="28" xfId="8" applyFont="1" applyBorder="1" applyAlignment="1">
      <alignment horizontal="center" vertical="center" wrapText="1"/>
    </xf>
    <xf numFmtId="4" fontId="4" fillId="0" borderId="28" xfId="8" applyNumberFormat="1" applyFont="1" applyBorder="1" applyAlignment="1">
      <alignment vertical="center"/>
    </xf>
    <xf numFmtId="4" fontId="4" fillId="0" borderId="29" xfId="8" applyNumberFormat="1" applyFont="1" applyBorder="1" applyAlignment="1">
      <alignment vertical="center"/>
    </xf>
    <xf numFmtId="0" fontId="4" fillId="0" borderId="28" xfId="8" applyFont="1" applyBorder="1" applyAlignment="1">
      <alignment vertical="center" wrapText="1"/>
    </xf>
    <xf numFmtId="14" fontId="4" fillId="0" borderId="28" xfId="8" applyNumberFormat="1" applyFont="1" applyBorder="1" applyAlignment="1">
      <alignment horizontal="center" vertical="center" wrapText="1"/>
    </xf>
    <xf numFmtId="0" fontId="4" fillId="0" borderId="28" xfId="8" applyFont="1" applyBorder="1" applyAlignment="1">
      <alignment horizontal="left" vertical="center" wrapText="1"/>
    </xf>
    <xf numFmtId="4" fontId="4" fillId="0" borderId="28" xfId="10" applyNumberFormat="1" applyFont="1" applyFill="1" applyBorder="1" applyAlignment="1">
      <alignment horizontal="right" vertical="center" wrapText="1"/>
    </xf>
    <xf numFmtId="0" fontId="4" fillId="0" borderId="28" xfId="9" applyFont="1" applyBorder="1" applyAlignment="1">
      <alignment vertical="center" wrapText="1"/>
    </xf>
    <xf numFmtId="14" fontId="4" fillId="0" borderId="28" xfId="9" applyNumberFormat="1" applyFont="1" applyBorder="1" applyAlignment="1">
      <alignment vertical="center" wrapText="1"/>
    </xf>
    <xf numFmtId="14" fontId="4" fillId="0" borderId="28" xfId="9" applyNumberFormat="1" applyFont="1" applyBorder="1" applyAlignment="1">
      <alignment horizontal="center" vertical="center" wrapText="1"/>
    </xf>
    <xf numFmtId="4" fontId="4" fillId="0" borderId="28" xfId="10" applyNumberFormat="1" applyFont="1" applyFill="1" applyBorder="1" applyAlignment="1">
      <alignment horizontal="center" vertical="center" wrapText="1"/>
    </xf>
    <xf numFmtId="4" fontId="4" fillId="0" borderId="28" xfId="8" applyNumberFormat="1" applyFont="1" applyBorder="1" applyAlignment="1">
      <alignment horizontal="right" vertical="center" wrapText="1"/>
    </xf>
    <xf numFmtId="4" fontId="4" fillId="0" borderId="28" xfId="8" applyNumberFormat="1" applyFont="1" applyBorder="1" applyAlignment="1">
      <alignment vertical="center" wrapText="1"/>
    </xf>
    <xf numFmtId="0" fontId="4" fillId="0" borderId="38" xfId="8" applyFont="1" applyBorder="1" applyAlignment="1">
      <alignment horizontal="left" vertical="center" wrapText="1"/>
    </xf>
    <xf numFmtId="0" fontId="4" fillId="0" borderId="40" xfId="8" applyFont="1" applyBorder="1" applyAlignment="1">
      <alignment horizontal="center" vertical="center" wrapText="1"/>
    </xf>
    <xf numFmtId="0" fontId="4" fillId="0" borderId="40" xfId="8" applyFont="1" applyBorder="1" applyAlignment="1">
      <alignment vertical="center" wrapText="1"/>
    </xf>
    <xf numFmtId="4" fontId="4" fillId="0" borderId="40" xfId="8" applyNumberFormat="1" applyFont="1" applyBorder="1" applyAlignment="1">
      <alignment vertical="center"/>
    </xf>
    <xf numFmtId="4" fontId="4" fillId="0" borderId="39" xfId="8" applyNumberFormat="1" applyFont="1" applyBorder="1" applyAlignment="1">
      <alignment vertical="center"/>
    </xf>
    <xf numFmtId="0" fontId="12" fillId="4" borderId="78" xfId="0" applyFont="1" applyFill="1" applyBorder="1" applyAlignment="1">
      <alignment horizontal="left" vertical="center"/>
    </xf>
    <xf numFmtId="0" fontId="12" fillId="4" borderId="78" xfId="0" applyFont="1" applyFill="1" applyBorder="1" applyAlignment="1">
      <alignment horizontal="center" vertical="center" wrapText="1"/>
    </xf>
    <xf numFmtId="43" fontId="12" fillId="4" borderId="78" xfId="7" applyFont="1" applyFill="1" applyBorder="1" applyAlignment="1">
      <alignment horizontal="center" vertical="center" wrapText="1"/>
    </xf>
    <xf numFmtId="43" fontId="4" fillId="0" borderId="32" xfId="8" applyNumberFormat="1" applyFont="1" applyBorder="1" applyAlignment="1">
      <alignment vertical="center" wrapText="1"/>
    </xf>
    <xf numFmtId="43" fontId="4" fillId="0" borderId="32" xfId="10" applyFont="1" applyBorder="1" applyAlignment="1">
      <alignment vertical="center" wrapText="1"/>
    </xf>
    <xf numFmtId="49" fontId="4" fillId="0" borderId="32" xfId="8" applyNumberFormat="1" applyFont="1" applyBorder="1" applyAlignment="1">
      <alignment horizontal="center" vertical="center" wrapText="1"/>
    </xf>
    <xf numFmtId="0" fontId="4" fillId="0" borderId="32" xfId="0" applyFont="1" applyBorder="1" applyAlignment="1">
      <alignment horizontal="center" vertical="center"/>
    </xf>
    <xf numFmtId="4" fontId="4" fillId="0" borderId="32" xfId="0" applyNumberFormat="1" applyFont="1" applyBorder="1" applyAlignment="1">
      <alignment horizontal="center" vertical="center"/>
    </xf>
    <xf numFmtId="4" fontId="4" fillId="0" borderId="31" xfId="0" applyNumberFormat="1" applyFont="1" applyBorder="1" applyAlignment="1">
      <alignment horizontal="center" vertical="center"/>
    </xf>
    <xf numFmtId="43" fontId="4" fillId="0" borderId="28" xfId="8" applyNumberFormat="1" applyFont="1" applyBorder="1" applyAlignment="1">
      <alignment vertical="center" wrapText="1"/>
    </xf>
    <xf numFmtId="43" fontId="4" fillId="0" borderId="28" xfId="10" applyFont="1" applyBorder="1" applyAlignment="1">
      <alignment vertical="center" wrapText="1"/>
    </xf>
    <xf numFmtId="49" fontId="4" fillId="0" borderId="28" xfId="8" applyNumberFormat="1" applyFont="1" applyBorder="1" applyAlignment="1">
      <alignment horizontal="center" vertical="center" wrapText="1"/>
    </xf>
    <xf numFmtId="0" fontId="4" fillId="0" borderId="28" xfId="0" applyFont="1" applyBorder="1" applyAlignment="1">
      <alignment horizontal="center" vertical="center"/>
    </xf>
    <xf numFmtId="4" fontId="4" fillId="0" borderId="28" xfId="0" applyNumberFormat="1" applyFont="1" applyBorder="1" applyAlignment="1">
      <alignment horizontal="center" vertical="center"/>
    </xf>
    <xf numFmtId="4" fontId="4" fillId="0" borderId="29" xfId="0" applyNumberFormat="1" applyFont="1" applyBorder="1" applyAlignment="1">
      <alignment horizontal="center" vertical="center"/>
    </xf>
    <xf numFmtId="43" fontId="4" fillId="0" borderId="40" xfId="8" applyNumberFormat="1" applyFont="1" applyBorder="1" applyAlignment="1">
      <alignment vertical="center" wrapText="1"/>
    </xf>
    <xf numFmtId="43" fontId="4" fillId="0" borderId="40" xfId="10" applyFont="1" applyBorder="1" applyAlignment="1">
      <alignment vertical="center" wrapText="1"/>
    </xf>
    <xf numFmtId="49" fontId="4" fillId="0" borderId="40" xfId="8" applyNumberFormat="1" applyFont="1" applyBorder="1" applyAlignment="1">
      <alignment horizontal="center" vertical="center" wrapText="1"/>
    </xf>
    <xf numFmtId="0" fontId="4" fillId="0" borderId="40" xfId="0" applyFont="1" applyBorder="1" applyAlignment="1">
      <alignment horizontal="center" vertical="center"/>
    </xf>
    <xf numFmtId="4" fontId="4" fillId="0" borderId="40" xfId="0" applyNumberFormat="1" applyFont="1" applyBorder="1" applyAlignment="1">
      <alignment horizontal="center" vertical="center"/>
    </xf>
    <xf numFmtId="4" fontId="4" fillId="0" borderId="39" xfId="0" applyNumberFormat="1" applyFont="1" applyBorder="1" applyAlignment="1">
      <alignment horizontal="center" vertical="center"/>
    </xf>
    <xf numFmtId="0" fontId="5" fillId="9" borderId="0" xfId="0" applyFont="1" applyFill="1" applyAlignment="1">
      <alignment horizontal="left" vertical="center"/>
    </xf>
    <xf numFmtId="0" fontId="5" fillId="9" borderId="0" xfId="0" applyFont="1" applyFill="1" applyAlignment="1">
      <alignment horizontal="center" vertical="center" wrapText="1"/>
    </xf>
    <xf numFmtId="43" fontId="5" fillId="9" borderId="0" xfId="7" applyFont="1" applyFill="1" applyBorder="1" applyAlignment="1">
      <alignment horizontal="center" vertical="center" wrapText="1"/>
    </xf>
    <xf numFmtId="0" fontId="4" fillId="5" borderId="32" xfId="0" applyFont="1" applyFill="1" applyBorder="1" applyAlignment="1">
      <alignment horizontal="left" vertical="center" wrapText="1"/>
    </xf>
    <xf numFmtId="43" fontId="4" fillId="5" borderId="32" xfId="10" applyFont="1" applyFill="1" applyBorder="1" applyAlignment="1">
      <alignment horizontal="left" vertical="center" wrapText="1"/>
    </xf>
    <xf numFmtId="49" fontId="4" fillId="5" borderId="32" xfId="0" applyNumberFormat="1" applyFont="1" applyFill="1" applyBorder="1" applyAlignment="1">
      <alignment horizontal="left" vertical="center" wrapText="1"/>
    </xf>
    <xf numFmtId="1" fontId="4" fillId="0" borderId="32" xfId="0" applyNumberFormat="1" applyFont="1" applyBorder="1" applyAlignment="1">
      <alignment horizontal="center" vertical="center" wrapText="1"/>
    </xf>
    <xf numFmtId="0" fontId="4" fillId="0" borderId="32" xfId="0" applyFont="1" applyBorder="1" applyAlignment="1">
      <alignment horizontal="center" vertical="center" wrapText="1"/>
    </xf>
    <xf numFmtId="0" fontId="4" fillId="5" borderId="28" xfId="0" applyFont="1" applyFill="1" applyBorder="1" applyAlignment="1">
      <alignment horizontal="left" vertical="center" wrapText="1"/>
    </xf>
    <xf numFmtId="43" fontId="4" fillId="5" borderId="28" xfId="10" applyFont="1" applyFill="1" applyBorder="1" applyAlignment="1">
      <alignment horizontal="left" vertical="center" wrapText="1"/>
    </xf>
    <xf numFmtId="49" fontId="4" fillId="5" borderId="28" xfId="0" applyNumberFormat="1" applyFont="1" applyFill="1" applyBorder="1" applyAlignment="1">
      <alignment horizontal="left" vertical="center" wrapText="1"/>
    </xf>
    <xf numFmtId="1" fontId="4" fillId="0" borderId="28" xfId="0" applyNumberFormat="1" applyFont="1" applyBorder="1" applyAlignment="1">
      <alignment horizontal="center" vertical="center" wrapText="1"/>
    </xf>
    <xf numFmtId="0" fontId="4" fillId="0" borderId="28" xfId="0" applyFont="1" applyBorder="1" applyAlignment="1">
      <alignment horizontal="center" vertical="center" wrapText="1"/>
    </xf>
    <xf numFmtId="0" fontId="4" fillId="5" borderId="40" xfId="0" applyFont="1" applyFill="1" applyBorder="1" applyAlignment="1">
      <alignment horizontal="left" vertical="center" wrapText="1"/>
    </xf>
    <xf numFmtId="43" fontId="4" fillId="5" borderId="40" xfId="10" applyFont="1" applyFill="1" applyBorder="1" applyAlignment="1">
      <alignment horizontal="left" vertical="center" wrapText="1"/>
    </xf>
    <xf numFmtId="49" fontId="4" fillId="5" borderId="40" xfId="0" applyNumberFormat="1" applyFont="1" applyFill="1" applyBorder="1" applyAlignment="1">
      <alignment horizontal="left" vertical="center" wrapText="1"/>
    </xf>
    <xf numFmtId="1" fontId="4" fillId="0" borderId="40" xfId="0" applyNumberFormat="1" applyFont="1" applyBorder="1" applyAlignment="1">
      <alignment horizontal="center" vertical="center" wrapText="1"/>
    </xf>
    <xf numFmtId="0" fontId="4" fillId="0" borderId="40" xfId="0" applyFont="1" applyBorder="1" applyAlignment="1">
      <alignment horizontal="center" vertical="center" wrapText="1"/>
    </xf>
    <xf numFmtId="0" fontId="12" fillId="0" borderId="0" xfId="0" applyFont="1" applyFill="1" applyAlignment="1">
      <alignment vertical="center"/>
    </xf>
    <xf numFmtId="0" fontId="11" fillId="0" borderId="0" xfId="0" applyFont="1" applyFill="1" applyAlignment="1">
      <alignment vertical="center"/>
    </xf>
    <xf numFmtId="164" fontId="11" fillId="0" borderId="0" xfId="0" applyNumberFormat="1" applyFont="1" applyAlignment="1">
      <alignment vertical="center"/>
    </xf>
    <xf numFmtId="0" fontId="11" fillId="0" borderId="0" xfId="0" applyFont="1" applyAlignment="1">
      <alignment horizontal="center" vertical="center" wrapText="1"/>
    </xf>
    <xf numFmtId="164" fontId="12" fillId="7" borderId="42" xfId="0" applyNumberFormat="1" applyFont="1" applyFill="1" applyBorder="1" applyAlignment="1">
      <alignment horizontal="center" vertical="center" textRotation="90" wrapText="1"/>
    </xf>
    <xf numFmtId="0" fontId="12" fillId="0" borderId="0" xfId="0" applyFont="1" applyAlignment="1">
      <alignment horizontal="center" vertical="center" textRotation="90" wrapText="1"/>
    </xf>
    <xf numFmtId="164" fontId="5" fillId="9" borderId="48" xfId="0" applyNumberFormat="1" applyFont="1" applyFill="1" applyBorder="1" applyAlignment="1">
      <alignment horizontal="center" vertical="center" textRotation="90" wrapText="1"/>
    </xf>
    <xf numFmtId="43" fontId="5" fillId="9" borderId="48" xfId="7" applyFont="1" applyFill="1" applyBorder="1" applyAlignment="1">
      <alignment horizontal="center" vertical="center" textRotation="90" wrapText="1"/>
    </xf>
    <xf numFmtId="0" fontId="4" fillId="0" borderId="30" xfId="0" applyFont="1" applyBorder="1" applyAlignment="1">
      <alignment vertical="center" wrapText="1"/>
    </xf>
    <xf numFmtId="0" fontId="4" fillId="0" borderId="32" xfId="0" applyFont="1" applyBorder="1" applyAlignment="1">
      <alignment vertical="center" wrapText="1"/>
    </xf>
    <xf numFmtId="167" fontId="4" fillId="0" borderId="32" xfId="7" applyNumberFormat="1" applyFont="1" applyBorder="1" applyAlignment="1">
      <alignment vertical="center" wrapText="1"/>
    </xf>
    <xf numFmtId="167" fontId="4" fillId="0" borderId="32" xfId="7" applyNumberFormat="1" applyFont="1" applyBorder="1" applyAlignment="1">
      <alignment horizontal="center" vertical="center"/>
    </xf>
    <xf numFmtId="167" fontId="4" fillId="0" borderId="32" xfId="7" applyNumberFormat="1" applyFont="1" applyBorder="1" applyAlignment="1">
      <alignment vertical="center"/>
    </xf>
    <xf numFmtId="167" fontId="4" fillId="0" borderId="31" xfId="7" applyNumberFormat="1" applyFont="1" applyBorder="1" applyAlignment="1">
      <alignment vertical="center"/>
    </xf>
    <xf numFmtId="0" fontId="4" fillId="0" borderId="26" xfId="0" applyFont="1" applyBorder="1" applyAlignment="1">
      <alignment vertical="center" wrapText="1"/>
    </xf>
    <xf numFmtId="0" fontId="4" fillId="0" borderId="28" xfId="0" applyFont="1" applyBorder="1" applyAlignment="1">
      <alignment vertical="center" wrapText="1"/>
    </xf>
    <xf numFmtId="167" fontId="4" fillId="0" borderId="28" xfId="7" applyNumberFormat="1" applyFont="1" applyBorder="1" applyAlignment="1">
      <alignment vertical="center" wrapText="1"/>
    </xf>
    <xf numFmtId="167" fontId="4" fillId="0" borderId="28" xfId="7" applyNumberFormat="1" applyFont="1" applyBorder="1" applyAlignment="1">
      <alignment horizontal="center" vertical="center"/>
    </xf>
    <xf numFmtId="167" fontId="4" fillId="0" borderId="28" xfId="7" applyNumberFormat="1" applyFont="1" applyBorder="1" applyAlignment="1">
      <alignment vertical="center"/>
    </xf>
    <xf numFmtId="167" fontId="4" fillId="0" borderId="29" xfId="7" applyNumberFormat="1" applyFont="1" applyBorder="1" applyAlignment="1">
      <alignment vertical="center"/>
    </xf>
    <xf numFmtId="0" fontId="4" fillId="0" borderId="38" xfId="0" applyFont="1" applyBorder="1" applyAlignment="1">
      <alignment vertical="center" wrapText="1"/>
    </xf>
    <xf numFmtId="0" fontId="4" fillId="0" borderId="40" xfId="0" applyFont="1" applyBorder="1" applyAlignment="1">
      <alignment vertical="center" wrapText="1"/>
    </xf>
    <xf numFmtId="167" fontId="4" fillId="0" borderId="40" xfId="7" applyNumberFormat="1" applyFont="1" applyBorder="1" applyAlignment="1">
      <alignment vertical="center" wrapText="1"/>
    </xf>
    <xf numFmtId="167" fontId="4" fillId="0" borderId="40" xfId="7" applyNumberFormat="1" applyFont="1" applyBorder="1" applyAlignment="1">
      <alignment horizontal="center" vertical="center"/>
    </xf>
    <xf numFmtId="167" fontId="4" fillId="0" borderId="40" xfId="7" applyNumberFormat="1" applyFont="1" applyBorder="1" applyAlignment="1">
      <alignment vertical="center"/>
    </xf>
    <xf numFmtId="167" fontId="4" fillId="0" borderId="39" xfId="7" applyNumberFormat="1" applyFont="1" applyBorder="1" applyAlignment="1">
      <alignment vertical="center"/>
    </xf>
    <xf numFmtId="164" fontId="12" fillId="4" borderId="23" xfId="0" applyNumberFormat="1" applyFont="1" applyFill="1" applyBorder="1" applyAlignment="1">
      <alignment horizontal="center" vertical="center"/>
    </xf>
    <xf numFmtId="43" fontId="12" fillId="4" borderId="23" xfId="7" applyFont="1" applyFill="1" applyBorder="1" applyAlignment="1">
      <alignment vertical="center"/>
    </xf>
    <xf numFmtId="0" fontId="11" fillId="0" borderId="76" xfId="0" applyFont="1" applyBorder="1" applyAlignment="1">
      <alignment vertical="center"/>
    </xf>
    <xf numFmtId="164" fontId="11" fillId="0" borderId="76" xfId="0" applyNumberFormat="1" applyFont="1" applyBorder="1" applyAlignment="1">
      <alignment vertical="center"/>
    </xf>
    <xf numFmtId="164" fontId="12" fillId="4" borderId="0" xfId="0" applyNumberFormat="1" applyFont="1" applyFill="1" applyAlignment="1">
      <alignment horizontal="center" vertical="center" textRotation="90" wrapText="1"/>
    </xf>
    <xf numFmtId="43" fontId="12" fillId="4" borderId="0" xfId="7" applyFont="1" applyFill="1" applyBorder="1" applyAlignment="1">
      <alignment horizontal="center" vertical="center" textRotation="90" wrapText="1"/>
    </xf>
    <xf numFmtId="0" fontId="4" fillId="0" borderId="32" xfId="8" applyFont="1" applyBorder="1" applyAlignment="1">
      <alignment horizontal="center" vertical="center"/>
    </xf>
    <xf numFmtId="0" fontId="4" fillId="0" borderId="32" xfId="8" applyFont="1" applyBorder="1" applyAlignment="1">
      <alignment vertical="center"/>
    </xf>
    <xf numFmtId="0" fontId="4" fillId="0" borderId="28" xfId="8" applyFont="1" applyBorder="1" applyAlignment="1">
      <alignment horizontal="center" vertical="center"/>
    </xf>
    <xf numFmtId="0" fontId="4" fillId="0" borderId="28" xfId="8" applyFont="1" applyBorder="1" applyAlignment="1">
      <alignment vertical="center"/>
    </xf>
    <xf numFmtId="0" fontId="4" fillId="0" borderId="28" xfId="8" quotePrefix="1" applyFont="1" applyBorder="1" applyAlignment="1">
      <alignment horizontal="center" vertical="center" wrapText="1"/>
    </xf>
    <xf numFmtId="0" fontId="4" fillId="0" borderId="28" xfId="8" quotePrefix="1" applyFont="1" applyBorder="1" applyAlignment="1">
      <alignment vertical="center" wrapText="1"/>
    </xf>
    <xf numFmtId="4" fontId="4" fillId="0" borderId="28" xfId="8" applyNumberFormat="1" applyFont="1" applyBorder="1" applyAlignment="1">
      <alignment horizontal="center" vertical="center" wrapText="1"/>
    </xf>
    <xf numFmtId="4" fontId="4" fillId="0" borderId="40" xfId="8" applyNumberFormat="1" applyFont="1" applyBorder="1" applyAlignment="1">
      <alignment horizontal="right" vertical="center" wrapText="1"/>
    </xf>
    <xf numFmtId="0" fontId="4" fillId="0" borderId="40" xfId="8" applyFont="1" applyBorder="1" applyAlignment="1">
      <alignment horizontal="center" vertical="center"/>
    </xf>
    <xf numFmtId="0" fontId="4" fillId="0" borderId="40" xfId="8" applyFont="1" applyBorder="1" applyAlignment="1">
      <alignment vertical="center"/>
    </xf>
    <xf numFmtId="0" fontId="4" fillId="0" borderId="30" xfId="0" applyFont="1" applyBorder="1" applyAlignment="1">
      <alignment horizontal="left" vertical="center" wrapText="1"/>
    </xf>
    <xf numFmtId="0" fontId="4" fillId="0" borderId="32" xfId="0" applyFont="1" applyBorder="1" applyAlignment="1">
      <alignment horizontal="left" vertical="center" wrapText="1"/>
    </xf>
    <xf numFmtId="43" fontId="4" fillId="0" borderId="32" xfId="10" applyFont="1" applyBorder="1" applyAlignment="1">
      <alignment horizontal="center" vertical="center" wrapText="1"/>
    </xf>
    <xf numFmtId="168" fontId="4" fillId="0" borderId="32" xfId="10" applyNumberFormat="1" applyFont="1" applyBorder="1" applyAlignment="1">
      <alignment horizontal="center" vertical="center"/>
    </xf>
    <xf numFmtId="0" fontId="4" fillId="0" borderId="32" xfId="10" applyNumberFormat="1" applyFont="1" applyBorder="1" applyAlignment="1">
      <alignment horizontal="center" vertical="center"/>
    </xf>
    <xf numFmtId="168" fontId="4" fillId="0" borderId="31" xfId="10" applyNumberFormat="1" applyFont="1" applyBorder="1" applyAlignment="1">
      <alignment horizontal="center" vertical="center"/>
    </xf>
    <xf numFmtId="0" fontId="4" fillId="0" borderId="26" xfId="0" applyFont="1" applyBorder="1" applyAlignment="1">
      <alignment horizontal="left" vertical="center" wrapText="1"/>
    </xf>
    <xf numFmtId="0" fontId="4" fillId="0" borderId="28" xfId="0" applyFont="1" applyBorder="1" applyAlignment="1">
      <alignment horizontal="left" vertical="center" wrapText="1"/>
    </xf>
    <xf numFmtId="43" fontId="4" fillId="0" borderId="28" xfId="10" applyFont="1" applyBorder="1" applyAlignment="1">
      <alignment horizontal="center" vertical="center" wrapText="1"/>
    </xf>
    <xf numFmtId="168" fontId="4" fillId="0" borderId="28" xfId="10" applyNumberFormat="1" applyFont="1" applyBorder="1" applyAlignment="1">
      <alignment horizontal="center" vertical="center"/>
    </xf>
    <xf numFmtId="0" fontId="4" fillId="0" borderId="28" xfId="10" applyNumberFormat="1" applyFont="1" applyBorder="1" applyAlignment="1">
      <alignment horizontal="center" vertical="center"/>
    </xf>
    <xf numFmtId="168" fontId="4" fillId="0" borderId="29" xfId="10" applyNumberFormat="1" applyFont="1" applyBorder="1" applyAlignment="1">
      <alignment horizontal="center" vertical="center"/>
    </xf>
    <xf numFmtId="0" fontId="4" fillId="0" borderId="38" xfId="0" applyFont="1" applyBorder="1" applyAlignment="1">
      <alignment horizontal="left" vertical="center" wrapText="1"/>
    </xf>
    <xf numFmtId="0" fontId="4" fillId="0" borderId="40" xfId="0" applyFont="1" applyBorder="1" applyAlignment="1">
      <alignment horizontal="left" vertical="center" wrapText="1"/>
    </xf>
    <xf numFmtId="43" fontId="4" fillId="0" borderId="40" xfId="10" applyFont="1" applyBorder="1" applyAlignment="1">
      <alignment horizontal="center" vertical="center" wrapText="1"/>
    </xf>
    <xf numFmtId="168" fontId="4" fillId="0" borderId="40" xfId="10" applyNumberFormat="1" applyFont="1" applyBorder="1" applyAlignment="1">
      <alignment horizontal="center" vertical="center"/>
    </xf>
    <xf numFmtId="0" fontId="4" fillId="0" borderId="40" xfId="10" applyNumberFormat="1" applyFont="1" applyBorder="1" applyAlignment="1">
      <alignment horizontal="center" vertical="center"/>
    </xf>
    <xf numFmtId="168" fontId="4" fillId="0" borderId="39" xfId="10" applyNumberFormat="1" applyFont="1" applyBorder="1" applyAlignment="1">
      <alignment horizontal="center" vertical="center"/>
    </xf>
    <xf numFmtId="164" fontId="12" fillId="4" borderId="28" xfId="0" applyNumberFormat="1" applyFont="1" applyFill="1" applyBorder="1" applyAlignment="1">
      <alignment horizontal="center" vertical="center"/>
    </xf>
    <xf numFmtId="43" fontId="12" fillId="4" borderId="28" xfId="7" applyFont="1" applyFill="1" applyBorder="1" applyAlignment="1">
      <alignment vertical="center"/>
    </xf>
    <xf numFmtId="164" fontId="12" fillId="4" borderId="78" xfId="0" applyNumberFormat="1" applyFont="1" applyFill="1" applyBorder="1" applyAlignment="1">
      <alignment horizontal="center" vertical="center" textRotation="90" wrapText="1"/>
    </xf>
    <xf numFmtId="43" fontId="12" fillId="4" borderId="78" xfId="7" applyFont="1" applyFill="1" applyBorder="1" applyAlignment="1">
      <alignment horizontal="center" vertical="center" textRotation="90" wrapText="1"/>
    </xf>
    <xf numFmtId="49" fontId="4" fillId="0" borderId="30" xfId="4" applyNumberFormat="1" applyFont="1" applyBorder="1" applyAlignment="1">
      <alignment vertical="center" wrapText="1"/>
    </xf>
    <xf numFmtId="49" fontId="4" fillId="0" borderId="32" xfId="4" applyNumberFormat="1" applyFont="1" applyBorder="1" applyAlignment="1">
      <alignment vertical="center" wrapText="1"/>
    </xf>
    <xf numFmtId="0" fontId="4" fillId="0" borderId="32" xfId="4" applyFont="1" applyBorder="1" applyAlignment="1">
      <alignment vertical="center" wrapText="1"/>
    </xf>
    <xf numFmtId="4" fontId="4" fillId="0" borderId="32" xfId="4" applyNumberFormat="1" applyFont="1" applyBorder="1" applyAlignment="1">
      <alignment vertical="center" wrapText="1"/>
    </xf>
    <xf numFmtId="0" fontId="4" fillId="0" borderId="32" xfId="4" applyFont="1" applyBorder="1" applyAlignment="1">
      <alignment horizontal="right" vertical="center" wrapText="1"/>
    </xf>
    <xf numFmtId="49" fontId="4" fillId="0" borderId="32" xfId="4" applyNumberFormat="1" applyFont="1" applyBorder="1" applyAlignment="1">
      <alignment vertical="center"/>
    </xf>
    <xf numFmtId="3" fontId="4" fillId="0" borderId="32" xfId="4" applyNumberFormat="1" applyFont="1" applyBorder="1" applyAlignment="1">
      <alignment vertical="center"/>
    </xf>
    <xf numFmtId="164" fontId="4" fillId="0" borderId="32" xfId="0" quotePrefix="1" applyNumberFormat="1" applyFont="1" applyBorder="1" applyAlignment="1">
      <alignment vertical="center"/>
    </xf>
    <xf numFmtId="3" fontId="4" fillId="0" borderId="31" xfId="4" applyNumberFormat="1" applyFont="1" applyBorder="1" applyAlignment="1">
      <alignment vertical="center"/>
    </xf>
    <xf numFmtId="49" fontId="4" fillId="0" borderId="26" xfId="4" applyNumberFormat="1" applyFont="1" applyBorder="1" applyAlignment="1">
      <alignment vertical="center" wrapText="1"/>
    </xf>
    <xf numFmtId="49" fontId="4" fillId="0" borderId="28" xfId="4" applyNumberFormat="1" applyFont="1" applyBorder="1" applyAlignment="1">
      <alignment vertical="center" wrapText="1"/>
    </xf>
    <xf numFmtId="0" fontId="4" fillId="0" borderId="28" xfId="4" applyFont="1" applyBorder="1" applyAlignment="1">
      <alignment vertical="center" wrapText="1"/>
    </xf>
    <xf numFmtId="4" fontId="4" fillId="0" borderId="28" xfId="4" applyNumberFormat="1" applyFont="1" applyBorder="1" applyAlignment="1">
      <alignment vertical="center" wrapText="1"/>
    </xf>
    <xf numFmtId="0" fontId="4" fillId="0" borderId="28" xfId="4" applyFont="1" applyBorder="1" applyAlignment="1">
      <alignment horizontal="right" vertical="center" wrapText="1"/>
    </xf>
    <xf numFmtId="49" fontId="4" fillId="0" borderId="28" xfId="4" applyNumberFormat="1" applyFont="1" applyBorder="1" applyAlignment="1">
      <alignment vertical="center"/>
    </xf>
    <xf numFmtId="3" fontId="4" fillId="0" borderId="28" xfId="4" applyNumberFormat="1" applyFont="1" applyBorder="1" applyAlignment="1">
      <alignment vertical="center"/>
    </xf>
    <xf numFmtId="164" fontId="4" fillId="0" borderId="28" xfId="0" quotePrefix="1" applyNumberFormat="1" applyFont="1" applyBorder="1" applyAlignment="1">
      <alignment vertical="center"/>
    </xf>
    <xf numFmtId="3" fontId="4" fillId="0" borderId="29" xfId="4" applyNumberFormat="1" applyFont="1" applyBorder="1" applyAlignment="1">
      <alignment vertical="center"/>
    </xf>
    <xf numFmtId="49" fontId="4" fillId="0" borderId="26" xfId="4" quotePrefix="1" applyNumberFormat="1" applyFont="1" applyBorder="1" applyAlignment="1">
      <alignment vertical="center" wrapText="1"/>
    </xf>
    <xf numFmtId="49" fontId="4" fillId="0" borderId="28" xfId="4" quotePrefix="1" applyNumberFormat="1" applyFont="1" applyBorder="1" applyAlignment="1">
      <alignment vertical="center" wrapText="1"/>
    </xf>
    <xf numFmtId="0" fontId="4" fillId="0" borderId="28" xfId="4" quotePrefix="1" applyFont="1" applyBorder="1" applyAlignment="1">
      <alignment horizontal="right" vertical="center" wrapText="1"/>
    </xf>
    <xf numFmtId="49" fontId="4" fillId="0" borderId="38" xfId="4" applyNumberFormat="1" applyFont="1" applyBorder="1" applyAlignment="1">
      <alignment vertical="center" wrapText="1"/>
    </xf>
    <xf numFmtId="49" fontId="4" fillId="0" borderId="40" xfId="4" applyNumberFormat="1" applyFont="1" applyBorder="1" applyAlignment="1">
      <alignment vertical="center" wrapText="1"/>
    </xf>
    <xf numFmtId="0" fontId="4" fillId="0" borderId="40" xfId="4" applyFont="1" applyBorder="1" applyAlignment="1">
      <alignment vertical="center" wrapText="1"/>
    </xf>
    <xf numFmtId="4" fontId="4" fillId="0" borderId="40" xfId="4" applyNumberFormat="1" applyFont="1" applyBorder="1" applyAlignment="1">
      <alignment vertical="center" wrapText="1"/>
    </xf>
    <xf numFmtId="0" fontId="4" fillId="0" borderId="40" xfId="4" applyFont="1" applyBorder="1" applyAlignment="1">
      <alignment horizontal="right" vertical="center" wrapText="1"/>
    </xf>
    <xf numFmtId="49" fontId="4" fillId="0" borderId="40" xfId="4" applyNumberFormat="1" applyFont="1" applyBorder="1" applyAlignment="1">
      <alignment vertical="center"/>
    </xf>
    <xf numFmtId="3" fontId="4" fillId="0" borderId="40" xfId="4" applyNumberFormat="1" applyFont="1" applyBorder="1" applyAlignment="1">
      <alignment vertical="center"/>
    </xf>
    <xf numFmtId="3" fontId="4" fillId="0" borderId="39" xfId="4" applyNumberFormat="1" applyFont="1" applyBorder="1" applyAlignment="1">
      <alignment vertical="center"/>
    </xf>
    <xf numFmtId="164" fontId="5" fillId="9" borderId="28" xfId="0" applyNumberFormat="1" applyFont="1" applyFill="1" applyBorder="1" applyAlignment="1">
      <alignment horizontal="center" vertical="center"/>
    </xf>
    <xf numFmtId="43" fontId="5" fillId="9" borderId="28" xfId="7" applyFont="1" applyFill="1" applyBorder="1" applyAlignment="1">
      <alignment vertical="center"/>
    </xf>
    <xf numFmtId="164" fontId="5" fillId="9" borderId="0" xfId="0" applyNumberFormat="1" applyFont="1" applyFill="1" applyAlignment="1">
      <alignment horizontal="center" vertical="center" textRotation="90" wrapText="1"/>
    </xf>
    <xf numFmtId="43" fontId="5" fillId="9" borderId="0" xfId="7" applyFont="1" applyFill="1" applyBorder="1" applyAlignment="1">
      <alignment horizontal="center" vertical="center" textRotation="90" wrapText="1"/>
    </xf>
    <xf numFmtId="0" fontId="4" fillId="0" borderId="32" xfId="0" quotePrefix="1" applyFont="1" applyBorder="1" applyAlignment="1">
      <alignment vertical="center" wrapText="1"/>
    </xf>
    <xf numFmtId="164" fontId="4" fillId="0" borderId="32" xfId="0" quotePrefix="1" applyNumberFormat="1" applyFont="1" applyBorder="1" applyAlignment="1">
      <alignment vertical="center" wrapText="1"/>
    </xf>
    <xf numFmtId="168" fontId="4" fillId="0" borderId="32" xfId="0" applyNumberFormat="1" applyFont="1" applyBorder="1" applyAlignment="1">
      <alignment vertical="center" wrapText="1"/>
    </xf>
    <xf numFmtId="168" fontId="4" fillId="0" borderId="31" xfId="0" applyNumberFormat="1" applyFont="1" applyBorder="1" applyAlignment="1">
      <alignment vertical="center" wrapText="1"/>
    </xf>
    <xf numFmtId="0" fontId="4" fillId="0" borderId="28" xfId="0" quotePrefix="1" applyFont="1" applyBorder="1" applyAlignment="1">
      <alignment vertical="center" wrapText="1"/>
    </xf>
    <xf numFmtId="164" fontId="4" fillId="0" borderId="28" xfId="0" quotePrefix="1" applyNumberFormat="1" applyFont="1" applyBorder="1" applyAlignment="1">
      <alignment vertical="center" wrapText="1"/>
    </xf>
    <xf numFmtId="168" fontId="4" fillId="0" borderId="28" xfId="0" applyNumberFormat="1" applyFont="1" applyBorder="1" applyAlignment="1">
      <alignment vertical="center" wrapText="1"/>
    </xf>
    <xf numFmtId="168" fontId="4" fillId="0" borderId="29" xfId="0" applyNumberFormat="1" applyFont="1" applyBorder="1" applyAlignment="1">
      <alignment vertical="center" wrapText="1"/>
    </xf>
    <xf numFmtId="0" fontId="4" fillId="0" borderId="40" xfId="0" quotePrefix="1" applyFont="1" applyBorder="1" applyAlignment="1">
      <alignment vertical="center" wrapText="1"/>
    </xf>
    <xf numFmtId="164" fontId="4" fillId="0" borderId="40" xfId="0" quotePrefix="1" applyNumberFormat="1" applyFont="1" applyBorder="1" applyAlignment="1">
      <alignment vertical="center" wrapText="1"/>
    </xf>
    <xf numFmtId="168" fontId="4" fillId="0" borderId="40" xfId="0" applyNumberFormat="1" applyFont="1" applyBorder="1" applyAlignment="1">
      <alignment vertical="center" wrapText="1"/>
    </xf>
    <xf numFmtId="168" fontId="4" fillId="0" borderId="39" xfId="0" applyNumberFormat="1" applyFont="1" applyBorder="1" applyAlignment="1">
      <alignment vertical="center" wrapText="1"/>
    </xf>
    <xf numFmtId="4" fontId="4" fillId="0" borderId="32" xfId="0" applyNumberFormat="1" applyFont="1" applyBorder="1" applyAlignment="1">
      <alignment vertical="center" wrapText="1"/>
    </xf>
    <xf numFmtId="4" fontId="4" fillId="0" borderId="32" xfId="0" applyNumberFormat="1" applyFont="1" applyBorder="1" applyAlignment="1">
      <alignment vertical="center"/>
    </xf>
    <xf numFmtId="1" fontId="4" fillId="0" borderId="32" xfId="0" applyNumberFormat="1" applyFont="1" applyBorder="1" applyAlignment="1">
      <alignment horizontal="center" vertical="center"/>
    </xf>
    <xf numFmtId="2" fontId="4" fillId="0" borderId="31" xfId="0" applyNumberFormat="1" applyFont="1" applyBorder="1" applyAlignment="1">
      <alignment vertical="center"/>
    </xf>
    <xf numFmtId="4" fontId="4" fillId="0" borderId="28" xfId="0" applyNumberFormat="1" applyFont="1" applyBorder="1" applyAlignment="1">
      <alignment vertical="center" wrapText="1"/>
    </xf>
    <xf numFmtId="4" fontId="4" fillId="0" borderId="28" xfId="0" applyNumberFormat="1" applyFont="1" applyBorder="1" applyAlignment="1">
      <alignment vertical="center"/>
    </xf>
    <xf numFmtId="1" fontId="4" fillId="0" borderId="28" xfId="0" applyNumberFormat="1" applyFont="1" applyBorder="1" applyAlignment="1">
      <alignment horizontal="center" vertical="center"/>
    </xf>
    <xf numFmtId="2" fontId="4" fillId="0" borderId="29" xfId="0" applyNumberFormat="1" applyFont="1" applyBorder="1" applyAlignment="1">
      <alignment vertical="center"/>
    </xf>
    <xf numFmtId="4" fontId="4" fillId="0" borderId="40" xfId="0" applyNumberFormat="1" applyFont="1" applyBorder="1" applyAlignment="1">
      <alignment vertical="center" wrapText="1"/>
    </xf>
    <xf numFmtId="4" fontId="4" fillId="0" borderId="40" xfId="0" applyNumberFormat="1" applyFont="1" applyBorder="1" applyAlignment="1">
      <alignment vertical="center"/>
    </xf>
    <xf numFmtId="1" fontId="4" fillId="0" borderId="40" xfId="0" applyNumberFormat="1" applyFont="1" applyBorder="1" applyAlignment="1">
      <alignment horizontal="center" vertical="center"/>
    </xf>
    <xf numFmtId="2" fontId="4" fillId="0" borderId="39" xfId="0" applyNumberFormat="1" applyFont="1" applyBorder="1" applyAlignment="1">
      <alignment vertical="center"/>
    </xf>
    <xf numFmtId="0" fontId="4" fillId="0" borderId="30" xfId="0" applyFont="1" applyBorder="1" applyAlignment="1">
      <alignment horizontal="center" vertical="center" wrapText="1"/>
    </xf>
    <xf numFmtId="3" fontId="4" fillId="0" borderId="32" xfId="0" applyNumberFormat="1" applyFont="1" applyBorder="1" applyAlignment="1">
      <alignment vertical="center"/>
    </xf>
    <xf numFmtId="3" fontId="4" fillId="0" borderId="31" xfId="0" applyNumberFormat="1" applyFont="1" applyBorder="1" applyAlignment="1">
      <alignment vertical="center"/>
    </xf>
    <xf numFmtId="0" fontId="4" fillId="0" borderId="26" xfId="0" applyFont="1" applyBorder="1" applyAlignment="1">
      <alignment horizontal="center" vertical="center" wrapText="1"/>
    </xf>
    <xf numFmtId="3" fontId="4" fillId="0" borderId="28" xfId="0" applyNumberFormat="1" applyFont="1" applyBorder="1" applyAlignment="1">
      <alignment vertical="center"/>
    </xf>
    <xf numFmtId="3" fontId="4" fillId="0" borderId="29" xfId="0" applyNumberFormat="1" applyFont="1" applyBorder="1" applyAlignment="1">
      <alignment vertical="center"/>
    </xf>
    <xf numFmtId="0" fontId="4" fillId="0" borderId="38" xfId="0" applyFont="1" applyBorder="1" applyAlignment="1">
      <alignment horizontal="center" vertical="center" wrapText="1"/>
    </xf>
    <xf numFmtId="3" fontId="4" fillId="0" borderId="40" xfId="0" applyNumberFormat="1" applyFont="1" applyBorder="1" applyAlignment="1">
      <alignment vertical="center"/>
    </xf>
    <xf numFmtId="3" fontId="4" fillId="0" borderId="39" xfId="0" applyNumberFormat="1" applyFont="1" applyBorder="1" applyAlignment="1">
      <alignment vertical="center"/>
    </xf>
    <xf numFmtId="164" fontId="5" fillId="8" borderId="28" xfId="0" applyNumberFormat="1" applyFont="1" applyFill="1" applyBorder="1" applyAlignment="1">
      <alignment horizontal="center" vertical="center"/>
    </xf>
    <xf numFmtId="43" fontId="5" fillId="8" borderId="28" xfId="7" applyFont="1" applyFill="1" applyBorder="1" applyAlignment="1">
      <alignment vertical="center"/>
    </xf>
    <xf numFmtId="1" fontId="4" fillId="0" borderId="28" xfId="9" quotePrefix="1" applyNumberFormat="1" applyFont="1" applyBorder="1" applyAlignment="1">
      <alignment horizontal="center" vertical="center" wrapText="1"/>
    </xf>
    <xf numFmtId="49" fontId="4" fillId="5" borderId="32" xfId="0" applyNumberFormat="1" applyFont="1" applyFill="1" applyBorder="1" applyAlignment="1">
      <alignment horizontal="center" vertical="center" wrapText="1"/>
    </xf>
    <xf numFmtId="49" fontId="4" fillId="5" borderId="28" xfId="0" applyNumberFormat="1" applyFont="1" applyFill="1" applyBorder="1" applyAlignment="1">
      <alignment horizontal="center" vertical="center" wrapText="1"/>
    </xf>
    <xf numFmtId="49" fontId="4" fillId="5" borderId="40" xfId="0" applyNumberFormat="1" applyFont="1" applyFill="1" applyBorder="1" applyAlignment="1">
      <alignment horizontal="center" vertical="center" wrapText="1"/>
    </xf>
    <xf numFmtId="0" fontId="12" fillId="3" borderId="14" xfId="0" applyFont="1" applyFill="1" applyBorder="1"/>
    <xf numFmtId="0" fontId="12" fillId="3" borderId="13" xfId="0" applyFont="1" applyFill="1" applyBorder="1"/>
    <xf numFmtId="0" fontId="12" fillId="3" borderId="0" xfId="0" applyFont="1" applyFill="1"/>
    <xf numFmtId="0" fontId="12" fillId="3" borderId="57" xfId="0" applyFont="1" applyFill="1" applyBorder="1"/>
    <xf numFmtId="0" fontId="12" fillId="3" borderId="4" xfId="0" applyFont="1" applyFill="1" applyBorder="1"/>
    <xf numFmtId="0" fontId="12" fillId="3" borderId="60" xfId="0" applyFont="1" applyFill="1" applyBorder="1"/>
    <xf numFmtId="0" fontId="12" fillId="3" borderId="54" xfId="0" applyFont="1" applyFill="1" applyBorder="1"/>
    <xf numFmtId="0" fontId="12" fillId="3" borderId="12" xfId="0" applyFont="1" applyFill="1" applyBorder="1"/>
    <xf numFmtId="0" fontId="12" fillId="0" borderId="14" xfId="0" applyFont="1" applyBorder="1"/>
    <xf numFmtId="0" fontId="12" fillId="0" borderId="13" xfId="0" applyFont="1" applyBorder="1"/>
    <xf numFmtId="0" fontId="12" fillId="0" borderId="57" xfId="0" applyFont="1" applyBorder="1"/>
    <xf numFmtId="0" fontId="12" fillId="0" borderId="4" xfId="0" applyFont="1" applyBorder="1"/>
    <xf numFmtId="0" fontId="12" fillId="0" borderId="56" xfId="0" applyFont="1" applyBorder="1"/>
    <xf numFmtId="0" fontId="5" fillId="4" borderId="79" xfId="8" applyFont="1" applyFill="1" applyBorder="1"/>
    <xf numFmtId="168" fontId="5" fillId="4" borderId="79" xfId="10" applyNumberFormat="1" applyFont="1" applyFill="1" applyBorder="1" applyAlignment="1">
      <alignment horizontal="center"/>
    </xf>
    <xf numFmtId="167" fontId="5" fillId="4" borderId="80" xfId="10" applyNumberFormat="1" applyFont="1" applyFill="1" applyBorder="1"/>
    <xf numFmtId="167" fontId="5" fillId="4" borderId="81" xfId="10" applyNumberFormat="1" applyFont="1" applyFill="1" applyBorder="1"/>
    <xf numFmtId="167" fontId="5" fillId="4" borderId="82" xfId="10" applyNumberFormat="1" applyFont="1" applyFill="1" applyBorder="1"/>
    <xf numFmtId="167" fontId="5" fillId="4" borderId="79" xfId="10" applyNumberFormat="1" applyFont="1" applyFill="1" applyBorder="1" applyAlignment="1">
      <alignment horizontal="center"/>
    </xf>
    <xf numFmtId="167" fontId="5" fillId="4" borderId="79" xfId="10" applyNumberFormat="1" applyFont="1" applyFill="1" applyBorder="1"/>
    <xf numFmtId="167" fontId="5" fillId="4" borderId="80" xfId="10" applyNumberFormat="1" applyFont="1" applyFill="1" applyBorder="1" applyAlignment="1"/>
    <xf numFmtId="0" fontId="5" fillId="0" borderId="79" xfId="8" applyFont="1" applyBorder="1"/>
    <xf numFmtId="168" fontId="5" fillId="0" borderId="79" xfId="10" applyNumberFormat="1" applyFont="1" applyBorder="1" applyAlignment="1">
      <alignment horizontal="center"/>
    </xf>
    <xf numFmtId="167" fontId="5" fillId="0" borderId="80" xfId="10" applyNumberFormat="1" applyFont="1" applyBorder="1"/>
    <xf numFmtId="167" fontId="5" fillId="0" borderId="81" xfId="10" applyNumberFormat="1" applyFont="1" applyBorder="1"/>
    <xf numFmtId="167" fontId="5" fillId="0" borderId="82" xfId="10" applyNumberFormat="1" applyFont="1" applyBorder="1"/>
    <xf numFmtId="167" fontId="5" fillId="0" borderId="79" xfId="10" applyNumberFormat="1" applyFont="1" applyBorder="1" applyAlignment="1">
      <alignment horizontal="center"/>
    </xf>
    <xf numFmtId="167" fontId="5" fillId="0" borderId="79" xfId="10" applyNumberFormat="1" applyFont="1" applyBorder="1"/>
    <xf numFmtId="167" fontId="31" fillId="0" borderId="80" xfId="10" applyNumberFormat="1" applyFont="1" applyBorder="1"/>
    <xf numFmtId="167" fontId="31" fillId="0" borderId="82" xfId="10" applyNumberFormat="1" applyFont="1" applyBorder="1"/>
    <xf numFmtId="0" fontId="12" fillId="10" borderId="79" xfId="2" applyFont="1" applyFill="1" applyBorder="1" applyAlignment="1">
      <alignment horizontal="center" vertical="center"/>
    </xf>
    <xf numFmtId="168" fontId="12" fillId="10" borderId="79" xfId="10" applyNumberFormat="1" applyFont="1" applyFill="1" applyBorder="1" applyAlignment="1">
      <alignment horizontal="center"/>
    </xf>
    <xf numFmtId="167" fontId="12" fillId="10" borderId="80" xfId="10" applyNumberFormat="1" applyFont="1" applyFill="1" applyBorder="1"/>
    <xf numFmtId="167" fontId="12" fillId="10" borderId="81" xfId="10" applyNumberFormat="1" applyFont="1" applyFill="1" applyBorder="1"/>
    <xf numFmtId="167" fontId="12" fillId="10" borderId="82" xfId="10" applyNumberFormat="1" applyFont="1" applyFill="1" applyBorder="1"/>
    <xf numFmtId="167" fontId="12" fillId="10" borderId="79" xfId="10" applyNumberFormat="1" applyFont="1" applyFill="1" applyBorder="1" applyAlignment="1">
      <alignment horizontal="center"/>
    </xf>
    <xf numFmtId="167" fontId="12" fillId="10" borderId="79" xfId="10" applyNumberFormat="1" applyFont="1" applyFill="1" applyBorder="1"/>
    <xf numFmtId="167" fontId="12" fillId="10" borderId="80" xfId="10" applyNumberFormat="1" applyFont="1" applyFill="1" applyBorder="1" applyAlignment="1"/>
    <xf numFmtId="0" fontId="11" fillId="0" borderId="79" xfId="2" applyFont="1" applyBorder="1" applyAlignment="1">
      <alignment horizontal="center" vertical="center"/>
    </xf>
    <xf numFmtId="168" fontId="11" fillId="0" borderId="79" xfId="10" applyNumberFormat="1" applyFont="1" applyBorder="1" applyAlignment="1">
      <alignment horizontal="center"/>
    </xf>
    <xf numFmtId="167" fontId="11" fillId="0" borderId="80" xfId="10" applyNumberFormat="1" applyFont="1" applyBorder="1"/>
    <xf numFmtId="167" fontId="11" fillId="0" borderId="81" xfId="10" applyNumberFormat="1" applyFont="1" applyBorder="1"/>
    <xf numFmtId="167" fontId="11" fillId="0" borderId="82" xfId="10" applyNumberFormat="1" applyFont="1" applyBorder="1"/>
    <xf numFmtId="167" fontId="11" fillId="0" borderId="80" xfId="10" applyNumberFormat="1" applyFont="1" applyFill="1" applyBorder="1"/>
    <xf numFmtId="167" fontId="11" fillId="0" borderId="82" xfId="10" applyNumberFormat="1" applyFont="1" applyFill="1" applyBorder="1"/>
    <xf numFmtId="167" fontId="11" fillId="0" borderId="79" xfId="10" applyNumberFormat="1" applyFont="1" applyBorder="1" applyAlignment="1">
      <alignment horizontal="center"/>
    </xf>
    <xf numFmtId="167" fontId="11" fillId="0" borderId="79" xfId="10" applyNumberFormat="1" applyFont="1" applyBorder="1"/>
    <xf numFmtId="167" fontId="11" fillId="0" borderId="79" xfId="10" applyNumberFormat="1" applyFont="1" applyBorder="1" applyAlignment="1"/>
    <xf numFmtId="0" fontId="12" fillId="10" borderId="79" xfId="8" applyFont="1" applyFill="1" applyBorder="1"/>
    <xf numFmtId="0" fontId="11" fillId="0" borderId="79" xfId="8" applyFont="1" applyBorder="1" applyAlignment="1">
      <alignment horizontal="center"/>
    </xf>
    <xf numFmtId="168" fontId="11" fillId="0" borderId="79" xfId="10" applyNumberFormat="1" applyFont="1" applyFill="1" applyBorder="1" applyAlignment="1">
      <alignment horizontal="center"/>
    </xf>
    <xf numFmtId="167" fontId="11" fillId="10" borderId="80" xfId="10" applyNumberFormat="1" applyFont="1" applyFill="1" applyBorder="1"/>
    <xf numFmtId="167" fontId="11" fillId="10" borderId="82" xfId="10" applyNumberFormat="1" applyFont="1" applyFill="1" applyBorder="1"/>
    <xf numFmtId="167" fontId="12" fillId="10" borderId="79" xfId="10" applyNumberFormat="1" applyFont="1" applyFill="1" applyBorder="1" applyAlignment="1"/>
    <xf numFmtId="167" fontId="11" fillId="0" borderId="80" xfId="10" applyNumberFormat="1" applyFont="1" applyBorder="1" applyAlignment="1"/>
    <xf numFmtId="0" fontId="12" fillId="4" borderId="79" xfId="2" applyFont="1" applyFill="1" applyBorder="1" applyAlignment="1">
      <alignment horizontal="center" vertical="center"/>
    </xf>
    <xf numFmtId="168" fontId="12" fillId="4" borderId="79" xfId="10" applyNumberFormat="1" applyFont="1" applyFill="1" applyBorder="1" applyAlignment="1">
      <alignment horizontal="center"/>
    </xf>
    <xf numFmtId="167" fontId="12" fillId="4" borderId="80" xfId="10" applyNumberFormat="1" applyFont="1" applyFill="1" applyBorder="1"/>
    <xf numFmtId="167" fontId="12" fillId="4" borderId="81" xfId="10" applyNumberFormat="1" applyFont="1" applyFill="1" applyBorder="1"/>
    <xf numFmtId="167" fontId="12" fillId="4" borderId="82" xfId="10" applyNumberFormat="1" applyFont="1" applyFill="1" applyBorder="1"/>
    <xf numFmtId="167" fontId="12" fillId="4" borderId="79" xfId="10" applyNumberFormat="1" applyFont="1" applyFill="1" applyBorder="1" applyAlignment="1">
      <alignment horizontal="center"/>
    </xf>
    <xf numFmtId="167" fontId="12" fillId="4" borderId="79" xfId="10" applyNumberFormat="1" applyFont="1" applyFill="1" applyBorder="1"/>
    <xf numFmtId="167" fontId="12" fillId="4" borderId="80" xfId="10" applyNumberFormat="1" applyFont="1" applyFill="1" applyBorder="1" applyAlignment="1"/>
    <xf numFmtId="0" fontId="12" fillId="4" borderId="79" xfId="8" applyFont="1" applyFill="1" applyBorder="1"/>
    <xf numFmtId="167" fontId="11" fillId="4" borderId="79" xfId="10" applyNumberFormat="1" applyFont="1" applyFill="1" applyBorder="1"/>
    <xf numFmtId="167" fontId="11" fillId="0" borderId="79" xfId="10" applyNumberFormat="1" applyFont="1" applyFill="1" applyBorder="1" applyAlignment="1">
      <alignment horizontal="center"/>
    </xf>
    <xf numFmtId="167" fontId="11" fillId="0" borderId="79" xfId="10" applyNumberFormat="1" applyFont="1" applyFill="1" applyBorder="1" applyAlignment="1"/>
    <xf numFmtId="0" fontId="12" fillId="10" borderId="79" xfId="8" applyFont="1" applyFill="1" applyBorder="1" applyAlignment="1">
      <alignment horizontal="center"/>
    </xf>
    <xf numFmtId="167" fontId="11" fillId="10" borderId="79" xfId="10" applyNumberFormat="1" applyFont="1" applyFill="1" applyBorder="1"/>
    <xf numFmtId="0" fontId="11" fillId="0" borderId="83" xfId="8" applyFont="1" applyBorder="1" applyAlignment="1">
      <alignment horizontal="center"/>
    </xf>
    <xf numFmtId="168" fontId="11" fillId="0" borderId="83" xfId="10" applyNumberFormat="1" applyFont="1" applyBorder="1" applyAlignment="1">
      <alignment horizontal="center"/>
    </xf>
    <xf numFmtId="167" fontId="11" fillId="0" borderId="84" xfId="10" applyNumberFormat="1" applyFont="1" applyBorder="1"/>
    <xf numFmtId="167" fontId="11" fillId="0" borderId="85" xfId="10" applyNumberFormat="1" applyFont="1" applyBorder="1"/>
    <xf numFmtId="167" fontId="11" fillId="0" borderId="86" xfId="10" applyNumberFormat="1" applyFont="1" applyBorder="1"/>
    <xf numFmtId="167" fontId="11" fillId="0" borderId="84" xfId="10" applyNumberFormat="1" applyFont="1" applyFill="1" applyBorder="1"/>
    <xf numFmtId="167" fontId="11" fillId="0" borderId="86" xfId="10" applyNumberFormat="1" applyFont="1" applyFill="1" applyBorder="1"/>
    <xf numFmtId="167" fontId="11" fillId="0" borderId="83" xfId="10" applyNumberFormat="1" applyFont="1" applyBorder="1" applyAlignment="1">
      <alignment horizontal="center"/>
    </xf>
    <xf numFmtId="167" fontId="11" fillId="0" borderId="87" xfId="10" applyNumberFormat="1" applyFont="1" applyBorder="1"/>
    <xf numFmtId="167" fontId="11" fillId="0" borderId="83" xfId="10" applyNumberFormat="1" applyFont="1" applyBorder="1" applyAlignment="1"/>
    <xf numFmtId="0" fontId="12" fillId="4" borderId="5" xfId="0" applyFont="1" applyFill="1" applyBorder="1" applyAlignment="1">
      <alignment horizontal="center"/>
    </xf>
    <xf numFmtId="167" fontId="12" fillId="4" borderId="5" xfId="10" applyNumberFormat="1" applyFont="1" applyFill="1" applyBorder="1"/>
    <xf numFmtId="167" fontId="12" fillId="4" borderId="42" xfId="10" applyNumberFormat="1" applyFont="1" applyFill="1" applyBorder="1"/>
    <xf numFmtId="167" fontId="12" fillId="4" borderId="43" xfId="10" applyNumberFormat="1" applyFont="1" applyFill="1" applyBorder="1"/>
    <xf numFmtId="0" fontId="12" fillId="2" borderId="14" xfId="8" applyFont="1" applyFill="1" applyBorder="1"/>
    <xf numFmtId="3" fontId="12" fillId="2" borderId="13" xfId="8" applyNumberFormat="1" applyFont="1" applyFill="1" applyBorder="1" applyAlignment="1">
      <alignment horizontal="center"/>
    </xf>
    <xf numFmtId="0" fontId="11" fillId="4" borderId="13" xfId="8" applyFont="1" applyFill="1" applyBorder="1"/>
    <xf numFmtId="3" fontId="12" fillId="2" borderId="13" xfId="8" applyNumberFormat="1" applyFont="1" applyFill="1" applyBorder="1" applyAlignment="1">
      <alignment horizontal="center" vertical="top"/>
    </xf>
    <xf numFmtId="3" fontId="12" fillId="2" borderId="13" xfId="8" applyNumberFormat="1" applyFont="1" applyFill="1" applyBorder="1"/>
    <xf numFmtId="3" fontId="12" fillId="2" borderId="13" xfId="8" applyNumberFormat="1" applyFont="1" applyFill="1" applyBorder="1" applyAlignment="1">
      <alignment horizontal="right" vertical="top"/>
    </xf>
    <xf numFmtId="0" fontId="12" fillId="0" borderId="14" xfId="8" applyFont="1" applyBorder="1"/>
    <xf numFmtId="3" fontId="11" fillId="0" borderId="14" xfId="8" applyNumberFormat="1" applyFont="1" applyBorder="1" applyAlignment="1">
      <alignment horizontal="center" vertical="top"/>
    </xf>
    <xf numFmtId="3" fontId="11" fillId="0" borderId="13" xfId="8" applyNumberFormat="1" applyFont="1" applyBorder="1"/>
    <xf numFmtId="0" fontId="11" fillId="0" borderId="13" xfId="8" applyFont="1" applyBorder="1"/>
    <xf numFmtId="0" fontId="11" fillId="0" borderId="0" xfId="8" applyFont="1"/>
    <xf numFmtId="0" fontId="11" fillId="0" borderId="50" xfId="8" applyFont="1" applyBorder="1"/>
    <xf numFmtId="3" fontId="11" fillId="0" borderId="0" xfId="8" applyNumberFormat="1" applyFont="1"/>
    <xf numFmtId="3" fontId="11" fillId="0" borderId="57" xfId="8" applyNumberFormat="1" applyFont="1" applyBorder="1"/>
    <xf numFmtId="3" fontId="11" fillId="0" borderId="4" xfId="8" applyNumberFormat="1" applyFont="1" applyBorder="1"/>
    <xf numFmtId="3" fontId="11" fillId="0" borderId="14" xfId="8" applyNumberFormat="1" applyFont="1" applyBorder="1"/>
    <xf numFmtId="0" fontId="12" fillId="0" borderId="14" xfId="8" applyFont="1" applyBorder="1" applyAlignment="1">
      <alignment horizontal="center" vertical="center"/>
    </xf>
    <xf numFmtId="3" fontId="12" fillId="0" borderId="14" xfId="8" applyNumberFormat="1" applyFont="1" applyBorder="1" applyAlignment="1">
      <alignment horizontal="center" vertical="center"/>
    </xf>
    <xf numFmtId="3" fontId="12" fillId="0" borderId="14" xfId="8" applyNumberFormat="1" applyFont="1" applyBorder="1" applyAlignment="1">
      <alignment horizontal="right" vertical="center"/>
    </xf>
    <xf numFmtId="0" fontId="11" fillId="0" borderId="13" xfId="8" applyFont="1" applyBorder="1" applyAlignment="1">
      <alignment vertical="center"/>
    </xf>
    <xf numFmtId="0" fontId="11" fillId="0" borderId="0" xfId="8" applyFont="1" applyAlignment="1">
      <alignment vertical="center"/>
    </xf>
    <xf numFmtId="3" fontId="12" fillId="0" borderId="50" xfId="8" applyNumberFormat="1" applyFont="1" applyBorder="1" applyAlignment="1">
      <alignment horizontal="right" vertical="center"/>
    </xf>
    <xf numFmtId="3" fontId="12" fillId="0" borderId="13" xfId="8" applyNumberFormat="1" applyFont="1" applyBorder="1" applyAlignment="1">
      <alignment vertical="center"/>
    </xf>
    <xf numFmtId="3" fontId="12" fillId="0" borderId="57" xfId="8" applyNumberFormat="1" applyFont="1" applyBorder="1" applyAlignment="1">
      <alignment vertical="center"/>
    </xf>
    <xf numFmtId="3" fontId="12" fillId="0" borderId="4" xfId="8" applyNumberFormat="1" applyFont="1" applyBorder="1" applyAlignment="1">
      <alignment vertical="center"/>
    </xf>
    <xf numFmtId="3" fontId="12" fillId="0" borderId="4" xfId="8" applyNumberFormat="1" applyFont="1" applyBorder="1"/>
    <xf numFmtId="3" fontId="12" fillId="0" borderId="14" xfId="8" applyNumberFormat="1" applyFont="1" applyBorder="1"/>
    <xf numFmtId="0" fontId="11" fillId="0" borderId="14" xfId="8" applyFont="1" applyBorder="1" applyAlignment="1">
      <alignment horizontal="center" vertical="center"/>
    </xf>
    <xf numFmtId="3" fontId="11" fillId="0" borderId="14" xfId="8" applyNumberFormat="1" applyFont="1" applyBorder="1" applyAlignment="1">
      <alignment horizontal="center" vertical="center"/>
    </xf>
    <xf numFmtId="3" fontId="11" fillId="0" borderId="13" xfId="8" applyNumberFormat="1" applyFont="1" applyBorder="1" applyAlignment="1">
      <alignment horizontal="right" vertical="center"/>
    </xf>
    <xf numFmtId="3" fontId="11" fillId="0" borderId="50" xfId="8" applyNumberFormat="1" applyFont="1" applyBorder="1" applyAlignment="1">
      <alignment horizontal="right" vertical="center"/>
    </xf>
    <xf numFmtId="3" fontId="11" fillId="0" borderId="13" xfId="8" applyNumberFormat="1" applyFont="1" applyBorder="1" applyAlignment="1">
      <alignment vertical="center"/>
    </xf>
    <xf numFmtId="3" fontId="11" fillId="0" borderId="0" xfId="8" applyNumberFormat="1" applyFont="1" applyAlignment="1">
      <alignment vertical="center"/>
    </xf>
    <xf numFmtId="3" fontId="11" fillId="0" borderId="57" xfId="8" applyNumberFormat="1" applyFont="1" applyBorder="1" applyAlignment="1">
      <alignment vertical="center"/>
    </xf>
    <xf numFmtId="3" fontId="11" fillId="0" borderId="4" xfId="8" applyNumberFormat="1" applyFont="1" applyBorder="1" applyAlignment="1">
      <alignment vertical="center"/>
    </xf>
    <xf numFmtId="0" fontId="11" fillId="0" borderId="14" xfId="8" applyFont="1" applyBorder="1" applyAlignment="1">
      <alignment horizontal="center"/>
    </xf>
    <xf numFmtId="0" fontId="11" fillId="0" borderId="14" xfId="8" applyFont="1" applyBorder="1" applyAlignment="1">
      <alignment horizontal="center" vertical="top"/>
    </xf>
    <xf numFmtId="0" fontId="11" fillId="0" borderId="57" xfId="8" applyFont="1" applyBorder="1"/>
    <xf numFmtId="0" fontId="11" fillId="0" borderId="4" xfId="8" applyFont="1" applyBorder="1"/>
    <xf numFmtId="0" fontId="11" fillId="0" borderId="14" xfId="8" applyFont="1" applyBorder="1"/>
    <xf numFmtId="3" fontId="12" fillId="2" borderId="14" xfId="8" applyNumberFormat="1" applyFont="1" applyFill="1" applyBorder="1" applyAlignment="1">
      <alignment horizontal="center"/>
    </xf>
    <xf numFmtId="0" fontId="11" fillId="0" borderId="11" xfId="8" applyFont="1" applyBorder="1"/>
    <xf numFmtId="0" fontId="11" fillId="0" borderId="68" xfId="8" applyFont="1" applyBorder="1"/>
    <xf numFmtId="0" fontId="11" fillId="0" borderId="45" xfId="8" applyFont="1" applyBorder="1"/>
    <xf numFmtId="0" fontId="11" fillId="0" borderId="44" xfId="8" applyFont="1" applyBorder="1"/>
    <xf numFmtId="0" fontId="11" fillId="0" borderId="22" xfId="8" applyFont="1" applyBorder="1"/>
    <xf numFmtId="0" fontId="11" fillId="0" borderId="59" xfId="8" applyFont="1" applyBorder="1"/>
    <xf numFmtId="0" fontId="12" fillId="4" borderId="11" xfId="8" applyFont="1" applyFill="1" applyBorder="1" applyAlignment="1">
      <alignment horizontal="center"/>
    </xf>
    <xf numFmtId="3" fontId="12" fillId="4" borderId="5" xfId="8" applyNumberFormat="1" applyFont="1" applyFill="1" applyBorder="1" applyAlignment="1">
      <alignment horizontal="center"/>
    </xf>
    <xf numFmtId="0" fontId="11" fillId="0" borderId="14" xfId="0" applyFont="1" applyBorder="1" applyAlignment="1">
      <alignment horizontal="center"/>
    </xf>
    <xf numFmtId="167" fontId="11" fillId="0" borderId="13" xfId="10" applyNumberFormat="1" applyFont="1" applyBorder="1"/>
    <xf numFmtId="167" fontId="11" fillId="0" borderId="0" xfId="10" applyNumberFormat="1" applyFont="1"/>
    <xf numFmtId="167" fontId="11" fillId="0" borderId="57" xfId="10" applyNumberFormat="1" applyFont="1" applyBorder="1"/>
    <xf numFmtId="167" fontId="11" fillId="0" borderId="4" xfId="10" applyNumberFormat="1" applyFont="1" applyBorder="1"/>
    <xf numFmtId="167" fontId="11" fillId="0" borderId="14" xfId="10" applyNumberFormat="1" applyFont="1" applyBorder="1" applyAlignment="1">
      <alignment horizontal="center"/>
    </xf>
    <xf numFmtId="167" fontId="11" fillId="0" borderId="14" xfId="10" applyNumberFormat="1" applyFont="1" applyBorder="1"/>
    <xf numFmtId="0" fontId="12" fillId="4" borderId="11" xfId="0" applyFont="1" applyFill="1" applyBorder="1" applyAlignment="1">
      <alignment horizontal="center"/>
    </xf>
    <xf numFmtId="0" fontId="12" fillId="4" borderId="65" xfId="10" applyNumberFormat="1" applyFont="1" applyFill="1" applyBorder="1" applyAlignment="1">
      <alignment horizontal="center"/>
    </xf>
    <xf numFmtId="168" fontId="12" fillId="4" borderId="65" xfId="10" applyNumberFormat="1" applyFont="1" applyFill="1" applyBorder="1" applyAlignment="1">
      <alignment horizontal="center"/>
    </xf>
    <xf numFmtId="0" fontId="11" fillId="4" borderId="8" xfId="0" applyFont="1" applyFill="1" applyBorder="1"/>
    <xf numFmtId="0" fontId="11" fillId="4" borderId="11" xfId="0" applyFont="1" applyFill="1" applyBorder="1"/>
    <xf numFmtId="0" fontId="11" fillId="0" borderId="78" xfId="0" applyFont="1" applyBorder="1"/>
    <xf numFmtId="0" fontId="11" fillId="0" borderId="48" xfId="0" applyFont="1" applyBorder="1"/>
    <xf numFmtId="167" fontId="11" fillId="0" borderId="12" xfId="10" applyNumberFormat="1" applyFont="1" applyBorder="1"/>
    <xf numFmtId="167" fontId="11" fillId="0" borderId="53" xfId="10" applyNumberFormat="1" applyFont="1" applyBorder="1"/>
    <xf numFmtId="167" fontId="11" fillId="0" borderId="48" xfId="10" applyNumberFormat="1" applyFont="1" applyBorder="1"/>
    <xf numFmtId="167" fontId="11" fillId="0" borderId="60" xfId="10" applyNumberFormat="1" applyFont="1" applyBorder="1"/>
    <xf numFmtId="167" fontId="11" fillId="0" borderId="21" xfId="10" applyNumberFormat="1" applyFont="1" applyBorder="1"/>
    <xf numFmtId="167" fontId="11" fillId="0" borderId="0" xfId="10" applyNumberFormat="1" applyFont="1" applyBorder="1"/>
    <xf numFmtId="167" fontId="12" fillId="4" borderId="65" xfId="10" applyNumberFormat="1" applyFont="1" applyFill="1" applyBorder="1" applyAlignment="1">
      <alignment horizontal="center"/>
    </xf>
    <xf numFmtId="167" fontId="11" fillId="0" borderId="45" xfId="10" applyNumberFormat="1" applyFont="1" applyBorder="1"/>
    <xf numFmtId="167" fontId="11" fillId="0" borderId="44" xfId="10" applyNumberFormat="1" applyFont="1" applyBorder="1"/>
    <xf numFmtId="167" fontId="11" fillId="0" borderId="22" xfId="10" applyNumberFormat="1" applyFont="1" applyBorder="1"/>
    <xf numFmtId="167" fontId="11" fillId="0" borderId="59" xfId="10" applyNumberFormat="1" applyFont="1" applyBorder="1"/>
    <xf numFmtId="167" fontId="11" fillId="0" borderId="68" xfId="10" applyNumberFormat="1" applyFont="1" applyBorder="1"/>
    <xf numFmtId="167" fontId="12" fillId="4" borderId="11" xfId="10" applyNumberFormat="1" applyFont="1" applyFill="1" applyBorder="1" applyAlignment="1">
      <alignment horizontal="center"/>
    </xf>
    <xf numFmtId="167" fontId="12" fillId="4" borderId="52" xfId="10" applyNumberFormat="1" applyFont="1" applyFill="1" applyBorder="1"/>
    <xf numFmtId="167" fontId="12" fillId="4" borderId="52" xfId="10" applyNumberFormat="1" applyFont="1" applyFill="1" applyBorder="1" applyAlignment="1">
      <alignment horizontal="center"/>
    </xf>
    <xf numFmtId="167" fontId="12" fillId="4" borderId="8" xfId="10" applyNumberFormat="1" applyFont="1" applyFill="1" applyBorder="1"/>
    <xf numFmtId="167" fontId="12" fillId="4" borderId="11" xfId="10" applyNumberFormat="1" applyFont="1" applyFill="1" applyBorder="1"/>
    <xf numFmtId="167" fontId="12" fillId="2" borderId="0" xfId="2" applyNumberFormat="1" applyFont="1" applyFill="1" applyAlignment="1">
      <alignment vertical="center"/>
    </xf>
    <xf numFmtId="0" fontId="12" fillId="2" borderId="0" xfId="2" applyFont="1" applyFill="1" applyAlignment="1">
      <alignment vertical="center"/>
    </xf>
    <xf numFmtId="43" fontId="12" fillId="2" borderId="0" xfId="10" applyFont="1" applyFill="1" applyBorder="1" applyAlignment="1">
      <alignment vertical="center"/>
    </xf>
    <xf numFmtId="43" fontId="12" fillId="2" borderId="4" xfId="10" applyFont="1" applyFill="1" applyBorder="1" applyAlignment="1">
      <alignment vertical="center"/>
    </xf>
    <xf numFmtId="0" fontId="11" fillId="0" borderId="14" xfId="2" applyFont="1" applyBorder="1" applyAlignment="1">
      <alignment horizontal="left" vertical="center"/>
    </xf>
    <xf numFmtId="167" fontId="11" fillId="0" borderId="0" xfId="10" applyNumberFormat="1" applyFont="1" applyBorder="1" applyAlignment="1">
      <alignment vertical="center"/>
    </xf>
    <xf numFmtId="43" fontId="11" fillId="0" borderId="0" xfId="10" applyFont="1" applyBorder="1" applyAlignment="1">
      <alignment vertical="center"/>
    </xf>
    <xf numFmtId="43" fontId="11" fillId="0" borderId="4" xfId="10" applyFont="1" applyBorder="1" applyAlignment="1">
      <alignment vertical="center"/>
    </xf>
    <xf numFmtId="167" fontId="12" fillId="2" borderId="0" xfId="10" applyNumberFormat="1" applyFont="1" applyFill="1" applyBorder="1" applyAlignment="1">
      <alignment vertical="center"/>
    </xf>
    <xf numFmtId="167" fontId="12" fillId="2" borderId="20" xfId="2" applyNumberFormat="1" applyFont="1" applyFill="1" applyBorder="1" applyAlignment="1">
      <alignment vertical="center"/>
    </xf>
    <xf numFmtId="43" fontId="12" fillId="2" borderId="20" xfId="10" applyFont="1" applyFill="1" applyBorder="1" applyAlignment="1">
      <alignment vertical="center"/>
    </xf>
    <xf numFmtId="43" fontId="12" fillId="2" borderId="18" xfId="10" applyFont="1" applyFill="1" applyBorder="1" applyAlignment="1">
      <alignment vertical="center"/>
    </xf>
    <xf numFmtId="167" fontId="12" fillId="0" borderId="0" xfId="10" applyNumberFormat="1" applyFont="1" applyFill="1" applyBorder="1" applyAlignment="1">
      <alignment vertical="center"/>
    </xf>
    <xf numFmtId="1" fontId="12" fillId="2" borderId="0" xfId="2" applyNumberFormat="1" applyFont="1" applyFill="1" applyAlignment="1">
      <alignment vertical="center"/>
    </xf>
    <xf numFmtId="1" fontId="11" fillId="0" borderId="0" xfId="10" applyNumberFormat="1" applyFont="1" applyBorder="1" applyAlignment="1">
      <alignment vertical="center"/>
    </xf>
    <xf numFmtId="1" fontId="12" fillId="2" borderId="0" xfId="10" applyNumberFormat="1" applyFont="1" applyFill="1" applyBorder="1" applyAlignment="1">
      <alignment vertical="center"/>
    </xf>
    <xf numFmtId="1" fontId="12" fillId="2" borderId="20" xfId="2" applyNumberFormat="1" applyFont="1" applyFill="1" applyBorder="1" applyAlignment="1">
      <alignment vertical="center"/>
    </xf>
    <xf numFmtId="0" fontId="33" fillId="11" borderId="12" xfId="0" applyFont="1" applyFill="1" applyBorder="1" applyAlignment="1">
      <alignment horizontal="center" vertical="center" textRotation="90" wrapText="1"/>
    </xf>
    <xf numFmtId="0" fontId="12" fillId="11" borderId="64" xfId="2" applyFont="1" applyFill="1" applyBorder="1" applyAlignment="1">
      <alignment horizontal="center" vertical="center"/>
    </xf>
    <xf numFmtId="0" fontId="34" fillId="11" borderId="64" xfId="2" applyFont="1" applyFill="1" applyBorder="1" applyAlignment="1">
      <alignment horizontal="center" vertical="center" wrapText="1"/>
    </xf>
    <xf numFmtId="0" fontId="35" fillId="11" borderId="64" xfId="4" applyFont="1" applyFill="1" applyBorder="1" applyAlignment="1">
      <alignment horizontal="center" vertical="center" wrapText="1"/>
    </xf>
    <xf numFmtId="169" fontId="11" fillId="11" borderId="64" xfId="11" applyNumberFormat="1" applyFont="1" applyFill="1" applyBorder="1" applyAlignment="1">
      <alignment horizontal="right" vertical="center" wrapText="1"/>
    </xf>
    <xf numFmtId="14" fontId="11" fillId="11" borderId="64" xfId="0" applyNumberFormat="1" applyFont="1" applyFill="1" applyBorder="1" applyAlignment="1">
      <alignment horizontal="center" vertical="center" wrapText="1"/>
    </xf>
    <xf numFmtId="170" fontId="11" fillId="11" borderId="64" xfId="0" applyNumberFormat="1" applyFont="1" applyFill="1" applyBorder="1" applyAlignment="1">
      <alignment horizontal="center" vertical="center" wrapText="1"/>
    </xf>
    <xf numFmtId="0" fontId="11" fillId="11" borderId="64" xfId="0" applyFont="1" applyFill="1" applyBorder="1" applyAlignment="1">
      <alignment horizontal="right" vertical="center" wrapText="1"/>
    </xf>
    <xf numFmtId="14" fontId="12" fillId="11" borderId="64" xfId="2" applyNumberFormat="1" applyFont="1" applyFill="1" applyBorder="1" applyAlignment="1">
      <alignment vertical="center"/>
    </xf>
    <xf numFmtId="0" fontId="33" fillId="5" borderId="88" xfId="0" applyFont="1" applyFill="1" applyBorder="1" applyAlignment="1">
      <alignment horizontal="center" vertical="center" wrapText="1"/>
    </xf>
    <xf numFmtId="0" fontId="12" fillId="0" borderId="47" xfId="2" applyFont="1" applyBorder="1" applyAlignment="1">
      <alignment horizontal="center" vertical="center"/>
    </xf>
    <xf numFmtId="0" fontId="34" fillId="0" borderId="47" xfId="2" applyFont="1" applyBorder="1" applyAlignment="1">
      <alignment horizontal="center" vertical="center" wrapText="1"/>
    </xf>
    <xf numFmtId="0" fontId="35" fillId="5" borderId="47" xfId="4" applyFont="1" applyFill="1" applyBorder="1" applyAlignment="1">
      <alignment horizontal="center" vertical="center" wrapText="1"/>
    </xf>
    <xf numFmtId="169" fontId="11" fillId="0" borderId="47" xfId="11" applyNumberFormat="1" applyFont="1" applyBorder="1" applyAlignment="1">
      <alignment horizontal="right" vertical="center" wrapText="1"/>
    </xf>
    <xf numFmtId="14" fontId="11" fillId="0" borderId="47" xfId="0" applyNumberFormat="1" applyFont="1" applyBorder="1" applyAlignment="1">
      <alignment horizontal="center" vertical="center" wrapText="1"/>
    </xf>
    <xf numFmtId="170" fontId="11" fillId="0" borderId="47" xfId="0" applyNumberFormat="1" applyFont="1" applyBorder="1" applyAlignment="1">
      <alignment horizontal="center" vertical="center" wrapText="1"/>
    </xf>
    <xf numFmtId="0" fontId="11" fillId="0" borderId="47" xfId="0" applyFont="1" applyBorder="1" applyAlignment="1">
      <alignment horizontal="right" vertical="center" wrapText="1"/>
    </xf>
    <xf numFmtId="14" fontId="12" fillId="0" borderId="47" xfId="2" applyNumberFormat="1" applyFont="1" applyBorder="1" applyAlignment="1">
      <alignment vertical="center"/>
    </xf>
    <xf numFmtId="0" fontId="11" fillId="5" borderId="88" xfId="0" applyFont="1" applyFill="1" applyBorder="1" applyAlignment="1">
      <alignment horizontal="center" vertical="center" wrapText="1"/>
    </xf>
    <xf numFmtId="0" fontId="11" fillId="0" borderId="47" xfId="2" applyFont="1" applyBorder="1" applyAlignment="1">
      <alignment horizontal="center" vertical="center"/>
    </xf>
    <xf numFmtId="0" fontId="11" fillId="0" borderId="47" xfId="2" applyFont="1" applyBorder="1" applyAlignment="1">
      <alignment horizontal="center" vertical="center" wrapText="1"/>
    </xf>
    <xf numFmtId="0" fontId="11" fillId="5" borderId="47" xfId="4" applyFont="1" applyFill="1" applyBorder="1" applyAlignment="1">
      <alignment horizontal="center" vertical="center" wrapText="1"/>
    </xf>
    <xf numFmtId="14" fontId="11" fillId="0" borderId="47" xfId="2" applyNumberFormat="1" applyFont="1" applyBorder="1" applyAlignment="1">
      <alignment vertical="center"/>
    </xf>
    <xf numFmtId="0" fontId="11" fillId="5" borderId="47" xfId="0" applyFont="1" applyFill="1" applyBorder="1" applyAlignment="1">
      <alignment horizontal="center" vertical="center" wrapText="1"/>
    </xf>
    <xf numFmtId="0" fontId="37" fillId="5" borderId="47" xfId="4" applyFont="1" applyFill="1" applyBorder="1" applyAlignment="1">
      <alignment horizontal="center" vertical="center" wrapText="1"/>
    </xf>
    <xf numFmtId="0" fontId="37" fillId="5" borderId="47" xfId="0" applyFont="1" applyFill="1" applyBorder="1" applyAlignment="1">
      <alignment horizontal="left" vertical="center" wrapText="1"/>
    </xf>
    <xf numFmtId="0" fontId="11" fillId="0" borderId="47" xfId="0" applyFont="1" applyBorder="1" applyAlignment="1">
      <alignment horizontal="center" vertical="center" wrapText="1"/>
    </xf>
    <xf numFmtId="0" fontId="11" fillId="0" borderId="47" xfId="2" applyFont="1" applyBorder="1" applyAlignment="1">
      <alignment horizontal="left" vertical="center" wrapText="1"/>
    </xf>
    <xf numFmtId="0" fontId="11" fillId="0" borderId="47" xfId="2" applyFont="1" applyBorder="1" applyAlignment="1">
      <alignment vertical="center"/>
    </xf>
    <xf numFmtId="14" fontId="11" fillId="0" borderId="47" xfId="2" applyNumberFormat="1" applyFont="1" applyBorder="1" applyAlignment="1">
      <alignment horizontal="center" vertical="center" wrapText="1"/>
    </xf>
    <xf numFmtId="167" fontId="11" fillId="0" borderId="47" xfId="2" applyNumberFormat="1" applyFont="1" applyBorder="1" applyAlignment="1">
      <alignment vertical="center"/>
    </xf>
    <xf numFmtId="0" fontId="11" fillId="0" borderId="47" xfId="2" applyFont="1" applyBorder="1" applyAlignment="1">
      <alignment horizontal="left" vertical="center"/>
    </xf>
    <xf numFmtId="3" fontId="11" fillId="0" borderId="47" xfId="2" applyNumberFormat="1" applyFont="1" applyBorder="1" applyAlignment="1">
      <alignment vertical="center"/>
    </xf>
    <xf numFmtId="14" fontId="11" fillId="0" borderId="47" xfId="2" applyNumberFormat="1" applyFont="1" applyBorder="1" applyAlignment="1">
      <alignment horizontal="center" vertical="center"/>
    </xf>
    <xf numFmtId="0" fontId="11" fillId="0" borderId="88" xfId="2" applyFont="1" applyBorder="1" applyAlignment="1">
      <alignment horizontal="justify" vertical="center" wrapText="1"/>
    </xf>
    <xf numFmtId="0" fontId="11" fillId="0" borderId="88" xfId="2" applyFont="1" applyBorder="1" applyAlignment="1">
      <alignment horizontal="center" vertical="center" wrapText="1"/>
    </xf>
    <xf numFmtId="49" fontId="11" fillId="0" borderId="88" xfId="2" applyNumberFormat="1" applyFont="1" applyBorder="1" applyAlignment="1">
      <alignment horizontal="center" vertical="center" wrapText="1"/>
    </xf>
    <xf numFmtId="4" fontId="11" fillId="0" borderId="88" xfId="2" applyNumberFormat="1" applyFont="1" applyBorder="1" applyAlignment="1">
      <alignment horizontal="center" vertical="center" wrapText="1"/>
    </xf>
    <xf numFmtId="14" fontId="11" fillId="0" borderId="88" xfId="2" applyNumberFormat="1" applyFont="1" applyBorder="1" applyAlignment="1">
      <alignment horizontal="center" vertical="center" wrapText="1"/>
    </xf>
    <xf numFmtId="49" fontId="11" fillId="0" borderId="0" xfId="1" applyNumberFormat="1" applyFont="1" applyAlignment="1">
      <alignment horizontal="left" vertical="center"/>
    </xf>
    <xf numFmtId="0" fontId="11" fillId="0" borderId="47" xfId="2" applyFont="1" applyBorder="1" applyAlignment="1">
      <alignment vertical="center" wrapText="1"/>
    </xf>
    <xf numFmtId="3" fontId="11" fillId="0" borderId="47" xfId="2" applyNumberFormat="1" applyFont="1" applyBorder="1" applyAlignment="1">
      <alignment vertical="center" wrapText="1"/>
    </xf>
    <xf numFmtId="0" fontId="11" fillId="0" borderId="65" xfId="2" applyFont="1" applyBorder="1" applyAlignment="1">
      <alignment horizontal="left" vertical="center" wrapText="1"/>
    </xf>
    <xf numFmtId="0" fontId="11" fillId="0" borderId="65" xfId="2" applyFont="1" applyBorder="1" applyAlignment="1">
      <alignment horizontal="center" vertical="center" wrapText="1"/>
    </xf>
    <xf numFmtId="0" fontId="11" fillId="0" borderId="65" xfId="2" applyFont="1" applyBorder="1" applyAlignment="1">
      <alignment vertical="center" wrapText="1"/>
    </xf>
    <xf numFmtId="3" fontId="11" fillId="0" borderId="65" xfId="2" applyNumberFormat="1" applyFont="1" applyBorder="1" applyAlignment="1">
      <alignment vertical="center" wrapText="1"/>
    </xf>
    <xf numFmtId="14" fontId="11" fillId="0" borderId="65" xfId="2" applyNumberFormat="1" applyFont="1" applyBorder="1" applyAlignment="1">
      <alignment horizontal="center" vertical="center" wrapText="1"/>
    </xf>
    <xf numFmtId="0" fontId="11" fillId="0" borderId="0" xfId="0" applyFont="1" applyBorder="1" applyAlignment="1">
      <alignment vertical="center"/>
    </xf>
    <xf numFmtId="0" fontId="32" fillId="11" borderId="64" xfId="4" applyFont="1" applyFill="1" applyBorder="1" applyAlignment="1">
      <alignment horizontal="left" vertical="center" wrapText="1"/>
    </xf>
    <xf numFmtId="0" fontId="36" fillId="5" borderId="47" xfId="4" applyFont="1" applyFill="1" applyBorder="1" applyAlignment="1">
      <alignment horizontal="left" vertical="center" wrapText="1"/>
    </xf>
    <xf numFmtId="0" fontId="37" fillId="5" borderId="47" xfId="4" applyFont="1" applyFill="1" applyBorder="1" applyAlignment="1">
      <alignment horizontal="left" vertical="center" wrapText="1"/>
    </xf>
    <xf numFmtId="0" fontId="37" fillId="5" borderId="47" xfId="0" applyFont="1" applyFill="1" applyBorder="1" applyAlignment="1">
      <alignment vertical="center" wrapText="1"/>
    </xf>
    <xf numFmtId="0" fontId="39" fillId="12" borderId="89" xfId="0" applyFont="1" applyFill="1" applyBorder="1" applyAlignment="1">
      <alignment horizontal="left" vertical="center" wrapText="1"/>
    </xf>
    <xf numFmtId="0" fontId="11" fillId="12" borderId="90" xfId="0" applyFont="1" applyFill="1" applyBorder="1" applyAlignment="1">
      <alignment horizontal="center" vertical="center" wrapText="1"/>
    </xf>
    <xf numFmtId="0" fontId="11" fillId="12" borderId="90" xfId="2" applyFont="1" applyFill="1" applyBorder="1" applyAlignment="1">
      <alignment horizontal="center" vertical="center" wrapText="1"/>
    </xf>
    <xf numFmtId="0" fontId="11" fillId="12" borderId="90" xfId="0" applyFont="1" applyFill="1" applyBorder="1" applyAlignment="1">
      <alignment horizontal="left" vertical="center" wrapText="1"/>
    </xf>
    <xf numFmtId="43" fontId="37" fillId="12" borderId="90" xfId="10" applyFont="1" applyFill="1" applyBorder="1" applyAlignment="1">
      <alignment horizontal="right" vertical="center" wrapText="1"/>
    </xf>
    <xf numFmtId="14" fontId="11" fillId="12" borderId="90" xfId="0" applyNumberFormat="1" applyFont="1" applyFill="1" applyBorder="1" applyAlignment="1">
      <alignment horizontal="center" vertical="center"/>
    </xf>
    <xf numFmtId="0" fontId="11" fillId="12" borderId="91" xfId="0" applyFont="1" applyFill="1" applyBorder="1" applyAlignment="1">
      <alignment horizontal="left" vertical="center" wrapText="1"/>
    </xf>
    <xf numFmtId="0" fontId="11" fillId="0" borderId="64" xfId="2" applyFont="1" applyBorder="1" applyAlignment="1">
      <alignment horizontal="left" vertical="center" wrapText="1"/>
    </xf>
    <xf numFmtId="167" fontId="11" fillId="0" borderId="64" xfId="10" applyNumberFormat="1" applyFont="1" applyFill="1" applyBorder="1" applyAlignment="1">
      <alignment horizontal="left" vertical="center" wrapText="1"/>
    </xf>
    <xf numFmtId="0" fontId="11" fillId="0" borderId="64" xfId="2" applyFont="1" applyBorder="1" applyAlignment="1">
      <alignment vertical="center" wrapText="1"/>
    </xf>
    <xf numFmtId="14" fontId="11" fillId="0" borderId="64" xfId="2" applyNumberFormat="1" applyFont="1" applyBorder="1" applyAlignment="1">
      <alignment vertical="center" wrapText="1"/>
    </xf>
    <xf numFmtId="167" fontId="11" fillId="0" borderId="47" xfId="10" applyNumberFormat="1" applyFont="1" applyFill="1" applyBorder="1" applyAlignment="1">
      <alignment horizontal="left" vertical="center" wrapText="1"/>
    </xf>
    <xf numFmtId="14" fontId="11" fillId="0" borderId="47" xfId="2" applyNumberFormat="1" applyFont="1" applyBorder="1" applyAlignment="1">
      <alignment vertical="center" wrapText="1"/>
    </xf>
    <xf numFmtId="0" fontId="11" fillId="0" borderId="47" xfId="0" applyFont="1" applyBorder="1" applyAlignment="1">
      <alignment wrapText="1"/>
    </xf>
    <xf numFmtId="14" fontId="11" fillId="0" borderId="47" xfId="2" applyNumberFormat="1" applyFont="1" applyBorder="1" applyAlignment="1">
      <alignment horizontal="right" vertical="center" wrapText="1"/>
    </xf>
    <xf numFmtId="0" fontId="11" fillId="0" borderId="47" xfId="0" applyFont="1" applyBorder="1" applyAlignment="1">
      <alignment vertical="center" wrapText="1"/>
    </xf>
    <xf numFmtId="167" fontId="11" fillId="0" borderId="47" xfId="10" applyNumberFormat="1" applyFont="1" applyBorder="1" applyAlignment="1">
      <alignment wrapText="1"/>
    </xf>
    <xf numFmtId="14" fontId="11" fillId="0" borderId="47" xfId="0" applyNumberFormat="1" applyFont="1" applyBorder="1" applyAlignment="1">
      <alignment horizontal="right" wrapText="1"/>
    </xf>
    <xf numFmtId="167" fontId="11" fillId="0" borderId="47" xfId="10" applyNumberFormat="1" applyFont="1" applyBorder="1" applyAlignment="1">
      <alignment horizontal="right" vertical="center" wrapText="1"/>
    </xf>
    <xf numFmtId="0" fontId="11" fillId="0" borderId="47" xfId="2" quotePrefix="1" applyFont="1" applyBorder="1" applyAlignment="1">
      <alignment horizontal="center" vertical="center" wrapText="1"/>
    </xf>
    <xf numFmtId="0" fontId="40" fillId="0" borderId="47" xfId="0" applyFont="1" applyBorder="1" applyAlignment="1">
      <alignment horizontal="center" vertical="center" wrapText="1"/>
    </xf>
    <xf numFmtId="167" fontId="11" fillId="0" borderId="47" xfId="10" applyNumberFormat="1" applyFont="1" applyBorder="1" applyAlignment="1">
      <alignment horizontal="center" vertical="center" wrapText="1"/>
    </xf>
    <xf numFmtId="4" fontId="11" fillId="0" borderId="47" xfId="2" applyNumberFormat="1" applyFont="1" applyBorder="1" applyAlignment="1">
      <alignment horizontal="center" vertical="center" wrapText="1"/>
    </xf>
    <xf numFmtId="0" fontId="12" fillId="0" borderId="47" xfId="2" applyFont="1" applyBorder="1" applyAlignment="1">
      <alignment vertical="center" wrapText="1"/>
    </xf>
    <xf numFmtId="0" fontId="12" fillId="0" borderId="47" xfId="2" applyFont="1" applyBorder="1" applyAlignment="1">
      <alignment horizontal="left" vertical="center" wrapText="1"/>
    </xf>
    <xf numFmtId="14" fontId="12" fillId="0" borderId="47" xfId="2" applyNumberFormat="1" applyFont="1" applyBorder="1" applyAlignment="1">
      <alignment vertical="center" wrapText="1"/>
    </xf>
    <xf numFmtId="167" fontId="11" fillId="5" borderId="47" xfId="10" applyNumberFormat="1" applyFont="1" applyFill="1" applyBorder="1" applyAlignment="1">
      <alignment horizontal="right" vertical="center" wrapText="1"/>
    </xf>
    <xf numFmtId="0" fontId="11" fillId="5" borderId="47" xfId="2" applyFont="1" applyFill="1" applyBorder="1" applyAlignment="1">
      <alignment horizontal="center" vertical="center" wrapText="1"/>
    </xf>
    <xf numFmtId="4" fontId="11" fillId="0" borderId="47" xfId="2" applyNumberFormat="1" applyFont="1" applyBorder="1" applyAlignment="1">
      <alignment horizontal="left" vertical="center" wrapText="1"/>
    </xf>
    <xf numFmtId="0" fontId="11" fillId="0" borderId="47" xfId="2" applyFont="1" applyBorder="1" applyAlignment="1">
      <alignment horizontal="right" vertical="center" wrapText="1"/>
    </xf>
    <xf numFmtId="167" fontId="11" fillId="0" borderId="65" xfId="10" applyNumberFormat="1" applyFont="1" applyBorder="1" applyAlignment="1">
      <alignment horizontal="right" vertical="center" wrapText="1"/>
    </xf>
    <xf numFmtId="14" fontId="11" fillId="0" borderId="65" xfId="2" applyNumberFormat="1" applyFont="1" applyBorder="1" applyAlignment="1">
      <alignment horizontal="right" vertical="center" wrapText="1"/>
    </xf>
    <xf numFmtId="0" fontId="11" fillId="0" borderId="65" xfId="2" applyFont="1" applyBorder="1" applyAlignment="1">
      <alignment horizontal="right" vertical="center" wrapText="1"/>
    </xf>
    <xf numFmtId="0" fontId="11" fillId="4" borderId="19" xfId="2" applyFont="1" applyFill="1" applyBorder="1" applyAlignment="1">
      <alignment horizontal="left" vertical="center" wrapText="1"/>
    </xf>
    <xf numFmtId="0" fontId="11" fillId="4" borderId="20" xfId="2" applyFont="1" applyFill="1" applyBorder="1" applyAlignment="1">
      <alignment horizontal="left" vertical="center" wrapText="1"/>
    </xf>
    <xf numFmtId="0" fontId="11" fillId="4" borderId="20" xfId="2" applyFont="1" applyFill="1" applyBorder="1" applyAlignment="1">
      <alignment vertical="center" wrapText="1"/>
    </xf>
    <xf numFmtId="4" fontId="11" fillId="4" borderId="20" xfId="2" applyNumberFormat="1" applyFont="1" applyFill="1" applyBorder="1" applyAlignment="1">
      <alignment horizontal="right" vertical="center" wrapText="1"/>
    </xf>
    <xf numFmtId="14" fontId="11" fillId="4" borderId="20" xfId="2" applyNumberFormat="1" applyFont="1" applyFill="1" applyBorder="1" applyAlignment="1">
      <alignment horizontal="right" vertical="center" wrapText="1"/>
    </xf>
    <xf numFmtId="0" fontId="11" fillId="4" borderId="20" xfId="2" applyFont="1" applyFill="1" applyBorder="1" applyAlignment="1">
      <alignment horizontal="right" vertical="center" wrapText="1"/>
    </xf>
    <xf numFmtId="0" fontId="11" fillId="4" borderId="18" xfId="2" applyFont="1" applyFill="1" applyBorder="1" applyAlignment="1">
      <alignment vertical="center" wrapText="1"/>
    </xf>
    <xf numFmtId="0" fontId="11" fillId="0" borderId="20" xfId="2" applyFont="1" applyBorder="1" applyAlignment="1">
      <alignment horizontal="left" vertical="center" wrapText="1"/>
    </xf>
    <xf numFmtId="4" fontId="11" fillId="0" borderId="20" xfId="2" applyNumberFormat="1" applyFont="1" applyBorder="1" applyAlignment="1">
      <alignment horizontal="left" vertical="center" wrapText="1"/>
    </xf>
    <xf numFmtId="4" fontId="11" fillId="0" borderId="20" xfId="2" applyNumberFormat="1" applyFont="1" applyBorder="1" applyAlignment="1">
      <alignment horizontal="right" vertical="center" wrapText="1"/>
    </xf>
    <xf numFmtId="0" fontId="11" fillId="0" borderId="20" xfId="2" applyFont="1" applyBorder="1" applyAlignment="1">
      <alignment vertical="center" wrapText="1"/>
    </xf>
    <xf numFmtId="14" fontId="11" fillId="0" borderId="20" xfId="2" applyNumberFormat="1" applyFont="1" applyBorder="1" applyAlignment="1">
      <alignment horizontal="right" vertical="center" wrapText="1"/>
    </xf>
    <xf numFmtId="0" fontId="39" fillId="12" borderId="60" xfId="0" applyFont="1" applyFill="1" applyBorder="1" applyAlignment="1">
      <alignment horizontal="left" vertical="center" wrapText="1"/>
    </xf>
    <xf numFmtId="0" fontId="11" fillId="12" borderId="49" xfId="0" applyFont="1" applyFill="1" applyBorder="1" applyAlignment="1">
      <alignment horizontal="center" vertical="center" wrapText="1"/>
    </xf>
    <xf numFmtId="0" fontId="11" fillId="12" borderId="49" xfId="2" applyFont="1" applyFill="1" applyBorder="1" applyAlignment="1">
      <alignment horizontal="center" vertical="center" wrapText="1"/>
    </xf>
    <xf numFmtId="0" fontId="11" fillId="12" borderId="49" xfId="0" applyFont="1" applyFill="1" applyBorder="1" applyAlignment="1">
      <alignment horizontal="left" vertical="center" wrapText="1"/>
    </xf>
    <xf numFmtId="43" fontId="37" fillId="12" borderId="49" xfId="10" applyFont="1" applyFill="1" applyBorder="1" applyAlignment="1">
      <alignment horizontal="right" vertical="center" wrapText="1"/>
    </xf>
    <xf numFmtId="14" fontId="11" fillId="12" borderId="49" xfId="0" applyNumberFormat="1" applyFont="1" applyFill="1" applyBorder="1" applyAlignment="1">
      <alignment horizontal="center" vertical="center"/>
    </xf>
    <xf numFmtId="0" fontId="11" fillId="12" borderId="54" xfId="0" applyFont="1" applyFill="1" applyBorder="1" applyAlignment="1">
      <alignment horizontal="left" vertical="center" wrapText="1"/>
    </xf>
    <xf numFmtId="0" fontId="11" fillId="0" borderId="64" xfId="2" applyFont="1" applyBorder="1" applyAlignment="1">
      <alignment horizontal="left" vertical="center"/>
    </xf>
    <xf numFmtId="167" fontId="11" fillId="0" borderId="64" xfId="10" applyNumberFormat="1" applyFont="1" applyBorder="1" applyAlignment="1">
      <alignment horizontal="right" vertical="center" wrapText="1"/>
    </xf>
    <xf numFmtId="14" fontId="11" fillId="0" borderId="64" xfId="2" applyNumberFormat="1" applyFont="1" applyBorder="1" applyAlignment="1">
      <alignment horizontal="center" vertical="center"/>
    </xf>
    <xf numFmtId="0" fontId="11" fillId="0" borderId="64" xfId="2" applyFont="1" applyBorder="1" applyAlignment="1">
      <alignment vertical="center"/>
    </xf>
    <xf numFmtId="172" fontId="11" fillId="0" borderId="47" xfId="2" applyNumberFormat="1" applyFont="1" applyBorder="1" applyAlignment="1">
      <alignment horizontal="right" vertical="center" wrapText="1"/>
    </xf>
    <xf numFmtId="172" fontId="11" fillId="0" borderId="47" xfId="2" applyNumberFormat="1" applyFont="1" applyBorder="1" applyAlignment="1">
      <alignment horizontal="center" vertical="center" wrapText="1"/>
    </xf>
    <xf numFmtId="172" fontId="11" fillId="0" borderId="47" xfId="2" applyNumberFormat="1" applyFont="1" applyBorder="1" applyAlignment="1">
      <alignment vertical="center" wrapText="1"/>
    </xf>
    <xf numFmtId="0" fontId="12" fillId="0" borderId="47" xfId="2" applyFont="1" applyBorder="1" applyAlignment="1">
      <alignment horizontal="center" vertical="center" wrapText="1"/>
    </xf>
    <xf numFmtId="4" fontId="11" fillId="0" borderId="65" xfId="2" applyNumberFormat="1" applyFont="1" applyBorder="1" applyAlignment="1">
      <alignment horizontal="left" vertical="center" wrapText="1"/>
    </xf>
    <xf numFmtId="0" fontId="11" fillId="0" borderId="92" xfId="2" applyFont="1" applyBorder="1" applyAlignment="1">
      <alignment horizontal="left" vertical="center" wrapText="1"/>
    </xf>
    <xf numFmtId="0" fontId="11" fillId="0" borderId="92" xfId="2" applyFont="1" applyBorder="1" applyAlignment="1">
      <alignment vertical="center" wrapText="1"/>
    </xf>
    <xf numFmtId="4" fontId="11" fillId="0" borderId="92" xfId="2" applyNumberFormat="1" applyFont="1" applyBorder="1" applyAlignment="1">
      <alignment horizontal="right" vertical="center" wrapText="1"/>
    </xf>
    <xf numFmtId="14" fontId="11" fillId="0" borderId="92" xfId="2" applyNumberFormat="1" applyFont="1" applyBorder="1" applyAlignment="1">
      <alignment horizontal="center" vertical="center" wrapText="1"/>
    </xf>
    <xf numFmtId="4" fontId="11" fillId="0" borderId="47" xfId="2" applyNumberFormat="1" applyFont="1" applyBorder="1" applyAlignment="1">
      <alignment horizontal="right" vertical="center" wrapText="1"/>
    </xf>
    <xf numFmtId="167" fontId="11" fillId="0" borderId="47" xfId="10" applyNumberFormat="1" applyFont="1" applyFill="1" applyBorder="1" applyAlignment="1">
      <alignment horizontal="right" vertical="center" wrapText="1"/>
    </xf>
    <xf numFmtId="167" fontId="11" fillId="0" borderId="47" xfId="10" applyNumberFormat="1" applyFont="1" applyFill="1" applyBorder="1" applyAlignment="1">
      <alignment vertical="center" wrapText="1"/>
    </xf>
    <xf numFmtId="3" fontId="11" fillId="0" borderId="47" xfId="2" applyNumberFormat="1" applyFont="1" applyBorder="1" applyAlignment="1">
      <alignment horizontal="right" vertical="center" wrapText="1"/>
    </xf>
    <xf numFmtId="0" fontId="12" fillId="0" borderId="14" xfId="2" applyFont="1" applyBorder="1" applyAlignment="1">
      <alignment horizontal="left" vertical="center"/>
    </xf>
    <xf numFmtId="0" fontId="12" fillId="0" borderId="57" xfId="2" applyFont="1" applyBorder="1" applyAlignment="1">
      <alignment vertical="center"/>
    </xf>
    <xf numFmtId="0" fontId="12" fillId="0" borderId="50" xfId="2" applyFont="1" applyBorder="1" applyAlignment="1">
      <alignment vertical="center"/>
    </xf>
    <xf numFmtId="0" fontId="12" fillId="0" borderId="56" xfId="2" applyFont="1" applyBorder="1" applyAlignment="1">
      <alignment vertical="center"/>
    </xf>
    <xf numFmtId="0" fontId="11" fillId="0" borderId="47" xfId="2" applyFont="1" applyBorder="1" applyAlignment="1">
      <alignment horizontal="justify" vertical="center" wrapText="1"/>
    </xf>
    <xf numFmtId="44" fontId="11" fillId="0" borderId="47" xfId="12" applyFont="1" applyFill="1" applyBorder="1" applyAlignment="1">
      <alignment horizontal="center" vertical="center" wrapText="1"/>
    </xf>
    <xf numFmtId="44" fontId="11" fillId="0" borderId="47" xfId="12" applyFont="1" applyFill="1" applyBorder="1" applyAlignment="1">
      <alignment vertical="center" wrapText="1"/>
    </xf>
    <xf numFmtId="0" fontId="11" fillId="0" borderId="47" xfId="13" applyFont="1" applyBorder="1" applyAlignment="1">
      <alignment horizontal="justify" vertical="center" wrapText="1"/>
    </xf>
    <xf numFmtId="0" fontId="11" fillId="0" borderId="47" xfId="13" applyFont="1" applyBorder="1" applyAlignment="1">
      <alignment horizontal="center" vertical="center" wrapText="1"/>
    </xf>
    <xf numFmtId="0" fontId="11" fillId="0" borderId="47" xfId="13" applyFont="1" applyBorder="1" applyAlignment="1">
      <alignment horizontal="left" vertical="center" wrapText="1"/>
    </xf>
    <xf numFmtId="0" fontId="11" fillId="0" borderId="47" xfId="13" applyFont="1" applyBorder="1" applyAlignment="1">
      <alignment wrapText="1"/>
    </xf>
    <xf numFmtId="43" fontId="11" fillId="0" borderId="47" xfId="10" applyFont="1" applyFill="1" applyBorder="1" applyAlignment="1">
      <alignment vertical="center" wrapText="1"/>
    </xf>
    <xf numFmtId="0" fontId="11" fillId="0" borderId="47" xfId="13" applyFont="1" applyBorder="1" applyAlignment="1">
      <alignment vertical="center" wrapText="1"/>
    </xf>
    <xf numFmtId="0" fontId="11" fillId="0" borderId="47" xfId="13" applyFont="1" applyBorder="1" applyAlignment="1">
      <alignment horizontal="justify" vertical="top" wrapText="1"/>
    </xf>
    <xf numFmtId="0" fontId="11" fillId="0" borderId="47" xfId="2" quotePrefix="1" applyFont="1" applyBorder="1" applyAlignment="1">
      <alignment horizontal="left" vertical="center" wrapText="1"/>
    </xf>
    <xf numFmtId="0" fontId="11" fillId="0" borderId="47" xfId="2" quotePrefix="1" applyFont="1" applyBorder="1" applyAlignment="1">
      <alignment vertical="center" wrapText="1"/>
    </xf>
    <xf numFmtId="4" fontId="11" fillId="0" borderId="47" xfId="2" applyNumberFormat="1" applyFont="1" applyBorder="1" applyAlignment="1">
      <alignment vertical="center" wrapText="1"/>
    </xf>
    <xf numFmtId="14" fontId="37" fillId="0" borderId="47" xfId="4" applyNumberFormat="1" applyFont="1" applyBorder="1" applyAlignment="1">
      <alignment horizontal="justify" vertical="center" wrapText="1"/>
    </xf>
    <xf numFmtId="0" fontId="37" fillId="0" borderId="47" xfId="4" applyFont="1" applyBorder="1" applyAlignment="1">
      <alignment horizontal="center" vertical="center" wrapText="1"/>
    </xf>
    <xf numFmtId="4" fontId="37" fillId="0" borderId="47" xfId="4" applyNumberFormat="1" applyFont="1" applyBorder="1" applyAlignment="1">
      <alignment vertical="center" wrapText="1"/>
    </xf>
    <xf numFmtId="14" fontId="37" fillId="0" borderId="65" xfId="4" applyNumberFormat="1" applyFont="1" applyBorder="1" applyAlignment="1">
      <alignment horizontal="justify" vertical="center" wrapText="1"/>
    </xf>
    <xf numFmtId="43" fontId="11" fillId="0" borderId="65" xfId="10" applyFont="1" applyBorder="1" applyAlignment="1">
      <alignment vertical="center" wrapText="1"/>
    </xf>
    <xf numFmtId="4" fontId="11" fillId="0" borderId="65" xfId="0" applyNumberFormat="1" applyFont="1" applyBorder="1" applyAlignment="1">
      <alignment wrapText="1"/>
    </xf>
    <xf numFmtId="0" fontId="12" fillId="2" borderId="78" xfId="2" applyFont="1" applyFill="1" applyBorder="1" applyAlignment="1">
      <alignment horizontal="center" vertical="center"/>
    </xf>
    <xf numFmtId="0" fontId="12" fillId="2" borderId="78" xfId="2" applyFont="1" applyFill="1" applyBorder="1" applyAlignment="1">
      <alignment vertical="center"/>
    </xf>
    <xf numFmtId="0" fontId="12" fillId="2" borderId="8" xfId="2" applyFont="1" applyFill="1" applyBorder="1" applyAlignment="1">
      <alignment vertical="center"/>
    </xf>
    <xf numFmtId="0" fontId="12" fillId="0" borderId="0" xfId="2" applyFont="1" applyAlignment="1">
      <alignment horizontal="center" vertical="center"/>
    </xf>
    <xf numFmtId="3" fontId="11" fillId="0" borderId="0" xfId="4" applyNumberFormat="1" applyFont="1"/>
    <xf numFmtId="0" fontId="5" fillId="0" borderId="0" xfId="4" applyFont="1" applyFill="1" applyAlignment="1"/>
    <xf numFmtId="0" fontId="11" fillId="0" borderId="12" xfId="2" applyFont="1" applyBorder="1" applyAlignment="1">
      <alignment horizontal="left" vertical="center"/>
    </xf>
    <xf numFmtId="0" fontId="11" fillId="0" borderId="12" xfId="2" applyFont="1" applyBorder="1" applyAlignment="1">
      <alignment horizontal="center" vertical="center"/>
    </xf>
    <xf numFmtId="43" fontId="11" fillId="0" borderId="13" xfId="10" applyFont="1" applyBorder="1" applyAlignment="1">
      <alignment horizontal="center" vertical="center"/>
    </xf>
    <xf numFmtId="0" fontId="11" fillId="0" borderId="11" xfId="2" applyFont="1" applyBorder="1" applyAlignment="1">
      <alignment horizontal="left" vertical="center"/>
    </xf>
    <xf numFmtId="0" fontId="12" fillId="7" borderId="19" xfId="0" applyFont="1" applyFill="1" applyBorder="1" applyAlignment="1">
      <alignment horizontal="center" vertical="center" wrapText="1"/>
    </xf>
    <xf numFmtId="0" fontId="12" fillId="7" borderId="18" xfId="0" applyFont="1" applyFill="1" applyBorder="1" applyAlignment="1">
      <alignment horizontal="center" vertical="center" wrapText="1"/>
    </xf>
    <xf numFmtId="0" fontId="12" fillId="7" borderId="42" xfId="0" applyFont="1" applyFill="1" applyBorder="1" applyAlignment="1">
      <alignment horizontal="center" vertical="center" wrapText="1"/>
    </xf>
    <xf numFmtId="0" fontId="12" fillId="7" borderId="16" xfId="0" applyFont="1" applyFill="1" applyBorder="1" applyAlignment="1">
      <alignment horizontal="center" vertical="center" wrapText="1"/>
    </xf>
    <xf numFmtId="3" fontId="41" fillId="0" borderId="0" xfId="0" applyNumberFormat="1" applyFont="1"/>
    <xf numFmtId="0" fontId="41" fillId="0" borderId="0" xfId="0" applyFont="1"/>
    <xf numFmtId="0" fontId="41" fillId="0" borderId="0" xfId="0" applyFont="1" applyAlignment="1">
      <alignment vertical="center"/>
    </xf>
    <xf numFmtId="0" fontId="42" fillId="0" borderId="0" xfId="0" applyFont="1" applyAlignment="1">
      <alignment horizontal="center" vertical="center"/>
    </xf>
    <xf numFmtId="0" fontId="41" fillId="5" borderId="0" xfId="0" applyFont="1" applyFill="1" applyAlignment="1">
      <alignment vertical="center"/>
    </xf>
    <xf numFmtId="0" fontId="42" fillId="5" borderId="0" xfId="0" applyFont="1" applyFill="1" applyAlignment="1">
      <alignment horizontal="center" vertical="center" wrapText="1"/>
    </xf>
    <xf numFmtId="0" fontId="42" fillId="5" borderId="0" xfId="0" applyFont="1" applyFill="1" applyAlignment="1">
      <alignment horizontal="center" vertical="center"/>
    </xf>
    <xf numFmtId="3" fontId="41" fillId="5" borderId="0" xfId="0" applyNumberFormat="1" applyFont="1" applyFill="1" applyAlignment="1">
      <alignment vertical="center"/>
    </xf>
    <xf numFmtId="0" fontId="41" fillId="5" borderId="0" xfId="0" applyFont="1" applyFill="1"/>
    <xf numFmtId="0" fontId="42" fillId="5" borderId="0" xfId="0" applyFont="1" applyFill="1" applyAlignment="1">
      <alignment vertical="center" wrapText="1"/>
    </xf>
    <xf numFmtId="0" fontId="42" fillId="5" borderId="0" xfId="0" applyFont="1" applyFill="1" applyAlignment="1">
      <alignment vertical="center"/>
    </xf>
    <xf numFmtId="3" fontId="41" fillId="5" borderId="0" xfId="0" applyNumberFormat="1" applyFont="1" applyFill="1"/>
    <xf numFmtId="0" fontId="43" fillId="0" borderId="0" xfId="0" applyFont="1" applyAlignment="1">
      <alignment vertical="center"/>
    </xf>
    <xf numFmtId="3" fontId="43" fillId="0" borderId="0" xfId="0" applyNumberFormat="1" applyFont="1" applyAlignment="1">
      <alignment vertical="center"/>
    </xf>
    <xf numFmtId="0" fontId="11" fillId="0" borderId="14" xfId="4" applyFont="1" applyBorder="1" applyAlignment="1">
      <alignment vertical="center"/>
    </xf>
    <xf numFmtId="0" fontId="11" fillId="0" borderId="4" xfId="4" applyFont="1" applyBorder="1" applyAlignment="1">
      <alignment vertical="center" wrapText="1"/>
    </xf>
    <xf numFmtId="3" fontId="11" fillId="0" borderId="4" xfId="4" applyNumberFormat="1" applyFont="1" applyBorder="1" applyAlignment="1">
      <alignment vertical="center"/>
    </xf>
    <xf numFmtId="3" fontId="11" fillId="0" borderId="0" xfId="4" applyNumberFormat="1" applyFont="1" applyAlignment="1">
      <alignment vertical="center"/>
    </xf>
    <xf numFmtId="3" fontId="11" fillId="0" borderId="14" xfId="4" applyNumberFormat="1" applyFont="1" applyBorder="1" applyAlignment="1">
      <alignment vertical="center"/>
    </xf>
    <xf numFmtId="0" fontId="11" fillId="0" borderId="0" xfId="4" applyFont="1" applyAlignment="1">
      <alignment vertical="center"/>
    </xf>
    <xf numFmtId="0" fontId="5" fillId="0" borderId="0" xfId="2" applyFont="1" applyFill="1" applyAlignment="1">
      <alignment vertical="center" wrapText="1"/>
    </xf>
    <xf numFmtId="0" fontId="12" fillId="0" borderId="0" xfId="2" applyFont="1" applyFill="1" applyAlignment="1">
      <alignment vertical="center" wrapText="1"/>
    </xf>
    <xf numFmtId="0" fontId="12" fillId="0" borderId="0" xfId="0" applyFont="1" applyFill="1" applyAlignment="1">
      <alignment vertical="center" wrapText="1"/>
    </xf>
    <xf numFmtId="0" fontId="11" fillId="0" borderId="0" xfId="0" applyFont="1" applyAlignment="1">
      <alignment vertical="center" wrapText="1"/>
    </xf>
    <xf numFmtId="0" fontId="11" fillId="0" borderId="12" xfId="0" applyFont="1" applyBorder="1" applyAlignment="1">
      <alignment vertical="center" wrapText="1"/>
    </xf>
    <xf numFmtId="0" fontId="11" fillId="0" borderId="57" xfId="0" applyFont="1" applyBorder="1" applyAlignment="1">
      <alignment horizontal="center" vertical="center"/>
    </xf>
    <xf numFmtId="0" fontId="11" fillId="0" borderId="50" xfId="0" applyFont="1" applyBorder="1" applyAlignment="1">
      <alignment horizontal="center" vertical="center"/>
    </xf>
    <xf numFmtId="0" fontId="11" fillId="0" borderId="56" xfId="0" applyFont="1" applyBorder="1" applyAlignment="1">
      <alignment horizontal="center" vertical="center"/>
    </xf>
    <xf numFmtId="0" fontId="11" fillId="0" borderId="4" xfId="0" applyFont="1" applyBorder="1" applyAlignment="1">
      <alignment horizontal="center" vertical="center"/>
    </xf>
    <xf numFmtId="167" fontId="11" fillId="0" borderId="4" xfId="10" applyNumberFormat="1" applyFont="1" applyBorder="1" applyAlignment="1">
      <alignment vertical="center"/>
    </xf>
    <xf numFmtId="0" fontId="11" fillId="0" borderId="14" xfId="0" applyFont="1" applyBorder="1" applyAlignment="1">
      <alignment vertical="center" wrapText="1"/>
    </xf>
    <xf numFmtId="0" fontId="11" fillId="0" borderId="11" xfId="0" applyFont="1" applyBorder="1" applyAlignment="1">
      <alignment vertical="center" wrapText="1"/>
    </xf>
    <xf numFmtId="0" fontId="12" fillId="0" borderId="42" xfId="0" applyFont="1" applyBorder="1" applyAlignment="1">
      <alignment horizontal="center" vertical="center" wrapText="1"/>
    </xf>
    <xf numFmtId="0" fontId="12" fillId="0" borderId="18" xfId="0" applyFont="1" applyBorder="1" applyAlignment="1">
      <alignment horizontal="center" vertical="center" wrapText="1"/>
    </xf>
    <xf numFmtId="0" fontId="11" fillId="0" borderId="15" xfId="0" applyFont="1" applyBorder="1" applyAlignment="1">
      <alignment vertical="center"/>
    </xf>
    <xf numFmtId="0" fontId="11" fillId="0" borderId="17" xfId="0" applyFont="1" applyBorder="1" applyAlignment="1">
      <alignment vertical="center"/>
    </xf>
    <xf numFmtId="0" fontId="11" fillId="0" borderId="42" xfId="0" applyFont="1" applyBorder="1" applyAlignment="1">
      <alignment vertical="center"/>
    </xf>
    <xf numFmtId="0" fontId="11" fillId="0" borderId="16" xfId="0" applyFont="1" applyBorder="1" applyAlignment="1">
      <alignment vertical="center"/>
    </xf>
    <xf numFmtId="0" fontId="11" fillId="0" borderId="43" xfId="0" applyFont="1" applyBorder="1" applyAlignment="1">
      <alignment vertical="center"/>
    </xf>
    <xf numFmtId="0" fontId="11" fillId="0" borderId="5" xfId="0" applyFont="1" applyBorder="1" applyAlignment="1">
      <alignment vertical="center"/>
    </xf>
    <xf numFmtId="0" fontId="11" fillId="0" borderId="18" xfId="0" applyFont="1" applyBorder="1" applyAlignment="1">
      <alignment vertical="center"/>
    </xf>
    <xf numFmtId="14" fontId="11" fillId="0" borderId="57" xfId="0" applyNumberFormat="1" applyFont="1" applyBorder="1" applyAlignment="1">
      <alignment vertical="center" wrapText="1"/>
    </xf>
    <xf numFmtId="0" fontId="11" fillId="0" borderId="57" xfId="0" applyFont="1" applyBorder="1" applyAlignment="1">
      <alignment vertical="center" wrapText="1"/>
    </xf>
    <xf numFmtId="0" fontId="5" fillId="0" borderId="0" xfId="0" applyFont="1" applyFill="1" applyAlignment="1">
      <alignment vertical="center"/>
    </xf>
    <xf numFmtId="0" fontId="3" fillId="5" borderId="1" xfId="0" applyFont="1" applyFill="1" applyBorder="1" applyAlignment="1">
      <alignment horizontal="left" vertical="center" wrapText="1"/>
    </xf>
    <xf numFmtId="0" fontId="3" fillId="5" borderId="75" xfId="0" applyFont="1" applyFill="1" applyBorder="1" applyAlignment="1">
      <alignment horizontal="left" vertical="center" wrapText="1"/>
    </xf>
    <xf numFmtId="0" fontId="3" fillId="5" borderId="27" xfId="0" applyFont="1" applyFill="1" applyBorder="1" applyAlignment="1">
      <alignment horizontal="left" vertical="center" wrapText="1"/>
    </xf>
    <xf numFmtId="0" fontId="4" fillId="0" borderId="28" xfId="4" applyFont="1" applyFill="1" applyBorder="1" applyAlignment="1">
      <alignment horizontal="left" vertical="center" wrapText="1"/>
    </xf>
    <xf numFmtId="0" fontId="4" fillId="0" borderId="28" xfId="4" applyFont="1" applyFill="1" applyBorder="1" applyAlignment="1">
      <alignment horizontal="center" vertical="center" wrapText="1"/>
    </xf>
    <xf numFmtId="0" fontId="4" fillId="0" borderId="28" xfId="0" applyFont="1" applyFill="1" applyBorder="1" applyAlignment="1">
      <alignment horizontal="left" vertical="center" wrapText="1"/>
    </xf>
    <xf numFmtId="0" fontId="8" fillId="7" borderId="33" xfId="0" applyFont="1" applyFill="1" applyBorder="1" applyAlignment="1">
      <alignment horizontal="center" vertical="center" wrapText="1"/>
    </xf>
    <xf numFmtId="0" fontId="8" fillId="7" borderId="66" xfId="0" applyFont="1" applyFill="1" applyBorder="1" applyAlignment="1">
      <alignment horizontal="center" vertical="center" wrapText="1"/>
    </xf>
    <xf numFmtId="0" fontId="8" fillId="7" borderId="60" xfId="0" applyFont="1" applyFill="1" applyBorder="1" applyAlignment="1">
      <alignment horizontal="center" vertical="center" wrapText="1"/>
    </xf>
    <xf numFmtId="0" fontId="8" fillId="7" borderId="22" xfId="0" applyFont="1" applyFill="1" applyBorder="1" applyAlignment="1">
      <alignment horizontal="center" vertical="center" wrapText="1"/>
    </xf>
    <xf numFmtId="0" fontId="8" fillId="7" borderId="49" xfId="0" applyFont="1" applyFill="1" applyBorder="1" applyAlignment="1">
      <alignment horizontal="center" vertical="center" wrapText="1"/>
    </xf>
    <xf numFmtId="0" fontId="8" fillId="7" borderId="23" xfId="0" applyFont="1" applyFill="1" applyBorder="1" applyAlignment="1">
      <alignment horizontal="center" vertical="center" wrapText="1"/>
    </xf>
    <xf numFmtId="0" fontId="29" fillId="0" borderId="28" xfId="4" applyFont="1" applyFill="1" applyBorder="1" applyAlignment="1">
      <alignment horizontal="left" vertical="center" wrapText="1"/>
    </xf>
    <xf numFmtId="49" fontId="8" fillId="2" borderId="19" xfId="3" applyFont="1" applyFill="1" applyBorder="1" applyAlignment="1">
      <alignment horizontal="center" vertical="center"/>
    </xf>
    <xf numFmtId="49" fontId="8" fillId="2" borderId="18" xfId="3" applyFont="1" applyFill="1" applyBorder="1" applyAlignment="1">
      <alignment horizontal="center" vertical="center"/>
    </xf>
    <xf numFmtId="49" fontId="8" fillId="7" borderId="6" xfId="3" applyFont="1" applyFill="1" applyBorder="1" applyAlignment="1">
      <alignment horizontal="center" vertical="center" wrapText="1"/>
    </xf>
    <xf numFmtId="49" fontId="8" fillId="7" borderId="21" xfId="3" applyFont="1" applyFill="1" applyBorder="1" applyAlignment="1">
      <alignment horizontal="center" vertical="center" wrapText="1"/>
    </xf>
    <xf numFmtId="49" fontId="8" fillId="7" borderId="12" xfId="3" applyFont="1" applyFill="1" applyBorder="1" applyAlignment="1">
      <alignment horizontal="center" vertical="center" wrapText="1"/>
    </xf>
    <xf numFmtId="49" fontId="8" fillId="7" borderId="11" xfId="3" applyFont="1" applyFill="1" applyBorder="1" applyAlignment="1">
      <alignment horizontal="center" vertical="center" wrapText="1"/>
    </xf>
    <xf numFmtId="49" fontId="8" fillId="7" borderId="48" xfId="3" applyFont="1" applyFill="1" applyBorder="1" applyAlignment="1">
      <alignment horizontal="center" vertical="center" wrapText="1"/>
    </xf>
    <xf numFmtId="0" fontId="8" fillId="7" borderId="19" xfId="0" applyFont="1" applyFill="1" applyBorder="1" applyAlignment="1">
      <alignment horizontal="center" wrapText="1"/>
    </xf>
    <xf numFmtId="0" fontId="8" fillId="7" borderId="20" xfId="0" applyFont="1" applyFill="1" applyBorder="1" applyAlignment="1">
      <alignment horizontal="center" wrapText="1"/>
    </xf>
    <xf numFmtId="0" fontId="8" fillId="7" borderId="18" xfId="0" applyFont="1" applyFill="1" applyBorder="1" applyAlignment="1">
      <alignment horizontal="center" wrapText="1"/>
    </xf>
    <xf numFmtId="0" fontId="8" fillId="7" borderId="6" xfId="0" applyFont="1" applyFill="1" applyBorder="1" applyAlignment="1">
      <alignment horizontal="center" wrapText="1"/>
    </xf>
    <xf numFmtId="0" fontId="8" fillId="7" borderId="48" xfId="0" applyFont="1" applyFill="1" applyBorder="1" applyAlignment="1">
      <alignment horizontal="center" wrapText="1"/>
    </xf>
    <xf numFmtId="0" fontId="8" fillId="7" borderId="12" xfId="0" applyFont="1" applyFill="1" applyBorder="1" applyAlignment="1">
      <alignment horizontal="center" vertical="center"/>
    </xf>
    <xf numFmtId="0" fontId="8" fillId="7" borderId="11" xfId="0" applyFont="1" applyFill="1" applyBorder="1" applyAlignment="1">
      <alignment horizontal="center" vertical="center"/>
    </xf>
    <xf numFmtId="0" fontId="20" fillId="7" borderId="19" xfId="0" applyFont="1" applyFill="1" applyBorder="1" applyAlignment="1">
      <alignment horizontal="center"/>
    </xf>
    <xf numFmtId="0" fontId="20" fillId="7" borderId="18" xfId="0" applyFont="1" applyFill="1" applyBorder="1" applyAlignment="1">
      <alignment horizontal="center"/>
    </xf>
    <xf numFmtId="0" fontId="20" fillId="7" borderId="5" xfId="0" applyFont="1" applyFill="1" applyBorder="1" applyAlignment="1">
      <alignment horizontal="center"/>
    </xf>
    <xf numFmtId="0" fontId="20" fillId="7" borderId="20" xfId="0" applyFont="1" applyFill="1" applyBorder="1" applyAlignment="1">
      <alignment horizontal="center"/>
    </xf>
    <xf numFmtId="0" fontId="20" fillId="7" borderId="5" xfId="0" applyFont="1" applyFill="1" applyBorder="1" applyAlignment="1">
      <alignment horizontal="center" vertical="center"/>
    </xf>
    <xf numFmtId="0" fontId="20" fillId="7" borderId="11" xfId="0" applyFont="1" applyFill="1" applyBorder="1" applyAlignment="1">
      <alignment horizontal="center" vertical="center"/>
    </xf>
    <xf numFmtId="49" fontId="12" fillId="7" borderId="32" xfId="3" applyFont="1" applyFill="1" applyBorder="1" applyAlignment="1">
      <alignment horizontal="center" vertical="center" wrapText="1"/>
    </xf>
    <xf numFmtId="49" fontId="12" fillId="7" borderId="31" xfId="3" applyFont="1" applyFill="1" applyBorder="1" applyAlignment="1">
      <alignment horizontal="center" vertical="center" wrapText="1"/>
    </xf>
    <xf numFmtId="0" fontId="12" fillId="7" borderId="12" xfId="0" applyFont="1" applyFill="1" applyBorder="1" applyAlignment="1">
      <alignment horizontal="center" vertical="center"/>
    </xf>
    <xf numFmtId="0" fontId="12" fillId="7" borderId="11" xfId="0" applyFont="1" applyFill="1" applyBorder="1" applyAlignment="1">
      <alignment horizontal="center" vertical="center"/>
    </xf>
    <xf numFmtId="49" fontId="12" fillId="7" borderId="30" xfId="3" applyFont="1" applyFill="1" applyBorder="1" applyAlignment="1">
      <alignment horizontal="center" vertical="center"/>
    </xf>
    <xf numFmtId="49" fontId="12" fillId="7" borderId="32" xfId="3" applyFont="1" applyFill="1" applyBorder="1" applyAlignment="1">
      <alignment horizontal="center" vertical="center"/>
    </xf>
    <xf numFmtId="49" fontId="12" fillId="7" borderId="31" xfId="3" applyFont="1" applyFill="1" applyBorder="1" applyAlignment="1">
      <alignment horizontal="center" vertical="center"/>
    </xf>
    <xf numFmtId="49" fontId="12" fillId="7" borderId="30" xfId="3" applyFont="1" applyFill="1" applyBorder="1" applyAlignment="1">
      <alignment horizontal="center" vertical="center" wrapText="1"/>
    </xf>
    <xf numFmtId="49" fontId="12" fillId="7" borderId="66" xfId="3" applyFont="1" applyFill="1" applyBorder="1" applyAlignment="1">
      <alignment horizontal="center" vertical="center" wrapText="1"/>
    </xf>
    <xf numFmtId="0" fontId="12" fillId="7" borderId="12" xfId="0" applyFont="1" applyFill="1" applyBorder="1" applyAlignment="1">
      <alignment horizontal="center" vertical="center" wrapText="1"/>
    </xf>
    <xf numFmtId="0" fontId="12" fillId="7" borderId="11" xfId="0" applyFont="1" applyFill="1" applyBorder="1" applyAlignment="1">
      <alignment horizontal="center" vertical="center" wrapText="1"/>
    </xf>
    <xf numFmtId="0" fontId="8" fillId="7" borderId="63" xfId="2" applyFont="1" applyFill="1" applyBorder="1" applyAlignment="1">
      <alignment horizontal="center" vertical="center"/>
    </xf>
    <xf numFmtId="0" fontId="8" fillId="7" borderId="67" xfId="2" applyFont="1" applyFill="1" applyBorder="1" applyAlignment="1">
      <alignment horizontal="center" vertical="center"/>
    </xf>
    <xf numFmtId="0" fontId="8" fillId="7" borderId="61" xfId="2" applyFont="1" applyFill="1" applyBorder="1" applyAlignment="1">
      <alignment horizontal="center" vertical="center"/>
    </xf>
    <xf numFmtId="0" fontId="12" fillId="7" borderId="48" xfId="2" applyFont="1" applyFill="1" applyBorder="1" applyAlignment="1">
      <alignment horizontal="center" vertical="center"/>
    </xf>
    <xf numFmtId="0" fontId="12" fillId="7" borderId="19" xfId="2" applyFont="1" applyFill="1" applyBorder="1" applyAlignment="1">
      <alignment horizontal="center" vertical="center"/>
    </xf>
    <xf numFmtId="0" fontId="12" fillId="7" borderId="18" xfId="2" applyFont="1" applyFill="1" applyBorder="1" applyAlignment="1">
      <alignment horizontal="center" vertical="center"/>
    </xf>
    <xf numFmtId="0" fontId="12" fillId="7" borderId="20" xfId="2" applyFont="1" applyFill="1" applyBorder="1" applyAlignment="1">
      <alignment horizontal="center" vertical="center"/>
    </xf>
    <xf numFmtId="0" fontId="12" fillId="7" borderId="14" xfId="0" applyFont="1" applyFill="1" applyBorder="1" applyAlignment="1">
      <alignment horizontal="center" vertical="center" wrapText="1"/>
    </xf>
    <xf numFmtId="0" fontId="11" fillId="7" borderId="11" xfId="0" applyFont="1" applyFill="1" applyBorder="1" applyAlignment="1">
      <alignment horizontal="center" vertical="center" wrapText="1"/>
    </xf>
    <xf numFmtId="0" fontId="12" fillId="7" borderId="20" xfId="0" applyFont="1" applyFill="1" applyBorder="1" applyAlignment="1">
      <alignment horizontal="center"/>
    </xf>
    <xf numFmtId="0" fontId="12" fillId="7" borderId="19" xfId="0" applyFont="1" applyFill="1" applyBorder="1" applyAlignment="1">
      <alignment horizontal="center"/>
    </xf>
    <xf numFmtId="0" fontId="12" fillId="7" borderId="18" xfId="0" applyFont="1" applyFill="1" applyBorder="1" applyAlignment="1">
      <alignment horizontal="center"/>
    </xf>
    <xf numFmtId="0" fontId="12" fillId="7" borderId="19" xfId="0" applyFont="1" applyFill="1" applyBorder="1" applyAlignment="1">
      <alignment horizontal="center" wrapText="1"/>
    </xf>
    <xf numFmtId="0" fontId="12" fillId="7" borderId="18" xfId="0" applyFont="1" applyFill="1" applyBorder="1" applyAlignment="1">
      <alignment horizontal="center" wrapText="1"/>
    </xf>
    <xf numFmtId="0" fontId="12" fillId="7" borderId="6" xfId="2" applyFont="1" applyFill="1" applyBorder="1" applyAlignment="1">
      <alignment horizontal="center" vertical="center" wrapText="1"/>
    </xf>
    <xf numFmtId="0" fontId="12" fillId="7" borderId="19" xfId="2" applyFont="1" applyFill="1" applyBorder="1" applyAlignment="1">
      <alignment horizontal="center" vertical="center" wrapText="1"/>
    </xf>
    <xf numFmtId="0" fontId="12" fillId="7" borderId="30" xfId="2" applyFont="1" applyFill="1" applyBorder="1" applyAlignment="1">
      <alignment horizontal="center" vertical="center" wrapText="1"/>
    </xf>
    <xf numFmtId="0" fontId="12" fillId="7" borderId="38" xfId="2" applyFont="1" applyFill="1" applyBorder="1" applyAlignment="1">
      <alignment horizontal="center" vertical="center" wrapText="1"/>
    </xf>
    <xf numFmtId="0" fontId="12" fillId="7" borderId="33" xfId="2" applyFont="1" applyFill="1" applyBorder="1" applyAlignment="1">
      <alignment horizontal="center" vertical="center" wrapText="1"/>
    </xf>
    <xf numFmtId="0" fontId="12" fillId="7" borderId="41" xfId="2" applyFont="1" applyFill="1" applyBorder="1" applyAlignment="1">
      <alignment horizontal="center" vertical="center" wrapText="1"/>
    </xf>
    <xf numFmtId="0" fontId="12" fillId="7" borderId="31" xfId="2" applyFont="1" applyFill="1" applyBorder="1" applyAlignment="1">
      <alignment horizontal="center" vertical="center" wrapText="1"/>
    </xf>
    <xf numFmtId="0" fontId="12" fillId="7" borderId="39" xfId="2" applyFont="1" applyFill="1" applyBorder="1" applyAlignment="1">
      <alignment horizontal="center" vertical="center" wrapText="1"/>
    </xf>
    <xf numFmtId="0" fontId="12" fillId="7" borderId="64" xfId="2" applyFont="1" applyFill="1" applyBorder="1" applyAlignment="1">
      <alignment horizontal="center" vertical="center" wrapText="1"/>
    </xf>
    <xf numFmtId="0" fontId="12" fillId="7" borderId="65" xfId="2" applyFont="1" applyFill="1" applyBorder="1" applyAlignment="1">
      <alignment horizontal="center" vertical="center" wrapText="1"/>
    </xf>
    <xf numFmtId="0" fontId="12" fillId="7" borderId="63" xfId="2" applyFont="1" applyFill="1" applyBorder="1" applyAlignment="1">
      <alignment horizontal="center" vertical="center" wrapText="1"/>
    </xf>
    <xf numFmtId="0" fontId="12" fillId="7" borderId="66" xfId="2" applyFont="1" applyFill="1" applyBorder="1" applyAlignment="1">
      <alignment horizontal="center" vertical="center" wrapText="1"/>
    </xf>
    <xf numFmtId="0" fontId="12" fillId="7" borderId="52" xfId="2" applyFont="1" applyFill="1" applyBorder="1" applyAlignment="1">
      <alignment horizontal="center" vertical="center" wrapText="1"/>
    </xf>
    <xf numFmtId="0" fontId="11" fillId="5" borderId="47" xfId="4" applyFont="1" applyFill="1" applyBorder="1" applyAlignment="1">
      <alignment horizontal="center" vertical="center" wrapText="1"/>
    </xf>
    <xf numFmtId="0" fontId="11" fillId="5" borderId="88" xfId="0" applyFont="1" applyFill="1" applyBorder="1" applyAlignment="1">
      <alignment horizontal="center" vertical="center" wrapText="1"/>
    </xf>
    <xf numFmtId="0" fontId="11" fillId="5" borderId="68" xfId="0" applyFont="1" applyFill="1" applyBorder="1" applyAlignment="1">
      <alignment horizontal="center" vertical="center" wrapText="1"/>
    </xf>
    <xf numFmtId="0" fontId="37" fillId="5" borderId="47" xfId="0" applyFont="1" applyFill="1" applyBorder="1" applyAlignment="1">
      <alignment horizontal="center" vertical="center" wrapText="1"/>
    </xf>
    <xf numFmtId="0" fontId="11" fillId="5" borderId="14" xfId="0" applyFont="1" applyFill="1" applyBorder="1" applyAlignment="1">
      <alignment horizontal="center" vertical="center" wrapText="1"/>
    </xf>
    <xf numFmtId="0" fontId="11" fillId="5" borderId="88" xfId="4" applyFont="1" applyFill="1" applyBorder="1" applyAlignment="1">
      <alignment horizontal="center" vertical="center" wrapText="1"/>
    </xf>
    <xf numFmtId="0" fontId="11" fillId="5" borderId="14" xfId="4" applyFont="1" applyFill="1" applyBorder="1" applyAlignment="1">
      <alignment horizontal="center" vertical="center" wrapText="1"/>
    </xf>
    <xf numFmtId="0" fontId="11" fillId="5" borderId="68" xfId="4" applyFont="1" applyFill="1" applyBorder="1" applyAlignment="1">
      <alignment horizontal="center" vertical="center" wrapText="1"/>
    </xf>
    <xf numFmtId="171" fontId="11" fillId="5" borderId="47" xfId="4" applyNumberFormat="1" applyFont="1" applyFill="1" applyBorder="1" applyAlignment="1">
      <alignment horizontal="center" vertical="center" wrapText="1"/>
    </xf>
    <xf numFmtId="0" fontId="11" fillId="0" borderId="88" xfId="2" applyFont="1" applyBorder="1" applyAlignment="1">
      <alignment horizontal="center" vertical="center"/>
    </xf>
    <xf numFmtId="0" fontId="11" fillId="0" borderId="68" xfId="2" applyFont="1" applyBorder="1" applyAlignment="1">
      <alignment horizontal="center" vertical="center"/>
    </xf>
    <xf numFmtId="0" fontId="12" fillId="7" borderId="12" xfId="2" applyFont="1" applyFill="1" applyBorder="1" applyAlignment="1">
      <alignment horizontal="center" vertical="center"/>
    </xf>
    <xf numFmtId="0" fontId="12" fillId="7" borderId="5" xfId="2" applyFont="1" applyFill="1" applyBorder="1" applyAlignment="1">
      <alignment horizontal="center" vertical="center"/>
    </xf>
    <xf numFmtId="0" fontId="12" fillId="7" borderId="11" xfId="2" applyFont="1" applyFill="1" applyBorder="1" applyAlignment="1">
      <alignment horizontal="center" vertical="center"/>
    </xf>
    <xf numFmtId="0" fontId="12" fillId="8" borderId="19" xfId="4" applyFont="1" applyFill="1" applyBorder="1" applyAlignment="1">
      <alignment horizontal="center"/>
    </xf>
    <xf numFmtId="0" fontId="12" fillId="8" borderId="20" xfId="4" applyFont="1" applyFill="1" applyBorder="1" applyAlignment="1">
      <alignment horizontal="center"/>
    </xf>
    <xf numFmtId="0" fontId="12" fillId="8" borderId="5" xfId="4" applyFont="1" applyFill="1" applyBorder="1" applyAlignment="1">
      <alignment horizontal="center" vertical="center"/>
    </xf>
    <xf numFmtId="0" fontId="12" fillId="8" borderId="14" xfId="4" applyFont="1" applyFill="1" applyBorder="1" applyAlignment="1">
      <alignment horizontal="center" vertical="center"/>
    </xf>
    <xf numFmtId="0" fontId="5" fillId="9" borderId="1" xfId="0" applyFont="1" applyFill="1" applyBorder="1" applyAlignment="1">
      <alignment horizontal="center" vertical="center"/>
    </xf>
    <xf numFmtId="0" fontId="5" fillId="9" borderId="75" xfId="0" applyFont="1" applyFill="1" applyBorder="1" applyAlignment="1">
      <alignment horizontal="center" vertical="center"/>
    </xf>
    <xf numFmtId="0" fontId="5" fillId="9" borderId="27" xfId="0" applyFont="1" applyFill="1" applyBorder="1" applyAlignment="1">
      <alignment horizontal="center" vertical="center"/>
    </xf>
    <xf numFmtId="0" fontId="5" fillId="8" borderId="1" xfId="0" applyFont="1" applyFill="1" applyBorder="1" applyAlignment="1">
      <alignment horizontal="center" vertical="center"/>
    </xf>
    <xf numFmtId="0" fontId="5" fillId="8" borderId="75" xfId="0" applyFont="1" applyFill="1" applyBorder="1" applyAlignment="1">
      <alignment horizontal="center" vertical="center"/>
    </xf>
    <xf numFmtId="0" fontId="5" fillId="8" borderId="27" xfId="0" applyFont="1" applyFill="1" applyBorder="1" applyAlignment="1">
      <alignment horizontal="center" vertical="center"/>
    </xf>
    <xf numFmtId="0" fontId="12" fillId="4" borderId="24" xfId="0" applyFont="1" applyFill="1" applyBorder="1" applyAlignment="1">
      <alignment horizontal="center" vertical="center"/>
    </xf>
    <xf numFmtId="0" fontId="12" fillId="4" borderId="44" xfId="0" applyFont="1" applyFill="1" applyBorder="1" applyAlignment="1">
      <alignment horizontal="center" vertical="center"/>
    </xf>
    <xf numFmtId="0" fontId="12" fillId="4" borderId="45"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1" xfId="0" applyFont="1" applyFill="1" applyBorder="1" applyAlignment="1">
      <alignment horizontal="center" vertical="center"/>
    </xf>
    <xf numFmtId="0" fontId="12" fillId="4" borderId="75" xfId="0" applyFont="1" applyFill="1" applyBorder="1" applyAlignment="1">
      <alignment horizontal="center" vertical="center"/>
    </xf>
    <xf numFmtId="0" fontId="12" fillId="4" borderId="27" xfId="0" applyFont="1" applyFill="1" applyBorder="1" applyAlignment="1">
      <alignment horizontal="center" vertical="center"/>
    </xf>
    <xf numFmtId="164" fontId="12" fillId="7" borderId="19" xfId="0" applyNumberFormat="1" applyFont="1" applyFill="1" applyBorder="1" applyAlignment="1">
      <alignment horizontal="center" vertical="center" wrapText="1"/>
    </xf>
    <xf numFmtId="164" fontId="12" fillId="7" borderId="20" xfId="0" applyNumberFormat="1" applyFont="1" applyFill="1" applyBorder="1" applyAlignment="1">
      <alignment horizontal="center" vertical="center" wrapText="1"/>
    </xf>
    <xf numFmtId="164" fontId="12" fillId="7" borderId="18" xfId="0" applyNumberFormat="1" applyFont="1" applyFill="1" applyBorder="1" applyAlignment="1">
      <alignment horizontal="center" vertical="center" wrapText="1"/>
    </xf>
    <xf numFmtId="0" fontId="12" fillId="7" borderId="19" xfId="0" applyFont="1" applyFill="1" applyBorder="1" applyAlignment="1">
      <alignment horizontal="center" vertical="center" wrapText="1"/>
    </xf>
    <xf numFmtId="0" fontId="12" fillId="7" borderId="20" xfId="0" applyFont="1" applyFill="1" applyBorder="1" applyAlignment="1">
      <alignment horizontal="center" vertical="center" wrapText="1"/>
    </xf>
    <xf numFmtId="0" fontId="12" fillId="7" borderId="18" xfId="0" applyFont="1" applyFill="1" applyBorder="1" applyAlignment="1">
      <alignment horizontal="center" vertical="center" wrapText="1"/>
    </xf>
    <xf numFmtId="0" fontId="12" fillId="7" borderId="42" xfId="0" applyFont="1" applyFill="1" applyBorder="1" applyAlignment="1">
      <alignment horizontal="center" vertical="center" wrapText="1"/>
    </xf>
    <xf numFmtId="0" fontId="12" fillId="7" borderId="16" xfId="0" applyFont="1" applyFill="1" applyBorder="1" applyAlignment="1">
      <alignment horizontal="center" vertical="center" wrapText="1"/>
    </xf>
    <xf numFmtId="0" fontId="12" fillId="7" borderId="17" xfId="0" applyFont="1" applyFill="1" applyBorder="1" applyAlignment="1">
      <alignment horizontal="center" vertical="center" wrapText="1"/>
    </xf>
    <xf numFmtId="0" fontId="12" fillId="7" borderId="43" xfId="0" applyFont="1" applyFill="1" applyBorder="1" applyAlignment="1">
      <alignment horizontal="center" vertical="center" wrapText="1"/>
    </xf>
    <xf numFmtId="0" fontId="12" fillId="7" borderId="21" xfId="0" applyFont="1" applyFill="1" applyBorder="1" applyAlignment="1">
      <alignment horizontal="center" vertical="center" wrapText="1"/>
    </xf>
    <xf numFmtId="0" fontId="12" fillId="7" borderId="8" xfId="0" applyFont="1" applyFill="1" applyBorder="1" applyAlignment="1">
      <alignment horizontal="center" vertical="center" wrapText="1"/>
    </xf>
  </cellXfs>
  <cellStyles count="14">
    <cellStyle name="Millares" xfId="7" builtinId="3"/>
    <cellStyle name="Millares 2 2" xfId="10" xr:uid="{00000000-0005-0000-0000-000001000000}"/>
    <cellStyle name="Moneda 2" xfId="11" xr:uid="{00000000-0005-0000-0000-000002000000}"/>
    <cellStyle name="Moneda 3" xfId="12" xr:uid="{00000000-0005-0000-0000-000003000000}"/>
    <cellStyle name="Normal" xfId="0" builtinId="0"/>
    <cellStyle name="Normal 10" xfId="8" xr:uid="{00000000-0005-0000-0000-000005000000}"/>
    <cellStyle name="Normal 2" xfId="4" xr:uid="{00000000-0005-0000-0000-000006000000}"/>
    <cellStyle name="Normal 9" xfId="13" xr:uid="{00000000-0005-0000-0000-000007000000}"/>
    <cellStyle name="Normal_ESTR98" xfId="1" xr:uid="{00000000-0005-0000-0000-000008000000}"/>
    <cellStyle name="Normal_Formato_Cap_SCentral_03.03" xfId="9" xr:uid="{00000000-0005-0000-0000-000009000000}"/>
    <cellStyle name="Normal_PLAZAS98" xfId="2" xr:uid="{00000000-0005-0000-0000-00000A000000}"/>
    <cellStyle name="Normal_SPGG98" xfId="3" xr:uid="{00000000-0005-0000-0000-00000B000000}"/>
    <cellStyle name="Porcentaje" xfId="5" builtinId="5"/>
    <cellStyle name="Porcentaje 2" xfId="6" xr:uid="{00000000-0005-0000-0000-00000D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0</xdr:col>
      <xdr:colOff>1733549</xdr:colOff>
      <xdr:row>16</xdr:row>
      <xdr:rowOff>38099</xdr:rowOff>
    </xdr:from>
    <xdr:ext cx="7036630" cy="1485302"/>
    <xdr:sp macro="" textlink="">
      <xdr:nvSpPr>
        <xdr:cNvPr id="2" name="Rectángulo 1">
          <a:extLst>
            <a:ext uri="{FF2B5EF4-FFF2-40B4-BE49-F238E27FC236}">
              <a16:creationId xmlns:a16="http://schemas.microsoft.com/office/drawing/2014/main" id="{6F3519F7-4F98-4F9A-8BE3-A86A5A10E8A4}"/>
            </a:ext>
          </a:extLst>
        </xdr:cNvPr>
        <xdr:cNvSpPr/>
      </xdr:nvSpPr>
      <xdr:spPr>
        <a:xfrm rot="20207819">
          <a:off x="1733549" y="3467099"/>
          <a:ext cx="7036630" cy="1485302"/>
        </a:xfrm>
        <a:prstGeom prst="rect">
          <a:avLst/>
        </a:prstGeom>
        <a:noFill/>
      </xdr:spPr>
      <xdr:txBody>
        <a:bodyPr wrap="square" lIns="91440" tIns="45720" rIns="91440" bIns="45720">
          <a:noAutofit/>
        </a:bodyPr>
        <a:lstStyle/>
        <a:p>
          <a:pPr algn="ctr"/>
          <a:r>
            <a:rPr lang="es-ES" sz="8800" b="1" cap="none" spc="0">
              <a:ln w="0"/>
              <a:solidFill>
                <a:schemeClr val="accent1"/>
              </a:solidFill>
              <a:effectLst>
                <a:outerShdw blurRad="38100" dist="25400" dir="5400000" algn="ctr" rotWithShape="0">
                  <a:srgbClr val="6E747A">
                    <a:alpha val="43000"/>
                  </a:srgbClr>
                </a:outerShdw>
              </a:effectLst>
            </a:rPr>
            <a:t>NO</a:t>
          </a:r>
          <a:r>
            <a:rPr lang="es-ES" sz="8800" b="1" cap="none" spc="0" baseline="0">
              <a:ln w="0"/>
              <a:solidFill>
                <a:schemeClr val="accent1"/>
              </a:solidFill>
              <a:effectLst>
                <a:outerShdw blurRad="38100" dist="25400" dir="5400000" algn="ctr" rotWithShape="0">
                  <a:srgbClr val="6E747A">
                    <a:alpha val="43000"/>
                  </a:srgbClr>
                </a:outerShdw>
              </a:effectLst>
            </a:rPr>
            <a:t> APLICA</a:t>
          </a:r>
          <a:endParaRPr lang="es-ES" sz="8800" b="1" cap="none" spc="0">
            <a:ln w="0"/>
            <a:solidFill>
              <a:schemeClr val="accent1"/>
            </a:solidFill>
            <a:effectLst>
              <a:outerShdw blurRad="38100" dist="25400" dir="5400000" algn="ctr" rotWithShape="0">
                <a:srgbClr val="6E747A">
                  <a:alpha val="43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xdr:col>
      <xdr:colOff>547309</xdr:colOff>
      <xdr:row>230</xdr:row>
      <xdr:rowOff>116418</xdr:rowOff>
    </xdr:from>
    <xdr:to>
      <xdr:col>26</xdr:col>
      <xdr:colOff>594481</xdr:colOff>
      <xdr:row>251</xdr:row>
      <xdr:rowOff>102811</xdr:rowOff>
    </xdr:to>
    <xdr:sp macro="" textlink="">
      <xdr:nvSpPr>
        <xdr:cNvPr id="2" name="CuadroTexto 1">
          <a:extLst>
            <a:ext uri="{FF2B5EF4-FFF2-40B4-BE49-F238E27FC236}">
              <a16:creationId xmlns:a16="http://schemas.microsoft.com/office/drawing/2014/main" id="{35E7441F-DDD9-42D9-8099-577EB0BA80BF}"/>
            </a:ext>
          </a:extLst>
        </xdr:cNvPr>
        <xdr:cNvSpPr txBox="1"/>
      </xdr:nvSpPr>
      <xdr:spPr>
        <a:xfrm>
          <a:off x="4039809" y="39137168"/>
          <a:ext cx="14980255" cy="309789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16600" b="1"/>
            <a:t>NO  APLICA</a:t>
          </a:r>
          <a:r>
            <a:rPr lang="es-PE" sz="16600" b="1" baseline="0"/>
            <a:t> PEJP</a:t>
          </a:r>
          <a:endParaRPr lang="es-PE" sz="16600" b="1"/>
        </a:p>
      </xdr:txBody>
    </xdr:sp>
    <xdr:clientData/>
  </xdr:twoCellAnchor>
  <xdr:twoCellAnchor>
    <xdr:from>
      <xdr:col>4</xdr:col>
      <xdr:colOff>125184</xdr:colOff>
      <xdr:row>293</xdr:row>
      <xdr:rowOff>76201</xdr:rowOff>
    </xdr:from>
    <xdr:to>
      <xdr:col>30</xdr:col>
      <xdr:colOff>359228</xdr:colOff>
      <xdr:row>331</xdr:row>
      <xdr:rowOff>130628</xdr:rowOff>
    </xdr:to>
    <xdr:sp macro="" textlink="">
      <xdr:nvSpPr>
        <xdr:cNvPr id="3" name="CuadroTexto 2">
          <a:extLst>
            <a:ext uri="{FF2B5EF4-FFF2-40B4-BE49-F238E27FC236}">
              <a16:creationId xmlns:a16="http://schemas.microsoft.com/office/drawing/2014/main" id="{918AC98C-661D-4C90-A572-63AC4D2D571D}"/>
            </a:ext>
          </a:extLst>
        </xdr:cNvPr>
        <xdr:cNvSpPr txBox="1"/>
      </xdr:nvSpPr>
      <xdr:spPr>
        <a:xfrm>
          <a:off x="4849584" y="54111526"/>
          <a:ext cx="16655144" cy="584562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16600" b="1"/>
            <a:t>NO  APLICA PRONATEL</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20\PROGRAMACION%20MULTIANUAL%202021-2023\CONGRESO\REsumen%20Ejecutivo%20Sector%202021\CUADRO%20RESUMEN%20EJECUTIVO_01.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A 2020_2021"/>
      <sheetName val="POR PPR"/>
      <sheetName val="PPTO 2021 Y FORMUL 2021"/>
      <sheetName val="covid"/>
      <sheetName val="proyectos"/>
      <sheetName val="proyectos _final"/>
      <sheetName val="proyectos _version final "/>
      <sheetName val="Proyeccion2020"/>
      <sheetName val="ppto 2021"/>
    </sheetNames>
    <sheetDataSet>
      <sheetData sheetId="0"/>
      <sheetData sheetId="1"/>
      <sheetData sheetId="2"/>
      <sheetData sheetId="3"/>
      <sheetData sheetId="4"/>
      <sheetData sheetId="5"/>
      <sheetData sheetId="6"/>
      <sheetData sheetId="7">
        <row r="15">
          <cell r="J15">
            <v>6488189262</v>
          </cell>
        </row>
      </sheetData>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sheetPr>
  <dimension ref="A1:SR34"/>
  <sheetViews>
    <sheetView showGridLines="0" zoomScaleNormal="100" zoomScaleSheetLayoutView="100" workbookViewId="0">
      <selection activeCell="B35" sqref="B35"/>
    </sheetView>
  </sheetViews>
  <sheetFormatPr baseColWidth="10" defaultColWidth="11.42578125" defaultRowHeight="12.75" x14ac:dyDescent="0.2"/>
  <cols>
    <col min="1" max="1" width="19.85546875" style="66" customWidth="1"/>
    <col min="2" max="2" width="69.85546875" style="67" customWidth="1"/>
    <col min="3" max="5" width="8.7109375" style="66" customWidth="1"/>
    <col min="6" max="16384" width="11.42578125" style="66"/>
  </cols>
  <sheetData>
    <row r="1" spans="1:512" s="65" customFormat="1" ht="15.75" x14ac:dyDescent="0.2">
      <c r="A1" s="63" t="s">
        <v>362</v>
      </c>
      <c r="B1" s="64"/>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c r="IW1" s="70"/>
      <c r="IX1" s="70"/>
      <c r="IY1" s="70"/>
      <c r="IZ1" s="70"/>
      <c r="JA1" s="70"/>
      <c r="JB1" s="70"/>
      <c r="JC1" s="70"/>
      <c r="JD1" s="70"/>
      <c r="JE1" s="70"/>
      <c r="JF1" s="70"/>
      <c r="JG1" s="70"/>
      <c r="JH1" s="70"/>
      <c r="JI1" s="70"/>
      <c r="JJ1" s="70"/>
      <c r="JK1" s="70"/>
      <c r="JL1" s="70"/>
      <c r="JM1" s="70"/>
      <c r="JN1" s="70"/>
      <c r="JO1" s="70"/>
      <c r="JP1" s="70"/>
      <c r="JQ1" s="70"/>
      <c r="JR1" s="70"/>
      <c r="JS1" s="70"/>
      <c r="JT1" s="70"/>
      <c r="JU1" s="70"/>
      <c r="JV1" s="70"/>
      <c r="JW1" s="70"/>
      <c r="JX1" s="70"/>
      <c r="JY1" s="70"/>
      <c r="JZ1" s="70"/>
      <c r="KA1" s="70"/>
      <c r="KB1" s="70"/>
      <c r="KC1" s="70"/>
      <c r="KD1" s="70"/>
      <c r="KE1" s="70"/>
      <c r="KF1" s="70"/>
      <c r="KG1" s="70"/>
      <c r="KH1" s="70"/>
      <c r="KI1" s="70"/>
      <c r="KJ1" s="70"/>
      <c r="KK1" s="70"/>
      <c r="KL1" s="70"/>
      <c r="KM1" s="70"/>
      <c r="KN1" s="70"/>
      <c r="KO1" s="70"/>
      <c r="KP1" s="70"/>
      <c r="KQ1" s="70"/>
      <c r="KR1" s="70"/>
      <c r="KS1" s="70"/>
      <c r="KT1" s="70"/>
      <c r="KU1" s="70"/>
      <c r="KV1" s="70"/>
      <c r="KW1" s="70"/>
      <c r="KX1" s="70"/>
      <c r="KY1" s="70"/>
      <c r="KZ1" s="70"/>
      <c r="LA1" s="70"/>
      <c r="LB1" s="70"/>
      <c r="LC1" s="70"/>
      <c r="LD1" s="70"/>
      <c r="LE1" s="70"/>
      <c r="LF1" s="70"/>
      <c r="LG1" s="70"/>
      <c r="LH1" s="70"/>
      <c r="LI1" s="70"/>
      <c r="LJ1" s="70"/>
      <c r="LK1" s="70"/>
      <c r="LL1" s="70"/>
      <c r="LM1" s="70"/>
      <c r="LN1" s="70"/>
      <c r="LO1" s="70"/>
      <c r="LP1" s="70"/>
      <c r="LQ1" s="70"/>
      <c r="LR1" s="70"/>
      <c r="LS1" s="70"/>
      <c r="LT1" s="70"/>
      <c r="LU1" s="70"/>
      <c r="LV1" s="70"/>
      <c r="LW1" s="70"/>
      <c r="LX1" s="70"/>
      <c r="LY1" s="70"/>
      <c r="LZ1" s="70"/>
      <c r="MA1" s="70"/>
      <c r="MB1" s="70"/>
      <c r="MC1" s="70"/>
      <c r="MD1" s="70"/>
      <c r="ME1" s="70"/>
      <c r="MF1" s="70"/>
      <c r="MG1" s="70"/>
      <c r="MH1" s="70"/>
      <c r="MI1" s="70"/>
      <c r="MJ1" s="70"/>
      <c r="MK1" s="70"/>
      <c r="ML1" s="70"/>
      <c r="MM1" s="70"/>
      <c r="MN1" s="70"/>
      <c r="MO1" s="70"/>
      <c r="MP1" s="70"/>
      <c r="MQ1" s="70"/>
      <c r="MR1" s="70"/>
      <c r="MS1" s="70"/>
      <c r="MT1" s="70"/>
      <c r="MU1" s="70"/>
      <c r="MV1" s="70"/>
      <c r="MW1" s="70"/>
      <c r="MX1" s="70"/>
      <c r="MY1" s="70"/>
      <c r="MZ1" s="70"/>
      <c r="NA1" s="70"/>
      <c r="NB1" s="70"/>
      <c r="NC1" s="70"/>
      <c r="ND1" s="70"/>
      <c r="NE1" s="70"/>
      <c r="NF1" s="70"/>
      <c r="NG1" s="70"/>
      <c r="NH1" s="70"/>
      <c r="NI1" s="70"/>
      <c r="NJ1" s="70"/>
      <c r="NK1" s="70"/>
      <c r="NL1" s="70"/>
      <c r="NM1" s="70"/>
      <c r="NN1" s="70"/>
      <c r="NO1" s="70"/>
      <c r="NP1" s="70"/>
      <c r="NQ1" s="70"/>
      <c r="NR1" s="70"/>
      <c r="NS1" s="70"/>
      <c r="NT1" s="70"/>
      <c r="NU1" s="70"/>
      <c r="NV1" s="70"/>
      <c r="NW1" s="70"/>
      <c r="NX1" s="70"/>
      <c r="NY1" s="70"/>
      <c r="NZ1" s="70"/>
      <c r="OA1" s="70"/>
      <c r="OB1" s="70"/>
      <c r="OC1" s="70"/>
      <c r="OD1" s="70"/>
      <c r="OE1" s="70"/>
      <c r="OF1" s="70"/>
      <c r="OG1" s="70"/>
      <c r="OH1" s="70"/>
      <c r="OI1" s="70"/>
      <c r="OJ1" s="70"/>
      <c r="OK1" s="70"/>
      <c r="OL1" s="70"/>
      <c r="OM1" s="70"/>
      <c r="ON1" s="70"/>
      <c r="OO1" s="70"/>
      <c r="OP1" s="70"/>
      <c r="OQ1" s="70"/>
      <c r="OR1" s="70"/>
      <c r="OS1" s="70"/>
      <c r="OT1" s="70"/>
      <c r="OU1" s="70"/>
      <c r="OV1" s="70"/>
      <c r="OW1" s="70"/>
      <c r="OX1" s="70"/>
      <c r="OY1" s="70"/>
      <c r="OZ1" s="70"/>
      <c r="PA1" s="70"/>
      <c r="PB1" s="70"/>
      <c r="PC1" s="70"/>
      <c r="PD1" s="70"/>
      <c r="PE1" s="70"/>
      <c r="PF1" s="70"/>
      <c r="PG1" s="70"/>
      <c r="PH1" s="70"/>
      <c r="PI1" s="70"/>
      <c r="PJ1" s="70"/>
      <c r="PK1" s="70"/>
      <c r="PL1" s="70"/>
      <c r="PM1" s="70"/>
      <c r="PN1" s="70"/>
      <c r="PO1" s="70"/>
      <c r="PP1" s="70"/>
      <c r="PQ1" s="70"/>
      <c r="PR1" s="70"/>
      <c r="PS1" s="70"/>
      <c r="PT1" s="70"/>
      <c r="PU1" s="70"/>
      <c r="PV1" s="70"/>
      <c r="PW1" s="70"/>
      <c r="PX1" s="70"/>
      <c r="PY1" s="70"/>
      <c r="PZ1" s="70"/>
      <c r="QA1" s="70"/>
      <c r="QB1" s="70"/>
      <c r="QC1" s="70"/>
      <c r="QD1" s="70"/>
      <c r="QE1" s="70"/>
      <c r="QF1" s="70"/>
      <c r="QG1" s="70"/>
      <c r="QH1" s="70"/>
      <c r="QI1" s="70"/>
      <c r="QJ1" s="70"/>
      <c r="QK1" s="70"/>
      <c r="QL1" s="70"/>
      <c r="QM1" s="70"/>
      <c r="QN1" s="70"/>
      <c r="QO1" s="70"/>
      <c r="QP1" s="70"/>
      <c r="QQ1" s="70"/>
      <c r="QR1" s="70"/>
      <c r="QS1" s="70"/>
      <c r="QT1" s="70"/>
      <c r="QU1" s="70"/>
      <c r="QV1" s="70"/>
      <c r="QW1" s="70"/>
      <c r="QX1" s="70"/>
      <c r="QY1" s="70"/>
      <c r="QZ1" s="70"/>
      <c r="RA1" s="70"/>
      <c r="RB1" s="70"/>
      <c r="RC1" s="70"/>
      <c r="RD1" s="70"/>
      <c r="RE1" s="70"/>
      <c r="RF1" s="70"/>
      <c r="RG1" s="70"/>
      <c r="RH1" s="70"/>
      <c r="RI1" s="70"/>
      <c r="RJ1" s="70"/>
      <c r="RK1" s="70"/>
      <c r="RL1" s="70"/>
      <c r="RM1" s="70"/>
      <c r="RN1" s="70"/>
      <c r="RO1" s="70"/>
      <c r="RP1" s="70"/>
      <c r="RQ1" s="70"/>
      <c r="RR1" s="70"/>
      <c r="RS1" s="70"/>
      <c r="RT1" s="70"/>
      <c r="RU1" s="70"/>
      <c r="RV1" s="70"/>
      <c r="RW1" s="70"/>
      <c r="RX1" s="70"/>
      <c r="RY1" s="70"/>
      <c r="RZ1" s="70"/>
      <c r="SA1" s="70"/>
      <c r="SB1" s="70"/>
      <c r="SC1" s="70"/>
      <c r="SD1" s="70"/>
      <c r="SE1" s="70"/>
      <c r="SF1" s="70"/>
      <c r="SG1" s="70"/>
      <c r="SH1" s="70"/>
      <c r="SI1" s="70"/>
      <c r="SJ1" s="70"/>
      <c r="SK1" s="70"/>
      <c r="SL1" s="70"/>
      <c r="SM1" s="70"/>
      <c r="SN1" s="70"/>
      <c r="SO1" s="70"/>
      <c r="SP1" s="70"/>
      <c r="SQ1" s="70"/>
      <c r="SR1" s="70"/>
    </row>
    <row r="2" spans="1:512" x14ac:dyDescent="0.2">
      <c r="C2" s="68"/>
      <c r="D2" s="68"/>
      <c r="E2" s="72"/>
      <c r="F2" s="71"/>
    </row>
    <row r="3" spans="1:512" x14ac:dyDescent="0.2">
      <c r="A3" s="69" t="s">
        <v>382</v>
      </c>
      <c r="E3" s="71"/>
      <c r="F3" s="71"/>
    </row>
    <row r="4" spans="1:512" x14ac:dyDescent="0.2">
      <c r="E4" s="71"/>
      <c r="F4" s="71"/>
    </row>
    <row r="5" spans="1:512" s="224" customFormat="1" ht="27" customHeight="1" x14ac:dyDescent="0.2">
      <c r="A5" s="226" t="s">
        <v>364</v>
      </c>
      <c r="B5" s="1022" t="s">
        <v>363</v>
      </c>
      <c r="C5" s="1023"/>
      <c r="D5" s="1023"/>
      <c r="E5" s="1024"/>
      <c r="F5" s="225"/>
    </row>
    <row r="6" spans="1:512" x14ac:dyDescent="0.2">
      <c r="A6" s="69"/>
      <c r="B6" s="223"/>
      <c r="C6" s="224"/>
      <c r="D6" s="224"/>
      <c r="E6" s="225"/>
      <c r="F6" s="71"/>
    </row>
    <row r="7" spans="1:512" x14ac:dyDescent="0.2">
      <c r="A7" s="69" t="s">
        <v>383</v>
      </c>
      <c r="B7" s="223"/>
      <c r="C7" s="224"/>
      <c r="D7" s="224"/>
      <c r="E7" s="225"/>
      <c r="F7" s="71"/>
    </row>
    <row r="8" spans="1:512" x14ac:dyDescent="0.2">
      <c r="A8" s="69"/>
      <c r="B8" s="223"/>
      <c r="C8" s="224"/>
      <c r="D8" s="224"/>
      <c r="E8" s="225"/>
      <c r="F8" s="71"/>
    </row>
    <row r="9" spans="1:512" s="224" customFormat="1" ht="27" customHeight="1" x14ac:dyDescent="0.2">
      <c r="A9" s="226" t="s">
        <v>365</v>
      </c>
      <c r="B9" s="1022" t="s">
        <v>430</v>
      </c>
      <c r="C9" s="1023"/>
      <c r="D9" s="1023"/>
      <c r="E9" s="1024"/>
      <c r="F9" s="225"/>
      <c r="G9" s="351"/>
    </row>
    <row r="10" spans="1:512" s="224" customFormat="1" ht="27" customHeight="1" x14ac:dyDescent="0.2">
      <c r="A10" s="226" t="s">
        <v>366</v>
      </c>
      <c r="B10" s="1022" t="s">
        <v>431</v>
      </c>
      <c r="C10" s="1023"/>
      <c r="D10" s="1023"/>
      <c r="E10" s="1024"/>
      <c r="F10" s="225"/>
      <c r="G10" s="351"/>
    </row>
    <row r="11" spans="1:512" s="224" customFormat="1" ht="27" customHeight="1" x14ac:dyDescent="0.2">
      <c r="A11" s="226" t="s">
        <v>367</v>
      </c>
      <c r="B11" s="1022" t="s">
        <v>432</v>
      </c>
      <c r="C11" s="1023"/>
      <c r="D11" s="1023"/>
      <c r="E11" s="1024"/>
      <c r="F11" s="225"/>
      <c r="G11" s="351"/>
    </row>
    <row r="12" spans="1:512" s="224" customFormat="1" ht="27" customHeight="1" x14ac:dyDescent="0.2">
      <c r="A12" s="226" t="s">
        <v>368</v>
      </c>
      <c r="B12" s="1022" t="s">
        <v>433</v>
      </c>
      <c r="C12" s="1023"/>
      <c r="D12" s="1023"/>
      <c r="E12" s="1024"/>
      <c r="F12" s="225"/>
      <c r="G12" s="351"/>
    </row>
    <row r="13" spans="1:512" s="224" customFormat="1" ht="27" customHeight="1" x14ac:dyDescent="0.2">
      <c r="A13" s="226" t="s">
        <v>369</v>
      </c>
      <c r="B13" s="1022" t="s">
        <v>434</v>
      </c>
      <c r="C13" s="1023"/>
      <c r="D13" s="1023"/>
      <c r="E13" s="1024"/>
      <c r="F13" s="225"/>
      <c r="G13" s="351"/>
    </row>
    <row r="14" spans="1:512" s="224" customFormat="1" ht="27" customHeight="1" x14ac:dyDescent="0.2">
      <c r="A14" s="226" t="s">
        <v>370</v>
      </c>
      <c r="B14" s="1022" t="s">
        <v>435</v>
      </c>
      <c r="C14" s="1023"/>
      <c r="D14" s="1023"/>
      <c r="E14" s="1024"/>
      <c r="F14" s="225"/>
      <c r="G14" s="351"/>
    </row>
    <row r="15" spans="1:512" s="224" customFormat="1" ht="27" customHeight="1" x14ac:dyDescent="0.2">
      <c r="A15" s="226" t="s">
        <v>371</v>
      </c>
      <c r="B15" s="1022" t="s">
        <v>436</v>
      </c>
      <c r="C15" s="1023"/>
      <c r="D15" s="1023"/>
      <c r="E15" s="1024"/>
      <c r="F15" s="225"/>
      <c r="G15" s="351"/>
    </row>
    <row r="16" spans="1:512" x14ac:dyDescent="0.2">
      <c r="A16" s="69"/>
      <c r="B16" s="223"/>
      <c r="C16" s="224"/>
      <c r="D16" s="224"/>
      <c r="E16" s="225"/>
      <c r="F16" s="71"/>
    </row>
    <row r="17" spans="1:7" x14ac:dyDescent="0.2">
      <c r="A17" s="69" t="s">
        <v>384</v>
      </c>
      <c r="B17" s="223"/>
      <c r="C17" s="224"/>
      <c r="D17" s="224"/>
      <c r="E17" s="225"/>
      <c r="F17" s="71"/>
    </row>
    <row r="18" spans="1:7" x14ac:dyDescent="0.2">
      <c r="A18" s="69"/>
      <c r="B18" s="223"/>
      <c r="C18" s="224"/>
      <c r="D18" s="224"/>
      <c r="E18" s="225"/>
      <c r="F18" s="71"/>
    </row>
    <row r="19" spans="1:7" s="224" customFormat="1" ht="27" customHeight="1" x14ac:dyDescent="0.2">
      <c r="A19" s="226" t="s">
        <v>372</v>
      </c>
      <c r="B19" s="1022" t="s">
        <v>437</v>
      </c>
      <c r="C19" s="1023"/>
      <c r="D19" s="1023"/>
      <c r="E19" s="1024"/>
      <c r="F19" s="225"/>
      <c r="G19" s="351"/>
    </row>
    <row r="20" spans="1:7" s="224" customFormat="1" ht="27" customHeight="1" x14ac:dyDescent="0.2">
      <c r="A20" s="226" t="s">
        <v>373</v>
      </c>
      <c r="B20" s="1022" t="s">
        <v>438</v>
      </c>
      <c r="C20" s="1023"/>
      <c r="D20" s="1023"/>
      <c r="E20" s="1024"/>
      <c r="F20" s="225"/>
      <c r="G20" s="351"/>
    </row>
    <row r="21" spans="1:7" s="224" customFormat="1" ht="27" customHeight="1" x14ac:dyDescent="0.2">
      <c r="A21" s="226" t="s">
        <v>374</v>
      </c>
      <c r="B21" s="1022" t="s">
        <v>439</v>
      </c>
      <c r="C21" s="1023"/>
      <c r="D21" s="1023"/>
      <c r="E21" s="1024"/>
      <c r="F21" s="225"/>
      <c r="G21" s="351"/>
    </row>
    <row r="22" spans="1:7" x14ac:dyDescent="0.2">
      <c r="A22" s="69"/>
      <c r="B22" s="223"/>
      <c r="C22" s="224"/>
      <c r="D22" s="224"/>
      <c r="E22" s="225"/>
      <c r="F22" s="71"/>
    </row>
    <row r="23" spans="1:7" x14ac:dyDescent="0.2">
      <c r="A23" s="69" t="s">
        <v>385</v>
      </c>
      <c r="B23" s="223"/>
      <c r="C23" s="224"/>
      <c r="D23" s="224"/>
      <c r="E23" s="225"/>
      <c r="F23" s="71"/>
    </row>
    <row r="24" spans="1:7" x14ac:dyDescent="0.2">
      <c r="A24" s="69"/>
      <c r="B24" s="223"/>
      <c r="C24" s="224"/>
      <c r="D24" s="224"/>
      <c r="E24" s="225"/>
      <c r="F24" s="71"/>
    </row>
    <row r="25" spans="1:7" s="224" customFormat="1" ht="27" customHeight="1" x14ac:dyDescent="0.2">
      <c r="A25" s="226" t="s">
        <v>375</v>
      </c>
      <c r="B25" s="1022" t="s">
        <v>440</v>
      </c>
      <c r="C25" s="1023"/>
      <c r="D25" s="1023"/>
      <c r="E25" s="1024"/>
      <c r="F25" s="225"/>
      <c r="G25" s="351"/>
    </row>
    <row r="26" spans="1:7" s="224" customFormat="1" ht="27" customHeight="1" x14ac:dyDescent="0.2">
      <c r="A26" s="226" t="s">
        <v>376</v>
      </c>
      <c r="B26" s="1022" t="s">
        <v>441</v>
      </c>
      <c r="C26" s="1023"/>
      <c r="D26" s="1023"/>
      <c r="E26" s="1024"/>
      <c r="F26" s="225"/>
    </row>
    <row r="27" spans="1:7" s="224" customFormat="1" ht="27" customHeight="1" x14ac:dyDescent="0.2">
      <c r="A27" s="226" t="s">
        <v>377</v>
      </c>
      <c r="B27" s="1022" t="s">
        <v>442</v>
      </c>
      <c r="C27" s="1023"/>
      <c r="D27" s="1023"/>
      <c r="E27" s="1024"/>
      <c r="F27" s="225"/>
    </row>
    <row r="28" spans="1:7" s="224" customFormat="1" ht="27" customHeight="1" x14ac:dyDescent="0.2">
      <c r="A28" s="226" t="s">
        <v>378</v>
      </c>
      <c r="B28" s="1022" t="s">
        <v>443</v>
      </c>
      <c r="C28" s="1023"/>
      <c r="D28" s="1023"/>
      <c r="E28" s="1024"/>
      <c r="F28" s="225"/>
    </row>
    <row r="29" spans="1:7" s="224" customFormat="1" ht="27" customHeight="1" x14ac:dyDescent="0.2">
      <c r="A29" s="226" t="s">
        <v>379</v>
      </c>
      <c r="B29" s="1022" t="s">
        <v>444</v>
      </c>
      <c r="C29" s="1023"/>
      <c r="D29" s="1023"/>
      <c r="E29" s="1024"/>
      <c r="F29" s="225"/>
    </row>
    <row r="30" spans="1:7" x14ac:dyDescent="0.2">
      <c r="A30" s="69"/>
      <c r="B30" s="223"/>
      <c r="C30" s="224"/>
      <c r="D30" s="224"/>
      <c r="E30" s="225"/>
      <c r="F30" s="71"/>
    </row>
    <row r="31" spans="1:7" x14ac:dyDescent="0.2">
      <c r="A31" s="69" t="s">
        <v>23</v>
      </c>
      <c r="B31" s="223"/>
      <c r="C31" s="224"/>
      <c r="D31" s="224"/>
      <c r="E31" s="225"/>
      <c r="F31" s="71"/>
    </row>
    <row r="32" spans="1:7" x14ac:dyDescent="0.2">
      <c r="A32" s="69"/>
      <c r="B32" s="223"/>
      <c r="C32" s="224"/>
      <c r="D32" s="224"/>
      <c r="E32" s="225"/>
      <c r="F32" s="71"/>
    </row>
    <row r="33" spans="1:7" s="224" customFormat="1" ht="27" customHeight="1" x14ac:dyDescent="0.2">
      <c r="A33" s="226" t="s">
        <v>380</v>
      </c>
      <c r="B33" s="1022" t="s">
        <v>445</v>
      </c>
      <c r="C33" s="1023"/>
      <c r="D33" s="1023"/>
      <c r="E33" s="1024"/>
      <c r="F33" s="225"/>
      <c r="G33" s="351"/>
    </row>
    <row r="34" spans="1:7" s="224" customFormat="1" ht="27" customHeight="1" x14ac:dyDescent="0.2">
      <c r="A34" s="226" t="s">
        <v>381</v>
      </c>
      <c r="B34" s="1022" t="s">
        <v>446</v>
      </c>
      <c r="C34" s="1023"/>
      <c r="D34" s="1023"/>
      <c r="E34" s="1024"/>
      <c r="F34" s="225"/>
    </row>
  </sheetData>
  <mergeCells count="18">
    <mergeCell ref="B5:E5"/>
    <mergeCell ref="B12:E12"/>
    <mergeCell ref="B13:E13"/>
    <mergeCell ref="B14:E14"/>
    <mergeCell ref="B19:E19"/>
    <mergeCell ref="B33:E33"/>
    <mergeCell ref="B34:E34"/>
    <mergeCell ref="B9:E9"/>
    <mergeCell ref="B10:E10"/>
    <mergeCell ref="B11:E11"/>
    <mergeCell ref="B15:E15"/>
    <mergeCell ref="B21:E21"/>
    <mergeCell ref="B25:E25"/>
    <mergeCell ref="B26:E26"/>
    <mergeCell ref="B27:E27"/>
    <mergeCell ref="B28:E28"/>
    <mergeCell ref="B29:E29"/>
    <mergeCell ref="B20:E20"/>
  </mergeCells>
  <pageMargins left="0.8203125" right="0.70866141732283472" top="0.74803149606299213" bottom="0.74803149606299213" header="0.31496062992125984" footer="0.31496062992125984"/>
  <pageSetup paperSize="9" scale="75" orientation="portrait" r:id="rId1"/>
  <headerFooter>
    <oddHeader>&amp;C&amp;"Arial,Negrita"&amp;18FORMATOS DEL 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pageSetUpPr fitToPage="1"/>
  </sheetPr>
  <dimension ref="A1:AB61"/>
  <sheetViews>
    <sheetView showGridLines="0" view="pageBreakPreview" topLeftCell="A13" zoomScale="90" zoomScaleNormal="100" zoomScaleSheetLayoutView="90" zoomScalePageLayoutView="85" workbookViewId="0">
      <selection activeCell="Y41" sqref="Y41"/>
    </sheetView>
  </sheetViews>
  <sheetFormatPr baseColWidth="10" defaultColWidth="11.42578125" defaultRowHeight="12.75" x14ac:dyDescent="0.2"/>
  <cols>
    <col min="1" max="1" width="41.28515625" style="18" customWidth="1"/>
    <col min="2" max="10" width="7" style="18" customWidth="1"/>
    <col min="11" max="11" width="14" style="18" customWidth="1"/>
    <col min="12" max="12" width="15" style="18" customWidth="1"/>
    <col min="13" max="14" width="7.28515625" style="18" bestFit="1" customWidth="1"/>
    <col min="15" max="15" width="8.7109375" style="18" bestFit="1" customWidth="1"/>
    <col min="16" max="20" width="7" style="18" customWidth="1"/>
    <col min="21" max="21" width="7.28515625" style="18" bestFit="1" customWidth="1"/>
    <col min="22" max="22" width="13.7109375" style="18" customWidth="1"/>
    <col min="23" max="23" width="14.5703125" style="18" customWidth="1"/>
    <col min="24" max="24" width="1.7109375" style="54" customWidth="1"/>
    <col min="25" max="28" width="10.7109375" customWidth="1"/>
    <col min="29" max="16384" width="11.42578125" style="73"/>
  </cols>
  <sheetData>
    <row r="1" spans="1:28" s="77" customFormat="1" ht="15.75" x14ac:dyDescent="0.2">
      <c r="A1" s="200" t="s">
        <v>409</v>
      </c>
      <c r="B1" s="76"/>
      <c r="C1" s="76"/>
      <c r="D1" s="76"/>
      <c r="E1" s="76"/>
      <c r="F1" s="76"/>
      <c r="G1" s="76"/>
      <c r="H1" s="76"/>
      <c r="I1" s="76"/>
      <c r="J1" s="76"/>
      <c r="K1" s="76"/>
      <c r="L1" s="76"/>
      <c r="M1" s="76"/>
      <c r="N1" s="76"/>
      <c r="O1" s="76"/>
      <c r="P1" s="76"/>
      <c r="Q1" s="76"/>
      <c r="R1" s="76"/>
      <c r="S1" s="76"/>
      <c r="T1" s="76"/>
      <c r="U1" s="76"/>
      <c r="V1" s="76"/>
      <c r="W1" s="76"/>
      <c r="X1" s="78"/>
    </row>
    <row r="2" spans="1:28" s="77" customFormat="1" ht="15.75" x14ac:dyDescent="0.2">
      <c r="A2" s="200" t="s">
        <v>507</v>
      </c>
      <c r="B2" s="76"/>
      <c r="C2" s="76"/>
      <c r="D2" s="76"/>
      <c r="E2" s="76"/>
      <c r="F2" s="76"/>
      <c r="G2" s="76"/>
      <c r="H2" s="76"/>
      <c r="I2" s="76"/>
      <c r="J2" s="76"/>
      <c r="K2" s="76"/>
      <c r="L2" s="76"/>
      <c r="M2" s="76"/>
      <c r="N2" s="76"/>
      <c r="O2" s="76"/>
      <c r="P2" s="76"/>
      <c r="Q2" s="76"/>
      <c r="R2" s="76"/>
      <c r="S2" s="76"/>
      <c r="T2" s="76"/>
      <c r="U2" s="76"/>
      <c r="V2" s="76"/>
      <c r="W2" s="76"/>
      <c r="X2" s="78"/>
    </row>
    <row r="3" spans="1:28" ht="7.5" customHeight="1" thickBot="1" x14ac:dyDescent="0.25">
      <c r="L3" s="19"/>
      <c r="W3" s="19"/>
    </row>
    <row r="4" spans="1:28" s="44" customFormat="1" ht="26.25" customHeight="1" x14ac:dyDescent="0.2">
      <c r="A4" s="112" t="s">
        <v>10</v>
      </c>
      <c r="B4" s="1066" t="s">
        <v>407</v>
      </c>
      <c r="C4" s="1067"/>
      <c r="D4" s="1067"/>
      <c r="E4" s="1067"/>
      <c r="F4" s="1067"/>
      <c r="G4" s="1067"/>
      <c r="H4" s="1067"/>
      <c r="I4" s="1067"/>
      <c r="J4" s="1067"/>
      <c r="K4" s="1067"/>
      <c r="L4" s="1068"/>
      <c r="M4" s="1066" t="s">
        <v>408</v>
      </c>
      <c r="N4" s="1067"/>
      <c r="O4" s="1067"/>
      <c r="P4" s="1067"/>
      <c r="Q4" s="1067"/>
      <c r="R4" s="1067"/>
      <c r="S4" s="1067"/>
      <c r="T4" s="1067"/>
      <c r="U4" s="1067"/>
      <c r="V4" s="1067"/>
      <c r="W4" s="1068"/>
      <c r="X4" s="55"/>
    </row>
    <row r="5" spans="1:28" s="45" customFormat="1" ht="99.95" customHeight="1" x14ac:dyDescent="0.2">
      <c r="A5" s="113" t="s">
        <v>9</v>
      </c>
      <c r="B5" s="114" t="s">
        <v>344</v>
      </c>
      <c r="C5" s="114" t="s">
        <v>139</v>
      </c>
      <c r="D5" s="115" t="s">
        <v>304</v>
      </c>
      <c r="E5" s="115" t="s">
        <v>298</v>
      </c>
      <c r="F5" s="115" t="s">
        <v>306</v>
      </c>
      <c r="G5" s="115" t="s">
        <v>307</v>
      </c>
      <c r="H5" s="115" t="s">
        <v>308</v>
      </c>
      <c r="I5" s="115" t="s">
        <v>315</v>
      </c>
      <c r="J5" s="116" t="s">
        <v>310</v>
      </c>
      <c r="K5" s="117" t="s">
        <v>312</v>
      </c>
      <c r="L5" s="118" t="s">
        <v>314</v>
      </c>
      <c r="M5" s="114" t="s">
        <v>344</v>
      </c>
      <c r="N5" s="114" t="s">
        <v>139</v>
      </c>
      <c r="O5" s="115" t="s">
        <v>304</v>
      </c>
      <c r="P5" s="115" t="s">
        <v>298</v>
      </c>
      <c r="Q5" s="115" t="s">
        <v>306</v>
      </c>
      <c r="R5" s="115" t="s">
        <v>307</v>
      </c>
      <c r="S5" s="115" t="s">
        <v>308</v>
      </c>
      <c r="T5" s="115" t="s">
        <v>315</v>
      </c>
      <c r="U5" s="116" t="s">
        <v>310</v>
      </c>
      <c r="V5" s="117" t="s">
        <v>312</v>
      </c>
      <c r="W5" s="118" t="s">
        <v>313</v>
      </c>
      <c r="X5" s="56"/>
    </row>
    <row r="6" spans="1:28" x14ac:dyDescent="0.2">
      <c r="A6" s="21"/>
      <c r="L6" s="23"/>
      <c r="W6" s="23"/>
      <c r="AA6" s="73"/>
      <c r="AB6" s="73"/>
    </row>
    <row r="7" spans="1:28" x14ac:dyDescent="0.2">
      <c r="A7" s="22" t="s">
        <v>7</v>
      </c>
      <c r="B7" s="803">
        <f>SUM(B8:B16)</f>
        <v>87</v>
      </c>
      <c r="C7" s="804">
        <f t="shared" ref="C7:W7" si="0">SUM(C8:C16)</f>
        <v>70</v>
      </c>
      <c r="D7" s="804">
        <f t="shared" si="0"/>
        <v>276</v>
      </c>
      <c r="E7" s="804">
        <f t="shared" si="0"/>
        <v>4</v>
      </c>
      <c r="F7" s="804">
        <f t="shared" si="0"/>
        <v>0</v>
      </c>
      <c r="G7" s="804">
        <f t="shared" si="0"/>
        <v>0</v>
      </c>
      <c r="H7" s="804">
        <f t="shared" si="0"/>
        <v>17</v>
      </c>
      <c r="I7" s="804">
        <f t="shared" si="0"/>
        <v>28</v>
      </c>
      <c r="J7" s="804">
        <f t="shared" si="0"/>
        <v>0</v>
      </c>
      <c r="K7" s="805">
        <f t="shared" si="0"/>
        <v>3416718.0598776811</v>
      </c>
      <c r="L7" s="806">
        <f t="shared" si="0"/>
        <v>46932562.192416534</v>
      </c>
      <c r="M7" s="804">
        <f t="shared" si="0"/>
        <v>96</v>
      </c>
      <c r="N7" s="804">
        <f t="shared" si="0"/>
        <v>70</v>
      </c>
      <c r="O7" s="804">
        <f t="shared" si="0"/>
        <v>285</v>
      </c>
      <c r="P7" s="816">
        <f t="shared" si="0"/>
        <v>4</v>
      </c>
      <c r="Q7" s="816">
        <f t="shared" si="0"/>
        <v>0</v>
      </c>
      <c r="R7" s="816">
        <f t="shared" si="0"/>
        <v>0</v>
      </c>
      <c r="S7" s="816">
        <f t="shared" si="0"/>
        <v>17</v>
      </c>
      <c r="T7" s="816">
        <f t="shared" si="0"/>
        <v>0</v>
      </c>
      <c r="U7" s="816">
        <f t="shared" si="0"/>
        <v>0</v>
      </c>
      <c r="V7" s="805">
        <f t="shared" si="0"/>
        <v>3813343.3080693474</v>
      </c>
      <c r="W7" s="806">
        <f t="shared" si="0"/>
        <v>51358672.568416074</v>
      </c>
      <c r="X7" s="57"/>
      <c r="AA7" s="73"/>
      <c r="AB7" s="73"/>
    </row>
    <row r="8" spans="1:28" x14ac:dyDescent="0.2">
      <c r="A8" s="807" t="s">
        <v>15910</v>
      </c>
      <c r="B8" s="808">
        <v>87</v>
      </c>
      <c r="C8" s="808">
        <v>0</v>
      </c>
      <c r="D8" s="808">
        <v>0</v>
      </c>
      <c r="E8" s="808">
        <v>4</v>
      </c>
      <c r="F8" s="808">
        <v>0</v>
      </c>
      <c r="G8" s="808">
        <v>0</v>
      </c>
      <c r="H8" s="808">
        <v>17</v>
      </c>
      <c r="I8" s="808">
        <v>0</v>
      </c>
      <c r="J8" s="808"/>
      <c r="K8" s="809">
        <v>826452.45000000007</v>
      </c>
      <c r="L8" s="810">
        <v>9917429.4000000004</v>
      </c>
      <c r="M8" s="808">
        <v>96</v>
      </c>
      <c r="N8" s="808">
        <v>0</v>
      </c>
      <c r="O8" s="808">
        <v>0</v>
      </c>
      <c r="P8" s="817">
        <v>4</v>
      </c>
      <c r="Q8" s="817">
        <v>0</v>
      </c>
      <c r="R8" s="817">
        <v>0</v>
      </c>
      <c r="S8" s="817">
        <v>17</v>
      </c>
      <c r="T8" s="817">
        <v>0</v>
      </c>
      <c r="U8" s="817">
        <v>0</v>
      </c>
      <c r="V8" s="809">
        <v>860455.52</v>
      </c>
      <c r="W8" s="810">
        <v>10325466.24</v>
      </c>
      <c r="AA8" s="73"/>
      <c r="AB8" s="73"/>
    </row>
    <row r="9" spans="1:28" x14ac:dyDescent="0.2">
      <c r="A9" s="807" t="s">
        <v>15911</v>
      </c>
      <c r="B9" s="808"/>
      <c r="C9" s="808">
        <v>13</v>
      </c>
      <c r="D9" s="808"/>
      <c r="E9" s="808"/>
      <c r="F9" s="808"/>
      <c r="G9" s="808"/>
      <c r="H9" s="808"/>
      <c r="I9" s="808"/>
      <c r="J9" s="808"/>
      <c r="K9" s="809">
        <v>363321.01999999996</v>
      </c>
      <c r="L9" s="810">
        <v>2257294.8599999994</v>
      </c>
      <c r="M9" s="808"/>
      <c r="N9" s="808">
        <v>13</v>
      </c>
      <c r="O9" s="808"/>
      <c r="P9" s="817"/>
      <c r="Q9" s="817"/>
      <c r="R9" s="817"/>
      <c r="S9" s="817"/>
      <c r="T9" s="817"/>
      <c r="U9" s="817"/>
      <c r="V9" s="809">
        <v>363321.01999999996</v>
      </c>
      <c r="W9" s="810">
        <v>2257294.8599999994</v>
      </c>
      <c r="AA9" s="73"/>
      <c r="AB9" s="73"/>
    </row>
    <row r="10" spans="1:28" x14ac:dyDescent="0.2">
      <c r="A10" s="807" t="s">
        <v>15912</v>
      </c>
      <c r="B10" s="808"/>
      <c r="C10" s="808">
        <v>38</v>
      </c>
      <c r="D10" s="808">
        <v>10</v>
      </c>
      <c r="E10" s="808">
        <v>0</v>
      </c>
      <c r="F10" s="808">
        <v>0</v>
      </c>
      <c r="G10" s="808">
        <v>0</v>
      </c>
      <c r="H10" s="808">
        <v>0</v>
      </c>
      <c r="I10" s="808">
        <v>0</v>
      </c>
      <c r="J10" s="808">
        <v>0</v>
      </c>
      <c r="K10" s="809">
        <v>460520</v>
      </c>
      <c r="L10" s="810">
        <v>8063238.46</v>
      </c>
      <c r="M10" s="808"/>
      <c r="N10" s="808">
        <v>38</v>
      </c>
      <c r="O10" s="808">
        <v>10</v>
      </c>
      <c r="P10" s="817">
        <v>0</v>
      </c>
      <c r="Q10" s="817">
        <v>0</v>
      </c>
      <c r="R10" s="817">
        <v>0</v>
      </c>
      <c r="S10" s="817">
        <v>0</v>
      </c>
      <c r="T10" s="817">
        <v>0</v>
      </c>
      <c r="U10" s="817">
        <v>0</v>
      </c>
      <c r="V10" s="809">
        <v>460520</v>
      </c>
      <c r="W10" s="810">
        <v>8063238.46</v>
      </c>
      <c r="AA10" s="73"/>
      <c r="AB10" s="73"/>
    </row>
    <row r="11" spans="1:28" x14ac:dyDescent="0.2">
      <c r="A11" s="807" t="s">
        <v>519</v>
      </c>
      <c r="B11" s="808"/>
      <c r="C11" s="808"/>
      <c r="D11" s="808"/>
      <c r="E11" s="808"/>
      <c r="F11" s="808"/>
      <c r="G11" s="808"/>
      <c r="H11" s="808"/>
      <c r="I11" s="808"/>
      <c r="J11" s="808"/>
      <c r="K11" s="809"/>
      <c r="L11" s="810"/>
      <c r="M11" s="808"/>
      <c r="N11" s="808"/>
      <c r="O11" s="808"/>
      <c r="P11" s="817"/>
      <c r="Q11" s="817"/>
      <c r="R11" s="817"/>
      <c r="S11" s="817"/>
      <c r="T11" s="817"/>
      <c r="U11" s="817"/>
      <c r="V11" s="809"/>
      <c r="W11" s="810"/>
      <c r="AA11" s="73"/>
      <c r="AB11" s="73"/>
    </row>
    <row r="12" spans="1:28" x14ac:dyDescent="0.2">
      <c r="A12" s="807" t="s">
        <v>15913</v>
      </c>
      <c r="B12" s="808">
        <v>0</v>
      </c>
      <c r="C12" s="808">
        <v>0</v>
      </c>
      <c r="D12" s="808">
        <v>19</v>
      </c>
      <c r="E12" s="808">
        <v>0</v>
      </c>
      <c r="F12" s="808">
        <v>0</v>
      </c>
      <c r="G12" s="808">
        <v>0</v>
      </c>
      <c r="H12" s="808"/>
      <c r="I12" s="808">
        <v>0</v>
      </c>
      <c r="J12" s="808">
        <v>0</v>
      </c>
      <c r="K12" s="809">
        <v>271480.58987768105</v>
      </c>
      <c r="L12" s="810">
        <v>3257767.0785321724</v>
      </c>
      <c r="M12" s="808">
        <v>0</v>
      </c>
      <c r="N12" s="808">
        <v>0</v>
      </c>
      <c r="O12" s="808">
        <v>22</v>
      </c>
      <c r="P12" s="817">
        <v>0</v>
      </c>
      <c r="Q12" s="817">
        <v>0</v>
      </c>
      <c r="R12" s="817">
        <v>0</v>
      </c>
      <c r="S12" s="817"/>
      <c r="T12" s="817">
        <v>0</v>
      </c>
      <c r="U12" s="817">
        <v>0</v>
      </c>
      <c r="V12" s="809">
        <v>554802.76806934748</v>
      </c>
      <c r="W12" s="810">
        <v>3328816.6084160847</v>
      </c>
      <c r="AA12" s="73"/>
      <c r="AB12" s="73"/>
    </row>
    <row r="13" spans="1:28" x14ac:dyDescent="0.2">
      <c r="A13" s="807" t="s">
        <v>15914</v>
      </c>
      <c r="B13" s="808"/>
      <c r="C13" s="808"/>
      <c r="D13" s="808">
        <v>4</v>
      </c>
      <c r="E13" s="808"/>
      <c r="F13" s="808"/>
      <c r="G13" s="808"/>
      <c r="H13" s="808"/>
      <c r="I13" s="808"/>
      <c r="J13" s="808"/>
      <c r="K13" s="809">
        <v>62400</v>
      </c>
      <c r="L13" s="810">
        <v>751200</v>
      </c>
      <c r="M13" s="808"/>
      <c r="N13" s="808"/>
      <c r="O13" s="808">
        <v>10</v>
      </c>
      <c r="P13" s="817"/>
      <c r="Q13" s="817"/>
      <c r="R13" s="817"/>
      <c r="S13" s="817"/>
      <c r="T13" s="817"/>
      <c r="U13" s="817"/>
      <c r="V13" s="809">
        <v>156000</v>
      </c>
      <c r="W13" s="810">
        <v>1878000</v>
      </c>
      <c r="AA13" s="73"/>
      <c r="AB13" s="73"/>
    </row>
    <row r="14" spans="1:28" x14ac:dyDescent="0.2">
      <c r="A14" s="807" t="s">
        <v>15915</v>
      </c>
      <c r="B14" s="808"/>
      <c r="C14" s="808"/>
      <c r="D14" s="808">
        <v>38</v>
      </c>
      <c r="E14" s="808"/>
      <c r="F14" s="808"/>
      <c r="G14" s="808"/>
      <c r="H14" s="808"/>
      <c r="I14" s="808"/>
      <c r="J14" s="808"/>
      <c r="K14" s="809"/>
      <c r="L14" s="810">
        <v>5722804.6838843571</v>
      </c>
      <c r="M14" s="808"/>
      <c r="N14" s="808"/>
      <c r="O14" s="808">
        <v>38</v>
      </c>
      <c r="P14" s="817"/>
      <c r="Q14" s="817"/>
      <c r="R14" s="817"/>
      <c r="S14" s="817"/>
      <c r="T14" s="817"/>
      <c r="U14" s="817"/>
      <c r="V14" s="809"/>
      <c r="W14" s="810">
        <v>6163412.3999999957</v>
      </c>
      <c r="AA14" s="73"/>
      <c r="AB14" s="73"/>
    </row>
    <row r="15" spans="1:28" x14ac:dyDescent="0.2">
      <c r="A15" s="807" t="s">
        <v>15916</v>
      </c>
      <c r="B15" s="808"/>
      <c r="C15" s="808">
        <v>19</v>
      </c>
      <c r="D15" s="808">
        <v>205</v>
      </c>
      <c r="E15" s="808"/>
      <c r="F15" s="808"/>
      <c r="G15" s="808"/>
      <c r="H15" s="808"/>
      <c r="I15" s="808">
        <v>28</v>
      </c>
      <c r="J15" s="808"/>
      <c r="K15" s="809">
        <v>1432544</v>
      </c>
      <c r="L15" s="810">
        <v>16962827.710000001</v>
      </c>
      <c r="M15" s="808"/>
      <c r="N15" s="808">
        <v>19</v>
      </c>
      <c r="O15" s="808">
        <v>205</v>
      </c>
      <c r="P15" s="817"/>
      <c r="Q15" s="817"/>
      <c r="R15" s="817"/>
      <c r="S15" s="817"/>
      <c r="T15" s="817"/>
      <c r="U15" s="817"/>
      <c r="V15" s="809">
        <v>1418244</v>
      </c>
      <c r="W15" s="810">
        <v>19342444</v>
      </c>
      <c r="X15" s="57"/>
      <c r="AA15" s="73"/>
      <c r="AB15" s="73"/>
    </row>
    <row r="16" spans="1:28" x14ac:dyDescent="0.2">
      <c r="A16" s="807" t="s">
        <v>15917</v>
      </c>
      <c r="B16" s="808"/>
      <c r="C16" s="808"/>
      <c r="D16" s="808"/>
      <c r="E16" s="808"/>
      <c r="F16" s="808"/>
      <c r="G16" s="808"/>
      <c r="H16" s="808"/>
      <c r="I16" s="808"/>
      <c r="J16" s="808"/>
      <c r="K16" s="809"/>
      <c r="L16" s="810"/>
      <c r="M16" s="808"/>
      <c r="N16" s="808"/>
      <c r="O16" s="808"/>
      <c r="P16" s="817"/>
      <c r="Q16" s="817"/>
      <c r="R16" s="817"/>
      <c r="S16" s="817"/>
      <c r="T16" s="817"/>
      <c r="U16" s="817"/>
      <c r="V16" s="809"/>
      <c r="W16" s="810"/>
      <c r="AA16" s="73"/>
      <c r="AB16" s="73"/>
    </row>
    <row r="17" spans="1:28" x14ac:dyDescent="0.2">
      <c r="A17" s="51"/>
      <c r="B17" s="808"/>
      <c r="C17" s="808"/>
      <c r="D17" s="808"/>
      <c r="E17" s="808"/>
      <c r="F17" s="808"/>
      <c r="G17" s="808"/>
      <c r="H17" s="808"/>
      <c r="I17" s="808"/>
      <c r="J17" s="808"/>
      <c r="K17" s="809"/>
      <c r="L17" s="810"/>
      <c r="M17" s="808"/>
      <c r="N17" s="808"/>
      <c r="O17" s="808"/>
      <c r="P17" s="817"/>
      <c r="Q17" s="817"/>
      <c r="R17" s="817"/>
      <c r="S17" s="817"/>
      <c r="T17" s="817"/>
      <c r="U17" s="817"/>
      <c r="V17" s="809"/>
      <c r="W17" s="810"/>
      <c r="AA17" s="73"/>
      <c r="AB17" s="73"/>
    </row>
    <row r="18" spans="1:28" x14ac:dyDescent="0.2">
      <c r="A18" s="22" t="s">
        <v>4</v>
      </c>
      <c r="B18" s="811">
        <f>SUM(B19:B27)</f>
        <v>132</v>
      </c>
      <c r="C18" s="811">
        <f t="shared" ref="C18:W18" si="1">SUM(C19:C27)</f>
        <v>482</v>
      </c>
      <c r="D18" s="811">
        <f t="shared" si="1"/>
        <v>2171</v>
      </c>
      <c r="E18" s="811">
        <f t="shared" si="1"/>
        <v>0</v>
      </c>
      <c r="F18" s="811">
        <f t="shared" si="1"/>
        <v>0</v>
      </c>
      <c r="G18" s="811">
        <f t="shared" si="1"/>
        <v>0</v>
      </c>
      <c r="H18" s="811">
        <f t="shared" si="1"/>
        <v>0</v>
      </c>
      <c r="I18" s="811">
        <f t="shared" si="1"/>
        <v>77</v>
      </c>
      <c r="J18" s="811">
        <f t="shared" si="1"/>
        <v>0</v>
      </c>
      <c r="K18" s="805">
        <f t="shared" si="1"/>
        <v>10276103.899100469</v>
      </c>
      <c r="L18" s="806">
        <f t="shared" si="1"/>
        <v>202948568.73157051</v>
      </c>
      <c r="M18" s="811">
        <f t="shared" si="1"/>
        <v>138</v>
      </c>
      <c r="N18" s="811">
        <f t="shared" si="1"/>
        <v>482</v>
      </c>
      <c r="O18" s="811">
        <f t="shared" si="1"/>
        <v>2321</v>
      </c>
      <c r="P18" s="818">
        <f t="shared" si="1"/>
        <v>0</v>
      </c>
      <c r="Q18" s="818">
        <f t="shared" si="1"/>
        <v>0</v>
      </c>
      <c r="R18" s="818">
        <f t="shared" si="1"/>
        <v>0</v>
      </c>
      <c r="S18" s="818">
        <f t="shared" si="1"/>
        <v>0</v>
      </c>
      <c r="T18" s="818">
        <f t="shared" si="1"/>
        <v>0</v>
      </c>
      <c r="U18" s="818">
        <f t="shared" si="1"/>
        <v>0</v>
      </c>
      <c r="V18" s="805">
        <f t="shared" si="1"/>
        <v>13239995.182721008</v>
      </c>
      <c r="W18" s="806">
        <f t="shared" si="1"/>
        <v>220827721.88632444</v>
      </c>
      <c r="AA18" s="73"/>
      <c r="AB18" s="73"/>
    </row>
    <row r="19" spans="1:28" x14ac:dyDescent="0.2">
      <c r="A19" s="807" t="s">
        <v>15910</v>
      </c>
      <c r="B19" s="808">
        <v>132</v>
      </c>
      <c r="C19" s="808">
        <v>0</v>
      </c>
      <c r="D19" s="808">
        <v>0</v>
      </c>
      <c r="E19" s="808">
        <v>0</v>
      </c>
      <c r="F19" s="808">
        <v>0</v>
      </c>
      <c r="G19" s="808"/>
      <c r="H19" s="808">
        <v>0</v>
      </c>
      <c r="I19" s="808">
        <v>0</v>
      </c>
      <c r="J19" s="808"/>
      <c r="K19" s="809">
        <v>422106.63999999996</v>
      </c>
      <c r="L19" s="810">
        <v>5065279.68</v>
      </c>
      <c r="M19" s="808">
        <v>138</v>
      </c>
      <c r="N19" s="808">
        <v>0</v>
      </c>
      <c r="O19" s="808">
        <v>0</v>
      </c>
      <c r="P19" s="817">
        <v>0</v>
      </c>
      <c r="Q19" s="817">
        <v>0</v>
      </c>
      <c r="R19" s="817">
        <v>0</v>
      </c>
      <c r="S19" s="817">
        <v>0</v>
      </c>
      <c r="T19" s="817">
        <v>0</v>
      </c>
      <c r="U19" s="817">
        <v>0</v>
      </c>
      <c r="V19" s="809">
        <v>441416.58</v>
      </c>
      <c r="W19" s="810">
        <v>5296998.96</v>
      </c>
      <c r="AA19" s="73"/>
      <c r="AB19" s="73"/>
    </row>
    <row r="20" spans="1:28" x14ac:dyDescent="0.2">
      <c r="A20" s="807" t="s">
        <v>15911</v>
      </c>
      <c r="B20" s="808"/>
      <c r="C20" s="808">
        <v>302</v>
      </c>
      <c r="D20" s="808">
        <v>588</v>
      </c>
      <c r="E20" s="808"/>
      <c r="F20" s="808"/>
      <c r="G20" s="808"/>
      <c r="H20" s="808"/>
      <c r="I20" s="808">
        <v>77</v>
      </c>
      <c r="J20" s="808"/>
      <c r="K20" s="809">
        <v>5302773.4099999992</v>
      </c>
      <c r="L20" s="810">
        <v>83644349.159999967</v>
      </c>
      <c r="M20" s="808"/>
      <c r="N20" s="808">
        <v>302</v>
      </c>
      <c r="O20" s="808">
        <v>588</v>
      </c>
      <c r="P20" s="817"/>
      <c r="Q20" s="817"/>
      <c r="R20" s="817"/>
      <c r="S20" s="817"/>
      <c r="T20" s="817"/>
      <c r="U20" s="817"/>
      <c r="V20" s="809">
        <v>5302773.4099999992</v>
      </c>
      <c r="W20" s="810">
        <v>85278172.159999967</v>
      </c>
      <c r="X20" s="57"/>
      <c r="AA20" s="73"/>
      <c r="AB20" s="73"/>
    </row>
    <row r="21" spans="1:28" x14ac:dyDescent="0.2">
      <c r="A21" s="807" t="s">
        <v>15912</v>
      </c>
      <c r="B21" s="808"/>
      <c r="C21" s="808">
        <v>180</v>
      </c>
      <c r="D21" s="808">
        <v>131</v>
      </c>
      <c r="E21" s="808"/>
      <c r="F21" s="808"/>
      <c r="G21" s="808"/>
      <c r="H21" s="808"/>
      <c r="I21" s="808"/>
      <c r="J21" s="808"/>
      <c r="K21" s="809">
        <v>1991020</v>
      </c>
      <c r="L21" s="810">
        <v>25430875.609999999</v>
      </c>
      <c r="M21" s="808"/>
      <c r="N21" s="808">
        <v>180</v>
      </c>
      <c r="O21" s="808">
        <v>131</v>
      </c>
      <c r="P21" s="817"/>
      <c r="Q21" s="817"/>
      <c r="R21" s="817"/>
      <c r="S21" s="817"/>
      <c r="T21" s="817"/>
      <c r="U21" s="817"/>
      <c r="V21" s="809">
        <v>1991020</v>
      </c>
      <c r="W21" s="810">
        <v>25430875.609999999</v>
      </c>
      <c r="AA21" s="73"/>
      <c r="AB21" s="73"/>
    </row>
    <row r="22" spans="1:28" x14ac:dyDescent="0.2">
      <c r="A22" s="807" t="s">
        <v>519</v>
      </c>
      <c r="B22" s="808"/>
      <c r="C22" s="808"/>
      <c r="D22" s="808"/>
      <c r="E22" s="808"/>
      <c r="F22" s="808"/>
      <c r="G22" s="808"/>
      <c r="H22" s="808"/>
      <c r="I22" s="808"/>
      <c r="J22" s="808"/>
      <c r="K22" s="809"/>
      <c r="L22" s="810"/>
      <c r="M22" s="808"/>
      <c r="N22" s="808"/>
      <c r="O22" s="808"/>
      <c r="P22" s="817"/>
      <c r="Q22" s="817"/>
      <c r="R22" s="817"/>
      <c r="S22" s="817"/>
      <c r="T22" s="817"/>
      <c r="U22" s="817"/>
      <c r="V22" s="809"/>
      <c r="W22" s="810"/>
      <c r="AA22" s="73"/>
      <c r="AB22" s="73"/>
    </row>
    <row r="23" spans="1:28" x14ac:dyDescent="0.2">
      <c r="A23" s="807" t="s">
        <v>15913</v>
      </c>
      <c r="B23" s="808">
        <v>0</v>
      </c>
      <c r="C23" s="808">
        <v>0</v>
      </c>
      <c r="D23" s="808">
        <v>195</v>
      </c>
      <c r="E23" s="808">
        <v>0</v>
      </c>
      <c r="F23" s="808">
        <v>0</v>
      </c>
      <c r="G23" s="808">
        <v>0</v>
      </c>
      <c r="H23" s="808"/>
      <c r="I23" s="808">
        <v>0</v>
      </c>
      <c r="J23" s="808">
        <v>0</v>
      </c>
      <c r="K23" s="809">
        <v>1945903.8491004712</v>
      </c>
      <c r="L23" s="810">
        <v>23350846.189205654</v>
      </c>
      <c r="M23" s="808">
        <v>0</v>
      </c>
      <c r="N23" s="808">
        <v>0</v>
      </c>
      <c r="O23" s="808">
        <v>228</v>
      </c>
      <c r="P23" s="817">
        <v>0</v>
      </c>
      <c r="Q23" s="817">
        <v>0</v>
      </c>
      <c r="R23" s="817">
        <v>0</v>
      </c>
      <c r="S23" s="817"/>
      <c r="T23" s="817">
        <v>0</v>
      </c>
      <c r="U23" s="817">
        <v>0</v>
      </c>
      <c r="V23" s="809">
        <v>3976685.1927210088</v>
      </c>
      <c r="W23" s="810">
        <v>23860111.156326052</v>
      </c>
      <c r="AA23" s="73"/>
      <c r="AB23" s="73"/>
    </row>
    <row r="24" spans="1:28" x14ac:dyDescent="0.2">
      <c r="A24" s="807" t="s">
        <v>15914</v>
      </c>
      <c r="B24" s="808"/>
      <c r="C24" s="808"/>
      <c r="D24" s="808">
        <v>77</v>
      </c>
      <c r="E24" s="808"/>
      <c r="F24" s="808"/>
      <c r="G24" s="808"/>
      <c r="H24" s="808"/>
      <c r="I24" s="808"/>
      <c r="J24" s="808"/>
      <c r="K24" s="809">
        <v>614300</v>
      </c>
      <c r="L24" s="810">
        <v>7417800</v>
      </c>
      <c r="M24" s="808"/>
      <c r="N24" s="808"/>
      <c r="O24" s="808">
        <v>194</v>
      </c>
      <c r="P24" s="817"/>
      <c r="Q24" s="817"/>
      <c r="R24" s="817"/>
      <c r="S24" s="817"/>
      <c r="T24" s="817"/>
      <c r="U24" s="817"/>
      <c r="V24" s="809">
        <v>1528100</v>
      </c>
      <c r="W24" s="810">
        <v>18453600</v>
      </c>
      <c r="AA24" s="73"/>
      <c r="AB24" s="73"/>
    </row>
    <row r="25" spans="1:28" x14ac:dyDescent="0.2">
      <c r="A25" s="807" t="s">
        <v>15915</v>
      </c>
      <c r="B25" s="808"/>
      <c r="C25" s="808"/>
      <c r="D25" s="808">
        <v>1180</v>
      </c>
      <c r="E25" s="808"/>
      <c r="F25" s="808"/>
      <c r="G25" s="808"/>
      <c r="H25" s="808"/>
      <c r="I25" s="808"/>
      <c r="J25" s="808"/>
      <c r="K25" s="809"/>
      <c r="L25" s="810">
        <v>58039418.092364877</v>
      </c>
      <c r="M25" s="808"/>
      <c r="N25" s="808"/>
      <c r="O25" s="808">
        <v>1180</v>
      </c>
      <c r="P25" s="817"/>
      <c r="Q25" s="817"/>
      <c r="R25" s="817"/>
      <c r="S25" s="817"/>
      <c r="T25" s="817"/>
      <c r="U25" s="817"/>
      <c r="V25" s="809"/>
      <c r="W25" s="810">
        <v>62507963.99999842</v>
      </c>
      <c r="X25" s="57"/>
      <c r="AA25" s="73"/>
      <c r="AB25" s="73"/>
    </row>
    <row r="26" spans="1:28" x14ac:dyDescent="0.2">
      <c r="A26" s="807" t="s">
        <v>15916</v>
      </c>
      <c r="B26" s="808"/>
      <c r="C26" s="808"/>
      <c r="D26" s="808"/>
      <c r="E26" s="808"/>
      <c r="F26" s="808"/>
      <c r="G26" s="808"/>
      <c r="H26" s="808"/>
      <c r="I26" s="808"/>
      <c r="J26" s="808"/>
      <c r="K26" s="809"/>
      <c r="L26" s="810"/>
      <c r="M26" s="808"/>
      <c r="N26" s="808"/>
      <c r="O26" s="808"/>
      <c r="P26" s="817"/>
      <c r="Q26" s="817"/>
      <c r="R26" s="817"/>
      <c r="S26" s="817"/>
      <c r="T26" s="817"/>
      <c r="U26" s="817"/>
      <c r="V26" s="809"/>
      <c r="W26" s="810"/>
      <c r="AA26" s="73"/>
      <c r="AB26" s="73"/>
    </row>
    <row r="27" spans="1:28" x14ac:dyDescent="0.2">
      <c r="A27" s="807" t="s">
        <v>15917</v>
      </c>
      <c r="B27" s="808"/>
      <c r="C27" s="808"/>
      <c r="D27" s="808"/>
      <c r="E27" s="808"/>
      <c r="F27" s="808"/>
      <c r="G27" s="808"/>
      <c r="H27" s="808"/>
      <c r="I27" s="808"/>
      <c r="J27" s="808"/>
      <c r="K27" s="809"/>
      <c r="L27" s="810"/>
      <c r="M27" s="808"/>
      <c r="N27" s="808"/>
      <c r="O27" s="808"/>
      <c r="P27" s="817"/>
      <c r="Q27" s="817"/>
      <c r="R27" s="817"/>
      <c r="S27" s="817"/>
      <c r="T27" s="817"/>
      <c r="U27" s="817"/>
      <c r="V27" s="809"/>
      <c r="W27" s="810"/>
      <c r="AA27" s="73"/>
      <c r="AB27" s="73"/>
    </row>
    <row r="28" spans="1:28" x14ac:dyDescent="0.2">
      <c r="A28" s="807"/>
      <c r="B28" s="808"/>
      <c r="C28" s="808"/>
      <c r="D28" s="808"/>
      <c r="E28" s="808"/>
      <c r="F28" s="808"/>
      <c r="G28" s="808"/>
      <c r="H28" s="808"/>
      <c r="I28" s="808"/>
      <c r="J28" s="808"/>
      <c r="K28" s="809"/>
      <c r="L28" s="810"/>
      <c r="M28" s="809"/>
      <c r="N28" s="809"/>
      <c r="O28" s="809"/>
      <c r="P28" s="817"/>
      <c r="Q28" s="817"/>
      <c r="R28" s="817"/>
      <c r="S28" s="817"/>
      <c r="T28" s="817"/>
      <c r="U28" s="817"/>
      <c r="V28" s="809"/>
      <c r="W28" s="810"/>
      <c r="AA28" s="73"/>
      <c r="AB28" s="73"/>
    </row>
    <row r="29" spans="1:28" x14ac:dyDescent="0.2">
      <c r="A29" s="22" t="s">
        <v>5</v>
      </c>
      <c r="B29" s="811">
        <f>SUM(B30:B38)</f>
        <v>459</v>
      </c>
      <c r="C29" s="811">
        <f t="shared" ref="C29:W29" si="2">SUM(C30:C38)</f>
        <v>283</v>
      </c>
      <c r="D29" s="811">
        <f t="shared" si="2"/>
        <v>202</v>
      </c>
      <c r="E29" s="811">
        <f t="shared" si="2"/>
        <v>0</v>
      </c>
      <c r="F29" s="811">
        <f t="shared" si="2"/>
        <v>0</v>
      </c>
      <c r="G29" s="811">
        <f t="shared" si="2"/>
        <v>0</v>
      </c>
      <c r="H29" s="811">
        <f t="shared" si="2"/>
        <v>0</v>
      </c>
      <c r="I29" s="811">
        <f t="shared" si="2"/>
        <v>0</v>
      </c>
      <c r="J29" s="811">
        <f t="shared" si="2"/>
        <v>0</v>
      </c>
      <c r="K29" s="805">
        <f t="shared" si="2"/>
        <v>1682592.9258893176</v>
      </c>
      <c r="L29" s="806">
        <f t="shared" si="2"/>
        <v>31599290.861220129</v>
      </c>
      <c r="M29" s="811">
        <f t="shared" si="2"/>
        <v>466</v>
      </c>
      <c r="N29" s="811">
        <f t="shared" si="2"/>
        <v>283</v>
      </c>
      <c r="O29" s="811">
        <f t="shared" si="2"/>
        <v>204</v>
      </c>
      <c r="P29" s="818">
        <f t="shared" si="2"/>
        <v>0</v>
      </c>
      <c r="Q29" s="818">
        <f t="shared" si="2"/>
        <v>0</v>
      </c>
      <c r="R29" s="818">
        <f t="shared" si="2"/>
        <v>0</v>
      </c>
      <c r="S29" s="818">
        <f t="shared" si="2"/>
        <v>0</v>
      </c>
      <c r="T29" s="818">
        <f t="shared" si="2"/>
        <v>0</v>
      </c>
      <c r="U29" s="818">
        <f t="shared" si="2"/>
        <v>0</v>
      </c>
      <c r="V29" s="805">
        <f t="shared" si="2"/>
        <v>1818309.4622352924</v>
      </c>
      <c r="W29" s="806">
        <f t="shared" si="2"/>
        <v>32281725.240078401</v>
      </c>
      <c r="AA29" s="73"/>
      <c r="AB29" s="73"/>
    </row>
    <row r="30" spans="1:28" x14ac:dyDescent="0.2">
      <c r="A30" s="807" t="s">
        <v>15910</v>
      </c>
      <c r="B30" s="808">
        <v>457</v>
      </c>
      <c r="C30" s="808">
        <v>0</v>
      </c>
      <c r="D30" s="808">
        <v>0</v>
      </c>
      <c r="E30" s="808">
        <v>0</v>
      </c>
      <c r="F30" s="808">
        <v>0</v>
      </c>
      <c r="G30" s="808">
        <v>0</v>
      </c>
      <c r="H30" s="808">
        <v>0</v>
      </c>
      <c r="I30" s="808">
        <v>0</v>
      </c>
      <c r="J30" s="808"/>
      <c r="K30" s="809">
        <v>1235512.8399999999</v>
      </c>
      <c r="L30" s="810">
        <v>14826154.079999998</v>
      </c>
      <c r="M30" s="808">
        <v>464</v>
      </c>
      <c r="N30" s="808">
        <v>0</v>
      </c>
      <c r="O30" s="808">
        <v>0</v>
      </c>
      <c r="P30" s="817">
        <v>0</v>
      </c>
      <c r="Q30" s="817">
        <v>0</v>
      </c>
      <c r="R30" s="817">
        <v>0</v>
      </c>
      <c r="S30" s="817">
        <v>0</v>
      </c>
      <c r="T30" s="817">
        <v>0</v>
      </c>
      <c r="U30" s="817">
        <v>0</v>
      </c>
      <c r="V30" s="809">
        <v>1254414.0899999999</v>
      </c>
      <c r="W30" s="810">
        <v>15052969.08</v>
      </c>
      <c r="X30" s="57"/>
      <c r="AA30" s="73"/>
      <c r="AB30" s="73"/>
    </row>
    <row r="31" spans="1:28" ht="12" x14ac:dyDescent="0.2">
      <c r="A31" s="807" t="s">
        <v>15911</v>
      </c>
      <c r="B31" s="808"/>
      <c r="C31" s="808">
        <v>184</v>
      </c>
      <c r="D31" s="808"/>
      <c r="E31" s="808"/>
      <c r="F31" s="808"/>
      <c r="G31" s="808"/>
      <c r="H31" s="808"/>
      <c r="I31" s="808"/>
      <c r="J31" s="808"/>
      <c r="K31" s="809">
        <v>107871.63999999994</v>
      </c>
      <c r="L31" s="810">
        <v>6507802.9999999944</v>
      </c>
      <c r="M31" s="808"/>
      <c r="N31" s="808">
        <v>184</v>
      </c>
      <c r="O31" s="808"/>
      <c r="P31" s="817"/>
      <c r="Q31" s="817"/>
      <c r="R31" s="817"/>
      <c r="S31" s="817"/>
      <c r="T31" s="817"/>
      <c r="U31" s="817"/>
      <c r="V31" s="809">
        <v>107871.63999999994</v>
      </c>
      <c r="W31" s="810">
        <v>6507802.9999999944</v>
      </c>
      <c r="X31" s="73"/>
      <c r="Y31" s="73"/>
      <c r="Z31" s="73"/>
      <c r="AA31" s="73"/>
      <c r="AB31" s="73"/>
    </row>
    <row r="32" spans="1:28" ht="12" x14ac:dyDescent="0.2">
      <c r="A32" s="807" t="s">
        <v>15912</v>
      </c>
      <c r="B32" s="808"/>
      <c r="C32" s="808">
        <v>65</v>
      </c>
      <c r="D32" s="808">
        <v>19</v>
      </c>
      <c r="E32" s="808"/>
      <c r="F32" s="808"/>
      <c r="G32" s="808"/>
      <c r="H32" s="808"/>
      <c r="I32" s="808"/>
      <c r="J32" s="808"/>
      <c r="K32" s="809">
        <v>188280</v>
      </c>
      <c r="L32" s="810">
        <v>3002818.66</v>
      </c>
      <c r="M32" s="808"/>
      <c r="N32" s="808">
        <v>65</v>
      </c>
      <c r="O32" s="808">
        <v>19</v>
      </c>
      <c r="P32" s="817"/>
      <c r="Q32" s="817"/>
      <c r="R32" s="817"/>
      <c r="S32" s="817"/>
      <c r="T32" s="817"/>
      <c r="U32" s="817"/>
      <c r="V32" s="809">
        <v>188280</v>
      </c>
      <c r="W32" s="810">
        <v>3002818.66</v>
      </c>
      <c r="X32" s="73"/>
      <c r="Y32" s="73"/>
      <c r="Z32" s="73"/>
      <c r="AA32" s="73"/>
      <c r="AB32" s="73"/>
    </row>
    <row r="33" spans="1:28" ht="12" x14ac:dyDescent="0.2">
      <c r="A33" s="807" t="s">
        <v>519</v>
      </c>
      <c r="B33" s="808"/>
      <c r="C33" s="808"/>
      <c r="D33" s="808"/>
      <c r="E33" s="808"/>
      <c r="F33" s="808"/>
      <c r="G33" s="808"/>
      <c r="H33" s="808"/>
      <c r="I33" s="808"/>
      <c r="J33" s="808"/>
      <c r="K33" s="809"/>
      <c r="L33" s="810"/>
      <c r="M33" s="808"/>
      <c r="N33" s="808"/>
      <c r="O33" s="808"/>
      <c r="P33" s="817"/>
      <c r="Q33" s="817"/>
      <c r="R33" s="817"/>
      <c r="S33" s="817"/>
      <c r="T33" s="817"/>
      <c r="U33" s="817"/>
      <c r="V33" s="809"/>
      <c r="W33" s="810"/>
      <c r="X33" s="73"/>
      <c r="Y33" s="73"/>
      <c r="Z33" s="73"/>
      <c r="AA33" s="73"/>
      <c r="AB33" s="73"/>
    </row>
    <row r="34" spans="1:28" x14ac:dyDescent="0.2">
      <c r="A34" s="807" t="s">
        <v>15913</v>
      </c>
      <c r="B34" s="808">
        <v>0</v>
      </c>
      <c r="C34" s="808">
        <v>0</v>
      </c>
      <c r="D34" s="808">
        <v>18</v>
      </c>
      <c r="E34" s="808">
        <v>0</v>
      </c>
      <c r="F34" s="808">
        <v>0</v>
      </c>
      <c r="G34" s="808">
        <v>0</v>
      </c>
      <c r="H34" s="808"/>
      <c r="I34" s="808">
        <v>0</v>
      </c>
      <c r="J34" s="808">
        <v>0</v>
      </c>
      <c r="K34" s="809">
        <v>114328.445889318</v>
      </c>
      <c r="L34" s="810">
        <v>1371941.3506718159</v>
      </c>
      <c r="M34" s="808">
        <v>0</v>
      </c>
      <c r="N34" s="808">
        <v>0</v>
      </c>
      <c r="O34" s="808">
        <v>21</v>
      </c>
      <c r="P34" s="817">
        <v>0</v>
      </c>
      <c r="Q34" s="817">
        <v>0</v>
      </c>
      <c r="R34" s="817">
        <v>0</v>
      </c>
      <c r="S34" s="817"/>
      <c r="T34" s="817">
        <v>0</v>
      </c>
      <c r="U34" s="817">
        <v>0</v>
      </c>
      <c r="V34" s="809">
        <v>233643.73223529276</v>
      </c>
      <c r="W34" s="810">
        <v>1401862.3934117565</v>
      </c>
    </row>
    <row r="35" spans="1:28" x14ac:dyDescent="0.2">
      <c r="A35" s="807" t="s">
        <v>15914</v>
      </c>
      <c r="B35" s="808"/>
      <c r="C35" s="808"/>
      <c r="D35" s="808">
        <v>9</v>
      </c>
      <c r="E35" s="808"/>
      <c r="F35" s="808"/>
      <c r="G35" s="808"/>
      <c r="H35" s="808"/>
      <c r="I35" s="808"/>
      <c r="J35" s="808"/>
      <c r="K35" s="809">
        <v>36600</v>
      </c>
      <c r="L35" s="810">
        <v>444600</v>
      </c>
      <c r="M35" s="808"/>
      <c r="N35" s="808"/>
      <c r="O35" s="808">
        <v>8</v>
      </c>
      <c r="P35" s="817"/>
      <c r="Q35" s="817"/>
      <c r="R35" s="817"/>
      <c r="S35" s="817"/>
      <c r="T35" s="817"/>
      <c r="U35" s="817"/>
      <c r="V35" s="809">
        <v>34100</v>
      </c>
      <c r="W35" s="810">
        <v>414000</v>
      </c>
    </row>
    <row r="36" spans="1:28" x14ac:dyDescent="0.2">
      <c r="A36" s="807" t="s">
        <v>15915</v>
      </c>
      <c r="B36" s="808">
        <v>2</v>
      </c>
      <c r="C36" s="808">
        <v>34</v>
      </c>
      <c r="D36" s="808">
        <v>156</v>
      </c>
      <c r="E36" s="808"/>
      <c r="F36" s="808"/>
      <c r="G36" s="808"/>
      <c r="H36" s="808"/>
      <c r="I36" s="808"/>
      <c r="J36" s="808"/>
      <c r="K36" s="809"/>
      <c r="L36" s="810">
        <v>5445973.7705483204</v>
      </c>
      <c r="M36" s="808">
        <v>2</v>
      </c>
      <c r="N36" s="808">
        <v>34</v>
      </c>
      <c r="O36" s="808">
        <v>156</v>
      </c>
      <c r="P36" s="817"/>
      <c r="Q36" s="817"/>
      <c r="R36" s="817"/>
      <c r="S36" s="817"/>
      <c r="T36" s="817"/>
      <c r="U36" s="817"/>
      <c r="V36" s="809"/>
      <c r="W36" s="810">
        <v>5902272.1066666497</v>
      </c>
    </row>
    <row r="37" spans="1:28" x14ac:dyDescent="0.2">
      <c r="A37" s="807" t="s">
        <v>15916</v>
      </c>
      <c r="B37" s="808"/>
      <c r="C37" s="808"/>
      <c r="D37" s="808"/>
      <c r="E37" s="808"/>
      <c r="F37" s="808"/>
      <c r="G37" s="808"/>
      <c r="H37" s="808"/>
      <c r="I37" s="808"/>
      <c r="J37" s="808"/>
      <c r="K37" s="809"/>
      <c r="L37" s="810"/>
      <c r="M37" s="808"/>
      <c r="N37" s="808"/>
      <c r="O37" s="808"/>
      <c r="P37" s="817"/>
      <c r="Q37" s="817"/>
      <c r="R37" s="817"/>
      <c r="S37" s="817"/>
      <c r="T37" s="817"/>
      <c r="U37" s="817"/>
      <c r="V37" s="809"/>
      <c r="W37" s="810"/>
    </row>
    <row r="38" spans="1:28" x14ac:dyDescent="0.2">
      <c r="A38" s="807" t="s">
        <v>15917</v>
      </c>
      <c r="B38" s="808"/>
      <c r="C38" s="808"/>
      <c r="D38" s="808"/>
      <c r="E38" s="808"/>
      <c r="F38" s="808"/>
      <c r="G38" s="808"/>
      <c r="H38" s="808"/>
      <c r="I38" s="808"/>
      <c r="J38" s="808"/>
      <c r="K38" s="809"/>
      <c r="L38" s="810"/>
      <c r="M38" s="808"/>
      <c r="N38" s="808"/>
      <c r="O38" s="808"/>
      <c r="P38" s="817"/>
      <c r="Q38" s="817"/>
      <c r="R38" s="817"/>
      <c r="S38" s="817"/>
      <c r="T38" s="817"/>
      <c r="U38" s="817"/>
      <c r="V38" s="809"/>
      <c r="W38" s="810"/>
    </row>
    <row r="39" spans="1:28" x14ac:dyDescent="0.2">
      <c r="A39" s="21"/>
      <c r="B39" s="808"/>
      <c r="C39" s="808"/>
      <c r="D39" s="808"/>
      <c r="E39" s="808"/>
      <c r="F39" s="808"/>
      <c r="G39" s="808"/>
      <c r="H39" s="808"/>
      <c r="I39" s="808"/>
      <c r="J39" s="808"/>
      <c r="K39" s="809"/>
      <c r="L39" s="810"/>
      <c r="M39" s="808"/>
      <c r="N39" s="808"/>
      <c r="O39" s="808"/>
      <c r="P39" s="817"/>
      <c r="Q39" s="817"/>
      <c r="R39" s="817"/>
      <c r="S39" s="817"/>
      <c r="T39" s="817"/>
      <c r="U39" s="817"/>
      <c r="V39" s="809"/>
      <c r="W39" s="810"/>
    </row>
    <row r="40" spans="1:28" x14ac:dyDescent="0.2">
      <c r="A40" s="22" t="s">
        <v>6</v>
      </c>
      <c r="B40" s="811">
        <f>SUM(B41:B49)</f>
        <v>78</v>
      </c>
      <c r="C40" s="811">
        <f t="shared" ref="C40:W40" si="3">SUM(C41:C49)</f>
        <v>232</v>
      </c>
      <c r="D40" s="811">
        <f t="shared" si="3"/>
        <v>445</v>
      </c>
      <c r="E40" s="811">
        <f t="shared" si="3"/>
        <v>0</v>
      </c>
      <c r="F40" s="811">
        <f t="shared" si="3"/>
        <v>0</v>
      </c>
      <c r="G40" s="811">
        <f t="shared" si="3"/>
        <v>0</v>
      </c>
      <c r="H40" s="811">
        <f t="shared" si="3"/>
        <v>0</v>
      </c>
      <c r="I40" s="811">
        <f t="shared" si="3"/>
        <v>40</v>
      </c>
      <c r="J40" s="811">
        <f t="shared" si="3"/>
        <v>0</v>
      </c>
      <c r="K40" s="805">
        <f t="shared" si="3"/>
        <v>308639.89513252961</v>
      </c>
      <c r="L40" s="806">
        <f t="shared" si="3"/>
        <v>17358606.41479281</v>
      </c>
      <c r="M40" s="811">
        <f t="shared" si="3"/>
        <v>70</v>
      </c>
      <c r="N40" s="811">
        <f t="shared" si="3"/>
        <v>232</v>
      </c>
      <c r="O40" s="811">
        <f t="shared" si="3"/>
        <v>450</v>
      </c>
      <c r="P40" s="818">
        <f t="shared" si="3"/>
        <v>0</v>
      </c>
      <c r="Q40" s="818">
        <f t="shared" si="3"/>
        <v>0</v>
      </c>
      <c r="R40" s="818">
        <f t="shared" si="3"/>
        <v>0</v>
      </c>
      <c r="S40" s="818">
        <f t="shared" si="3"/>
        <v>0</v>
      </c>
      <c r="T40" s="818">
        <f t="shared" si="3"/>
        <v>40</v>
      </c>
      <c r="U40" s="818">
        <f t="shared" si="3"/>
        <v>0</v>
      </c>
      <c r="V40" s="805">
        <f t="shared" si="3"/>
        <v>327827.11364101735</v>
      </c>
      <c r="W40" s="806">
        <f t="shared" si="3"/>
        <v>17975104.141846105</v>
      </c>
    </row>
    <row r="41" spans="1:28" x14ac:dyDescent="0.2">
      <c r="A41" s="807" t="s">
        <v>15910</v>
      </c>
      <c r="B41" s="808">
        <v>78</v>
      </c>
      <c r="C41" s="808">
        <v>0</v>
      </c>
      <c r="D41" s="808">
        <v>0</v>
      </c>
      <c r="E41" s="808">
        <v>0</v>
      </c>
      <c r="F41" s="808">
        <v>0</v>
      </c>
      <c r="G41" s="808">
        <v>0</v>
      </c>
      <c r="H41" s="808">
        <v>0</v>
      </c>
      <c r="I41" s="808">
        <v>0</v>
      </c>
      <c r="J41" s="808"/>
      <c r="K41" s="809">
        <v>208364.53999999998</v>
      </c>
      <c r="L41" s="810">
        <v>2500374.4799999995</v>
      </c>
      <c r="M41" s="808">
        <v>70</v>
      </c>
      <c r="N41" s="808">
        <v>0</v>
      </c>
      <c r="O41" s="808">
        <v>0</v>
      </c>
      <c r="P41" s="817">
        <v>0</v>
      </c>
      <c r="Q41" s="817">
        <v>0</v>
      </c>
      <c r="R41" s="817">
        <v>0</v>
      </c>
      <c r="S41" s="817">
        <v>0</v>
      </c>
      <c r="T41" s="817">
        <v>0</v>
      </c>
      <c r="U41" s="817">
        <v>0</v>
      </c>
      <c r="V41" s="809">
        <v>187138.4</v>
      </c>
      <c r="W41" s="810">
        <v>2245660.7999999998</v>
      </c>
    </row>
    <row r="42" spans="1:28" x14ac:dyDescent="0.2">
      <c r="A42" s="807" t="s">
        <v>15911</v>
      </c>
      <c r="B42" s="808"/>
      <c r="C42" s="808">
        <v>227</v>
      </c>
      <c r="D42" s="808"/>
      <c r="E42" s="808"/>
      <c r="F42" s="808"/>
      <c r="G42" s="808"/>
      <c r="H42" s="808"/>
      <c r="I42" s="808"/>
      <c r="J42" s="808"/>
      <c r="K42" s="809">
        <v>53012.24000000002</v>
      </c>
      <c r="L42" s="810">
        <v>4181395.6000000034</v>
      </c>
      <c r="M42" s="808"/>
      <c r="N42" s="808">
        <v>227</v>
      </c>
      <c r="O42" s="808"/>
      <c r="P42" s="817"/>
      <c r="Q42" s="817"/>
      <c r="R42" s="817"/>
      <c r="S42" s="817"/>
      <c r="T42" s="817"/>
      <c r="U42" s="817"/>
      <c r="V42" s="809">
        <v>53012.24000000002</v>
      </c>
      <c r="W42" s="810">
        <v>4181395.6000000034</v>
      </c>
    </row>
    <row r="43" spans="1:28" x14ac:dyDescent="0.2">
      <c r="A43" s="807" t="s">
        <v>15912</v>
      </c>
      <c r="B43" s="808"/>
      <c r="C43" s="808">
        <v>5</v>
      </c>
      <c r="D43" s="808">
        <v>0</v>
      </c>
      <c r="E43" s="808"/>
      <c r="F43" s="808"/>
      <c r="G43" s="808"/>
      <c r="H43" s="808"/>
      <c r="I43" s="808"/>
      <c r="J43" s="808"/>
      <c r="K43" s="809">
        <v>7000</v>
      </c>
      <c r="L43" s="810">
        <v>120680.5</v>
      </c>
      <c r="M43" s="808"/>
      <c r="N43" s="808">
        <v>5</v>
      </c>
      <c r="O43" s="808">
        <v>0</v>
      </c>
      <c r="P43" s="817"/>
      <c r="Q43" s="817"/>
      <c r="R43" s="817"/>
      <c r="S43" s="817"/>
      <c r="T43" s="817"/>
      <c r="U43" s="817"/>
      <c r="V43" s="809">
        <v>7000</v>
      </c>
      <c r="W43" s="810">
        <v>120680.5</v>
      </c>
    </row>
    <row r="44" spans="1:28" x14ac:dyDescent="0.2">
      <c r="A44" s="807" t="s">
        <v>519</v>
      </c>
      <c r="B44" s="808"/>
      <c r="C44" s="808"/>
      <c r="D44" s="808"/>
      <c r="E44" s="808"/>
      <c r="F44" s="808"/>
      <c r="G44" s="808"/>
      <c r="H44" s="808"/>
      <c r="I44" s="808"/>
      <c r="J44" s="808"/>
      <c r="K44" s="809"/>
      <c r="L44" s="810"/>
      <c r="M44" s="808"/>
      <c r="N44" s="808"/>
      <c r="O44" s="808"/>
      <c r="P44" s="817"/>
      <c r="Q44" s="817"/>
      <c r="R44" s="817"/>
      <c r="S44" s="817"/>
      <c r="T44" s="817"/>
      <c r="U44" s="817"/>
      <c r="V44" s="809"/>
      <c r="W44" s="810"/>
    </row>
    <row r="45" spans="1:28" x14ac:dyDescent="0.2">
      <c r="A45" s="807" t="s">
        <v>15913</v>
      </c>
      <c r="B45" s="808">
        <v>0</v>
      </c>
      <c r="C45" s="808">
        <v>0</v>
      </c>
      <c r="D45" s="808">
        <v>8</v>
      </c>
      <c r="E45" s="808">
        <v>0</v>
      </c>
      <c r="F45" s="808">
        <v>0</v>
      </c>
      <c r="G45" s="808">
        <v>0</v>
      </c>
      <c r="H45" s="808"/>
      <c r="I45" s="808">
        <v>0</v>
      </c>
      <c r="J45" s="808">
        <v>0</v>
      </c>
      <c r="K45" s="809">
        <v>28663.11513252959</v>
      </c>
      <c r="L45" s="810">
        <v>343957.38159035507</v>
      </c>
      <c r="M45" s="808">
        <v>0</v>
      </c>
      <c r="N45" s="808">
        <v>0</v>
      </c>
      <c r="O45" s="808">
        <v>9</v>
      </c>
      <c r="P45" s="817">
        <v>0</v>
      </c>
      <c r="Q45" s="817">
        <v>0</v>
      </c>
      <c r="R45" s="817">
        <v>0</v>
      </c>
      <c r="S45" s="817"/>
      <c r="T45" s="817">
        <v>0</v>
      </c>
      <c r="U45" s="817">
        <v>0</v>
      </c>
      <c r="V45" s="809">
        <v>58576.473641017328</v>
      </c>
      <c r="W45" s="810">
        <v>351458.84184610395</v>
      </c>
    </row>
    <row r="46" spans="1:28" x14ac:dyDescent="0.2">
      <c r="A46" s="807" t="s">
        <v>15914</v>
      </c>
      <c r="B46" s="808"/>
      <c r="C46" s="808"/>
      <c r="D46" s="808">
        <v>4</v>
      </c>
      <c r="E46" s="808"/>
      <c r="F46" s="808"/>
      <c r="G46" s="808"/>
      <c r="H46" s="808"/>
      <c r="I46" s="808"/>
      <c r="J46" s="808"/>
      <c r="K46" s="809">
        <v>11600</v>
      </c>
      <c r="L46" s="810">
        <v>141600</v>
      </c>
      <c r="M46" s="808"/>
      <c r="N46" s="808"/>
      <c r="O46" s="808">
        <v>8</v>
      </c>
      <c r="P46" s="817"/>
      <c r="Q46" s="817"/>
      <c r="R46" s="817"/>
      <c r="S46" s="817"/>
      <c r="T46" s="817"/>
      <c r="U46" s="817"/>
      <c r="V46" s="809">
        <v>22100</v>
      </c>
      <c r="W46" s="810">
        <v>270000</v>
      </c>
    </row>
    <row r="47" spans="1:28" x14ac:dyDescent="0.2">
      <c r="A47" s="807" t="s">
        <v>15915</v>
      </c>
      <c r="B47" s="808"/>
      <c r="C47" s="808"/>
      <c r="D47" s="808">
        <v>433</v>
      </c>
      <c r="E47" s="808"/>
      <c r="F47" s="808"/>
      <c r="G47" s="808"/>
      <c r="H47" s="808"/>
      <c r="I47" s="808">
        <v>40</v>
      </c>
      <c r="J47" s="808"/>
      <c r="K47" s="809"/>
      <c r="L47" s="810">
        <v>10070598.453202451</v>
      </c>
      <c r="M47" s="808"/>
      <c r="N47" s="808"/>
      <c r="O47" s="808">
        <v>433</v>
      </c>
      <c r="P47" s="817"/>
      <c r="Q47" s="817"/>
      <c r="R47" s="817"/>
      <c r="S47" s="817"/>
      <c r="T47" s="817">
        <v>40</v>
      </c>
      <c r="U47" s="817"/>
      <c r="V47" s="809"/>
      <c r="W47" s="810">
        <v>10805908.4</v>
      </c>
    </row>
    <row r="48" spans="1:28" x14ac:dyDescent="0.2">
      <c r="A48" s="807" t="s">
        <v>15916</v>
      </c>
      <c r="B48" s="808"/>
      <c r="C48" s="808"/>
      <c r="D48" s="808"/>
      <c r="E48" s="808"/>
      <c r="F48" s="808"/>
      <c r="G48" s="808"/>
      <c r="H48" s="808"/>
      <c r="I48" s="808"/>
      <c r="J48" s="808"/>
      <c r="K48" s="809"/>
      <c r="L48" s="810"/>
      <c r="M48" s="808"/>
      <c r="N48" s="808"/>
      <c r="O48" s="808"/>
      <c r="P48" s="817"/>
      <c r="Q48" s="817"/>
      <c r="R48" s="817"/>
      <c r="S48" s="817"/>
      <c r="T48" s="817"/>
      <c r="U48" s="817"/>
      <c r="V48" s="809"/>
      <c r="W48" s="810"/>
    </row>
    <row r="49" spans="1:23" x14ac:dyDescent="0.2">
      <c r="A49" s="807" t="s">
        <v>15917</v>
      </c>
      <c r="B49" s="808"/>
      <c r="C49" s="808"/>
      <c r="D49" s="808"/>
      <c r="E49" s="808"/>
      <c r="F49" s="808"/>
      <c r="G49" s="808"/>
      <c r="H49" s="808"/>
      <c r="I49" s="808"/>
      <c r="J49" s="808"/>
      <c r="K49" s="809"/>
      <c r="L49" s="810"/>
      <c r="M49" s="808"/>
      <c r="N49" s="808"/>
      <c r="O49" s="808"/>
      <c r="P49" s="817"/>
      <c r="Q49" s="817"/>
      <c r="R49" s="817"/>
      <c r="S49" s="817"/>
      <c r="T49" s="817"/>
      <c r="U49" s="817"/>
      <c r="V49" s="809"/>
      <c r="W49" s="810"/>
    </row>
    <row r="50" spans="1:23" x14ac:dyDescent="0.2">
      <c r="A50" s="807"/>
      <c r="B50" s="808"/>
      <c r="C50" s="808"/>
      <c r="D50" s="808"/>
      <c r="E50" s="808"/>
      <c r="F50" s="808"/>
      <c r="G50" s="808"/>
      <c r="H50" s="808"/>
      <c r="I50" s="808"/>
      <c r="J50" s="808"/>
      <c r="K50" s="809"/>
      <c r="L50" s="810"/>
      <c r="M50" s="808"/>
      <c r="N50" s="808"/>
      <c r="O50" s="808"/>
      <c r="P50" s="817"/>
      <c r="Q50" s="817"/>
      <c r="R50" s="817"/>
      <c r="S50" s="817"/>
      <c r="T50" s="817"/>
      <c r="U50" s="817"/>
      <c r="V50" s="809"/>
      <c r="W50" s="810"/>
    </row>
    <row r="51" spans="1:23" x14ac:dyDescent="0.2">
      <c r="A51" s="22" t="s">
        <v>15918</v>
      </c>
      <c r="B51" s="811">
        <f>+B52</f>
        <v>0</v>
      </c>
      <c r="C51" s="811">
        <f t="shared" ref="C51:W51" si="4">+C52</f>
        <v>0</v>
      </c>
      <c r="D51" s="811">
        <f t="shared" si="4"/>
        <v>0</v>
      </c>
      <c r="E51" s="811">
        <f t="shared" si="4"/>
        <v>0</v>
      </c>
      <c r="F51" s="811">
        <f t="shared" si="4"/>
        <v>0</v>
      </c>
      <c r="G51" s="811">
        <f t="shared" si="4"/>
        <v>0</v>
      </c>
      <c r="H51" s="811">
        <f t="shared" si="4"/>
        <v>0</v>
      </c>
      <c r="I51" s="811">
        <f t="shared" si="4"/>
        <v>0</v>
      </c>
      <c r="J51" s="811">
        <f t="shared" si="4"/>
        <v>129</v>
      </c>
      <c r="K51" s="805">
        <f t="shared" si="4"/>
        <v>225774.15</v>
      </c>
      <c r="L51" s="806">
        <f t="shared" si="4"/>
        <v>2709289.8</v>
      </c>
      <c r="M51" s="811">
        <f t="shared" si="4"/>
        <v>0</v>
      </c>
      <c r="N51" s="811">
        <f t="shared" si="4"/>
        <v>0</v>
      </c>
      <c r="O51" s="811">
        <f t="shared" si="4"/>
        <v>0</v>
      </c>
      <c r="P51" s="818">
        <f t="shared" si="4"/>
        <v>0</v>
      </c>
      <c r="Q51" s="818">
        <f t="shared" si="4"/>
        <v>0</v>
      </c>
      <c r="R51" s="818">
        <f t="shared" si="4"/>
        <v>0</v>
      </c>
      <c r="S51" s="818">
        <f t="shared" si="4"/>
        <v>0</v>
      </c>
      <c r="T51" s="818">
        <f t="shared" si="4"/>
        <v>0</v>
      </c>
      <c r="U51" s="818">
        <f t="shared" si="4"/>
        <v>129</v>
      </c>
      <c r="V51" s="805">
        <f t="shared" si="4"/>
        <v>225774.15</v>
      </c>
      <c r="W51" s="806">
        <f t="shared" si="4"/>
        <v>2709289.8</v>
      </c>
    </row>
    <row r="52" spans="1:23" x14ac:dyDescent="0.2">
      <c r="A52" s="807" t="s">
        <v>15910</v>
      </c>
      <c r="B52" s="808">
        <v>0</v>
      </c>
      <c r="C52" s="808">
        <v>0</v>
      </c>
      <c r="D52" s="808">
        <v>0</v>
      </c>
      <c r="E52" s="808">
        <v>0</v>
      </c>
      <c r="F52" s="808">
        <v>0</v>
      </c>
      <c r="G52" s="808">
        <v>0</v>
      </c>
      <c r="H52" s="808">
        <v>0</v>
      </c>
      <c r="I52" s="808">
        <v>0</v>
      </c>
      <c r="J52" s="808">
        <v>129</v>
      </c>
      <c r="K52" s="809">
        <v>225774.15</v>
      </c>
      <c r="L52" s="810">
        <v>2709289.8</v>
      </c>
      <c r="M52" s="808">
        <v>0</v>
      </c>
      <c r="N52" s="808">
        <v>0</v>
      </c>
      <c r="O52" s="808">
        <v>0</v>
      </c>
      <c r="P52" s="817">
        <v>0</v>
      </c>
      <c r="Q52" s="817">
        <v>0</v>
      </c>
      <c r="R52" s="817">
        <v>0</v>
      </c>
      <c r="S52" s="817">
        <v>0</v>
      </c>
      <c r="T52" s="817">
        <v>0</v>
      </c>
      <c r="U52" s="817">
        <v>129</v>
      </c>
      <c r="V52" s="809">
        <v>225774.15</v>
      </c>
      <c r="W52" s="810">
        <v>2709289.8</v>
      </c>
    </row>
    <row r="53" spans="1:23" x14ac:dyDescent="0.2">
      <c r="A53" s="807"/>
      <c r="B53" s="808"/>
      <c r="C53" s="808"/>
      <c r="D53" s="808"/>
      <c r="E53" s="808"/>
      <c r="F53" s="808"/>
      <c r="G53" s="808"/>
      <c r="H53" s="808"/>
      <c r="I53" s="808"/>
      <c r="J53" s="808"/>
      <c r="K53" s="809"/>
      <c r="L53" s="810"/>
      <c r="M53" s="808"/>
      <c r="N53" s="808"/>
      <c r="O53" s="808"/>
      <c r="P53" s="817"/>
      <c r="Q53" s="817"/>
      <c r="R53" s="817"/>
      <c r="S53" s="817"/>
      <c r="T53" s="817"/>
      <c r="U53" s="817"/>
      <c r="V53" s="809"/>
      <c r="W53" s="810"/>
    </row>
    <row r="54" spans="1:23" x14ac:dyDescent="0.2">
      <c r="A54" s="22" t="s">
        <v>15919</v>
      </c>
      <c r="B54" s="811">
        <f>+B55</f>
        <v>2</v>
      </c>
      <c r="C54" s="811">
        <f t="shared" ref="C54:W54" si="5">+C55</f>
        <v>0</v>
      </c>
      <c r="D54" s="811">
        <f t="shared" si="5"/>
        <v>0</v>
      </c>
      <c r="E54" s="811">
        <f t="shared" si="5"/>
        <v>0</v>
      </c>
      <c r="F54" s="811">
        <f t="shared" si="5"/>
        <v>0</v>
      </c>
      <c r="G54" s="811">
        <f t="shared" si="5"/>
        <v>11</v>
      </c>
      <c r="H54" s="811">
        <f t="shared" si="5"/>
        <v>0</v>
      </c>
      <c r="I54" s="811">
        <f t="shared" si="5"/>
        <v>0</v>
      </c>
      <c r="J54" s="811">
        <f t="shared" si="5"/>
        <v>0</v>
      </c>
      <c r="K54" s="805">
        <f t="shared" si="5"/>
        <v>159655.35999999999</v>
      </c>
      <c r="L54" s="806">
        <f t="shared" si="5"/>
        <v>1915864.32</v>
      </c>
      <c r="M54" s="811">
        <f t="shared" si="5"/>
        <v>2</v>
      </c>
      <c r="N54" s="811">
        <f t="shared" si="5"/>
        <v>0</v>
      </c>
      <c r="O54" s="811">
        <f t="shared" si="5"/>
        <v>0</v>
      </c>
      <c r="P54" s="818">
        <f t="shared" si="5"/>
        <v>0</v>
      </c>
      <c r="Q54" s="818">
        <f t="shared" si="5"/>
        <v>0</v>
      </c>
      <c r="R54" s="818">
        <f t="shared" si="5"/>
        <v>11</v>
      </c>
      <c r="S54" s="818">
        <f t="shared" si="5"/>
        <v>0</v>
      </c>
      <c r="T54" s="818">
        <f t="shared" si="5"/>
        <v>0</v>
      </c>
      <c r="U54" s="818">
        <f t="shared" si="5"/>
        <v>0</v>
      </c>
      <c r="V54" s="805">
        <f t="shared" si="5"/>
        <v>159655.35999999999</v>
      </c>
      <c r="W54" s="806">
        <f t="shared" si="5"/>
        <v>1915864.32</v>
      </c>
    </row>
    <row r="55" spans="1:23" x14ac:dyDescent="0.2">
      <c r="A55" s="807" t="s">
        <v>15910</v>
      </c>
      <c r="B55" s="808">
        <v>2</v>
      </c>
      <c r="C55" s="808">
        <v>0</v>
      </c>
      <c r="D55" s="808">
        <v>0</v>
      </c>
      <c r="E55" s="808">
        <v>0</v>
      </c>
      <c r="F55" s="808">
        <v>0</v>
      </c>
      <c r="G55" s="808">
        <v>11</v>
      </c>
      <c r="H55" s="808">
        <v>0</v>
      </c>
      <c r="I55" s="808">
        <v>0</v>
      </c>
      <c r="J55" s="808">
        <v>0</v>
      </c>
      <c r="K55" s="809">
        <v>159655.35999999999</v>
      </c>
      <c r="L55" s="810">
        <v>1915864.32</v>
      </c>
      <c r="M55" s="808">
        <v>2</v>
      </c>
      <c r="N55" s="808">
        <v>0</v>
      </c>
      <c r="O55" s="808">
        <v>0</v>
      </c>
      <c r="P55" s="817">
        <v>0</v>
      </c>
      <c r="Q55" s="817">
        <v>0</v>
      </c>
      <c r="R55" s="817">
        <v>11</v>
      </c>
      <c r="S55" s="817">
        <v>0</v>
      </c>
      <c r="T55" s="817">
        <v>0</v>
      </c>
      <c r="U55" s="817">
        <v>0</v>
      </c>
      <c r="V55" s="809">
        <v>159655.35999999999</v>
      </c>
      <c r="W55" s="810">
        <v>1915864.32</v>
      </c>
    </row>
    <row r="56" spans="1:23" ht="13.5" thickBot="1" x14ac:dyDescent="0.25">
      <c r="A56" s="807"/>
      <c r="B56" s="808"/>
      <c r="C56" s="808"/>
      <c r="D56" s="808"/>
      <c r="E56" s="808"/>
      <c r="F56" s="808"/>
      <c r="G56" s="808"/>
      <c r="H56" s="808"/>
      <c r="I56" s="808"/>
      <c r="J56" s="808"/>
      <c r="K56" s="809"/>
      <c r="L56" s="810"/>
      <c r="M56" s="808"/>
      <c r="N56" s="808"/>
      <c r="O56" s="808"/>
      <c r="P56" s="817"/>
      <c r="Q56" s="817"/>
      <c r="R56" s="817"/>
      <c r="S56" s="817"/>
      <c r="T56" s="817"/>
      <c r="U56" s="817"/>
      <c r="V56" s="809"/>
      <c r="W56" s="810"/>
    </row>
    <row r="57" spans="1:23" ht="16.5" customHeight="1" thickBot="1" x14ac:dyDescent="0.25">
      <c r="A57" s="24" t="s">
        <v>22</v>
      </c>
      <c r="B57" s="812">
        <f>+B7+B18+B29+B40+B51+B54</f>
        <v>758</v>
      </c>
      <c r="C57" s="25">
        <f t="shared" ref="C57:W57" si="6">+C7+C18+C29+C40+C51+C54</f>
        <v>1067</v>
      </c>
      <c r="D57" s="25">
        <f t="shared" si="6"/>
        <v>3094</v>
      </c>
      <c r="E57" s="25">
        <f t="shared" si="6"/>
        <v>4</v>
      </c>
      <c r="F57" s="25">
        <f t="shared" si="6"/>
        <v>0</v>
      </c>
      <c r="G57" s="25">
        <f t="shared" si="6"/>
        <v>11</v>
      </c>
      <c r="H57" s="25">
        <f t="shared" si="6"/>
        <v>17</v>
      </c>
      <c r="I57" s="25">
        <f t="shared" si="6"/>
        <v>145</v>
      </c>
      <c r="J57" s="25">
        <f t="shared" si="6"/>
        <v>129</v>
      </c>
      <c r="K57" s="813">
        <f t="shared" si="6"/>
        <v>16069484.289999997</v>
      </c>
      <c r="L57" s="814">
        <f t="shared" si="6"/>
        <v>303464182.31999999</v>
      </c>
      <c r="M57" s="25">
        <f t="shared" si="6"/>
        <v>772</v>
      </c>
      <c r="N57" s="25">
        <f t="shared" si="6"/>
        <v>1067</v>
      </c>
      <c r="O57" s="25">
        <f t="shared" si="6"/>
        <v>3260</v>
      </c>
      <c r="P57" s="819">
        <f t="shared" si="6"/>
        <v>4</v>
      </c>
      <c r="Q57" s="819">
        <f t="shared" si="6"/>
        <v>0</v>
      </c>
      <c r="R57" s="819">
        <f t="shared" si="6"/>
        <v>11</v>
      </c>
      <c r="S57" s="819">
        <f t="shared" si="6"/>
        <v>17</v>
      </c>
      <c r="T57" s="819">
        <f t="shared" si="6"/>
        <v>40</v>
      </c>
      <c r="U57" s="819">
        <f t="shared" si="6"/>
        <v>129</v>
      </c>
      <c r="V57" s="813">
        <f t="shared" si="6"/>
        <v>19584904.576666661</v>
      </c>
      <c r="W57" s="814">
        <f t="shared" si="6"/>
        <v>327068377.95666504</v>
      </c>
    </row>
    <row r="58" spans="1:23" x14ac:dyDescent="0.2">
      <c r="A58" s="427" t="s">
        <v>311</v>
      </c>
      <c r="B58" s="227"/>
      <c r="C58" s="227"/>
      <c r="D58" s="227"/>
      <c r="E58" s="227"/>
      <c r="F58" s="227"/>
      <c r="G58" s="227"/>
      <c r="H58" s="227"/>
      <c r="I58" s="227"/>
      <c r="J58" s="227"/>
      <c r="K58" s="227"/>
      <c r="L58" s="815"/>
      <c r="M58" s="227"/>
      <c r="N58" s="227"/>
      <c r="O58" s="227"/>
      <c r="P58" s="73"/>
      <c r="Q58" s="62"/>
      <c r="R58"/>
      <c r="S58"/>
      <c r="T58" s="73"/>
      <c r="U58" s="73"/>
      <c r="V58" s="73"/>
      <c r="W58" s="73"/>
    </row>
    <row r="59" spans="1:23" x14ac:dyDescent="0.2">
      <c r="A59" s="18" t="s">
        <v>305</v>
      </c>
      <c r="P59" s="73"/>
      <c r="Q59" s="62"/>
      <c r="R59"/>
      <c r="S59"/>
      <c r="T59"/>
      <c r="U59"/>
      <c r="V59" s="73"/>
      <c r="W59" s="73"/>
    </row>
    <row r="60" spans="1:23" x14ac:dyDescent="0.2">
      <c r="A60" s="18" t="s">
        <v>309</v>
      </c>
      <c r="P60" s="73"/>
      <c r="Q60" s="62"/>
      <c r="R60"/>
      <c r="S60"/>
      <c r="T60"/>
      <c r="U60"/>
      <c r="V60" s="73"/>
      <c r="W60" s="73"/>
    </row>
    <row r="61" spans="1:23" x14ac:dyDescent="0.2">
      <c r="A61" s="18" t="s">
        <v>316</v>
      </c>
    </row>
  </sheetData>
  <mergeCells count="2">
    <mergeCell ref="B4:L4"/>
    <mergeCell ref="M4:W4"/>
  </mergeCells>
  <printOptions horizontalCentered="1"/>
  <pageMargins left="0.39370078740157483" right="0.39370078740157483" top="0.78740157480314965" bottom="0.78740157480314965" header="0.31496062992125984" footer="0.31496062992125984"/>
  <pageSetup paperSize="9" scale="56"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2">
    <tabColor theme="9" tint="-0.249977111117893"/>
    <pageSetUpPr fitToPage="1"/>
  </sheetPr>
  <dimension ref="A1:V32"/>
  <sheetViews>
    <sheetView showGridLines="0" zoomScale="90" zoomScaleNormal="90" zoomScaleSheetLayoutView="100" zoomScalePageLayoutView="90" workbookViewId="0">
      <selection activeCell="A13" sqref="A13"/>
    </sheetView>
  </sheetViews>
  <sheetFormatPr baseColWidth="10" defaultColWidth="11.42578125" defaultRowHeight="12" x14ac:dyDescent="0.2"/>
  <cols>
    <col min="1" max="1" width="62" style="3" customWidth="1"/>
    <col min="2" max="9" width="14.7109375" style="3" customWidth="1"/>
    <col min="10" max="16384" width="11.42578125" style="3"/>
  </cols>
  <sheetData>
    <row r="1" spans="1:22" s="75" customFormat="1" ht="15.75" x14ac:dyDescent="0.25">
      <c r="A1" s="201" t="s">
        <v>689</v>
      </c>
      <c r="B1" s="80"/>
      <c r="C1" s="79"/>
      <c r="D1" s="79"/>
      <c r="E1" s="79"/>
      <c r="F1" s="79"/>
      <c r="H1" s="76"/>
      <c r="I1" s="76"/>
    </row>
    <row r="2" spans="1:22" s="77" customFormat="1" ht="15.75" x14ac:dyDescent="0.2">
      <c r="A2" s="200" t="s">
        <v>457</v>
      </c>
      <c r="B2" s="76"/>
      <c r="C2" s="76"/>
      <c r="D2" s="76"/>
      <c r="E2" s="76"/>
      <c r="F2" s="76"/>
      <c r="G2" s="76"/>
      <c r="H2" s="76"/>
      <c r="I2" s="76"/>
      <c r="J2" s="76"/>
      <c r="K2" s="76"/>
      <c r="L2" s="76"/>
      <c r="M2" s="76"/>
      <c r="N2" s="76"/>
      <c r="O2" s="76"/>
      <c r="P2" s="76"/>
      <c r="Q2" s="76"/>
      <c r="R2" s="76"/>
      <c r="S2" s="76"/>
      <c r="T2" s="76"/>
      <c r="U2" s="76"/>
      <c r="V2" s="76"/>
    </row>
    <row r="3" spans="1:22" s="47" customFormat="1" ht="12.75" thickBot="1" x14ac:dyDescent="0.25">
      <c r="A3" s="6"/>
      <c r="B3" s="8"/>
      <c r="E3" s="8"/>
    </row>
    <row r="4" spans="1:22" ht="18.75" customHeight="1" thickBot="1" x14ac:dyDescent="0.25">
      <c r="A4" s="119" t="s">
        <v>10</v>
      </c>
      <c r="B4" s="1069" t="s">
        <v>345</v>
      </c>
      <c r="C4" s="1069"/>
      <c r="D4" s="1070" t="s">
        <v>410</v>
      </c>
      <c r="E4" s="1072"/>
      <c r="F4" s="1070" t="s">
        <v>411</v>
      </c>
      <c r="G4" s="1071"/>
      <c r="H4" s="1070" t="s">
        <v>688</v>
      </c>
      <c r="I4" s="1071"/>
    </row>
    <row r="5" spans="1:22" s="40" customFormat="1" ht="24" customHeight="1" x14ac:dyDescent="0.2">
      <c r="A5" s="120" t="s">
        <v>9</v>
      </c>
      <c r="B5" s="121" t="s">
        <v>157</v>
      </c>
      <c r="C5" s="122" t="s">
        <v>24</v>
      </c>
      <c r="D5" s="120" t="s">
        <v>157</v>
      </c>
      <c r="E5" s="123" t="s">
        <v>24</v>
      </c>
      <c r="F5" s="120" t="s">
        <v>157</v>
      </c>
      <c r="G5" s="123" t="s">
        <v>24</v>
      </c>
      <c r="H5" s="120" t="s">
        <v>157</v>
      </c>
      <c r="I5" s="123" t="s">
        <v>24</v>
      </c>
    </row>
    <row r="6" spans="1:22" x14ac:dyDescent="0.2">
      <c r="A6" s="58" t="s">
        <v>154</v>
      </c>
      <c r="B6" s="419">
        <v>2087</v>
      </c>
      <c r="C6" s="420">
        <v>62986358</v>
      </c>
      <c r="D6" s="421">
        <v>2067</v>
      </c>
      <c r="E6" s="422">
        <v>61352129</v>
      </c>
      <c r="F6" s="421">
        <v>2191</v>
      </c>
      <c r="G6" s="422">
        <v>63530469.162078448</v>
      </c>
      <c r="H6" s="421">
        <v>0</v>
      </c>
      <c r="I6" s="422">
        <f t="shared" ref="I6:I27" si="0">G6-E6</f>
        <v>2178340.1620784476</v>
      </c>
    </row>
    <row r="7" spans="1:22" x14ac:dyDescent="0.2">
      <c r="A7" s="58" t="s">
        <v>186</v>
      </c>
      <c r="B7" s="419">
        <v>288</v>
      </c>
      <c r="C7" s="420">
        <v>689787</v>
      </c>
      <c r="D7" s="421">
        <v>288</v>
      </c>
      <c r="E7" s="422">
        <v>690084</v>
      </c>
      <c r="F7" s="421">
        <v>288</v>
      </c>
      <c r="G7" s="422">
        <v>690084</v>
      </c>
      <c r="H7" s="421">
        <v>0</v>
      </c>
      <c r="I7" s="422">
        <f t="shared" si="0"/>
        <v>0</v>
      </c>
    </row>
    <row r="8" spans="1:22" x14ac:dyDescent="0.2">
      <c r="A8" s="58" t="s">
        <v>184</v>
      </c>
      <c r="B8" s="419">
        <v>0</v>
      </c>
      <c r="C8" s="420">
        <v>0</v>
      </c>
      <c r="D8" s="421">
        <v>0</v>
      </c>
      <c r="E8" s="422">
        <v>0</v>
      </c>
      <c r="F8" s="421">
        <v>0</v>
      </c>
      <c r="G8" s="422">
        <v>0</v>
      </c>
      <c r="H8" s="421">
        <v>0</v>
      </c>
      <c r="I8" s="422">
        <f t="shared" si="0"/>
        <v>0</v>
      </c>
    </row>
    <row r="9" spans="1:22" s="48" customFormat="1" x14ac:dyDescent="0.2">
      <c r="A9" s="27" t="s">
        <v>193</v>
      </c>
      <c r="B9" s="419">
        <v>0</v>
      </c>
      <c r="C9" s="420">
        <v>180000</v>
      </c>
      <c r="D9" s="421">
        <v>0</v>
      </c>
      <c r="E9" s="422">
        <v>180000</v>
      </c>
      <c r="F9" s="421">
        <v>7</v>
      </c>
      <c r="G9" s="422">
        <v>432000</v>
      </c>
      <c r="H9" s="421">
        <v>0</v>
      </c>
      <c r="I9" s="422">
        <f t="shared" si="0"/>
        <v>252000</v>
      </c>
    </row>
    <row r="10" spans="1:22" s="48" customFormat="1" x14ac:dyDescent="0.2">
      <c r="A10" s="58" t="s">
        <v>187</v>
      </c>
      <c r="B10" s="419">
        <v>0</v>
      </c>
      <c r="C10" s="420">
        <v>0</v>
      </c>
      <c r="D10" s="421">
        <v>0</v>
      </c>
      <c r="E10" s="422">
        <v>0</v>
      </c>
      <c r="F10" s="421">
        <v>0</v>
      </c>
      <c r="G10" s="422">
        <v>0</v>
      </c>
      <c r="H10" s="421">
        <v>0</v>
      </c>
      <c r="I10" s="422">
        <f t="shared" si="0"/>
        <v>0</v>
      </c>
    </row>
    <row r="11" spans="1:22" s="48" customFormat="1" x14ac:dyDescent="0.2">
      <c r="A11" s="27" t="s">
        <v>185</v>
      </c>
      <c r="B11" s="419">
        <v>1333</v>
      </c>
      <c r="C11" s="420">
        <v>13931498</v>
      </c>
      <c r="D11" s="421">
        <v>1313</v>
      </c>
      <c r="E11" s="422">
        <v>13604104</v>
      </c>
      <c r="F11" s="421">
        <v>1465</v>
      </c>
      <c r="G11" s="422">
        <v>13807007.245901212</v>
      </c>
      <c r="H11" s="421">
        <v>0</v>
      </c>
      <c r="I11" s="422">
        <f t="shared" si="0"/>
        <v>202903.2459012121</v>
      </c>
    </row>
    <row r="12" spans="1:22" s="48" customFormat="1" x14ac:dyDescent="0.2">
      <c r="A12" s="58" t="s">
        <v>192</v>
      </c>
      <c r="B12" s="419">
        <v>0</v>
      </c>
      <c r="C12" s="420">
        <v>0</v>
      </c>
      <c r="D12" s="421">
        <v>0</v>
      </c>
      <c r="E12" s="422">
        <v>0</v>
      </c>
      <c r="F12" s="421">
        <v>0</v>
      </c>
      <c r="G12" s="422">
        <v>0</v>
      </c>
      <c r="H12" s="421">
        <v>0</v>
      </c>
      <c r="I12" s="422">
        <f t="shared" si="0"/>
        <v>0</v>
      </c>
    </row>
    <row r="13" spans="1:22" s="48" customFormat="1" x14ac:dyDescent="0.2">
      <c r="A13" s="58" t="s">
        <v>26</v>
      </c>
      <c r="B13" s="419">
        <v>313</v>
      </c>
      <c r="C13" s="420">
        <v>6101536</v>
      </c>
      <c r="D13" s="421">
        <v>293</v>
      </c>
      <c r="E13" s="422">
        <v>5927013.333333333</v>
      </c>
      <c r="F13" s="421">
        <v>445</v>
      </c>
      <c r="G13" s="422">
        <v>5880651.0407576272</v>
      </c>
      <c r="H13" s="421">
        <v>0</v>
      </c>
      <c r="I13" s="422">
        <f t="shared" si="0"/>
        <v>-46362.292575705796</v>
      </c>
    </row>
    <row r="14" spans="1:22" s="48" customFormat="1" x14ac:dyDescent="0.2">
      <c r="A14" s="58" t="s">
        <v>189</v>
      </c>
      <c r="B14" s="419">
        <v>0</v>
      </c>
      <c r="C14" s="420">
        <v>0</v>
      </c>
      <c r="D14" s="421">
        <v>0</v>
      </c>
      <c r="E14" s="422">
        <v>0</v>
      </c>
      <c r="F14" s="421">
        <v>0</v>
      </c>
      <c r="G14" s="422">
        <v>0</v>
      </c>
      <c r="H14" s="421">
        <v>0</v>
      </c>
      <c r="I14" s="422">
        <f t="shared" si="0"/>
        <v>0</v>
      </c>
    </row>
    <row r="15" spans="1:22" s="48" customFormat="1" x14ac:dyDescent="0.2">
      <c r="A15" s="58" t="s">
        <v>25</v>
      </c>
      <c r="B15" s="419">
        <v>1333</v>
      </c>
      <c r="C15" s="420">
        <v>7234747</v>
      </c>
      <c r="D15" s="421">
        <v>1313</v>
      </c>
      <c r="E15" s="422">
        <v>7705618.2400000002</v>
      </c>
      <c r="F15" s="421">
        <v>1465</v>
      </c>
      <c r="G15" s="422">
        <v>6778906.5512627121</v>
      </c>
      <c r="H15" s="421">
        <v>0</v>
      </c>
      <c r="I15" s="422">
        <f t="shared" si="0"/>
        <v>-926711.68873728812</v>
      </c>
    </row>
    <row r="16" spans="1:22" s="48" customFormat="1" x14ac:dyDescent="0.2">
      <c r="A16" s="58" t="s">
        <v>190</v>
      </c>
      <c r="B16" s="419">
        <v>0</v>
      </c>
      <c r="C16" s="420">
        <v>0</v>
      </c>
      <c r="D16" s="421">
        <v>0</v>
      </c>
      <c r="E16" s="422">
        <v>0</v>
      </c>
      <c r="F16" s="421">
        <v>0</v>
      </c>
      <c r="G16" s="422">
        <v>0</v>
      </c>
      <c r="H16" s="421">
        <v>0</v>
      </c>
      <c r="I16" s="422">
        <f t="shared" si="0"/>
        <v>0</v>
      </c>
    </row>
    <row r="17" spans="1:9" s="48" customFormat="1" x14ac:dyDescent="0.2">
      <c r="A17" s="58" t="s">
        <v>188</v>
      </c>
      <c r="B17" s="419">
        <v>0</v>
      </c>
      <c r="C17" s="420">
        <v>288600</v>
      </c>
      <c r="D17" s="421">
        <v>0</v>
      </c>
      <c r="E17" s="422">
        <v>288600</v>
      </c>
      <c r="F17" s="421">
        <v>0</v>
      </c>
      <c r="G17" s="422">
        <v>288600</v>
      </c>
      <c r="H17" s="421">
        <v>0</v>
      </c>
      <c r="I17" s="422">
        <f t="shared" si="0"/>
        <v>0</v>
      </c>
    </row>
    <row r="18" spans="1:9" s="48" customFormat="1" x14ac:dyDescent="0.2">
      <c r="A18" s="58" t="s">
        <v>191</v>
      </c>
      <c r="B18" s="419">
        <v>0</v>
      </c>
      <c r="C18" s="420">
        <v>37445</v>
      </c>
      <c r="D18" s="421">
        <v>0</v>
      </c>
      <c r="E18" s="422">
        <v>47040</v>
      </c>
      <c r="F18" s="421">
        <v>0</v>
      </c>
      <c r="G18" s="422">
        <v>54000</v>
      </c>
      <c r="H18" s="421">
        <v>0</v>
      </c>
      <c r="I18" s="422">
        <f t="shared" si="0"/>
        <v>6960</v>
      </c>
    </row>
    <row r="19" spans="1:9" s="48" customFormat="1" x14ac:dyDescent="0.2">
      <c r="A19" s="58" t="s">
        <v>33</v>
      </c>
      <c r="B19" s="419">
        <v>930</v>
      </c>
      <c r="C19" s="420">
        <v>26872000</v>
      </c>
      <c r="D19" s="421">
        <v>930</v>
      </c>
      <c r="E19" s="422">
        <v>24000000</v>
      </c>
      <c r="F19" s="421">
        <v>930</v>
      </c>
      <c r="G19" s="422">
        <v>24000000</v>
      </c>
      <c r="H19" s="421">
        <v>0</v>
      </c>
      <c r="I19" s="422">
        <f t="shared" si="0"/>
        <v>0</v>
      </c>
    </row>
    <row r="20" spans="1:9" s="73" customFormat="1" x14ac:dyDescent="0.2">
      <c r="A20" s="58" t="s">
        <v>183</v>
      </c>
      <c r="B20" s="419">
        <v>0</v>
      </c>
      <c r="C20" s="420">
        <v>4975252</v>
      </c>
      <c r="D20" s="421">
        <v>288</v>
      </c>
      <c r="E20" s="422">
        <v>6056911</v>
      </c>
      <c r="F20" s="421">
        <v>0</v>
      </c>
      <c r="G20" s="422">
        <v>5059312</v>
      </c>
      <c r="H20" s="421">
        <v>0</v>
      </c>
      <c r="I20" s="422">
        <f t="shared" si="0"/>
        <v>-997599</v>
      </c>
    </row>
    <row r="21" spans="1:9" s="73" customFormat="1" x14ac:dyDescent="0.2">
      <c r="A21" s="58" t="s">
        <v>682</v>
      </c>
      <c r="B21" s="419">
        <v>0</v>
      </c>
      <c r="C21" s="420">
        <v>0</v>
      </c>
      <c r="D21" s="421">
        <v>0</v>
      </c>
      <c r="E21" s="422">
        <v>0</v>
      </c>
      <c r="F21" s="421">
        <v>0</v>
      </c>
      <c r="G21" s="422">
        <v>106425</v>
      </c>
      <c r="H21" s="421">
        <v>0</v>
      </c>
      <c r="I21" s="422">
        <f t="shared" si="0"/>
        <v>106425</v>
      </c>
    </row>
    <row r="22" spans="1:9" s="73" customFormat="1" x14ac:dyDescent="0.2">
      <c r="A22" s="58" t="s">
        <v>683</v>
      </c>
      <c r="B22" s="419">
        <v>0</v>
      </c>
      <c r="C22" s="420">
        <v>5966671</v>
      </c>
      <c r="D22" s="421">
        <v>0</v>
      </c>
      <c r="E22" s="422">
        <v>6146895</v>
      </c>
      <c r="F22" s="421">
        <v>0</v>
      </c>
      <c r="G22" s="422">
        <v>164345</v>
      </c>
      <c r="H22" s="421">
        <v>0</v>
      </c>
      <c r="I22" s="422">
        <f t="shared" si="0"/>
        <v>-5982550</v>
      </c>
    </row>
    <row r="23" spans="1:9" s="73" customFormat="1" x14ac:dyDescent="0.2">
      <c r="A23" s="58" t="s">
        <v>684</v>
      </c>
      <c r="B23" s="419">
        <v>0</v>
      </c>
      <c r="C23" s="420">
        <v>204000</v>
      </c>
      <c r="D23" s="421">
        <v>0</v>
      </c>
      <c r="E23" s="422">
        <v>0</v>
      </c>
      <c r="F23" s="421">
        <v>0</v>
      </c>
      <c r="G23" s="422">
        <v>0</v>
      </c>
      <c r="H23" s="421">
        <v>0</v>
      </c>
      <c r="I23" s="422">
        <f t="shared" si="0"/>
        <v>0</v>
      </c>
    </row>
    <row r="24" spans="1:9" s="73" customFormat="1" x14ac:dyDescent="0.2">
      <c r="A24" s="58" t="s">
        <v>685</v>
      </c>
      <c r="B24" s="419">
        <v>0</v>
      </c>
      <c r="C24" s="420">
        <v>163000</v>
      </c>
      <c r="D24" s="421">
        <v>0</v>
      </c>
      <c r="E24" s="422">
        <v>0</v>
      </c>
      <c r="F24" s="421">
        <v>0</v>
      </c>
      <c r="G24" s="422">
        <v>0</v>
      </c>
      <c r="H24" s="421">
        <v>0</v>
      </c>
      <c r="I24" s="422">
        <f t="shared" si="0"/>
        <v>0</v>
      </c>
    </row>
    <row r="25" spans="1:9" s="73" customFormat="1" x14ac:dyDescent="0.2">
      <c r="A25" s="58" t="s">
        <v>686</v>
      </c>
      <c r="B25" s="419">
        <v>0</v>
      </c>
      <c r="C25" s="420">
        <v>2289876</v>
      </c>
      <c r="D25" s="421">
        <v>0</v>
      </c>
      <c r="E25" s="422">
        <v>1792659</v>
      </c>
      <c r="F25" s="421">
        <v>0</v>
      </c>
      <c r="G25" s="422">
        <v>296476</v>
      </c>
      <c r="H25" s="421">
        <v>0</v>
      </c>
      <c r="I25" s="422">
        <f t="shared" si="0"/>
        <v>-1496183</v>
      </c>
    </row>
    <row r="26" spans="1:9" s="48" customFormat="1" x14ac:dyDescent="0.2">
      <c r="A26" s="58" t="s">
        <v>56</v>
      </c>
      <c r="B26" s="419">
        <v>0</v>
      </c>
      <c r="C26" s="420">
        <v>728912</v>
      </c>
      <c r="D26" s="421">
        <v>31</v>
      </c>
      <c r="E26" s="422">
        <v>1362719.4300000002</v>
      </c>
      <c r="F26" s="421">
        <v>0</v>
      </c>
      <c r="G26" s="422">
        <v>523314</v>
      </c>
      <c r="H26" s="421">
        <v>0</v>
      </c>
      <c r="I26" s="422">
        <f t="shared" si="0"/>
        <v>-839405.43000000017</v>
      </c>
    </row>
    <row r="27" spans="1:9" s="73" customFormat="1" x14ac:dyDescent="0.2">
      <c r="A27" s="58" t="s">
        <v>687</v>
      </c>
      <c r="B27" s="419">
        <v>0</v>
      </c>
      <c r="C27" s="420">
        <v>464348</v>
      </c>
      <c r="D27" s="421">
        <v>0</v>
      </c>
      <c r="E27" s="422">
        <v>65747</v>
      </c>
      <c r="F27" s="421">
        <v>0</v>
      </c>
      <c r="G27" s="422">
        <v>65747</v>
      </c>
      <c r="H27" s="421">
        <v>0</v>
      </c>
      <c r="I27" s="422">
        <f t="shared" si="0"/>
        <v>0</v>
      </c>
    </row>
    <row r="28" spans="1:9" ht="6" customHeight="1" thickBot="1" x14ac:dyDescent="0.25">
      <c r="A28" s="58"/>
      <c r="B28" s="39"/>
      <c r="C28" s="37"/>
      <c r="D28" s="35"/>
      <c r="E28" s="36"/>
      <c r="F28" s="35"/>
      <c r="G28" s="36"/>
      <c r="H28" s="35"/>
      <c r="I28" s="36"/>
    </row>
    <row r="29" spans="1:9" ht="18.75" customHeight="1" thickBot="1" x14ac:dyDescent="0.25">
      <c r="A29" s="24" t="s">
        <v>55</v>
      </c>
      <c r="B29" s="380">
        <f t="shared" ref="B29:I29" si="1">SUM(B6:B28)</f>
        <v>6284</v>
      </c>
      <c r="C29" s="380">
        <f t="shared" si="1"/>
        <v>133114030</v>
      </c>
      <c r="D29" s="377">
        <f t="shared" si="1"/>
        <v>6523</v>
      </c>
      <c r="E29" s="371">
        <f t="shared" si="1"/>
        <v>129219520.00333333</v>
      </c>
      <c r="F29" s="377">
        <f t="shared" si="1"/>
        <v>6791</v>
      </c>
      <c r="G29" s="371">
        <f t="shared" si="1"/>
        <v>121677337</v>
      </c>
      <c r="H29" s="377">
        <f t="shared" si="1"/>
        <v>0</v>
      </c>
      <c r="I29" s="371">
        <f t="shared" si="1"/>
        <v>-7542183.0033333339</v>
      </c>
    </row>
    <row r="30" spans="1:9" x14ac:dyDescent="0.2">
      <c r="A30" s="1" t="s">
        <v>346</v>
      </c>
      <c r="B30" s="2"/>
      <c r="C30" s="2"/>
      <c r="D30" s="2"/>
      <c r="E30" s="2"/>
      <c r="F30" s="2"/>
      <c r="G30" s="2"/>
      <c r="H30" s="2"/>
      <c r="I30" s="2"/>
    </row>
    <row r="31" spans="1:9" x14ac:dyDescent="0.2">
      <c r="A31" s="1" t="s">
        <v>108</v>
      </c>
      <c r="B31" s="2"/>
      <c r="C31" s="2"/>
      <c r="D31" s="2"/>
      <c r="E31" s="2"/>
      <c r="F31" s="2"/>
      <c r="G31" s="2"/>
      <c r="H31" s="2"/>
      <c r="I31" s="2"/>
    </row>
    <row r="32" spans="1:9" x14ac:dyDescent="0.2">
      <c r="A32" s="1"/>
      <c r="B32" s="2"/>
      <c r="C32" s="2"/>
      <c r="D32" s="2"/>
      <c r="E32" s="2"/>
      <c r="F32" s="2"/>
      <c r="G32" s="2"/>
      <c r="H32" s="2"/>
      <c r="I32" s="2"/>
    </row>
  </sheetData>
  <sortState xmlns:xlrd2="http://schemas.microsoft.com/office/spreadsheetml/2017/richdata2" ref="A9:A31">
    <sortCondition ref="A9:A31"/>
  </sortState>
  <mergeCells count="4">
    <mergeCell ref="B4:C4"/>
    <mergeCell ref="F4:G4"/>
    <mergeCell ref="H4:I4"/>
    <mergeCell ref="D4:E4"/>
  </mergeCells>
  <phoneticPr fontId="0" type="noConversion"/>
  <printOptions horizontalCentered="1"/>
  <pageMargins left="0.39370078740157483" right="0.39370078740157483" top="0.78740157480314965" bottom="0.78740157480314965" header="0.31496062992125984" footer="0.31496062992125984"/>
  <pageSetup paperSize="9" scale="79"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3">
    <tabColor theme="9" tint="-0.249977111117893"/>
  </sheetPr>
  <dimension ref="A1:AI445"/>
  <sheetViews>
    <sheetView showGridLines="0" view="pageBreakPreview" zoomScale="80" zoomScaleNormal="90" zoomScaleSheetLayoutView="80" zoomScalePageLayoutView="85" workbookViewId="0"/>
  </sheetViews>
  <sheetFormatPr baseColWidth="10" defaultColWidth="11.42578125" defaultRowHeight="12" x14ac:dyDescent="0.2"/>
  <cols>
    <col min="1" max="1" width="43.7109375" style="3" customWidth="1"/>
    <col min="2" max="2" width="8.7109375" style="3" customWidth="1"/>
    <col min="3" max="3" width="9.7109375" style="47" customWidth="1"/>
    <col min="4" max="5" width="8.7109375" style="3" customWidth="1"/>
    <col min="6" max="9" width="8.7109375" style="48" customWidth="1"/>
    <col min="10" max="10" width="8.7109375" style="3" customWidth="1"/>
    <col min="11" max="11" width="10.140625" style="3" customWidth="1"/>
    <col min="12" max="12" width="9.85546875" style="47" customWidth="1"/>
    <col min="13" max="13" width="8.7109375" style="3" customWidth="1"/>
    <col min="14" max="14" width="10.5703125" style="3" bestFit="1" customWidth="1"/>
    <col min="15" max="15" width="11.5703125" style="3" customWidth="1"/>
    <col min="16" max="16" width="13.7109375" style="47" customWidth="1"/>
    <col min="17" max="17" width="8.7109375" style="3" customWidth="1"/>
    <col min="18" max="18" width="9.42578125" style="3" customWidth="1"/>
    <col min="19" max="20" width="8.7109375" style="3" customWidth="1"/>
    <col min="21" max="24" width="8.7109375" style="48" customWidth="1"/>
    <col min="25" max="25" width="8.7109375" style="3" customWidth="1"/>
    <col min="26" max="26" width="9.42578125" style="3" customWidth="1"/>
    <col min="27" max="27" width="10.28515625" style="47" customWidth="1"/>
    <col min="28" max="28" width="9" style="3" customWidth="1"/>
    <col min="29" max="29" width="9.85546875" style="3" customWidth="1"/>
    <col min="30" max="30" width="11.7109375" style="3" customWidth="1"/>
    <col min="31" max="31" width="14.140625" style="47" customWidth="1"/>
    <col min="32" max="32" width="8.7109375" style="73" customWidth="1"/>
    <col min="33" max="33" width="13.28515625" style="73" customWidth="1"/>
    <col min="34" max="34" width="8.7109375" style="47" customWidth="1"/>
    <col min="35" max="35" width="12.7109375" style="47" customWidth="1"/>
    <col min="36" max="16384" width="11.42578125" style="3"/>
  </cols>
  <sheetData>
    <row r="1" spans="1:35" s="62" customFormat="1" ht="12.75" x14ac:dyDescent="0.2">
      <c r="A1" s="201" t="s">
        <v>426</v>
      </c>
    </row>
    <row r="2" spans="1:35" s="62" customFormat="1" ht="12.75" x14ac:dyDescent="0.2">
      <c r="A2" s="423" t="s">
        <v>457</v>
      </c>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row>
    <row r="3" spans="1:35" s="60" customFormat="1" x14ac:dyDescent="0.2">
      <c r="A3" s="61" t="s">
        <v>15833</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2"/>
      <c r="AF3" s="62"/>
      <c r="AG3" s="62"/>
      <c r="AH3" s="62"/>
      <c r="AI3" s="62"/>
    </row>
    <row r="4" spans="1:35" ht="19.5" customHeight="1" x14ac:dyDescent="0.2">
      <c r="A4" s="60" t="s">
        <v>15834</v>
      </c>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row>
    <row r="5" spans="1:35" ht="6.75" customHeight="1" thickBot="1" x14ac:dyDescent="0.25">
      <c r="A5" s="60"/>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row>
    <row r="6" spans="1:35" ht="15.75" customHeight="1" thickBot="1" x14ac:dyDescent="0.25">
      <c r="A6" s="1064" t="s">
        <v>60</v>
      </c>
      <c r="B6" s="1075" t="s">
        <v>347</v>
      </c>
      <c r="C6" s="1075"/>
      <c r="D6" s="1075"/>
      <c r="E6" s="1075"/>
      <c r="F6" s="1075"/>
      <c r="G6" s="1075"/>
      <c r="H6" s="1075"/>
      <c r="I6" s="1075"/>
      <c r="J6" s="1075"/>
      <c r="K6" s="1075"/>
      <c r="L6" s="1075"/>
      <c r="M6" s="1075"/>
      <c r="N6" s="1075"/>
      <c r="O6" s="1075"/>
      <c r="P6" s="1075"/>
      <c r="Q6" s="1076" t="s">
        <v>427</v>
      </c>
      <c r="R6" s="1075"/>
      <c r="S6" s="1075"/>
      <c r="T6" s="1075"/>
      <c r="U6" s="1075"/>
      <c r="V6" s="1075"/>
      <c r="W6" s="1075"/>
      <c r="X6" s="1075"/>
      <c r="Y6" s="1075"/>
      <c r="Z6" s="1075"/>
      <c r="AA6" s="1075"/>
      <c r="AB6" s="1075"/>
      <c r="AC6" s="1075"/>
      <c r="AD6" s="1075"/>
      <c r="AE6" s="1077"/>
      <c r="AF6" s="1078" t="s">
        <v>429</v>
      </c>
      <c r="AG6" s="1079"/>
      <c r="AH6" s="1078" t="s">
        <v>428</v>
      </c>
      <c r="AI6" s="1079"/>
    </row>
    <row r="7" spans="1:35" ht="103.5" x14ac:dyDescent="0.2">
      <c r="A7" s="1073"/>
      <c r="B7" s="124" t="s">
        <v>11</v>
      </c>
      <c r="C7" s="125" t="s">
        <v>158</v>
      </c>
      <c r="D7" s="126" t="s">
        <v>279</v>
      </c>
      <c r="E7" s="126" t="s">
        <v>160</v>
      </c>
      <c r="F7" s="126" t="s">
        <v>195</v>
      </c>
      <c r="G7" s="126" t="s">
        <v>196</v>
      </c>
      <c r="H7" s="126" t="s">
        <v>197</v>
      </c>
      <c r="I7" s="126" t="s">
        <v>198</v>
      </c>
      <c r="J7" s="126" t="s">
        <v>161</v>
      </c>
      <c r="K7" s="126" t="s">
        <v>162</v>
      </c>
      <c r="L7" s="126" t="s">
        <v>163</v>
      </c>
      <c r="M7" s="126" t="s">
        <v>194</v>
      </c>
      <c r="N7" s="127" t="s">
        <v>134</v>
      </c>
      <c r="O7" s="128" t="s">
        <v>168</v>
      </c>
      <c r="P7" s="129" t="s">
        <v>167</v>
      </c>
      <c r="Q7" s="124" t="s">
        <v>11</v>
      </c>
      <c r="R7" s="125" t="s">
        <v>158</v>
      </c>
      <c r="S7" s="126" t="s">
        <v>159</v>
      </c>
      <c r="T7" s="126" t="s">
        <v>160</v>
      </c>
      <c r="U7" s="126" t="s">
        <v>195</v>
      </c>
      <c r="V7" s="126" t="s">
        <v>196</v>
      </c>
      <c r="W7" s="126" t="s">
        <v>197</v>
      </c>
      <c r="X7" s="126" t="s">
        <v>198</v>
      </c>
      <c r="Y7" s="126" t="s">
        <v>161</v>
      </c>
      <c r="Z7" s="126" t="s">
        <v>162</v>
      </c>
      <c r="AA7" s="126" t="s">
        <v>163</v>
      </c>
      <c r="AB7" s="126" t="s">
        <v>194</v>
      </c>
      <c r="AC7" s="127" t="s">
        <v>134</v>
      </c>
      <c r="AD7" s="128" t="s">
        <v>168</v>
      </c>
      <c r="AE7" s="129" t="s">
        <v>348</v>
      </c>
      <c r="AF7" s="130" t="s">
        <v>172</v>
      </c>
      <c r="AG7" s="130" t="s">
        <v>171</v>
      </c>
      <c r="AH7" s="130" t="s">
        <v>11</v>
      </c>
      <c r="AI7" s="129" t="s">
        <v>349</v>
      </c>
    </row>
    <row r="8" spans="1:35" ht="12.75" thickBot="1" x14ac:dyDescent="0.25">
      <c r="A8" s="1074"/>
      <c r="B8" s="131" t="s">
        <v>61</v>
      </c>
      <c r="C8" s="132" t="s">
        <v>62</v>
      </c>
      <c r="D8" s="133" t="s">
        <v>63</v>
      </c>
      <c r="E8" s="133" t="s">
        <v>64</v>
      </c>
      <c r="F8" s="134" t="s">
        <v>65</v>
      </c>
      <c r="G8" s="134" t="s">
        <v>66</v>
      </c>
      <c r="H8" s="134" t="s">
        <v>96</v>
      </c>
      <c r="I8" s="134" t="s">
        <v>133</v>
      </c>
      <c r="J8" s="134" t="s">
        <v>166</v>
      </c>
      <c r="K8" s="134" t="s">
        <v>170</v>
      </c>
      <c r="L8" s="134" t="s">
        <v>203</v>
      </c>
      <c r="M8" s="134" t="s">
        <v>204</v>
      </c>
      <c r="N8" s="135" t="s">
        <v>206</v>
      </c>
      <c r="O8" s="136" t="s">
        <v>207</v>
      </c>
      <c r="P8" s="137" t="s">
        <v>208</v>
      </c>
      <c r="Q8" s="131" t="s">
        <v>61</v>
      </c>
      <c r="R8" s="132" t="s">
        <v>62</v>
      </c>
      <c r="S8" s="133" t="s">
        <v>63</v>
      </c>
      <c r="T8" s="133" t="s">
        <v>64</v>
      </c>
      <c r="U8" s="134" t="s">
        <v>65</v>
      </c>
      <c r="V8" s="134" t="s">
        <v>66</v>
      </c>
      <c r="W8" s="134" t="s">
        <v>96</v>
      </c>
      <c r="X8" s="134" t="s">
        <v>133</v>
      </c>
      <c r="Y8" s="134" t="s">
        <v>166</v>
      </c>
      <c r="Z8" s="134" t="s">
        <v>170</v>
      </c>
      <c r="AA8" s="134" t="s">
        <v>203</v>
      </c>
      <c r="AB8" s="134" t="s">
        <v>204</v>
      </c>
      <c r="AC8" s="135" t="s">
        <v>206</v>
      </c>
      <c r="AD8" s="136" t="s">
        <v>207</v>
      </c>
      <c r="AE8" s="137" t="s">
        <v>208</v>
      </c>
      <c r="AF8" s="138"/>
      <c r="AG8" s="131"/>
      <c r="AH8" s="138"/>
      <c r="AI8" s="131"/>
    </row>
    <row r="9" spans="1:35" x14ac:dyDescent="0.2">
      <c r="A9" s="640" t="s">
        <v>67</v>
      </c>
      <c r="B9" s="640"/>
      <c r="C9" s="641"/>
      <c r="D9" s="641"/>
      <c r="E9" s="641"/>
      <c r="F9" s="641"/>
      <c r="G9" s="641"/>
      <c r="H9" s="641"/>
      <c r="I9" s="641"/>
      <c r="J9" s="641"/>
      <c r="K9" s="641"/>
      <c r="L9" s="641"/>
      <c r="M9" s="641"/>
      <c r="N9" s="642"/>
      <c r="O9" s="643"/>
      <c r="P9" s="644"/>
      <c r="Q9" s="640"/>
      <c r="R9" s="641"/>
      <c r="S9" s="641"/>
      <c r="T9" s="641"/>
      <c r="U9" s="641"/>
      <c r="V9" s="641"/>
      <c r="W9" s="641"/>
      <c r="X9" s="641"/>
      <c r="Y9" s="641"/>
      <c r="Z9" s="641"/>
      <c r="AA9" s="641"/>
      <c r="AB9" s="641"/>
      <c r="AC9" s="642"/>
      <c r="AD9" s="645"/>
      <c r="AE9" s="646"/>
      <c r="AF9" s="647"/>
      <c r="AG9" s="647"/>
      <c r="AH9" s="644"/>
      <c r="AI9" s="640"/>
    </row>
    <row r="10" spans="1:35" x14ac:dyDescent="0.2">
      <c r="A10" s="648"/>
      <c r="B10" s="648"/>
      <c r="C10" s="649"/>
      <c r="D10" s="649"/>
      <c r="E10" s="649"/>
      <c r="F10" s="649"/>
      <c r="G10" s="649"/>
      <c r="H10" s="649"/>
      <c r="I10" s="649"/>
      <c r="J10" s="649"/>
      <c r="K10" s="649"/>
      <c r="L10" s="649"/>
      <c r="M10" s="649"/>
      <c r="N10" s="12"/>
      <c r="O10" s="650"/>
      <c r="P10" s="651"/>
      <c r="Q10" s="648"/>
      <c r="R10" s="649"/>
      <c r="S10" s="649"/>
      <c r="T10" s="649"/>
      <c r="U10" s="649"/>
      <c r="V10" s="649"/>
      <c r="W10" s="649"/>
      <c r="X10" s="649"/>
      <c r="Y10" s="649"/>
      <c r="Z10" s="649"/>
      <c r="AA10" s="649"/>
      <c r="AB10" s="649"/>
      <c r="AC10" s="12"/>
      <c r="AD10" s="650"/>
      <c r="AE10" s="652"/>
      <c r="AF10" s="648"/>
      <c r="AG10" s="648"/>
      <c r="AH10" s="651"/>
      <c r="AI10" s="648"/>
    </row>
    <row r="11" spans="1:35" ht="12.75" x14ac:dyDescent="0.2">
      <c r="A11" s="653" t="s">
        <v>15835</v>
      </c>
      <c r="B11" s="654">
        <v>824</v>
      </c>
      <c r="C11" s="655">
        <v>98832.57</v>
      </c>
      <c r="D11" s="656">
        <v>53748</v>
      </c>
      <c r="E11" s="656">
        <v>0</v>
      </c>
      <c r="F11" s="656">
        <v>0</v>
      </c>
      <c r="G11" s="656">
        <v>0</v>
      </c>
      <c r="H11" s="656">
        <v>0</v>
      </c>
      <c r="I11" s="656">
        <v>0</v>
      </c>
      <c r="J11" s="656">
        <v>8894.931300000002</v>
      </c>
      <c r="K11" s="656">
        <v>161475.50129999997</v>
      </c>
      <c r="L11" s="656">
        <v>188900</v>
      </c>
      <c r="M11" s="656">
        <v>13200</v>
      </c>
      <c r="N11" s="657">
        <v>202100</v>
      </c>
      <c r="O11" s="655">
        <v>2139806.0156</v>
      </c>
      <c r="P11" s="655">
        <v>30941689.781600002</v>
      </c>
      <c r="Q11" s="658">
        <v>896</v>
      </c>
      <c r="R11" s="655">
        <v>98832.57</v>
      </c>
      <c r="S11" s="656">
        <v>53748</v>
      </c>
      <c r="T11" s="656">
        <v>0</v>
      </c>
      <c r="U11" s="656">
        <v>0</v>
      </c>
      <c r="V11" s="656">
        <v>0</v>
      </c>
      <c r="W11" s="656">
        <v>0</v>
      </c>
      <c r="X11" s="656">
        <v>0</v>
      </c>
      <c r="Y11" s="656">
        <v>8894.931300000002</v>
      </c>
      <c r="Z11" s="656">
        <v>161475.50129999997</v>
      </c>
      <c r="AA11" s="656">
        <v>188900</v>
      </c>
      <c r="AB11" s="656">
        <v>13200</v>
      </c>
      <c r="AC11" s="657">
        <v>202100</v>
      </c>
      <c r="AD11" s="655">
        <v>2139806.0156</v>
      </c>
      <c r="AE11" s="657">
        <v>33404691.461600006</v>
      </c>
      <c r="AF11" s="659">
        <v>0</v>
      </c>
      <c r="AG11" s="659">
        <v>-2463001.6800000002</v>
      </c>
      <c r="AH11" s="660">
        <v>824</v>
      </c>
      <c r="AI11" s="657">
        <v>30941689.781600002</v>
      </c>
    </row>
    <row r="12" spans="1:35" ht="15" x14ac:dyDescent="0.25">
      <c r="A12" s="661"/>
      <c r="B12" s="662"/>
      <c r="C12" s="663"/>
      <c r="D12" s="664"/>
      <c r="E12" s="664"/>
      <c r="F12" s="664"/>
      <c r="G12" s="664"/>
      <c r="H12" s="664"/>
      <c r="I12" s="664"/>
      <c r="J12" s="664"/>
      <c r="K12" s="664"/>
      <c r="L12" s="664"/>
      <c r="M12" s="664"/>
      <c r="N12" s="665"/>
      <c r="O12" s="663"/>
      <c r="P12" s="665"/>
      <c r="Q12" s="666"/>
      <c r="R12" s="663"/>
      <c r="S12" s="664"/>
      <c r="T12" s="664"/>
      <c r="U12" s="664"/>
      <c r="V12" s="664"/>
      <c r="W12" s="664"/>
      <c r="X12" s="664"/>
      <c r="Y12" s="664"/>
      <c r="Z12" s="664"/>
      <c r="AA12" s="664"/>
      <c r="AB12" s="664"/>
      <c r="AC12" s="665"/>
      <c r="AD12" s="663"/>
      <c r="AE12" s="665"/>
      <c r="AF12" s="667"/>
      <c r="AG12" s="667"/>
      <c r="AH12" s="668"/>
      <c r="AI12" s="669"/>
    </row>
    <row r="13" spans="1:35" x14ac:dyDescent="0.2">
      <c r="A13" s="670" t="s">
        <v>7</v>
      </c>
      <c r="B13" s="671">
        <v>94</v>
      </c>
      <c r="C13" s="672">
        <v>87590</v>
      </c>
      <c r="D13" s="673">
        <v>15835</v>
      </c>
      <c r="E13" s="673">
        <v>0</v>
      </c>
      <c r="F13" s="673">
        <v>0</v>
      </c>
      <c r="G13" s="673">
        <v>0</v>
      </c>
      <c r="H13" s="673">
        <v>0</v>
      </c>
      <c r="I13" s="673">
        <v>0</v>
      </c>
      <c r="J13" s="673">
        <v>7883.1</v>
      </c>
      <c r="K13" s="673">
        <v>111308.09999999999</v>
      </c>
      <c r="L13" s="673">
        <v>171000</v>
      </c>
      <c r="M13" s="673">
        <v>3000</v>
      </c>
      <c r="N13" s="674">
        <v>174000</v>
      </c>
      <c r="O13" s="672">
        <v>1509697.1999999997</v>
      </c>
      <c r="P13" s="672">
        <v>6123308.6399999997</v>
      </c>
      <c r="Q13" s="675">
        <v>99</v>
      </c>
      <c r="R13" s="672">
        <v>87590</v>
      </c>
      <c r="S13" s="673">
        <v>15835</v>
      </c>
      <c r="T13" s="673">
        <v>0</v>
      </c>
      <c r="U13" s="673">
        <v>0</v>
      </c>
      <c r="V13" s="673">
        <v>0</v>
      </c>
      <c r="W13" s="673">
        <v>0</v>
      </c>
      <c r="X13" s="673">
        <v>0</v>
      </c>
      <c r="Y13" s="673">
        <v>7883.1</v>
      </c>
      <c r="Z13" s="673">
        <v>111308.09999999999</v>
      </c>
      <c r="AA13" s="673">
        <v>171000</v>
      </c>
      <c r="AB13" s="673">
        <v>3000</v>
      </c>
      <c r="AC13" s="674">
        <v>174000</v>
      </c>
      <c r="AD13" s="672">
        <v>1509697.1999999997</v>
      </c>
      <c r="AE13" s="674">
        <v>6363903.4399999995</v>
      </c>
      <c r="AF13" s="676">
        <v>0</v>
      </c>
      <c r="AG13" s="676">
        <v>-240594.8000000001</v>
      </c>
      <c r="AH13" s="677">
        <v>94</v>
      </c>
      <c r="AI13" s="674">
        <v>6123308.6399999997</v>
      </c>
    </row>
    <row r="14" spans="1:35" x14ac:dyDescent="0.2">
      <c r="A14" s="678" t="s">
        <v>3</v>
      </c>
      <c r="B14" s="679">
        <v>1</v>
      </c>
      <c r="C14" s="680">
        <v>30000</v>
      </c>
      <c r="D14" s="681"/>
      <c r="E14" s="681"/>
      <c r="F14" s="681"/>
      <c r="G14" s="681"/>
      <c r="H14" s="681"/>
      <c r="I14" s="681"/>
      <c r="J14" s="681">
        <v>2700</v>
      </c>
      <c r="K14" s="681">
        <v>32700</v>
      </c>
      <c r="L14" s="681">
        <v>60000</v>
      </c>
      <c r="M14" s="681"/>
      <c r="N14" s="682">
        <v>60000</v>
      </c>
      <c r="O14" s="683">
        <v>452400</v>
      </c>
      <c r="P14" s="684">
        <v>452400</v>
      </c>
      <c r="Q14" s="685">
        <v>1</v>
      </c>
      <c r="R14" s="680">
        <v>30000</v>
      </c>
      <c r="S14" s="681"/>
      <c r="T14" s="681"/>
      <c r="U14" s="681"/>
      <c r="V14" s="681"/>
      <c r="W14" s="681"/>
      <c r="X14" s="681"/>
      <c r="Y14" s="681">
        <v>2700</v>
      </c>
      <c r="Z14" s="681">
        <v>32700</v>
      </c>
      <c r="AA14" s="681">
        <v>60000</v>
      </c>
      <c r="AB14" s="681"/>
      <c r="AC14" s="682">
        <v>60000</v>
      </c>
      <c r="AD14" s="683">
        <v>452400</v>
      </c>
      <c r="AE14" s="684">
        <v>452400</v>
      </c>
      <c r="AF14" s="686">
        <v>0</v>
      </c>
      <c r="AG14" s="686">
        <v>0</v>
      </c>
      <c r="AH14" s="687">
        <v>1</v>
      </c>
      <c r="AI14" s="682">
        <v>452400</v>
      </c>
    </row>
    <row r="15" spans="1:35" x14ac:dyDescent="0.2">
      <c r="A15" s="678" t="s">
        <v>510</v>
      </c>
      <c r="B15" s="679">
        <v>2</v>
      </c>
      <c r="C15" s="680">
        <v>28000</v>
      </c>
      <c r="D15" s="681"/>
      <c r="E15" s="681"/>
      <c r="F15" s="681"/>
      <c r="G15" s="681"/>
      <c r="H15" s="681"/>
      <c r="I15" s="681"/>
      <c r="J15" s="681">
        <v>2520</v>
      </c>
      <c r="K15" s="681">
        <v>30520</v>
      </c>
      <c r="L15" s="681">
        <v>56000</v>
      </c>
      <c r="M15" s="681"/>
      <c r="N15" s="682">
        <v>56000</v>
      </c>
      <c r="O15" s="683">
        <v>422240</v>
      </c>
      <c r="P15" s="684">
        <v>844480</v>
      </c>
      <c r="Q15" s="685">
        <v>2</v>
      </c>
      <c r="R15" s="680">
        <v>28000</v>
      </c>
      <c r="S15" s="681"/>
      <c r="T15" s="681"/>
      <c r="U15" s="681"/>
      <c r="V15" s="681"/>
      <c r="W15" s="681"/>
      <c r="X15" s="681"/>
      <c r="Y15" s="681">
        <v>2520</v>
      </c>
      <c r="Z15" s="681">
        <v>30520</v>
      </c>
      <c r="AA15" s="681">
        <v>56000</v>
      </c>
      <c r="AB15" s="681"/>
      <c r="AC15" s="682">
        <v>56000</v>
      </c>
      <c r="AD15" s="683">
        <v>422240</v>
      </c>
      <c r="AE15" s="684">
        <v>844480</v>
      </c>
      <c r="AF15" s="686">
        <v>0</v>
      </c>
      <c r="AG15" s="686">
        <v>0</v>
      </c>
      <c r="AH15" s="687">
        <v>2</v>
      </c>
      <c r="AI15" s="682">
        <v>844480</v>
      </c>
    </row>
    <row r="16" spans="1:35" x14ac:dyDescent="0.2">
      <c r="A16" s="678" t="s">
        <v>511</v>
      </c>
      <c r="B16" s="679">
        <v>1</v>
      </c>
      <c r="C16" s="680">
        <v>25000</v>
      </c>
      <c r="D16" s="681"/>
      <c r="E16" s="681"/>
      <c r="F16" s="681"/>
      <c r="G16" s="681"/>
      <c r="H16" s="681"/>
      <c r="I16" s="681"/>
      <c r="J16" s="681">
        <v>2250</v>
      </c>
      <c r="K16" s="681">
        <v>27250</v>
      </c>
      <c r="L16" s="681">
        <v>50000</v>
      </c>
      <c r="M16" s="681"/>
      <c r="N16" s="682">
        <v>50000</v>
      </c>
      <c r="O16" s="683">
        <v>377000</v>
      </c>
      <c r="P16" s="684">
        <v>377000</v>
      </c>
      <c r="Q16" s="685">
        <v>1</v>
      </c>
      <c r="R16" s="680">
        <v>25000</v>
      </c>
      <c r="S16" s="681"/>
      <c r="T16" s="681"/>
      <c r="U16" s="681"/>
      <c r="V16" s="681"/>
      <c r="W16" s="681"/>
      <c r="X16" s="681"/>
      <c r="Y16" s="681">
        <v>2250</v>
      </c>
      <c r="Z16" s="681">
        <v>27250</v>
      </c>
      <c r="AA16" s="681">
        <v>50000</v>
      </c>
      <c r="AB16" s="681"/>
      <c r="AC16" s="682">
        <v>50000</v>
      </c>
      <c r="AD16" s="683">
        <v>377000</v>
      </c>
      <c r="AE16" s="684">
        <v>377000</v>
      </c>
      <c r="AF16" s="686">
        <v>0</v>
      </c>
      <c r="AG16" s="686">
        <v>0</v>
      </c>
      <c r="AH16" s="687">
        <v>1</v>
      </c>
      <c r="AI16" s="682">
        <v>377000</v>
      </c>
    </row>
    <row r="17" spans="1:35" x14ac:dyDescent="0.2">
      <c r="A17" s="678" t="s">
        <v>512</v>
      </c>
      <c r="B17" s="679">
        <v>7</v>
      </c>
      <c r="C17" s="680">
        <v>1038</v>
      </c>
      <c r="D17" s="681">
        <v>3769</v>
      </c>
      <c r="E17" s="681"/>
      <c r="F17" s="681"/>
      <c r="G17" s="681"/>
      <c r="H17" s="681"/>
      <c r="I17" s="681"/>
      <c r="J17" s="681">
        <v>93.42</v>
      </c>
      <c r="K17" s="681">
        <v>4900.42</v>
      </c>
      <c r="L17" s="681">
        <v>1000</v>
      </c>
      <c r="M17" s="681">
        <v>600</v>
      </c>
      <c r="N17" s="682">
        <v>1600</v>
      </c>
      <c r="O17" s="683">
        <v>60405.04</v>
      </c>
      <c r="P17" s="684">
        <v>422835.28</v>
      </c>
      <c r="Q17" s="685">
        <v>7</v>
      </c>
      <c r="R17" s="680">
        <v>1038</v>
      </c>
      <c r="S17" s="681">
        <v>3769</v>
      </c>
      <c r="T17" s="681"/>
      <c r="U17" s="681"/>
      <c r="V17" s="681"/>
      <c r="W17" s="681"/>
      <c r="X17" s="681"/>
      <c r="Y17" s="681">
        <v>93.42</v>
      </c>
      <c r="Z17" s="681">
        <v>4900.42</v>
      </c>
      <c r="AA17" s="681">
        <v>1000</v>
      </c>
      <c r="AB17" s="681">
        <v>600</v>
      </c>
      <c r="AC17" s="682">
        <v>1600</v>
      </c>
      <c r="AD17" s="683">
        <v>60405.04</v>
      </c>
      <c r="AE17" s="684">
        <v>422835.28</v>
      </c>
      <c r="AF17" s="686">
        <v>0</v>
      </c>
      <c r="AG17" s="686">
        <v>0</v>
      </c>
      <c r="AH17" s="687">
        <v>7</v>
      </c>
      <c r="AI17" s="682">
        <v>422835.28</v>
      </c>
    </row>
    <row r="18" spans="1:35" x14ac:dyDescent="0.2">
      <c r="A18" s="678" t="s">
        <v>513</v>
      </c>
      <c r="B18" s="679">
        <v>1</v>
      </c>
      <c r="C18" s="680">
        <v>996</v>
      </c>
      <c r="D18" s="681">
        <v>3389</v>
      </c>
      <c r="E18" s="681"/>
      <c r="F18" s="681"/>
      <c r="G18" s="681"/>
      <c r="H18" s="681"/>
      <c r="I18" s="681"/>
      <c r="J18" s="681">
        <v>89.64</v>
      </c>
      <c r="K18" s="681">
        <v>4474.6400000000003</v>
      </c>
      <c r="L18" s="681">
        <v>1000</v>
      </c>
      <c r="M18" s="681">
        <v>600</v>
      </c>
      <c r="N18" s="682">
        <v>1600</v>
      </c>
      <c r="O18" s="683">
        <v>55295.680000000008</v>
      </c>
      <c r="P18" s="684">
        <v>55295.680000000008</v>
      </c>
      <c r="Q18" s="685">
        <v>1</v>
      </c>
      <c r="R18" s="680">
        <v>996</v>
      </c>
      <c r="S18" s="681">
        <v>3389</v>
      </c>
      <c r="T18" s="681"/>
      <c r="U18" s="681"/>
      <c r="V18" s="681"/>
      <c r="W18" s="681"/>
      <c r="X18" s="681"/>
      <c r="Y18" s="681">
        <v>89.64</v>
      </c>
      <c r="Z18" s="681">
        <v>4474.6400000000003</v>
      </c>
      <c r="AA18" s="681">
        <v>1000</v>
      </c>
      <c r="AB18" s="681">
        <v>600</v>
      </c>
      <c r="AC18" s="682">
        <v>1600</v>
      </c>
      <c r="AD18" s="683">
        <v>55295.680000000008</v>
      </c>
      <c r="AE18" s="684">
        <v>55295.680000000008</v>
      </c>
      <c r="AF18" s="686">
        <v>0</v>
      </c>
      <c r="AG18" s="686">
        <v>0</v>
      </c>
      <c r="AH18" s="687">
        <v>1</v>
      </c>
      <c r="AI18" s="682">
        <v>55295.680000000008</v>
      </c>
    </row>
    <row r="19" spans="1:35" x14ac:dyDescent="0.2">
      <c r="A19" s="678" t="s">
        <v>514</v>
      </c>
      <c r="B19" s="679">
        <v>35</v>
      </c>
      <c r="C19" s="680">
        <v>936</v>
      </c>
      <c r="D19" s="681">
        <v>3209</v>
      </c>
      <c r="E19" s="681"/>
      <c r="F19" s="681"/>
      <c r="G19" s="681"/>
      <c r="H19" s="681"/>
      <c r="I19" s="681"/>
      <c r="J19" s="681">
        <v>84.24</v>
      </c>
      <c r="K19" s="681">
        <v>4229.24</v>
      </c>
      <c r="L19" s="681">
        <v>1000</v>
      </c>
      <c r="M19" s="681">
        <v>600</v>
      </c>
      <c r="N19" s="682">
        <v>1600</v>
      </c>
      <c r="O19" s="683">
        <v>52350.879999999997</v>
      </c>
      <c r="P19" s="684">
        <v>1832280.7999999998</v>
      </c>
      <c r="Q19" s="685">
        <v>37</v>
      </c>
      <c r="R19" s="680">
        <v>936</v>
      </c>
      <c r="S19" s="681">
        <v>3209</v>
      </c>
      <c r="T19" s="681"/>
      <c r="U19" s="681"/>
      <c r="V19" s="681"/>
      <c r="W19" s="681"/>
      <c r="X19" s="681"/>
      <c r="Y19" s="681">
        <v>84.24</v>
      </c>
      <c r="Z19" s="681">
        <v>4229.24</v>
      </c>
      <c r="AA19" s="681">
        <v>1000</v>
      </c>
      <c r="AB19" s="681">
        <v>600</v>
      </c>
      <c r="AC19" s="682">
        <v>1600</v>
      </c>
      <c r="AD19" s="683">
        <v>52350.879999999997</v>
      </c>
      <c r="AE19" s="684">
        <v>1936982.5599999998</v>
      </c>
      <c r="AF19" s="686">
        <v>0</v>
      </c>
      <c r="AG19" s="686">
        <v>-104701.76000000001</v>
      </c>
      <c r="AH19" s="687">
        <v>35</v>
      </c>
      <c r="AI19" s="682">
        <v>1832280.7999999998</v>
      </c>
    </row>
    <row r="20" spans="1:35" x14ac:dyDescent="0.2">
      <c r="A20" s="678" t="s">
        <v>515</v>
      </c>
      <c r="B20" s="679">
        <v>37</v>
      </c>
      <c r="C20" s="680">
        <v>818</v>
      </c>
      <c r="D20" s="681">
        <v>2799</v>
      </c>
      <c r="E20" s="681"/>
      <c r="F20" s="681"/>
      <c r="G20" s="681"/>
      <c r="H20" s="681"/>
      <c r="I20" s="681"/>
      <c r="J20" s="681">
        <v>73.61999999999999</v>
      </c>
      <c r="K20" s="681">
        <v>3690.62</v>
      </c>
      <c r="L20" s="681">
        <v>1000</v>
      </c>
      <c r="M20" s="681">
        <v>600</v>
      </c>
      <c r="N20" s="682">
        <v>1600</v>
      </c>
      <c r="O20" s="683">
        <v>45887.44</v>
      </c>
      <c r="P20" s="684">
        <v>1697835.28</v>
      </c>
      <c r="Q20" s="685">
        <v>39</v>
      </c>
      <c r="R20" s="680">
        <v>818</v>
      </c>
      <c r="S20" s="681">
        <v>2799</v>
      </c>
      <c r="T20" s="681"/>
      <c r="U20" s="681"/>
      <c r="V20" s="681"/>
      <c r="W20" s="681"/>
      <c r="X20" s="681"/>
      <c r="Y20" s="681">
        <v>73.61999999999999</v>
      </c>
      <c r="Z20" s="681">
        <v>3690.62</v>
      </c>
      <c r="AA20" s="681">
        <v>1000</v>
      </c>
      <c r="AB20" s="681">
        <v>600</v>
      </c>
      <c r="AC20" s="682">
        <v>1600</v>
      </c>
      <c r="AD20" s="683">
        <v>45887.44</v>
      </c>
      <c r="AE20" s="684">
        <v>1789610.1600000001</v>
      </c>
      <c r="AF20" s="686">
        <v>0</v>
      </c>
      <c r="AG20" s="686">
        <v>-91774.880000000121</v>
      </c>
      <c r="AH20" s="687">
        <v>37</v>
      </c>
      <c r="AI20" s="682">
        <v>1697835.28</v>
      </c>
    </row>
    <row r="21" spans="1:35" x14ac:dyDescent="0.2">
      <c r="A21" s="678" t="s">
        <v>12</v>
      </c>
      <c r="B21" s="679">
        <v>10</v>
      </c>
      <c r="C21" s="680">
        <v>802</v>
      </c>
      <c r="D21" s="681">
        <v>2669</v>
      </c>
      <c r="E21" s="681"/>
      <c r="F21" s="681"/>
      <c r="G21" s="681"/>
      <c r="H21" s="681"/>
      <c r="I21" s="681"/>
      <c r="J21" s="681">
        <v>72.179999999999993</v>
      </c>
      <c r="K21" s="681">
        <v>3543.18</v>
      </c>
      <c r="L21" s="681">
        <v>1000</v>
      </c>
      <c r="M21" s="681">
        <v>600</v>
      </c>
      <c r="N21" s="682">
        <v>1600</v>
      </c>
      <c r="O21" s="683">
        <v>44118.159999999996</v>
      </c>
      <c r="P21" s="684">
        <v>441181.6</v>
      </c>
      <c r="Q21" s="685">
        <v>11</v>
      </c>
      <c r="R21" s="680">
        <v>802</v>
      </c>
      <c r="S21" s="681">
        <v>2669</v>
      </c>
      <c r="T21" s="681"/>
      <c r="U21" s="681"/>
      <c r="V21" s="681"/>
      <c r="W21" s="681"/>
      <c r="X21" s="681"/>
      <c r="Y21" s="681">
        <v>72.179999999999993</v>
      </c>
      <c r="Z21" s="681">
        <v>3543.18</v>
      </c>
      <c r="AA21" s="681">
        <v>1000</v>
      </c>
      <c r="AB21" s="681">
        <v>600</v>
      </c>
      <c r="AC21" s="682">
        <v>1600</v>
      </c>
      <c r="AD21" s="683">
        <v>44118.159999999996</v>
      </c>
      <c r="AE21" s="684">
        <v>485299.75999999995</v>
      </c>
      <c r="AF21" s="686">
        <v>0</v>
      </c>
      <c r="AG21" s="686">
        <v>-44118.159999999974</v>
      </c>
      <c r="AH21" s="687">
        <v>10</v>
      </c>
      <c r="AI21" s="682">
        <v>441181.6</v>
      </c>
    </row>
    <row r="22" spans="1:35" x14ac:dyDescent="0.2">
      <c r="A22" s="670" t="s">
        <v>4</v>
      </c>
      <c r="B22" s="671">
        <v>142</v>
      </c>
      <c r="C22" s="672">
        <v>3655</v>
      </c>
      <c r="D22" s="673">
        <v>14714</v>
      </c>
      <c r="E22" s="673">
        <v>0</v>
      </c>
      <c r="F22" s="673">
        <v>0</v>
      </c>
      <c r="G22" s="673">
        <v>0</v>
      </c>
      <c r="H22" s="673">
        <v>0</v>
      </c>
      <c r="I22" s="673">
        <v>0</v>
      </c>
      <c r="J22" s="673">
        <v>328.95</v>
      </c>
      <c r="K22" s="673">
        <v>18697.95</v>
      </c>
      <c r="L22" s="673">
        <v>6000</v>
      </c>
      <c r="M22" s="673">
        <v>3600</v>
      </c>
      <c r="N22" s="674">
        <v>9600</v>
      </c>
      <c r="O22" s="672">
        <v>233975.4</v>
      </c>
      <c r="P22" s="672">
        <v>5687048.6799999997</v>
      </c>
      <c r="Q22" s="675">
        <v>132</v>
      </c>
      <c r="R22" s="672">
        <v>3655</v>
      </c>
      <c r="S22" s="673">
        <v>14714</v>
      </c>
      <c r="T22" s="673">
        <v>0</v>
      </c>
      <c r="U22" s="673">
        <v>0</v>
      </c>
      <c r="V22" s="673">
        <v>0</v>
      </c>
      <c r="W22" s="673">
        <v>0</v>
      </c>
      <c r="X22" s="673">
        <v>0</v>
      </c>
      <c r="Y22" s="673">
        <v>328.95</v>
      </c>
      <c r="Z22" s="673">
        <v>18697.95</v>
      </c>
      <c r="AA22" s="673">
        <v>6000</v>
      </c>
      <c r="AB22" s="673">
        <v>3600</v>
      </c>
      <c r="AC22" s="674">
        <v>9600</v>
      </c>
      <c r="AD22" s="672">
        <v>233975.4</v>
      </c>
      <c r="AE22" s="674">
        <v>5289723.0000000009</v>
      </c>
      <c r="AF22" s="676">
        <v>0</v>
      </c>
      <c r="AG22" s="676">
        <v>397325.68000000017</v>
      </c>
      <c r="AH22" s="677">
        <v>142</v>
      </c>
      <c r="AI22" s="674">
        <v>5687048.6799999997</v>
      </c>
    </row>
    <row r="23" spans="1:35" x14ac:dyDescent="0.2">
      <c r="A23" s="678" t="s">
        <v>13</v>
      </c>
      <c r="B23" s="679">
        <v>72</v>
      </c>
      <c r="C23" s="680">
        <v>673</v>
      </c>
      <c r="D23" s="681">
        <v>2539</v>
      </c>
      <c r="E23" s="681"/>
      <c r="F23" s="681"/>
      <c r="G23" s="681"/>
      <c r="H23" s="681"/>
      <c r="I23" s="681"/>
      <c r="J23" s="681">
        <v>60.57</v>
      </c>
      <c r="K23" s="681">
        <v>3272.57</v>
      </c>
      <c r="L23" s="681">
        <v>1000</v>
      </c>
      <c r="M23" s="681">
        <v>600</v>
      </c>
      <c r="N23" s="682">
        <v>1600</v>
      </c>
      <c r="O23" s="683">
        <v>40870.840000000004</v>
      </c>
      <c r="P23" s="684">
        <v>2942700.4800000004</v>
      </c>
      <c r="Q23" s="685">
        <v>67</v>
      </c>
      <c r="R23" s="680">
        <v>673</v>
      </c>
      <c r="S23" s="681">
        <v>2539</v>
      </c>
      <c r="T23" s="681"/>
      <c r="U23" s="681"/>
      <c r="V23" s="681"/>
      <c r="W23" s="681"/>
      <c r="X23" s="681"/>
      <c r="Y23" s="681">
        <v>60.57</v>
      </c>
      <c r="Z23" s="681">
        <v>3272.57</v>
      </c>
      <c r="AA23" s="681">
        <v>1000</v>
      </c>
      <c r="AB23" s="681">
        <v>600</v>
      </c>
      <c r="AC23" s="682">
        <v>1600</v>
      </c>
      <c r="AD23" s="683">
        <v>40870.840000000004</v>
      </c>
      <c r="AE23" s="684">
        <v>2738346.2800000003</v>
      </c>
      <c r="AF23" s="686">
        <v>0</v>
      </c>
      <c r="AG23" s="686">
        <v>204354.20000000019</v>
      </c>
      <c r="AH23" s="687">
        <v>72</v>
      </c>
      <c r="AI23" s="682">
        <v>2942700.4800000004</v>
      </c>
    </row>
    <row r="24" spans="1:35" x14ac:dyDescent="0.2">
      <c r="A24" s="678" t="s">
        <v>15836</v>
      </c>
      <c r="B24" s="679">
        <v>21</v>
      </c>
      <c r="C24" s="680">
        <v>648</v>
      </c>
      <c r="D24" s="681">
        <v>2489</v>
      </c>
      <c r="E24" s="681"/>
      <c r="F24" s="681"/>
      <c r="G24" s="681"/>
      <c r="H24" s="681"/>
      <c r="I24" s="681"/>
      <c r="J24" s="681">
        <v>58.32</v>
      </c>
      <c r="K24" s="681">
        <v>3195.32</v>
      </c>
      <c r="L24" s="681">
        <v>1000</v>
      </c>
      <c r="M24" s="681">
        <v>600</v>
      </c>
      <c r="N24" s="682">
        <v>1600</v>
      </c>
      <c r="O24" s="683">
        <v>39943.840000000004</v>
      </c>
      <c r="P24" s="684">
        <v>838820.64000000013</v>
      </c>
      <c r="Q24" s="685">
        <v>19</v>
      </c>
      <c r="R24" s="680">
        <v>648</v>
      </c>
      <c r="S24" s="681">
        <v>2489</v>
      </c>
      <c r="T24" s="681"/>
      <c r="U24" s="681"/>
      <c r="V24" s="681"/>
      <c r="W24" s="681"/>
      <c r="X24" s="681"/>
      <c r="Y24" s="681">
        <v>58.32</v>
      </c>
      <c r="Z24" s="681">
        <v>3195.32</v>
      </c>
      <c r="AA24" s="681">
        <v>1000</v>
      </c>
      <c r="AB24" s="681">
        <v>600</v>
      </c>
      <c r="AC24" s="682">
        <v>1600</v>
      </c>
      <c r="AD24" s="683">
        <v>39943.840000000004</v>
      </c>
      <c r="AE24" s="684">
        <v>758932.96000000008</v>
      </c>
      <c r="AF24" s="686">
        <v>0</v>
      </c>
      <c r="AG24" s="686">
        <v>79887.680000000051</v>
      </c>
      <c r="AH24" s="687">
        <v>21</v>
      </c>
      <c r="AI24" s="682">
        <v>838820.64000000013</v>
      </c>
    </row>
    <row r="25" spans="1:35" x14ac:dyDescent="0.2">
      <c r="A25" s="678" t="s">
        <v>15837</v>
      </c>
      <c r="B25" s="679">
        <v>29</v>
      </c>
      <c r="C25" s="680">
        <v>622</v>
      </c>
      <c r="D25" s="681">
        <v>2459</v>
      </c>
      <c r="E25" s="681"/>
      <c r="F25" s="681"/>
      <c r="G25" s="681"/>
      <c r="H25" s="681"/>
      <c r="I25" s="681"/>
      <c r="J25" s="681">
        <v>55.98</v>
      </c>
      <c r="K25" s="681">
        <v>3136.98</v>
      </c>
      <c r="L25" s="681">
        <v>1000</v>
      </c>
      <c r="M25" s="681">
        <v>600</v>
      </c>
      <c r="N25" s="682">
        <v>1600</v>
      </c>
      <c r="O25" s="683">
        <v>39243.760000000002</v>
      </c>
      <c r="P25" s="684">
        <v>1138069.04</v>
      </c>
      <c r="Q25" s="685">
        <v>31</v>
      </c>
      <c r="R25" s="680">
        <v>622</v>
      </c>
      <c r="S25" s="681">
        <v>2459</v>
      </c>
      <c r="T25" s="681"/>
      <c r="U25" s="681"/>
      <c r="V25" s="681"/>
      <c r="W25" s="681"/>
      <c r="X25" s="681"/>
      <c r="Y25" s="681">
        <v>55.98</v>
      </c>
      <c r="Z25" s="681">
        <v>3136.98</v>
      </c>
      <c r="AA25" s="681">
        <v>1000</v>
      </c>
      <c r="AB25" s="681">
        <v>600</v>
      </c>
      <c r="AC25" s="682">
        <v>1600</v>
      </c>
      <c r="AD25" s="683">
        <v>39243.760000000002</v>
      </c>
      <c r="AE25" s="684">
        <v>1216556.56</v>
      </c>
      <c r="AF25" s="686">
        <v>0</v>
      </c>
      <c r="AG25" s="686">
        <v>-78487.520000000019</v>
      </c>
      <c r="AH25" s="687">
        <v>29</v>
      </c>
      <c r="AI25" s="682">
        <v>1138069.04</v>
      </c>
    </row>
    <row r="26" spans="1:35" x14ac:dyDescent="0.2">
      <c r="A26" s="678" t="s">
        <v>15838</v>
      </c>
      <c r="B26" s="679">
        <v>15</v>
      </c>
      <c r="C26" s="680">
        <v>596</v>
      </c>
      <c r="D26" s="681">
        <v>2429</v>
      </c>
      <c r="E26" s="681"/>
      <c r="F26" s="681"/>
      <c r="G26" s="681"/>
      <c r="H26" s="681"/>
      <c r="I26" s="681"/>
      <c r="J26" s="681">
        <v>53.64</v>
      </c>
      <c r="K26" s="681">
        <v>3078.64</v>
      </c>
      <c r="L26" s="681">
        <v>1000</v>
      </c>
      <c r="M26" s="681">
        <v>600</v>
      </c>
      <c r="N26" s="682">
        <v>1600</v>
      </c>
      <c r="O26" s="683">
        <v>38543.68</v>
      </c>
      <c r="P26" s="684">
        <v>578155.19999999995</v>
      </c>
      <c r="Q26" s="685">
        <v>11</v>
      </c>
      <c r="R26" s="680">
        <v>596</v>
      </c>
      <c r="S26" s="681">
        <v>2429</v>
      </c>
      <c r="T26" s="681"/>
      <c r="U26" s="681"/>
      <c r="V26" s="681"/>
      <c r="W26" s="681"/>
      <c r="X26" s="681"/>
      <c r="Y26" s="681">
        <v>53.64</v>
      </c>
      <c r="Z26" s="681">
        <v>3078.64</v>
      </c>
      <c r="AA26" s="681">
        <v>1000</v>
      </c>
      <c r="AB26" s="681">
        <v>600</v>
      </c>
      <c r="AC26" s="682">
        <v>1600</v>
      </c>
      <c r="AD26" s="683">
        <v>38543.68</v>
      </c>
      <c r="AE26" s="684">
        <v>423980.48</v>
      </c>
      <c r="AF26" s="686">
        <v>0</v>
      </c>
      <c r="AG26" s="686">
        <v>154174.71999999997</v>
      </c>
      <c r="AH26" s="687">
        <v>15</v>
      </c>
      <c r="AI26" s="682">
        <v>578155.19999999995</v>
      </c>
    </row>
    <row r="27" spans="1:35" x14ac:dyDescent="0.2">
      <c r="A27" s="678" t="s">
        <v>14</v>
      </c>
      <c r="B27" s="679">
        <v>4</v>
      </c>
      <c r="C27" s="680">
        <v>571</v>
      </c>
      <c r="D27" s="681">
        <v>2409</v>
      </c>
      <c r="E27" s="681"/>
      <c r="F27" s="681"/>
      <c r="G27" s="681"/>
      <c r="H27" s="681"/>
      <c r="I27" s="681"/>
      <c r="J27" s="681">
        <v>51.39</v>
      </c>
      <c r="K27" s="681">
        <v>3031.39</v>
      </c>
      <c r="L27" s="681">
        <v>1000</v>
      </c>
      <c r="M27" s="681">
        <v>600</v>
      </c>
      <c r="N27" s="682">
        <v>1600</v>
      </c>
      <c r="O27" s="683">
        <v>37976.68</v>
      </c>
      <c r="P27" s="684">
        <v>151906.72</v>
      </c>
      <c r="Q27" s="685">
        <v>4</v>
      </c>
      <c r="R27" s="680">
        <v>571</v>
      </c>
      <c r="S27" s="681">
        <v>2409</v>
      </c>
      <c r="T27" s="681"/>
      <c r="U27" s="681"/>
      <c r="V27" s="681"/>
      <c r="W27" s="681"/>
      <c r="X27" s="681"/>
      <c r="Y27" s="681">
        <v>51.39</v>
      </c>
      <c r="Z27" s="681">
        <v>3031.39</v>
      </c>
      <c r="AA27" s="681">
        <v>1000</v>
      </c>
      <c r="AB27" s="681">
        <v>600</v>
      </c>
      <c r="AC27" s="682">
        <v>1600</v>
      </c>
      <c r="AD27" s="683">
        <v>37976.68</v>
      </c>
      <c r="AE27" s="684">
        <v>151906.72</v>
      </c>
      <c r="AF27" s="686">
        <v>0</v>
      </c>
      <c r="AG27" s="686">
        <v>0</v>
      </c>
      <c r="AH27" s="687">
        <v>4</v>
      </c>
      <c r="AI27" s="682">
        <v>151906.72</v>
      </c>
    </row>
    <row r="28" spans="1:35" x14ac:dyDescent="0.2">
      <c r="A28" s="678" t="s">
        <v>15839</v>
      </c>
      <c r="B28" s="679">
        <v>1</v>
      </c>
      <c r="C28" s="680">
        <v>545</v>
      </c>
      <c r="D28" s="681">
        <v>2389</v>
      </c>
      <c r="E28" s="681"/>
      <c r="F28" s="681"/>
      <c r="G28" s="681"/>
      <c r="H28" s="681"/>
      <c r="I28" s="681"/>
      <c r="J28" s="681">
        <v>49.05</v>
      </c>
      <c r="K28" s="681">
        <v>2983.05</v>
      </c>
      <c r="L28" s="681">
        <v>1000</v>
      </c>
      <c r="M28" s="681">
        <v>600</v>
      </c>
      <c r="N28" s="682">
        <v>1600</v>
      </c>
      <c r="O28" s="683">
        <v>37396.600000000006</v>
      </c>
      <c r="P28" s="684">
        <v>37396.600000000006</v>
      </c>
      <c r="Q28" s="685"/>
      <c r="R28" s="680">
        <v>545</v>
      </c>
      <c r="S28" s="681">
        <v>2389</v>
      </c>
      <c r="T28" s="681"/>
      <c r="U28" s="681"/>
      <c r="V28" s="681"/>
      <c r="W28" s="681"/>
      <c r="X28" s="681"/>
      <c r="Y28" s="681">
        <v>49.05</v>
      </c>
      <c r="Z28" s="681">
        <v>2983.05</v>
      </c>
      <c r="AA28" s="681">
        <v>1000</v>
      </c>
      <c r="AB28" s="681">
        <v>600</v>
      </c>
      <c r="AC28" s="682">
        <v>1600</v>
      </c>
      <c r="AD28" s="683">
        <v>37396.600000000006</v>
      </c>
      <c r="AE28" s="684">
        <v>0</v>
      </c>
      <c r="AF28" s="686">
        <v>0</v>
      </c>
      <c r="AG28" s="686">
        <v>37396.600000000006</v>
      </c>
      <c r="AH28" s="687">
        <v>1</v>
      </c>
      <c r="AI28" s="682">
        <v>37396.600000000006</v>
      </c>
    </row>
    <row r="29" spans="1:35" x14ac:dyDescent="0.2">
      <c r="A29" s="670" t="s">
        <v>5</v>
      </c>
      <c r="B29" s="671">
        <v>383</v>
      </c>
      <c r="C29" s="672">
        <v>2126</v>
      </c>
      <c r="D29" s="673">
        <v>8436</v>
      </c>
      <c r="E29" s="673">
        <v>0</v>
      </c>
      <c r="F29" s="673">
        <v>0</v>
      </c>
      <c r="G29" s="673">
        <v>0</v>
      </c>
      <c r="H29" s="673">
        <v>0</v>
      </c>
      <c r="I29" s="673">
        <v>0</v>
      </c>
      <c r="J29" s="673">
        <v>191.33999999999997</v>
      </c>
      <c r="K29" s="673">
        <v>10753.34</v>
      </c>
      <c r="L29" s="673">
        <v>4000</v>
      </c>
      <c r="M29" s="673">
        <v>2400</v>
      </c>
      <c r="N29" s="674">
        <v>6400</v>
      </c>
      <c r="O29" s="672">
        <v>135440.08000000002</v>
      </c>
      <c r="P29" s="672">
        <v>13033467.199999999</v>
      </c>
      <c r="Q29" s="675">
        <v>457</v>
      </c>
      <c r="R29" s="672">
        <v>2126</v>
      </c>
      <c r="S29" s="673">
        <v>8436</v>
      </c>
      <c r="T29" s="673">
        <v>0</v>
      </c>
      <c r="U29" s="673">
        <v>0</v>
      </c>
      <c r="V29" s="673">
        <v>0</v>
      </c>
      <c r="W29" s="673">
        <v>0</v>
      </c>
      <c r="X29" s="673">
        <v>0</v>
      </c>
      <c r="Y29" s="673">
        <v>191.33999999999997</v>
      </c>
      <c r="Z29" s="673">
        <v>10753.34</v>
      </c>
      <c r="AA29" s="673">
        <v>4000</v>
      </c>
      <c r="AB29" s="673">
        <v>2400</v>
      </c>
      <c r="AC29" s="674">
        <v>6400</v>
      </c>
      <c r="AD29" s="672">
        <v>135440.08000000002</v>
      </c>
      <c r="AE29" s="674">
        <v>15553562.08</v>
      </c>
      <c r="AF29" s="676">
        <v>0</v>
      </c>
      <c r="AG29" s="676">
        <v>-2520094.88</v>
      </c>
      <c r="AH29" s="677">
        <v>383</v>
      </c>
      <c r="AI29" s="674">
        <v>13033467.199999999</v>
      </c>
    </row>
    <row r="30" spans="1:35" x14ac:dyDescent="0.2">
      <c r="A30" s="678" t="s">
        <v>15</v>
      </c>
      <c r="B30" s="679">
        <v>317</v>
      </c>
      <c r="C30" s="680">
        <v>546</v>
      </c>
      <c r="D30" s="681">
        <v>2109</v>
      </c>
      <c r="E30" s="681"/>
      <c r="F30" s="681"/>
      <c r="G30" s="681"/>
      <c r="H30" s="681"/>
      <c r="I30" s="681"/>
      <c r="J30" s="681">
        <v>49.14</v>
      </c>
      <c r="K30" s="681">
        <v>2704.14</v>
      </c>
      <c r="L30" s="681">
        <v>1000</v>
      </c>
      <c r="M30" s="681">
        <v>600</v>
      </c>
      <c r="N30" s="682">
        <v>1600</v>
      </c>
      <c r="O30" s="683">
        <v>34049.68</v>
      </c>
      <c r="P30" s="684">
        <v>10793748.560000001</v>
      </c>
      <c r="Q30" s="685">
        <v>397</v>
      </c>
      <c r="R30" s="680">
        <v>546</v>
      </c>
      <c r="S30" s="681">
        <v>2109</v>
      </c>
      <c r="T30" s="681"/>
      <c r="U30" s="681"/>
      <c r="V30" s="681"/>
      <c r="W30" s="681"/>
      <c r="X30" s="681"/>
      <c r="Y30" s="681">
        <v>49.14</v>
      </c>
      <c r="Z30" s="681">
        <v>2704.14</v>
      </c>
      <c r="AA30" s="681">
        <v>1000</v>
      </c>
      <c r="AB30" s="681">
        <v>600</v>
      </c>
      <c r="AC30" s="682">
        <v>1600</v>
      </c>
      <c r="AD30" s="683">
        <v>34049.68</v>
      </c>
      <c r="AE30" s="684">
        <v>13517722.960000001</v>
      </c>
      <c r="AF30" s="686">
        <v>0</v>
      </c>
      <c r="AG30" s="686">
        <v>-2723974.4000000004</v>
      </c>
      <c r="AH30" s="687">
        <v>317</v>
      </c>
      <c r="AI30" s="682">
        <v>10793748.560000001</v>
      </c>
    </row>
    <row r="31" spans="1:35" x14ac:dyDescent="0.2">
      <c r="A31" s="678" t="s">
        <v>15840</v>
      </c>
      <c r="B31" s="679">
        <v>63</v>
      </c>
      <c r="C31" s="680">
        <v>538</v>
      </c>
      <c r="D31" s="681">
        <v>2109</v>
      </c>
      <c r="E31" s="681"/>
      <c r="F31" s="681"/>
      <c r="G31" s="681"/>
      <c r="H31" s="681"/>
      <c r="I31" s="681"/>
      <c r="J31" s="681">
        <v>48.42</v>
      </c>
      <c r="K31" s="681">
        <v>2695.42</v>
      </c>
      <c r="L31" s="681">
        <v>1000</v>
      </c>
      <c r="M31" s="681">
        <v>600</v>
      </c>
      <c r="N31" s="682">
        <v>1600</v>
      </c>
      <c r="O31" s="683">
        <v>33945.040000000001</v>
      </c>
      <c r="P31" s="684">
        <v>2138537.52</v>
      </c>
      <c r="Q31" s="685">
        <v>56</v>
      </c>
      <c r="R31" s="680">
        <v>538</v>
      </c>
      <c r="S31" s="681">
        <v>2109</v>
      </c>
      <c r="T31" s="681"/>
      <c r="U31" s="681"/>
      <c r="V31" s="681"/>
      <c r="W31" s="681"/>
      <c r="X31" s="681"/>
      <c r="Y31" s="681">
        <v>48.42</v>
      </c>
      <c r="Z31" s="681">
        <v>2695.42</v>
      </c>
      <c r="AA31" s="681">
        <v>1000</v>
      </c>
      <c r="AB31" s="681">
        <v>600</v>
      </c>
      <c r="AC31" s="682">
        <v>1600</v>
      </c>
      <c r="AD31" s="683">
        <v>33945.040000000001</v>
      </c>
      <c r="AE31" s="684">
        <v>1900922.24</v>
      </c>
      <c r="AF31" s="686">
        <v>0</v>
      </c>
      <c r="AG31" s="686">
        <v>237615.28000000003</v>
      </c>
      <c r="AH31" s="687">
        <v>63</v>
      </c>
      <c r="AI31" s="682">
        <v>2138537.52</v>
      </c>
    </row>
    <row r="32" spans="1:35" x14ac:dyDescent="0.2">
      <c r="A32" s="678" t="s">
        <v>15841</v>
      </c>
      <c r="B32" s="679">
        <v>2</v>
      </c>
      <c r="C32" s="680">
        <v>522</v>
      </c>
      <c r="D32" s="681">
        <v>2109</v>
      </c>
      <c r="E32" s="681"/>
      <c r="F32" s="681"/>
      <c r="G32" s="681"/>
      <c r="H32" s="681"/>
      <c r="I32" s="681"/>
      <c r="J32" s="681">
        <v>46.98</v>
      </c>
      <c r="K32" s="681">
        <v>2677.98</v>
      </c>
      <c r="L32" s="681">
        <v>1000</v>
      </c>
      <c r="M32" s="681">
        <v>600</v>
      </c>
      <c r="N32" s="682">
        <v>1600</v>
      </c>
      <c r="O32" s="683">
        <v>33735.760000000002</v>
      </c>
      <c r="P32" s="684">
        <v>67471.520000000004</v>
      </c>
      <c r="Q32" s="685">
        <v>3</v>
      </c>
      <c r="R32" s="680">
        <v>522</v>
      </c>
      <c r="S32" s="681">
        <v>2109</v>
      </c>
      <c r="T32" s="681"/>
      <c r="U32" s="681"/>
      <c r="V32" s="681"/>
      <c r="W32" s="681"/>
      <c r="X32" s="681"/>
      <c r="Y32" s="681">
        <v>46.98</v>
      </c>
      <c r="Z32" s="681">
        <v>2677.98</v>
      </c>
      <c r="AA32" s="681">
        <v>1000</v>
      </c>
      <c r="AB32" s="681">
        <v>600</v>
      </c>
      <c r="AC32" s="682">
        <v>1600</v>
      </c>
      <c r="AD32" s="683">
        <v>33735.760000000002</v>
      </c>
      <c r="AE32" s="684">
        <v>101207.28</v>
      </c>
      <c r="AF32" s="686">
        <v>0</v>
      </c>
      <c r="AG32" s="686">
        <v>-33735.759999999995</v>
      </c>
      <c r="AH32" s="687">
        <v>2</v>
      </c>
      <c r="AI32" s="682">
        <v>67471.520000000004</v>
      </c>
    </row>
    <row r="33" spans="1:35" x14ac:dyDescent="0.2">
      <c r="A33" s="678" t="s">
        <v>16</v>
      </c>
      <c r="B33" s="679">
        <v>1</v>
      </c>
      <c r="C33" s="680">
        <v>520</v>
      </c>
      <c r="D33" s="681">
        <v>2109</v>
      </c>
      <c r="E33" s="681"/>
      <c r="F33" s="681"/>
      <c r="G33" s="681"/>
      <c r="H33" s="681"/>
      <c r="I33" s="681"/>
      <c r="J33" s="681">
        <v>46.8</v>
      </c>
      <c r="K33" s="681">
        <v>2675.8</v>
      </c>
      <c r="L33" s="681">
        <v>1000</v>
      </c>
      <c r="M33" s="681">
        <v>600</v>
      </c>
      <c r="N33" s="682">
        <v>1600</v>
      </c>
      <c r="O33" s="683">
        <v>33709.600000000006</v>
      </c>
      <c r="P33" s="684">
        <v>33709.600000000006</v>
      </c>
      <c r="Q33" s="685">
        <v>1</v>
      </c>
      <c r="R33" s="680">
        <v>520</v>
      </c>
      <c r="S33" s="681">
        <v>2109</v>
      </c>
      <c r="T33" s="681"/>
      <c r="U33" s="681"/>
      <c r="V33" s="681"/>
      <c r="W33" s="681"/>
      <c r="X33" s="681"/>
      <c r="Y33" s="681">
        <v>46.8</v>
      </c>
      <c r="Z33" s="681">
        <v>2675.8</v>
      </c>
      <c r="AA33" s="681">
        <v>1000</v>
      </c>
      <c r="AB33" s="681">
        <v>600</v>
      </c>
      <c r="AC33" s="682">
        <v>1600</v>
      </c>
      <c r="AD33" s="683">
        <v>33709.600000000006</v>
      </c>
      <c r="AE33" s="684">
        <v>33709.600000000006</v>
      </c>
      <c r="AF33" s="686">
        <v>0</v>
      </c>
      <c r="AG33" s="686">
        <v>0</v>
      </c>
      <c r="AH33" s="687">
        <v>1</v>
      </c>
      <c r="AI33" s="682">
        <v>33709.600000000006</v>
      </c>
    </row>
    <row r="34" spans="1:35" x14ac:dyDescent="0.2">
      <c r="A34" s="670" t="s">
        <v>6</v>
      </c>
      <c r="B34" s="671">
        <v>76</v>
      </c>
      <c r="C34" s="672">
        <v>1542</v>
      </c>
      <c r="D34" s="673">
        <v>6327</v>
      </c>
      <c r="E34" s="673">
        <v>0</v>
      </c>
      <c r="F34" s="673">
        <v>0</v>
      </c>
      <c r="G34" s="673">
        <v>0</v>
      </c>
      <c r="H34" s="673">
        <v>0</v>
      </c>
      <c r="I34" s="673">
        <v>0</v>
      </c>
      <c r="J34" s="673">
        <v>138.78</v>
      </c>
      <c r="K34" s="673">
        <v>8007.78</v>
      </c>
      <c r="L34" s="673">
        <v>3000</v>
      </c>
      <c r="M34" s="673">
        <v>1800</v>
      </c>
      <c r="N34" s="674">
        <v>4800</v>
      </c>
      <c r="O34" s="672">
        <v>100893.36</v>
      </c>
      <c r="P34" s="672">
        <v>2555128</v>
      </c>
      <c r="Q34" s="675">
        <v>79</v>
      </c>
      <c r="R34" s="672">
        <v>1542</v>
      </c>
      <c r="S34" s="673">
        <v>6327</v>
      </c>
      <c r="T34" s="673">
        <v>0</v>
      </c>
      <c r="U34" s="673">
        <v>0</v>
      </c>
      <c r="V34" s="673">
        <v>0</v>
      </c>
      <c r="W34" s="673">
        <v>0</v>
      </c>
      <c r="X34" s="673">
        <v>0</v>
      </c>
      <c r="Y34" s="673">
        <v>138.78</v>
      </c>
      <c r="Z34" s="673">
        <v>8007.78</v>
      </c>
      <c r="AA34" s="673">
        <v>3000</v>
      </c>
      <c r="AB34" s="673">
        <v>1800</v>
      </c>
      <c r="AC34" s="674">
        <v>4800</v>
      </c>
      <c r="AD34" s="672">
        <v>100893.36</v>
      </c>
      <c r="AE34" s="674">
        <v>2654765.6799999997</v>
      </c>
      <c r="AF34" s="676">
        <v>0</v>
      </c>
      <c r="AG34" s="676">
        <v>-99637.680000000051</v>
      </c>
      <c r="AH34" s="677">
        <v>76</v>
      </c>
      <c r="AI34" s="674">
        <v>2555128</v>
      </c>
    </row>
    <row r="35" spans="1:35" x14ac:dyDescent="0.2">
      <c r="A35" s="678" t="s">
        <v>17</v>
      </c>
      <c r="B35" s="679">
        <v>31</v>
      </c>
      <c r="C35" s="680">
        <v>522</v>
      </c>
      <c r="D35" s="681">
        <v>2109</v>
      </c>
      <c r="E35" s="681"/>
      <c r="F35" s="681"/>
      <c r="G35" s="681"/>
      <c r="H35" s="681"/>
      <c r="I35" s="681"/>
      <c r="J35" s="681">
        <v>46.98</v>
      </c>
      <c r="K35" s="681">
        <v>2677.98</v>
      </c>
      <c r="L35" s="681">
        <v>1000</v>
      </c>
      <c r="M35" s="681">
        <v>600</v>
      </c>
      <c r="N35" s="682">
        <v>1600</v>
      </c>
      <c r="O35" s="683">
        <v>33735.760000000002</v>
      </c>
      <c r="P35" s="684">
        <v>1045808.56</v>
      </c>
      <c r="Q35" s="685">
        <v>24</v>
      </c>
      <c r="R35" s="680">
        <v>522</v>
      </c>
      <c r="S35" s="681">
        <v>2109</v>
      </c>
      <c r="T35" s="681"/>
      <c r="U35" s="681"/>
      <c r="V35" s="681"/>
      <c r="W35" s="681"/>
      <c r="X35" s="681"/>
      <c r="Y35" s="681">
        <v>46.98</v>
      </c>
      <c r="Z35" s="681">
        <v>2677.98</v>
      </c>
      <c r="AA35" s="681">
        <v>1000</v>
      </c>
      <c r="AB35" s="681">
        <v>600</v>
      </c>
      <c r="AC35" s="682">
        <v>1600</v>
      </c>
      <c r="AD35" s="683">
        <v>33735.760000000002</v>
      </c>
      <c r="AE35" s="684">
        <v>809658.24</v>
      </c>
      <c r="AF35" s="686">
        <v>0</v>
      </c>
      <c r="AG35" s="686">
        <v>236150.32000000007</v>
      </c>
      <c r="AH35" s="687">
        <v>31</v>
      </c>
      <c r="AI35" s="682">
        <v>1045808.56</v>
      </c>
    </row>
    <row r="36" spans="1:35" x14ac:dyDescent="0.2">
      <c r="A36" s="678" t="s">
        <v>15842</v>
      </c>
      <c r="B36" s="679">
        <v>6</v>
      </c>
      <c r="C36" s="680">
        <v>514</v>
      </c>
      <c r="D36" s="681">
        <v>2109</v>
      </c>
      <c r="E36" s="681"/>
      <c r="F36" s="681"/>
      <c r="G36" s="681"/>
      <c r="H36" s="681"/>
      <c r="I36" s="681"/>
      <c r="J36" s="681">
        <v>46.26</v>
      </c>
      <c r="K36" s="681">
        <v>2669.26</v>
      </c>
      <c r="L36" s="681">
        <v>1000</v>
      </c>
      <c r="M36" s="681">
        <v>600</v>
      </c>
      <c r="N36" s="682">
        <v>1600</v>
      </c>
      <c r="O36" s="683">
        <v>33631.120000000003</v>
      </c>
      <c r="P36" s="684">
        <v>201786.72000000003</v>
      </c>
      <c r="Q36" s="685">
        <v>11</v>
      </c>
      <c r="R36" s="680">
        <v>514</v>
      </c>
      <c r="S36" s="681">
        <v>2109</v>
      </c>
      <c r="T36" s="681"/>
      <c r="U36" s="681"/>
      <c r="V36" s="681"/>
      <c r="W36" s="681"/>
      <c r="X36" s="681"/>
      <c r="Y36" s="681">
        <v>46.26</v>
      </c>
      <c r="Z36" s="681">
        <v>2669.26</v>
      </c>
      <c r="AA36" s="681">
        <v>1000</v>
      </c>
      <c r="AB36" s="681">
        <v>600</v>
      </c>
      <c r="AC36" s="682">
        <v>1600</v>
      </c>
      <c r="AD36" s="683">
        <v>33631.120000000003</v>
      </c>
      <c r="AE36" s="684">
        <v>369942.32</v>
      </c>
      <c r="AF36" s="686">
        <v>0</v>
      </c>
      <c r="AG36" s="686">
        <v>-168155.59999999998</v>
      </c>
      <c r="AH36" s="687">
        <v>6</v>
      </c>
      <c r="AI36" s="682">
        <v>201786.72000000003</v>
      </c>
    </row>
    <row r="37" spans="1:35" x14ac:dyDescent="0.2">
      <c r="A37" s="678" t="s">
        <v>15843</v>
      </c>
      <c r="B37" s="679">
        <v>39</v>
      </c>
      <c r="C37" s="680">
        <v>506</v>
      </c>
      <c r="D37" s="681">
        <v>2109</v>
      </c>
      <c r="E37" s="681"/>
      <c r="F37" s="681"/>
      <c r="G37" s="681"/>
      <c r="H37" s="681"/>
      <c r="I37" s="681"/>
      <c r="J37" s="681">
        <v>45.54</v>
      </c>
      <c r="K37" s="681">
        <v>2660.54</v>
      </c>
      <c r="L37" s="681">
        <v>1000</v>
      </c>
      <c r="M37" s="681">
        <v>600</v>
      </c>
      <c r="N37" s="682">
        <v>1600</v>
      </c>
      <c r="O37" s="683">
        <v>33526.479999999996</v>
      </c>
      <c r="P37" s="684">
        <v>1307532.7199999997</v>
      </c>
      <c r="Q37" s="685">
        <v>44</v>
      </c>
      <c r="R37" s="680">
        <v>506</v>
      </c>
      <c r="S37" s="681">
        <v>2109</v>
      </c>
      <c r="T37" s="681"/>
      <c r="U37" s="681"/>
      <c r="V37" s="681"/>
      <c r="W37" s="681"/>
      <c r="X37" s="681"/>
      <c r="Y37" s="681">
        <v>45.54</v>
      </c>
      <c r="Z37" s="681">
        <v>2660.54</v>
      </c>
      <c r="AA37" s="681">
        <v>1000</v>
      </c>
      <c r="AB37" s="681">
        <v>600</v>
      </c>
      <c r="AC37" s="682">
        <v>1600</v>
      </c>
      <c r="AD37" s="683">
        <v>33526.479999999996</v>
      </c>
      <c r="AE37" s="684">
        <v>1475165.1199999999</v>
      </c>
      <c r="AF37" s="686">
        <v>0</v>
      </c>
      <c r="AG37" s="686">
        <v>-167632.40000000014</v>
      </c>
      <c r="AH37" s="687">
        <v>39</v>
      </c>
      <c r="AI37" s="682">
        <v>1307532.7199999997</v>
      </c>
    </row>
    <row r="38" spans="1:35" x14ac:dyDescent="0.2">
      <c r="A38" s="688" t="s">
        <v>15844</v>
      </c>
      <c r="B38" s="671">
        <v>43</v>
      </c>
      <c r="C38" s="672">
        <v>2137</v>
      </c>
      <c r="D38" s="673">
        <v>8436</v>
      </c>
      <c r="E38" s="673">
        <v>0</v>
      </c>
      <c r="F38" s="673">
        <v>0</v>
      </c>
      <c r="G38" s="673">
        <v>0</v>
      </c>
      <c r="H38" s="673">
        <v>0</v>
      </c>
      <c r="I38" s="673">
        <v>0</v>
      </c>
      <c r="J38" s="673">
        <v>192.32999999999998</v>
      </c>
      <c r="K38" s="673">
        <v>10765.33</v>
      </c>
      <c r="L38" s="673">
        <v>4000</v>
      </c>
      <c r="M38" s="673">
        <v>2400</v>
      </c>
      <c r="N38" s="674">
        <v>6400</v>
      </c>
      <c r="O38" s="672">
        <v>135583.96</v>
      </c>
      <c r="P38" s="672">
        <v>1460159.9200000002</v>
      </c>
      <c r="Q38" s="675">
        <v>43</v>
      </c>
      <c r="R38" s="672">
        <v>2137</v>
      </c>
      <c r="S38" s="673">
        <v>8436</v>
      </c>
      <c r="T38" s="673">
        <v>0</v>
      </c>
      <c r="U38" s="673">
        <v>0</v>
      </c>
      <c r="V38" s="673">
        <v>0</v>
      </c>
      <c r="W38" s="673">
        <v>0</v>
      </c>
      <c r="X38" s="673">
        <v>0</v>
      </c>
      <c r="Y38" s="673">
        <v>192.32999999999998</v>
      </c>
      <c r="Z38" s="673">
        <v>10765.33</v>
      </c>
      <c r="AA38" s="673">
        <v>4000</v>
      </c>
      <c r="AB38" s="673">
        <v>2400</v>
      </c>
      <c r="AC38" s="674">
        <v>6400</v>
      </c>
      <c r="AD38" s="672">
        <v>135583.96</v>
      </c>
      <c r="AE38" s="674">
        <v>1460159.9200000002</v>
      </c>
      <c r="AF38" s="676">
        <v>0</v>
      </c>
      <c r="AG38" s="676">
        <v>0</v>
      </c>
      <c r="AH38" s="677">
        <v>43</v>
      </c>
      <c r="AI38" s="674">
        <v>1460159.9200000002</v>
      </c>
    </row>
    <row r="39" spans="1:35" x14ac:dyDescent="0.2">
      <c r="A39" s="689" t="s">
        <v>15845</v>
      </c>
      <c r="B39" s="690">
        <v>14</v>
      </c>
      <c r="C39" s="680">
        <v>546</v>
      </c>
      <c r="D39" s="681">
        <v>2109</v>
      </c>
      <c r="E39" s="681"/>
      <c r="F39" s="681"/>
      <c r="G39" s="681"/>
      <c r="H39" s="681"/>
      <c r="I39" s="681"/>
      <c r="J39" s="681">
        <v>49.14</v>
      </c>
      <c r="K39" s="681">
        <v>2704.14</v>
      </c>
      <c r="L39" s="681">
        <v>1000</v>
      </c>
      <c r="M39" s="681">
        <v>600</v>
      </c>
      <c r="N39" s="682">
        <v>1600</v>
      </c>
      <c r="O39" s="683">
        <v>34049.68</v>
      </c>
      <c r="P39" s="684">
        <v>476695.52</v>
      </c>
      <c r="Q39" s="685">
        <v>14</v>
      </c>
      <c r="R39" s="680">
        <v>546</v>
      </c>
      <c r="S39" s="681">
        <v>2109</v>
      </c>
      <c r="T39" s="681"/>
      <c r="U39" s="681"/>
      <c r="V39" s="681"/>
      <c r="W39" s="681"/>
      <c r="X39" s="681"/>
      <c r="Y39" s="681">
        <v>49.14</v>
      </c>
      <c r="Z39" s="681">
        <v>2704.14</v>
      </c>
      <c r="AA39" s="681">
        <v>1000</v>
      </c>
      <c r="AB39" s="681">
        <v>600</v>
      </c>
      <c r="AC39" s="682">
        <v>1600</v>
      </c>
      <c r="AD39" s="683">
        <v>34049.68</v>
      </c>
      <c r="AE39" s="684">
        <v>476695.52</v>
      </c>
      <c r="AF39" s="686">
        <v>0</v>
      </c>
      <c r="AG39" s="686">
        <v>0</v>
      </c>
      <c r="AH39" s="687">
        <v>14</v>
      </c>
      <c r="AI39" s="682">
        <v>476695.52</v>
      </c>
    </row>
    <row r="40" spans="1:35" x14ac:dyDescent="0.2">
      <c r="A40" s="689" t="s">
        <v>15846</v>
      </c>
      <c r="B40" s="690">
        <v>20</v>
      </c>
      <c r="C40" s="680">
        <v>538</v>
      </c>
      <c r="D40" s="681">
        <v>2109</v>
      </c>
      <c r="E40" s="681"/>
      <c r="F40" s="681"/>
      <c r="G40" s="681"/>
      <c r="H40" s="681"/>
      <c r="I40" s="681"/>
      <c r="J40" s="681">
        <v>48.42</v>
      </c>
      <c r="K40" s="681">
        <v>2695.42</v>
      </c>
      <c r="L40" s="681">
        <v>1000</v>
      </c>
      <c r="M40" s="681">
        <v>600</v>
      </c>
      <c r="N40" s="682">
        <v>1600</v>
      </c>
      <c r="O40" s="683">
        <v>33945.040000000001</v>
      </c>
      <c r="P40" s="684">
        <v>678900.8</v>
      </c>
      <c r="Q40" s="685">
        <v>20</v>
      </c>
      <c r="R40" s="680">
        <v>538</v>
      </c>
      <c r="S40" s="681">
        <v>2109</v>
      </c>
      <c r="T40" s="681"/>
      <c r="U40" s="681"/>
      <c r="V40" s="681"/>
      <c r="W40" s="681"/>
      <c r="X40" s="681"/>
      <c r="Y40" s="681">
        <v>48.42</v>
      </c>
      <c r="Z40" s="681">
        <v>2695.42</v>
      </c>
      <c r="AA40" s="681">
        <v>1000</v>
      </c>
      <c r="AB40" s="681">
        <v>600</v>
      </c>
      <c r="AC40" s="682">
        <v>1600</v>
      </c>
      <c r="AD40" s="683">
        <v>33945.040000000001</v>
      </c>
      <c r="AE40" s="684">
        <v>678900.8</v>
      </c>
      <c r="AF40" s="686">
        <v>0</v>
      </c>
      <c r="AG40" s="686">
        <v>0</v>
      </c>
      <c r="AH40" s="687">
        <v>20</v>
      </c>
      <c r="AI40" s="682">
        <v>678900.8</v>
      </c>
    </row>
    <row r="41" spans="1:35" x14ac:dyDescent="0.2">
      <c r="A41" s="689" t="s">
        <v>15847</v>
      </c>
      <c r="B41" s="690">
        <v>8</v>
      </c>
      <c r="C41" s="680">
        <v>531</v>
      </c>
      <c r="D41" s="681">
        <v>2109</v>
      </c>
      <c r="E41" s="681"/>
      <c r="F41" s="681"/>
      <c r="G41" s="681"/>
      <c r="H41" s="681"/>
      <c r="I41" s="681"/>
      <c r="J41" s="681">
        <v>47.79</v>
      </c>
      <c r="K41" s="681">
        <v>2687.79</v>
      </c>
      <c r="L41" s="681">
        <v>1000</v>
      </c>
      <c r="M41" s="681">
        <v>600</v>
      </c>
      <c r="N41" s="682">
        <v>1600</v>
      </c>
      <c r="O41" s="683">
        <v>33853.479999999996</v>
      </c>
      <c r="P41" s="684">
        <v>270827.83999999997</v>
      </c>
      <c r="Q41" s="685">
        <v>8</v>
      </c>
      <c r="R41" s="680">
        <v>531</v>
      </c>
      <c r="S41" s="681">
        <v>2109</v>
      </c>
      <c r="T41" s="681"/>
      <c r="U41" s="681"/>
      <c r="V41" s="681"/>
      <c r="W41" s="681"/>
      <c r="X41" s="681"/>
      <c r="Y41" s="681">
        <v>47.79</v>
      </c>
      <c r="Z41" s="681">
        <v>2687.79</v>
      </c>
      <c r="AA41" s="681">
        <v>1000</v>
      </c>
      <c r="AB41" s="681">
        <v>600</v>
      </c>
      <c r="AC41" s="682">
        <v>1600</v>
      </c>
      <c r="AD41" s="683">
        <v>33853.479999999996</v>
      </c>
      <c r="AE41" s="684">
        <v>270827.83999999997</v>
      </c>
      <c r="AF41" s="686">
        <v>0</v>
      </c>
      <c r="AG41" s="686">
        <v>0</v>
      </c>
      <c r="AH41" s="687">
        <v>8</v>
      </c>
      <c r="AI41" s="682">
        <v>270827.83999999997</v>
      </c>
    </row>
    <row r="42" spans="1:35" x14ac:dyDescent="0.2">
      <c r="A42" s="689" t="s">
        <v>15848</v>
      </c>
      <c r="B42" s="690">
        <v>1</v>
      </c>
      <c r="C42" s="680">
        <v>522</v>
      </c>
      <c r="D42" s="681">
        <v>2109</v>
      </c>
      <c r="E42" s="681"/>
      <c r="F42" s="681"/>
      <c r="G42" s="681"/>
      <c r="H42" s="681"/>
      <c r="I42" s="681"/>
      <c r="J42" s="681">
        <v>46.98</v>
      </c>
      <c r="K42" s="681">
        <v>2677.98</v>
      </c>
      <c r="L42" s="681">
        <v>1000</v>
      </c>
      <c r="M42" s="681">
        <v>600</v>
      </c>
      <c r="N42" s="682">
        <v>1600</v>
      </c>
      <c r="O42" s="683">
        <v>33735.760000000002</v>
      </c>
      <c r="P42" s="684">
        <v>33735.760000000002</v>
      </c>
      <c r="Q42" s="685">
        <v>1</v>
      </c>
      <c r="R42" s="680">
        <v>522</v>
      </c>
      <c r="S42" s="681">
        <v>2109</v>
      </c>
      <c r="T42" s="681"/>
      <c r="U42" s="681"/>
      <c r="V42" s="681"/>
      <c r="W42" s="681"/>
      <c r="X42" s="681"/>
      <c r="Y42" s="681">
        <v>46.98</v>
      </c>
      <c r="Z42" s="681">
        <v>2677.98</v>
      </c>
      <c r="AA42" s="681">
        <v>1000</v>
      </c>
      <c r="AB42" s="681">
        <v>600</v>
      </c>
      <c r="AC42" s="682">
        <v>1600</v>
      </c>
      <c r="AD42" s="683">
        <v>33735.760000000002</v>
      </c>
      <c r="AE42" s="684">
        <v>33735.760000000002</v>
      </c>
      <c r="AF42" s="686">
        <v>0</v>
      </c>
      <c r="AG42" s="686">
        <v>0</v>
      </c>
      <c r="AH42" s="687">
        <v>1</v>
      </c>
      <c r="AI42" s="682">
        <v>33735.760000000002</v>
      </c>
    </row>
    <row r="43" spans="1:35" x14ac:dyDescent="0.2">
      <c r="A43" s="688" t="s">
        <v>15849</v>
      </c>
      <c r="B43" s="671">
        <v>86</v>
      </c>
      <c r="C43" s="672">
        <v>1782.57</v>
      </c>
      <c r="D43" s="673"/>
      <c r="E43" s="673"/>
      <c r="F43" s="673"/>
      <c r="G43" s="673"/>
      <c r="H43" s="673"/>
      <c r="I43" s="673"/>
      <c r="J43" s="673">
        <v>160.43129999999999</v>
      </c>
      <c r="K43" s="673">
        <v>1943.0012999999999</v>
      </c>
      <c r="L43" s="673">
        <v>900</v>
      </c>
      <c r="M43" s="673"/>
      <c r="N43" s="674">
        <v>900</v>
      </c>
      <c r="O43" s="691">
        <v>24216.015599999999</v>
      </c>
      <c r="P43" s="692">
        <v>2082577.3415999999</v>
      </c>
      <c r="Q43" s="675">
        <v>86</v>
      </c>
      <c r="R43" s="672">
        <v>1782.57</v>
      </c>
      <c r="S43" s="673"/>
      <c r="T43" s="673"/>
      <c r="U43" s="673"/>
      <c r="V43" s="673"/>
      <c r="W43" s="673"/>
      <c r="X43" s="673"/>
      <c r="Y43" s="673">
        <v>160.43129999999999</v>
      </c>
      <c r="Z43" s="673">
        <v>1943.0012999999999</v>
      </c>
      <c r="AA43" s="673">
        <v>900</v>
      </c>
      <c r="AB43" s="673"/>
      <c r="AC43" s="674">
        <v>900</v>
      </c>
      <c r="AD43" s="691">
        <v>24216.015599999999</v>
      </c>
      <c r="AE43" s="692">
        <v>2082577.3415999999</v>
      </c>
      <c r="AF43" s="676">
        <v>0</v>
      </c>
      <c r="AG43" s="676">
        <v>0</v>
      </c>
      <c r="AH43" s="693">
        <v>86</v>
      </c>
      <c r="AI43" s="674">
        <v>2082577.3415999999</v>
      </c>
    </row>
    <row r="44" spans="1:35" x14ac:dyDescent="0.2">
      <c r="A44" s="678"/>
      <c r="B44" s="679"/>
      <c r="C44" s="680"/>
      <c r="D44" s="681"/>
      <c r="E44" s="681"/>
      <c r="F44" s="681"/>
      <c r="G44" s="681"/>
      <c r="H44" s="681"/>
      <c r="I44" s="681"/>
      <c r="J44" s="681"/>
      <c r="K44" s="681"/>
      <c r="L44" s="681"/>
      <c r="M44" s="681"/>
      <c r="N44" s="682"/>
      <c r="O44" s="680"/>
      <c r="P44" s="682"/>
      <c r="Q44" s="685"/>
      <c r="R44" s="680"/>
      <c r="S44" s="681"/>
      <c r="T44" s="681"/>
      <c r="U44" s="681"/>
      <c r="V44" s="681"/>
      <c r="W44" s="681"/>
      <c r="X44" s="681"/>
      <c r="Y44" s="681"/>
      <c r="Z44" s="681"/>
      <c r="AA44" s="681"/>
      <c r="AB44" s="681"/>
      <c r="AC44" s="682"/>
      <c r="AD44" s="680"/>
      <c r="AE44" s="682"/>
      <c r="AF44" s="686"/>
      <c r="AG44" s="686"/>
      <c r="AH44" s="694"/>
      <c r="AI44" s="682"/>
    </row>
    <row r="45" spans="1:35" x14ac:dyDescent="0.2">
      <c r="A45" s="695" t="s">
        <v>15850</v>
      </c>
      <c r="B45" s="696">
        <v>2</v>
      </c>
      <c r="C45" s="697">
        <v>3349</v>
      </c>
      <c r="D45" s="698">
        <v>5258</v>
      </c>
      <c r="E45" s="698">
        <v>0</v>
      </c>
      <c r="F45" s="698">
        <v>0</v>
      </c>
      <c r="G45" s="698">
        <v>0</v>
      </c>
      <c r="H45" s="698">
        <v>0</v>
      </c>
      <c r="I45" s="698">
        <v>0</v>
      </c>
      <c r="J45" s="698">
        <v>301.40999999999997</v>
      </c>
      <c r="K45" s="698">
        <v>8908.41</v>
      </c>
      <c r="L45" s="698">
        <v>2000</v>
      </c>
      <c r="M45" s="698">
        <v>1200</v>
      </c>
      <c r="N45" s="699">
        <v>3200</v>
      </c>
      <c r="O45" s="697">
        <v>110100.92</v>
      </c>
      <c r="P45" s="697">
        <v>110100.92</v>
      </c>
      <c r="Q45" s="700">
        <v>2</v>
      </c>
      <c r="R45" s="697">
        <v>3349</v>
      </c>
      <c r="S45" s="698">
        <v>5258</v>
      </c>
      <c r="T45" s="698">
        <v>0</v>
      </c>
      <c r="U45" s="698">
        <v>0</v>
      </c>
      <c r="V45" s="698">
        <v>0</v>
      </c>
      <c r="W45" s="698">
        <v>0</v>
      </c>
      <c r="X45" s="698">
        <v>0</v>
      </c>
      <c r="Y45" s="698">
        <v>301.40999999999997</v>
      </c>
      <c r="Z45" s="698">
        <v>8908.41</v>
      </c>
      <c r="AA45" s="698">
        <v>2000</v>
      </c>
      <c r="AB45" s="698">
        <v>1200</v>
      </c>
      <c r="AC45" s="699">
        <v>3200</v>
      </c>
      <c r="AD45" s="697">
        <v>110100.92</v>
      </c>
      <c r="AE45" s="699">
        <v>110100.92</v>
      </c>
      <c r="AF45" s="701">
        <v>0</v>
      </c>
      <c r="AG45" s="701">
        <v>0</v>
      </c>
      <c r="AH45" s="702">
        <v>2</v>
      </c>
      <c r="AI45" s="699">
        <v>110100.92</v>
      </c>
    </row>
    <row r="46" spans="1:35" x14ac:dyDescent="0.2">
      <c r="A46" s="678" t="s">
        <v>15851</v>
      </c>
      <c r="B46" s="679">
        <v>1</v>
      </c>
      <c r="C46" s="680">
        <v>2382</v>
      </c>
      <c r="D46" s="681">
        <v>2799</v>
      </c>
      <c r="E46" s="681"/>
      <c r="F46" s="681"/>
      <c r="G46" s="681"/>
      <c r="H46" s="681"/>
      <c r="I46" s="681"/>
      <c r="J46" s="681">
        <v>214.38</v>
      </c>
      <c r="K46" s="681">
        <v>5395.38</v>
      </c>
      <c r="L46" s="681">
        <v>1000</v>
      </c>
      <c r="M46" s="681">
        <v>600</v>
      </c>
      <c r="N46" s="682">
        <v>1600</v>
      </c>
      <c r="O46" s="683">
        <v>66344.56</v>
      </c>
      <c r="P46" s="684">
        <v>66344.56</v>
      </c>
      <c r="Q46" s="685">
        <v>1</v>
      </c>
      <c r="R46" s="680">
        <v>2382</v>
      </c>
      <c r="S46" s="681">
        <v>2799</v>
      </c>
      <c r="T46" s="681"/>
      <c r="U46" s="681"/>
      <c r="V46" s="681"/>
      <c r="W46" s="681"/>
      <c r="X46" s="681"/>
      <c r="Y46" s="681">
        <v>214.38</v>
      </c>
      <c r="Z46" s="681">
        <v>5395.38</v>
      </c>
      <c r="AA46" s="681">
        <v>1000</v>
      </c>
      <c r="AB46" s="681">
        <v>600</v>
      </c>
      <c r="AC46" s="682">
        <v>1600</v>
      </c>
      <c r="AD46" s="683">
        <v>66344.56</v>
      </c>
      <c r="AE46" s="684">
        <v>66344.56</v>
      </c>
      <c r="AF46" s="686">
        <v>0</v>
      </c>
      <c r="AG46" s="686">
        <v>0</v>
      </c>
      <c r="AH46" s="687">
        <v>1</v>
      </c>
      <c r="AI46" s="682">
        <v>66344.56</v>
      </c>
    </row>
    <row r="47" spans="1:35" x14ac:dyDescent="0.2">
      <c r="A47" s="678" t="s">
        <v>15852</v>
      </c>
      <c r="B47" s="679">
        <v>1</v>
      </c>
      <c r="C47" s="680">
        <v>967</v>
      </c>
      <c r="D47" s="681">
        <v>2459</v>
      </c>
      <c r="E47" s="681"/>
      <c r="F47" s="681"/>
      <c r="G47" s="681"/>
      <c r="H47" s="681"/>
      <c r="I47" s="681"/>
      <c r="J47" s="681">
        <v>87.03</v>
      </c>
      <c r="K47" s="681">
        <v>3513.03</v>
      </c>
      <c r="L47" s="681">
        <v>1000</v>
      </c>
      <c r="M47" s="681">
        <v>600</v>
      </c>
      <c r="N47" s="682">
        <v>1600</v>
      </c>
      <c r="O47" s="683">
        <v>43756.36</v>
      </c>
      <c r="P47" s="684">
        <v>43756.36</v>
      </c>
      <c r="Q47" s="685">
        <v>1</v>
      </c>
      <c r="R47" s="680">
        <v>967</v>
      </c>
      <c r="S47" s="681">
        <v>2459</v>
      </c>
      <c r="T47" s="681"/>
      <c r="U47" s="681"/>
      <c r="V47" s="681"/>
      <c r="W47" s="681"/>
      <c r="X47" s="681"/>
      <c r="Y47" s="681">
        <v>87.03</v>
      </c>
      <c r="Z47" s="681">
        <v>3513.03</v>
      </c>
      <c r="AA47" s="681">
        <v>1000</v>
      </c>
      <c r="AB47" s="681">
        <v>600</v>
      </c>
      <c r="AC47" s="682">
        <v>1600</v>
      </c>
      <c r="AD47" s="683">
        <v>43756.36</v>
      </c>
      <c r="AE47" s="684">
        <v>43756.36</v>
      </c>
      <c r="AF47" s="686">
        <v>0</v>
      </c>
      <c r="AG47" s="686">
        <v>0</v>
      </c>
      <c r="AH47" s="687">
        <v>1</v>
      </c>
      <c r="AI47" s="682">
        <v>43756.36</v>
      </c>
    </row>
    <row r="48" spans="1:35" x14ac:dyDescent="0.2">
      <c r="A48" s="678"/>
      <c r="B48" s="679"/>
      <c r="C48" s="680"/>
      <c r="D48" s="681"/>
      <c r="E48" s="681"/>
      <c r="F48" s="681"/>
      <c r="G48" s="681"/>
      <c r="H48" s="681"/>
      <c r="I48" s="681"/>
      <c r="J48" s="681"/>
      <c r="K48" s="681"/>
      <c r="L48" s="681"/>
      <c r="M48" s="681"/>
      <c r="N48" s="682"/>
      <c r="O48" s="680"/>
      <c r="P48" s="682"/>
      <c r="Q48" s="685"/>
      <c r="R48" s="680"/>
      <c r="S48" s="681"/>
      <c r="T48" s="681"/>
      <c r="U48" s="681"/>
      <c r="V48" s="681"/>
      <c r="W48" s="681"/>
      <c r="X48" s="681"/>
      <c r="Y48" s="681"/>
      <c r="Z48" s="681"/>
      <c r="AA48" s="681"/>
      <c r="AB48" s="681"/>
      <c r="AC48" s="682"/>
      <c r="AD48" s="680"/>
      <c r="AE48" s="682"/>
      <c r="AF48" s="686"/>
      <c r="AG48" s="686"/>
      <c r="AH48" s="687"/>
      <c r="AI48" s="682"/>
    </row>
    <row r="49" spans="1:35" x14ac:dyDescent="0.2">
      <c r="A49" s="695" t="s">
        <v>15853</v>
      </c>
      <c r="B49" s="696">
        <v>1</v>
      </c>
      <c r="C49" s="697">
        <v>3008</v>
      </c>
      <c r="D49" s="698">
        <v>3809</v>
      </c>
      <c r="E49" s="698">
        <v>0</v>
      </c>
      <c r="F49" s="698">
        <v>0</v>
      </c>
      <c r="G49" s="698">
        <v>0</v>
      </c>
      <c r="H49" s="698">
        <v>0</v>
      </c>
      <c r="I49" s="698">
        <v>0</v>
      </c>
      <c r="J49" s="698">
        <v>270.71999999999997</v>
      </c>
      <c r="K49" s="698">
        <v>7087.72</v>
      </c>
      <c r="L49" s="698">
        <v>1000</v>
      </c>
      <c r="M49" s="698">
        <v>600</v>
      </c>
      <c r="N49" s="699">
        <v>1600</v>
      </c>
      <c r="O49" s="697">
        <v>86652.64</v>
      </c>
      <c r="P49" s="697">
        <v>86652.64</v>
      </c>
      <c r="Q49" s="700">
        <v>1</v>
      </c>
      <c r="R49" s="697">
        <v>3008</v>
      </c>
      <c r="S49" s="698">
        <v>3809</v>
      </c>
      <c r="T49" s="698">
        <v>0</v>
      </c>
      <c r="U49" s="698">
        <v>0</v>
      </c>
      <c r="V49" s="698">
        <v>0</v>
      </c>
      <c r="W49" s="698">
        <v>0</v>
      </c>
      <c r="X49" s="698">
        <v>0</v>
      </c>
      <c r="Y49" s="698">
        <v>270.71999999999997</v>
      </c>
      <c r="Z49" s="698">
        <v>7087.72</v>
      </c>
      <c r="AA49" s="698">
        <v>1000</v>
      </c>
      <c r="AB49" s="698">
        <v>600</v>
      </c>
      <c r="AC49" s="699">
        <v>1600</v>
      </c>
      <c r="AD49" s="697">
        <v>86652.64</v>
      </c>
      <c r="AE49" s="699">
        <v>86652.64</v>
      </c>
      <c r="AF49" s="701">
        <v>0</v>
      </c>
      <c r="AG49" s="701">
        <v>0</v>
      </c>
      <c r="AH49" s="702">
        <v>1</v>
      </c>
      <c r="AI49" s="699">
        <v>86652.64</v>
      </c>
    </row>
    <row r="50" spans="1:35" x14ac:dyDescent="0.2">
      <c r="A50" s="678" t="s">
        <v>15854</v>
      </c>
      <c r="B50" s="679">
        <v>1</v>
      </c>
      <c r="C50" s="680">
        <v>3008</v>
      </c>
      <c r="D50" s="681">
        <v>3809</v>
      </c>
      <c r="E50" s="681"/>
      <c r="F50" s="681"/>
      <c r="G50" s="681"/>
      <c r="H50" s="681"/>
      <c r="I50" s="681"/>
      <c r="J50" s="681">
        <v>270.71999999999997</v>
      </c>
      <c r="K50" s="681">
        <v>7087.72</v>
      </c>
      <c r="L50" s="681">
        <v>1000</v>
      </c>
      <c r="M50" s="681">
        <v>600</v>
      </c>
      <c r="N50" s="682">
        <v>1600</v>
      </c>
      <c r="O50" s="683">
        <v>86652.64</v>
      </c>
      <c r="P50" s="684">
        <v>86652.64</v>
      </c>
      <c r="Q50" s="685">
        <v>1</v>
      </c>
      <c r="R50" s="680">
        <v>3008</v>
      </c>
      <c r="S50" s="681">
        <v>3809</v>
      </c>
      <c r="T50" s="681"/>
      <c r="U50" s="681"/>
      <c r="V50" s="681"/>
      <c r="W50" s="681"/>
      <c r="X50" s="681"/>
      <c r="Y50" s="681">
        <v>270.71999999999997</v>
      </c>
      <c r="Z50" s="681">
        <v>7087.72</v>
      </c>
      <c r="AA50" s="681">
        <v>1000</v>
      </c>
      <c r="AB50" s="681">
        <v>600</v>
      </c>
      <c r="AC50" s="682">
        <v>1600</v>
      </c>
      <c r="AD50" s="683">
        <v>86652.64</v>
      </c>
      <c r="AE50" s="684">
        <v>86652.64</v>
      </c>
      <c r="AF50" s="686">
        <v>0</v>
      </c>
      <c r="AG50" s="686">
        <v>0</v>
      </c>
      <c r="AH50" s="687">
        <v>1</v>
      </c>
      <c r="AI50" s="682">
        <v>86652.64</v>
      </c>
    </row>
    <row r="51" spans="1:35" x14ac:dyDescent="0.2">
      <c r="A51" s="678"/>
      <c r="B51" s="679"/>
      <c r="C51" s="680"/>
      <c r="D51" s="681"/>
      <c r="E51" s="681"/>
      <c r="F51" s="681"/>
      <c r="G51" s="681"/>
      <c r="H51" s="681"/>
      <c r="I51" s="681"/>
      <c r="J51" s="681"/>
      <c r="K51" s="681"/>
      <c r="L51" s="681"/>
      <c r="M51" s="681"/>
      <c r="N51" s="682"/>
      <c r="O51" s="680"/>
      <c r="P51" s="682"/>
      <c r="Q51" s="685"/>
      <c r="R51" s="680"/>
      <c r="S51" s="681"/>
      <c r="T51" s="681"/>
      <c r="U51" s="681"/>
      <c r="V51" s="681"/>
      <c r="W51" s="681"/>
      <c r="X51" s="681"/>
      <c r="Y51" s="681"/>
      <c r="Z51" s="681"/>
      <c r="AA51" s="681"/>
      <c r="AB51" s="681"/>
      <c r="AC51" s="682"/>
      <c r="AD51" s="680"/>
      <c r="AE51" s="682"/>
      <c r="AF51" s="686"/>
      <c r="AG51" s="686"/>
      <c r="AH51" s="694"/>
      <c r="AI51" s="682"/>
    </row>
    <row r="52" spans="1:35" x14ac:dyDescent="0.2">
      <c r="A52" s="703" t="s">
        <v>15855</v>
      </c>
      <c r="B52" s="696"/>
      <c r="C52" s="697"/>
      <c r="D52" s="698"/>
      <c r="E52" s="698"/>
      <c r="F52" s="698"/>
      <c r="G52" s="698"/>
      <c r="H52" s="698"/>
      <c r="I52" s="698"/>
      <c r="J52" s="698"/>
      <c r="K52" s="698"/>
      <c r="L52" s="698"/>
      <c r="M52" s="698"/>
      <c r="N52" s="699"/>
      <c r="O52" s="697"/>
      <c r="P52" s="699"/>
      <c r="Q52" s="700"/>
      <c r="R52" s="697"/>
      <c r="S52" s="698"/>
      <c r="T52" s="698"/>
      <c r="U52" s="698"/>
      <c r="V52" s="698"/>
      <c r="W52" s="698"/>
      <c r="X52" s="698"/>
      <c r="Y52" s="698"/>
      <c r="Z52" s="698"/>
      <c r="AA52" s="698"/>
      <c r="AB52" s="698"/>
      <c r="AC52" s="699"/>
      <c r="AD52" s="697"/>
      <c r="AE52" s="699"/>
      <c r="AF52" s="704">
        <v>0</v>
      </c>
      <c r="AG52" s="701"/>
      <c r="AH52" s="702"/>
      <c r="AI52" s="699"/>
    </row>
    <row r="53" spans="1:35" x14ac:dyDescent="0.2">
      <c r="A53" s="703" t="s">
        <v>15856</v>
      </c>
      <c r="B53" s="696">
        <v>69</v>
      </c>
      <c r="C53" s="697">
        <v>25495</v>
      </c>
      <c r="D53" s="698">
        <v>0</v>
      </c>
      <c r="E53" s="698">
        <v>0</v>
      </c>
      <c r="F53" s="698">
        <v>0</v>
      </c>
      <c r="G53" s="698">
        <v>0</v>
      </c>
      <c r="H53" s="698">
        <v>0</v>
      </c>
      <c r="I53" s="698">
        <v>0</v>
      </c>
      <c r="J53" s="698">
        <v>2294.5500000000002</v>
      </c>
      <c r="K53" s="698">
        <v>27789.55</v>
      </c>
      <c r="L53" s="698">
        <v>55390</v>
      </c>
      <c r="M53" s="698">
        <v>55579.1</v>
      </c>
      <c r="N53" s="699">
        <v>110969.1</v>
      </c>
      <c r="O53" s="697">
        <v>444443.7</v>
      </c>
      <c r="P53" s="697">
        <v>2328821</v>
      </c>
      <c r="Q53" s="700">
        <v>69</v>
      </c>
      <c r="R53" s="697">
        <v>25495</v>
      </c>
      <c r="S53" s="698">
        <v>0</v>
      </c>
      <c r="T53" s="698">
        <v>0</v>
      </c>
      <c r="U53" s="698">
        <v>0</v>
      </c>
      <c r="V53" s="698">
        <v>0</v>
      </c>
      <c r="W53" s="698">
        <v>0</v>
      </c>
      <c r="X53" s="698">
        <v>0</v>
      </c>
      <c r="Y53" s="698">
        <v>2294.5500000000002</v>
      </c>
      <c r="Z53" s="698">
        <v>27789.55</v>
      </c>
      <c r="AA53" s="698">
        <v>55390</v>
      </c>
      <c r="AB53" s="698">
        <v>55579.1</v>
      </c>
      <c r="AC53" s="699">
        <v>110969.1</v>
      </c>
      <c r="AD53" s="697">
        <v>444443.7</v>
      </c>
      <c r="AE53" s="699">
        <v>2328821</v>
      </c>
      <c r="AF53" s="701">
        <v>0</v>
      </c>
      <c r="AG53" s="701">
        <v>0</v>
      </c>
      <c r="AH53" s="702">
        <v>69</v>
      </c>
      <c r="AI53" s="699">
        <v>2328821</v>
      </c>
    </row>
    <row r="54" spans="1:35" x14ac:dyDescent="0.2">
      <c r="A54" s="689" t="s">
        <v>15857</v>
      </c>
      <c r="B54" s="690">
        <v>4</v>
      </c>
      <c r="C54" s="683">
        <v>3075</v>
      </c>
      <c r="D54" s="681"/>
      <c r="E54" s="681"/>
      <c r="F54" s="681"/>
      <c r="G54" s="681"/>
      <c r="H54" s="681"/>
      <c r="I54" s="681"/>
      <c r="J54" s="681">
        <v>276.75</v>
      </c>
      <c r="K54" s="681">
        <v>3351.75</v>
      </c>
      <c r="L54" s="681">
        <v>6550</v>
      </c>
      <c r="M54" s="681">
        <v>6703.5</v>
      </c>
      <c r="N54" s="682">
        <v>13253.5</v>
      </c>
      <c r="O54" s="683">
        <v>53474.5</v>
      </c>
      <c r="P54" s="684">
        <v>213898</v>
      </c>
      <c r="Q54" s="705">
        <v>4</v>
      </c>
      <c r="R54" s="683">
        <v>3075</v>
      </c>
      <c r="S54" s="681"/>
      <c r="T54" s="681"/>
      <c r="U54" s="681"/>
      <c r="V54" s="681"/>
      <c r="W54" s="681"/>
      <c r="X54" s="681"/>
      <c r="Y54" s="681">
        <v>276.75</v>
      </c>
      <c r="Z54" s="681">
        <v>3351.75</v>
      </c>
      <c r="AA54" s="681">
        <v>6550</v>
      </c>
      <c r="AB54" s="681">
        <v>6703.5</v>
      </c>
      <c r="AC54" s="682">
        <v>13253.5</v>
      </c>
      <c r="AD54" s="683">
        <v>53474.5</v>
      </c>
      <c r="AE54" s="684">
        <v>213898</v>
      </c>
      <c r="AF54" s="686">
        <v>0</v>
      </c>
      <c r="AG54" s="686">
        <v>0</v>
      </c>
      <c r="AH54" s="706">
        <v>4</v>
      </c>
      <c r="AI54" s="682">
        <v>213898</v>
      </c>
    </row>
    <row r="55" spans="1:35" x14ac:dyDescent="0.2">
      <c r="A55" s="689" t="s">
        <v>15857</v>
      </c>
      <c r="B55" s="690">
        <v>3</v>
      </c>
      <c r="C55" s="683">
        <v>2775</v>
      </c>
      <c r="D55" s="681"/>
      <c r="E55" s="681"/>
      <c r="F55" s="681"/>
      <c r="G55" s="681"/>
      <c r="H55" s="681"/>
      <c r="I55" s="681"/>
      <c r="J55" s="681">
        <v>249.75</v>
      </c>
      <c r="K55" s="681">
        <v>3024.75</v>
      </c>
      <c r="L55" s="681">
        <v>5950</v>
      </c>
      <c r="M55" s="681">
        <v>6049.5</v>
      </c>
      <c r="N55" s="682">
        <v>11999.5</v>
      </c>
      <c r="O55" s="683">
        <v>48296.5</v>
      </c>
      <c r="P55" s="684">
        <v>144889.5</v>
      </c>
      <c r="Q55" s="705">
        <v>3</v>
      </c>
      <c r="R55" s="683">
        <v>2775</v>
      </c>
      <c r="S55" s="681"/>
      <c r="T55" s="681"/>
      <c r="U55" s="681"/>
      <c r="V55" s="681"/>
      <c r="W55" s="681"/>
      <c r="X55" s="681"/>
      <c r="Y55" s="681">
        <v>249.75</v>
      </c>
      <c r="Z55" s="681">
        <v>3024.75</v>
      </c>
      <c r="AA55" s="681">
        <v>5950</v>
      </c>
      <c r="AB55" s="681">
        <v>6049.5</v>
      </c>
      <c r="AC55" s="682">
        <v>11999.5</v>
      </c>
      <c r="AD55" s="683">
        <v>48296.5</v>
      </c>
      <c r="AE55" s="684">
        <v>144889.5</v>
      </c>
      <c r="AF55" s="686">
        <v>0</v>
      </c>
      <c r="AG55" s="686">
        <v>0</v>
      </c>
      <c r="AH55" s="706">
        <v>3</v>
      </c>
      <c r="AI55" s="682">
        <v>144889.5</v>
      </c>
    </row>
    <row r="56" spans="1:35" x14ac:dyDescent="0.2">
      <c r="A56" s="689" t="s">
        <v>15858</v>
      </c>
      <c r="B56" s="690">
        <v>1</v>
      </c>
      <c r="C56" s="683">
        <v>2775</v>
      </c>
      <c r="D56" s="681"/>
      <c r="E56" s="681"/>
      <c r="F56" s="681"/>
      <c r="G56" s="681"/>
      <c r="H56" s="681"/>
      <c r="I56" s="681"/>
      <c r="J56" s="681">
        <v>249.75</v>
      </c>
      <c r="K56" s="681">
        <v>3024.75</v>
      </c>
      <c r="L56" s="681">
        <v>5950</v>
      </c>
      <c r="M56" s="681">
        <v>6049.5</v>
      </c>
      <c r="N56" s="682">
        <v>11999.5</v>
      </c>
      <c r="O56" s="683">
        <v>48296.5</v>
      </c>
      <c r="P56" s="684">
        <v>48296.5</v>
      </c>
      <c r="Q56" s="705">
        <v>1</v>
      </c>
      <c r="R56" s="683">
        <v>2775</v>
      </c>
      <c r="S56" s="681"/>
      <c r="T56" s="681"/>
      <c r="U56" s="681"/>
      <c r="V56" s="681"/>
      <c r="W56" s="681"/>
      <c r="X56" s="681"/>
      <c r="Y56" s="681">
        <v>249.75</v>
      </c>
      <c r="Z56" s="681">
        <v>3024.75</v>
      </c>
      <c r="AA56" s="681">
        <v>5950</v>
      </c>
      <c r="AB56" s="681">
        <v>6049.5</v>
      </c>
      <c r="AC56" s="682">
        <v>11999.5</v>
      </c>
      <c r="AD56" s="683">
        <v>48296.5</v>
      </c>
      <c r="AE56" s="684">
        <v>48296.5</v>
      </c>
      <c r="AF56" s="686">
        <v>0</v>
      </c>
      <c r="AG56" s="686">
        <v>0</v>
      </c>
      <c r="AH56" s="706">
        <v>1</v>
      </c>
      <c r="AI56" s="682">
        <v>48296.5</v>
      </c>
    </row>
    <row r="57" spans="1:35" x14ac:dyDescent="0.2">
      <c r="A57" s="689" t="s">
        <v>15859</v>
      </c>
      <c r="B57" s="690">
        <v>3</v>
      </c>
      <c r="C57" s="683">
        <v>2475</v>
      </c>
      <c r="D57" s="681"/>
      <c r="E57" s="681"/>
      <c r="F57" s="681"/>
      <c r="G57" s="681"/>
      <c r="H57" s="681"/>
      <c r="I57" s="681"/>
      <c r="J57" s="681">
        <v>222.75</v>
      </c>
      <c r="K57" s="681">
        <v>2697.75</v>
      </c>
      <c r="L57" s="681">
        <v>5350</v>
      </c>
      <c r="M57" s="681">
        <v>5395.5</v>
      </c>
      <c r="N57" s="682">
        <v>10745.5</v>
      </c>
      <c r="O57" s="683">
        <v>43118.5</v>
      </c>
      <c r="P57" s="684">
        <v>129355.5</v>
      </c>
      <c r="Q57" s="705">
        <v>3</v>
      </c>
      <c r="R57" s="683">
        <v>2475</v>
      </c>
      <c r="S57" s="681"/>
      <c r="T57" s="681"/>
      <c r="U57" s="681"/>
      <c r="V57" s="681"/>
      <c r="W57" s="681"/>
      <c r="X57" s="681"/>
      <c r="Y57" s="681">
        <v>222.75</v>
      </c>
      <c r="Z57" s="681">
        <v>2697.75</v>
      </c>
      <c r="AA57" s="681">
        <v>5350</v>
      </c>
      <c r="AB57" s="681">
        <v>5395.5</v>
      </c>
      <c r="AC57" s="682">
        <v>10745.5</v>
      </c>
      <c r="AD57" s="683">
        <v>43118.5</v>
      </c>
      <c r="AE57" s="684">
        <v>129355.5</v>
      </c>
      <c r="AF57" s="686">
        <v>0</v>
      </c>
      <c r="AG57" s="686">
        <v>0</v>
      </c>
      <c r="AH57" s="706">
        <v>3</v>
      </c>
      <c r="AI57" s="682">
        <v>129355.5</v>
      </c>
    </row>
    <row r="58" spans="1:35" x14ac:dyDescent="0.2">
      <c r="A58" s="689" t="s">
        <v>15860</v>
      </c>
      <c r="B58" s="690">
        <v>1</v>
      </c>
      <c r="C58" s="683">
        <v>2075</v>
      </c>
      <c r="D58" s="681"/>
      <c r="E58" s="681"/>
      <c r="F58" s="681"/>
      <c r="G58" s="681"/>
      <c r="H58" s="681"/>
      <c r="I58" s="681"/>
      <c r="J58" s="681">
        <v>186.75</v>
      </c>
      <c r="K58" s="681">
        <v>2261.75</v>
      </c>
      <c r="L58" s="681">
        <v>4550</v>
      </c>
      <c r="M58" s="681">
        <v>4523.5</v>
      </c>
      <c r="N58" s="682">
        <v>9073.5</v>
      </c>
      <c r="O58" s="683">
        <v>36214.5</v>
      </c>
      <c r="P58" s="684">
        <v>36214.5</v>
      </c>
      <c r="Q58" s="705">
        <v>1</v>
      </c>
      <c r="R58" s="683">
        <v>2075</v>
      </c>
      <c r="S58" s="681"/>
      <c r="T58" s="681"/>
      <c r="U58" s="681"/>
      <c r="V58" s="681"/>
      <c r="W58" s="681"/>
      <c r="X58" s="681"/>
      <c r="Y58" s="681">
        <v>186.75</v>
      </c>
      <c r="Z58" s="681">
        <v>2261.75</v>
      </c>
      <c r="AA58" s="681">
        <v>4550</v>
      </c>
      <c r="AB58" s="681">
        <v>4523.5</v>
      </c>
      <c r="AC58" s="682">
        <v>9073.5</v>
      </c>
      <c r="AD58" s="683">
        <v>36214.5</v>
      </c>
      <c r="AE58" s="684">
        <v>36214.5</v>
      </c>
      <c r="AF58" s="686">
        <v>0</v>
      </c>
      <c r="AG58" s="686">
        <v>0</v>
      </c>
      <c r="AH58" s="706">
        <v>1</v>
      </c>
      <c r="AI58" s="682">
        <v>36214.5</v>
      </c>
    </row>
    <row r="59" spans="1:35" x14ac:dyDescent="0.2">
      <c r="A59" s="689" t="s">
        <v>15858</v>
      </c>
      <c r="B59" s="690">
        <v>16</v>
      </c>
      <c r="C59" s="683">
        <v>2075</v>
      </c>
      <c r="D59" s="681"/>
      <c r="E59" s="681"/>
      <c r="F59" s="681"/>
      <c r="G59" s="681"/>
      <c r="H59" s="681"/>
      <c r="I59" s="681"/>
      <c r="J59" s="681">
        <v>186.75</v>
      </c>
      <c r="K59" s="681">
        <v>2261.75</v>
      </c>
      <c r="L59" s="681">
        <v>4550</v>
      </c>
      <c r="M59" s="681">
        <v>4523.5</v>
      </c>
      <c r="N59" s="682">
        <v>9073.5</v>
      </c>
      <c r="O59" s="683">
        <v>36214.5</v>
      </c>
      <c r="P59" s="684">
        <v>579432</v>
      </c>
      <c r="Q59" s="705">
        <v>16</v>
      </c>
      <c r="R59" s="683">
        <v>2075</v>
      </c>
      <c r="S59" s="681"/>
      <c r="T59" s="681"/>
      <c r="U59" s="681"/>
      <c r="V59" s="681"/>
      <c r="W59" s="681"/>
      <c r="X59" s="681"/>
      <c r="Y59" s="681">
        <v>186.75</v>
      </c>
      <c r="Z59" s="681">
        <v>2261.75</v>
      </c>
      <c r="AA59" s="681">
        <v>4550</v>
      </c>
      <c r="AB59" s="681">
        <v>4523.5</v>
      </c>
      <c r="AC59" s="682">
        <v>9073.5</v>
      </c>
      <c r="AD59" s="683">
        <v>36214.5</v>
      </c>
      <c r="AE59" s="684">
        <v>579432</v>
      </c>
      <c r="AF59" s="686">
        <v>0</v>
      </c>
      <c r="AG59" s="686">
        <v>0</v>
      </c>
      <c r="AH59" s="706">
        <v>16</v>
      </c>
      <c r="AI59" s="682">
        <v>579432</v>
      </c>
    </row>
    <row r="60" spans="1:35" x14ac:dyDescent="0.2">
      <c r="A60" s="689" t="s">
        <v>15860</v>
      </c>
      <c r="B60" s="690">
        <v>5</v>
      </c>
      <c r="C60" s="683">
        <v>1870</v>
      </c>
      <c r="D60" s="681"/>
      <c r="E60" s="681"/>
      <c r="F60" s="681"/>
      <c r="G60" s="681"/>
      <c r="H60" s="681"/>
      <c r="I60" s="681"/>
      <c r="J60" s="681">
        <v>168.29999999999998</v>
      </c>
      <c r="K60" s="681">
        <v>2038.3</v>
      </c>
      <c r="L60" s="681">
        <v>4140</v>
      </c>
      <c r="M60" s="681">
        <v>4076.6</v>
      </c>
      <c r="N60" s="682">
        <v>8216.6</v>
      </c>
      <c r="O60" s="683">
        <v>32676.199999999997</v>
      </c>
      <c r="P60" s="684">
        <v>163381</v>
      </c>
      <c r="Q60" s="705">
        <v>5</v>
      </c>
      <c r="R60" s="683">
        <v>1870</v>
      </c>
      <c r="S60" s="681"/>
      <c r="T60" s="681"/>
      <c r="U60" s="681"/>
      <c r="V60" s="681"/>
      <c r="W60" s="681"/>
      <c r="X60" s="681"/>
      <c r="Y60" s="681">
        <v>168.29999999999998</v>
      </c>
      <c r="Z60" s="681">
        <v>2038.3</v>
      </c>
      <c r="AA60" s="681">
        <v>4140</v>
      </c>
      <c r="AB60" s="681">
        <v>4076.6</v>
      </c>
      <c r="AC60" s="682">
        <v>8216.6</v>
      </c>
      <c r="AD60" s="683">
        <v>32676.199999999997</v>
      </c>
      <c r="AE60" s="684">
        <v>163381</v>
      </c>
      <c r="AF60" s="686">
        <v>0</v>
      </c>
      <c r="AG60" s="686">
        <v>0</v>
      </c>
      <c r="AH60" s="706">
        <v>5</v>
      </c>
      <c r="AI60" s="682">
        <v>163381</v>
      </c>
    </row>
    <row r="61" spans="1:35" x14ac:dyDescent="0.2">
      <c r="A61" s="689" t="s">
        <v>15860</v>
      </c>
      <c r="B61" s="690">
        <v>6</v>
      </c>
      <c r="C61" s="683">
        <v>1675</v>
      </c>
      <c r="D61" s="681"/>
      <c r="E61" s="681"/>
      <c r="F61" s="681"/>
      <c r="G61" s="681"/>
      <c r="H61" s="681"/>
      <c r="I61" s="681"/>
      <c r="J61" s="681">
        <v>150.75</v>
      </c>
      <c r="K61" s="681">
        <v>1825.75</v>
      </c>
      <c r="L61" s="681">
        <v>3750</v>
      </c>
      <c r="M61" s="681">
        <v>3651.5</v>
      </c>
      <c r="N61" s="682">
        <v>7401.5</v>
      </c>
      <c r="O61" s="683">
        <v>29310.5</v>
      </c>
      <c r="P61" s="684">
        <v>175863</v>
      </c>
      <c r="Q61" s="705">
        <v>6</v>
      </c>
      <c r="R61" s="683">
        <v>1675</v>
      </c>
      <c r="S61" s="681"/>
      <c r="T61" s="681"/>
      <c r="U61" s="681"/>
      <c r="V61" s="681"/>
      <c r="W61" s="681"/>
      <c r="X61" s="681"/>
      <c r="Y61" s="681">
        <v>150.75</v>
      </c>
      <c r="Z61" s="681">
        <v>1825.75</v>
      </c>
      <c r="AA61" s="681">
        <v>3750</v>
      </c>
      <c r="AB61" s="681">
        <v>3651.5</v>
      </c>
      <c r="AC61" s="682">
        <v>7401.5</v>
      </c>
      <c r="AD61" s="683">
        <v>29310.5</v>
      </c>
      <c r="AE61" s="684">
        <v>175863</v>
      </c>
      <c r="AF61" s="686">
        <v>0</v>
      </c>
      <c r="AG61" s="686">
        <v>0</v>
      </c>
      <c r="AH61" s="706">
        <v>6</v>
      </c>
      <c r="AI61" s="682">
        <v>175863</v>
      </c>
    </row>
    <row r="62" spans="1:35" x14ac:dyDescent="0.2">
      <c r="A62" s="689" t="s">
        <v>15858</v>
      </c>
      <c r="B62" s="690">
        <v>3</v>
      </c>
      <c r="C62" s="683">
        <v>1675</v>
      </c>
      <c r="D62" s="681"/>
      <c r="E62" s="681"/>
      <c r="F62" s="681"/>
      <c r="G62" s="681"/>
      <c r="H62" s="681"/>
      <c r="I62" s="681"/>
      <c r="J62" s="681">
        <v>150.75</v>
      </c>
      <c r="K62" s="681">
        <v>1825.75</v>
      </c>
      <c r="L62" s="681">
        <v>3750</v>
      </c>
      <c r="M62" s="681">
        <v>3651.5</v>
      </c>
      <c r="N62" s="682">
        <v>7401.5</v>
      </c>
      <c r="O62" s="683">
        <v>29310.5</v>
      </c>
      <c r="P62" s="684">
        <v>87931.5</v>
      </c>
      <c r="Q62" s="705">
        <v>3</v>
      </c>
      <c r="R62" s="683">
        <v>1675</v>
      </c>
      <c r="S62" s="681"/>
      <c r="T62" s="681"/>
      <c r="U62" s="681"/>
      <c r="V62" s="681"/>
      <c r="W62" s="681"/>
      <c r="X62" s="681"/>
      <c r="Y62" s="681">
        <v>150.75</v>
      </c>
      <c r="Z62" s="681">
        <v>1825.75</v>
      </c>
      <c r="AA62" s="681">
        <v>3750</v>
      </c>
      <c r="AB62" s="681">
        <v>3651.5</v>
      </c>
      <c r="AC62" s="682">
        <v>7401.5</v>
      </c>
      <c r="AD62" s="683">
        <v>29310.5</v>
      </c>
      <c r="AE62" s="684">
        <v>87931.5</v>
      </c>
      <c r="AF62" s="686">
        <v>0</v>
      </c>
      <c r="AG62" s="686">
        <v>0</v>
      </c>
      <c r="AH62" s="706">
        <v>3</v>
      </c>
      <c r="AI62" s="682">
        <v>87931.5</v>
      </c>
    </row>
    <row r="63" spans="1:35" s="47" customFormat="1" x14ac:dyDescent="0.2">
      <c r="A63" s="689" t="s">
        <v>15861</v>
      </c>
      <c r="B63" s="690">
        <v>1</v>
      </c>
      <c r="C63" s="683">
        <v>1875</v>
      </c>
      <c r="D63" s="681"/>
      <c r="E63" s="681"/>
      <c r="F63" s="681"/>
      <c r="G63" s="681"/>
      <c r="H63" s="681"/>
      <c r="I63" s="681"/>
      <c r="J63" s="681">
        <v>168.75</v>
      </c>
      <c r="K63" s="681">
        <v>2043.75</v>
      </c>
      <c r="L63" s="681">
        <v>3750</v>
      </c>
      <c r="M63" s="681">
        <v>4087.5</v>
      </c>
      <c r="N63" s="682">
        <v>7837.5</v>
      </c>
      <c r="O63" s="683">
        <v>32362.5</v>
      </c>
      <c r="P63" s="684">
        <v>32362.5</v>
      </c>
      <c r="Q63" s="705">
        <v>1</v>
      </c>
      <c r="R63" s="683">
        <v>1875</v>
      </c>
      <c r="S63" s="681"/>
      <c r="T63" s="681"/>
      <c r="U63" s="681"/>
      <c r="V63" s="681"/>
      <c r="W63" s="681"/>
      <c r="X63" s="681"/>
      <c r="Y63" s="681">
        <v>168.75</v>
      </c>
      <c r="Z63" s="681">
        <v>2043.75</v>
      </c>
      <c r="AA63" s="681">
        <v>3750</v>
      </c>
      <c r="AB63" s="681">
        <v>4087.5</v>
      </c>
      <c r="AC63" s="682">
        <v>7837.5</v>
      </c>
      <c r="AD63" s="683">
        <v>32362.5</v>
      </c>
      <c r="AE63" s="684">
        <v>32362.5</v>
      </c>
      <c r="AF63" s="686">
        <v>0</v>
      </c>
      <c r="AG63" s="686">
        <v>0</v>
      </c>
      <c r="AH63" s="706">
        <v>1</v>
      </c>
      <c r="AI63" s="682">
        <v>32362.5</v>
      </c>
    </row>
    <row r="64" spans="1:35" x14ac:dyDescent="0.2">
      <c r="A64" s="689" t="s">
        <v>15862</v>
      </c>
      <c r="B64" s="690">
        <v>6</v>
      </c>
      <c r="C64" s="683">
        <v>1575</v>
      </c>
      <c r="D64" s="681"/>
      <c r="E64" s="681"/>
      <c r="F64" s="681"/>
      <c r="G64" s="681"/>
      <c r="H64" s="681"/>
      <c r="I64" s="681"/>
      <c r="J64" s="681">
        <v>141.75</v>
      </c>
      <c r="K64" s="681">
        <v>1716.75</v>
      </c>
      <c r="L64" s="681">
        <v>3550</v>
      </c>
      <c r="M64" s="681">
        <v>3433.5</v>
      </c>
      <c r="N64" s="682">
        <v>6983.5</v>
      </c>
      <c r="O64" s="683">
        <v>27584.5</v>
      </c>
      <c r="P64" s="684">
        <v>165507</v>
      </c>
      <c r="Q64" s="705">
        <v>6</v>
      </c>
      <c r="R64" s="683">
        <v>1575</v>
      </c>
      <c r="S64" s="681"/>
      <c r="T64" s="681"/>
      <c r="U64" s="681"/>
      <c r="V64" s="681"/>
      <c r="W64" s="681"/>
      <c r="X64" s="681"/>
      <c r="Y64" s="681">
        <v>141.75</v>
      </c>
      <c r="Z64" s="681">
        <v>1716.75</v>
      </c>
      <c r="AA64" s="681">
        <v>3550</v>
      </c>
      <c r="AB64" s="681">
        <v>3433.5</v>
      </c>
      <c r="AC64" s="682">
        <v>6983.5</v>
      </c>
      <c r="AD64" s="683">
        <v>27584.5</v>
      </c>
      <c r="AE64" s="684">
        <v>165507</v>
      </c>
      <c r="AF64" s="686">
        <v>0</v>
      </c>
      <c r="AG64" s="686">
        <v>0</v>
      </c>
      <c r="AH64" s="706">
        <v>6</v>
      </c>
      <c r="AI64" s="682">
        <v>165507</v>
      </c>
    </row>
    <row r="65" spans="1:35" x14ac:dyDescent="0.2">
      <c r="A65" s="689" t="s">
        <v>15862</v>
      </c>
      <c r="B65" s="690">
        <v>20</v>
      </c>
      <c r="C65" s="683">
        <v>1575</v>
      </c>
      <c r="D65" s="681"/>
      <c r="E65" s="681"/>
      <c r="F65" s="681"/>
      <c r="G65" s="681"/>
      <c r="H65" s="681"/>
      <c r="I65" s="681"/>
      <c r="J65" s="681">
        <v>141.75</v>
      </c>
      <c r="K65" s="681">
        <v>1716.75</v>
      </c>
      <c r="L65" s="681">
        <v>3550</v>
      </c>
      <c r="M65" s="681">
        <v>3433.5</v>
      </c>
      <c r="N65" s="682">
        <v>6983.5</v>
      </c>
      <c r="O65" s="683">
        <v>27584.5</v>
      </c>
      <c r="P65" s="684">
        <v>551690</v>
      </c>
      <c r="Q65" s="705">
        <v>20</v>
      </c>
      <c r="R65" s="683">
        <v>1575</v>
      </c>
      <c r="S65" s="681"/>
      <c r="T65" s="681"/>
      <c r="U65" s="681"/>
      <c r="V65" s="681"/>
      <c r="W65" s="681"/>
      <c r="X65" s="681"/>
      <c r="Y65" s="681">
        <v>141.75</v>
      </c>
      <c r="Z65" s="681">
        <v>1716.75</v>
      </c>
      <c r="AA65" s="681">
        <v>3550</v>
      </c>
      <c r="AB65" s="681">
        <v>3433.5</v>
      </c>
      <c r="AC65" s="682">
        <v>6983.5</v>
      </c>
      <c r="AD65" s="683">
        <v>27584.5</v>
      </c>
      <c r="AE65" s="684">
        <v>551690</v>
      </c>
      <c r="AF65" s="686">
        <v>0</v>
      </c>
      <c r="AG65" s="686">
        <v>0</v>
      </c>
      <c r="AH65" s="706">
        <v>20</v>
      </c>
      <c r="AI65" s="682">
        <v>551690</v>
      </c>
    </row>
    <row r="66" spans="1:35" x14ac:dyDescent="0.2">
      <c r="A66" s="689"/>
      <c r="B66" s="690"/>
      <c r="C66" s="683"/>
      <c r="D66" s="681"/>
      <c r="E66" s="681"/>
      <c r="F66" s="681"/>
      <c r="G66" s="681"/>
      <c r="H66" s="681"/>
      <c r="I66" s="681"/>
      <c r="J66" s="681"/>
      <c r="K66" s="681"/>
      <c r="L66" s="681"/>
      <c r="M66" s="681"/>
      <c r="N66" s="682"/>
      <c r="O66" s="680"/>
      <c r="P66" s="682"/>
      <c r="Q66" s="705"/>
      <c r="R66" s="683"/>
      <c r="S66" s="681"/>
      <c r="T66" s="681"/>
      <c r="U66" s="681"/>
      <c r="V66" s="681"/>
      <c r="W66" s="681"/>
      <c r="X66" s="681"/>
      <c r="Y66" s="681"/>
      <c r="Z66" s="681"/>
      <c r="AA66" s="681"/>
      <c r="AB66" s="681"/>
      <c r="AC66" s="682"/>
      <c r="AD66" s="680"/>
      <c r="AE66" s="682"/>
      <c r="AF66" s="686"/>
      <c r="AG66" s="686"/>
      <c r="AH66" s="694"/>
      <c r="AI66" s="682"/>
    </row>
    <row r="67" spans="1:35" x14ac:dyDescent="0.2">
      <c r="A67" s="703" t="s">
        <v>15863</v>
      </c>
      <c r="B67" s="696"/>
      <c r="C67" s="697"/>
      <c r="D67" s="698"/>
      <c r="E67" s="698"/>
      <c r="F67" s="698"/>
      <c r="G67" s="698"/>
      <c r="H67" s="698"/>
      <c r="I67" s="698"/>
      <c r="J67" s="698"/>
      <c r="K67" s="698"/>
      <c r="L67" s="698"/>
      <c r="M67" s="698"/>
      <c r="N67" s="699"/>
      <c r="O67" s="697"/>
      <c r="P67" s="699"/>
      <c r="Q67" s="700"/>
      <c r="R67" s="697"/>
      <c r="S67" s="698"/>
      <c r="T67" s="698"/>
      <c r="U67" s="698"/>
      <c r="V67" s="698"/>
      <c r="W67" s="698"/>
      <c r="X67" s="698"/>
      <c r="Y67" s="698"/>
      <c r="Z67" s="698"/>
      <c r="AA67" s="698"/>
      <c r="AB67" s="698"/>
      <c r="AC67" s="699"/>
      <c r="AD67" s="697"/>
      <c r="AE67" s="699"/>
      <c r="AF67" s="704">
        <v>0</v>
      </c>
      <c r="AG67" s="701"/>
      <c r="AH67" s="702"/>
      <c r="AI67" s="699"/>
    </row>
    <row r="68" spans="1:35" s="48" customFormat="1" x14ac:dyDescent="0.2">
      <c r="A68" s="703" t="s">
        <v>15864</v>
      </c>
      <c r="B68" s="696">
        <v>38</v>
      </c>
      <c r="C68" s="697">
        <v>2437</v>
      </c>
      <c r="D68" s="698">
        <v>9536</v>
      </c>
      <c r="E68" s="698">
        <v>0</v>
      </c>
      <c r="F68" s="698">
        <v>0</v>
      </c>
      <c r="G68" s="698">
        <v>0</v>
      </c>
      <c r="H68" s="698">
        <v>0</v>
      </c>
      <c r="I68" s="698">
        <v>0</v>
      </c>
      <c r="J68" s="698">
        <v>219.32999999999998</v>
      </c>
      <c r="K68" s="698">
        <v>12192.33</v>
      </c>
      <c r="L68" s="698">
        <v>8740</v>
      </c>
      <c r="M68" s="698">
        <v>0</v>
      </c>
      <c r="N68" s="699">
        <v>8740</v>
      </c>
      <c r="O68" s="697">
        <v>155047.96</v>
      </c>
      <c r="P68" s="697">
        <v>1344586.4</v>
      </c>
      <c r="Q68" s="700">
        <v>38</v>
      </c>
      <c r="R68" s="697">
        <v>2437</v>
      </c>
      <c r="S68" s="698">
        <v>9536</v>
      </c>
      <c r="T68" s="698">
        <v>0</v>
      </c>
      <c r="U68" s="698">
        <v>0</v>
      </c>
      <c r="V68" s="698">
        <v>0</v>
      </c>
      <c r="W68" s="698">
        <v>0</v>
      </c>
      <c r="X68" s="698">
        <v>0</v>
      </c>
      <c r="Y68" s="698">
        <v>219.32999999999998</v>
      </c>
      <c r="Z68" s="698">
        <v>12192.33</v>
      </c>
      <c r="AA68" s="698">
        <v>8740</v>
      </c>
      <c r="AB68" s="698">
        <v>0</v>
      </c>
      <c r="AC68" s="699">
        <v>8740</v>
      </c>
      <c r="AD68" s="697">
        <v>155047.96</v>
      </c>
      <c r="AE68" s="699">
        <v>1344586.4</v>
      </c>
      <c r="AF68" s="701">
        <v>0</v>
      </c>
      <c r="AG68" s="701">
        <v>0</v>
      </c>
      <c r="AH68" s="702">
        <v>38</v>
      </c>
      <c r="AI68" s="699">
        <v>1344586.4</v>
      </c>
    </row>
    <row r="69" spans="1:35" x14ac:dyDescent="0.2">
      <c r="A69" s="707" t="s">
        <v>4</v>
      </c>
      <c r="B69" s="671"/>
      <c r="C69" s="672"/>
      <c r="D69" s="673"/>
      <c r="E69" s="673"/>
      <c r="F69" s="673"/>
      <c r="G69" s="673"/>
      <c r="H69" s="673"/>
      <c r="I69" s="673"/>
      <c r="J69" s="673">
        <v>0</v>
      </c>
      <c r="K69" s="673">
        <v>0</v>
      </c>
      <c r="L69" s="673"/>
      <c r="M69" s="673"/>
      <c r="N69" s="674"/>
      <c r="O69" s="672">
        <v>0</v>
      </c>
      <c r="P69" s="674"/>
      <c r="Q69" s="675"/>
      <c r="R69" s="672"/>
      <c r="S69" s="673"/>
      <c r="T69" s="673"/>
      <c r="U69" s="673"/>
      <c r="V69" s="673"/>
      <c r="W69" s="673"/>
      <c r="X69" s="673"/>
      <c r="Y69" s="673">
        <v>0</v>
      </c>
      <c r="Z69" s="673">
        <v>0</v>
      </c>
      <c r="AA69" s="673"/>
      <c r="AB69" s="673"/>
      <c r="AC69" s="674"/>
      <c r="AD69" s="672">
        <v>0</v>
      </c>
      <c r="AE69" s="674"/>
      <c r="AF69" s="708">
        <v>0</v>
      </c>
      <c r="AG69" s="676"/>
      <c r="AH69" s="677"/>
      <c r="AI69" s="674"/>
    </row>
    <row r="70" spans="1:35" x14ac:dyDescent="0.2">
      <c r="A70" s="689" t="s">
        <v>13</v>
      </c>
      <c r="B70" s="679">
        <v>2</v>
      </c>
      <c r="C70" s="680">
        <v>673</v>
      </c>
      <c r="D70" s="681">
        <v>2539</v>
      </c>
      <c r="E70" s="681"/>
      <c r="F70" s="681"/>
      <c r="G70" s="681"/>
      <c r="H70" s="681"/>
      <c r="I70" s="681"/>
      <c r="J70" s="681">
        <v>60.57</v>
      </c>
      <c r="K70" s="681">
        <v>3272.57</v>
      </c>
      <c r="L70" s="681">
        <v>2310</v>
      </c>
      <c r="M70" s="681"/>
      <c r="N70" s="682">
        <v>2310</v>
      </c>
      <c r="O70" s="683">
        <v>41580.840000000004</v>
      </c>
      <c r="P70" s="684">
        <v>83161.680000000008</v>
      </c>
      <c r="Q70" s="685">
        <v>2</v>
      </c>
      <c r="R70" s="680">
        <v>673</v>
      </c>
      <c r="S70" s="681">
        <v>2539</v>
      </c>
      <c r="T70" s="681"/>
      <c r="U70" s="681"/>
      <c r="V70" s="681"/>
      <c r="W70" s="681"/>
      <c r="X70" s="681"/>
      <c r="Y70" s="681">
        <v>60.57</v>
      </c>
      <c r="Z70" s="681">
        <v>3272.57</v>
      </c>
      <c r="AA70" s="681">
        <v>2310</v>
      </c>
      <c r="AB70" s="681"/>
      <c r="AC70" s="682">
        <v>2310</v>
      </c>
      <c r="AD70" s="683">
        <v>41580.840000000004</v>
      </c>
      <c r="AE70" s="684">
        <v>83161.680000000008</v>
      </c>
      <c r="AF70" s="686">
        <v>0</v>
      </c>
      <c r="AG70" s="686">
        <v>0</v>
      </c>
      <c r="AH70" s="687">
        <v>2</v>
      </c>
      <c r="AI70" s="682">
        <v>83161.680000000008</v>
      </c>
    </row>
    <row r="71" spans="1:35" x14ac:dyDescent="0.2">
      <c r="A71" s="689" t="s">
        <v>15837</v>
      </c>
      <c r="B71" s="679">
        <v>3</v>
      </c>
      <c r="C71" s="680">
        <v>622</v>
      </c>
      <c r="D71" s="681">
        <v>2459</v>
      </c>
      <c r="E71" s="681"/>
      <c r="F71" s="681"/>
      <c r="G71" s="681"/>
      <c r="H71" s="681"/>
      <c r="I71" s="681"/>
      <c r="J71" s="681">
        <v>55.98</v>
      </c>
      <c r="K71" s="681">
        <v>3136.98</v>
      </c>
      <c r="L71" s="681">
        <v>2210</v>
      </c>
      <c r="M71" s="681"/>
      <c r="N71" s="682">
        <v>2210</v>
      </c>
      <c r="O71" s="683">
        <v>39853.760000000002</v>
      </c>
      <c r="P71" s="684">
        <v>119561.28</v>
      </c>
      <c r="Q71" s="685">
        <v>3</v>
      </c>
      <c r="R71" s="680">
        <v>622</v>
      </c>
      <c r="S71" s="681">
        <v>2459</v>
      </c>
      <c r="T71" s="681"/>
      <c r="U71" s="681"/>
      <c r="V71" s="681"/>
      <c r="W71" s="681"/>
      <c r="X71" s="681"/>
      <c r="Y71" s="681">
        <v>55.98</v>
      </c>
      <c r="Z71" s="681">
        <v>3136.98</v>
      </c>
      <c r="AA71" s="681">
        <v>2210</v>
      </c>
      <c r="AB71" s="681"/>
      <c r="AC71" s="682">
        <v>2210</v>
      </c>
      <c r="AD71" s="683">
        <v>39853.760000000002</v>
      </c>
      <c r="AE71" s="684">
        <v>119561.28</v>
      </c>
      <c r="AF71" s="686">
        <v>0</v>
      </c>
      <c r="AG71" s="686">
        <v>0</v>
      </c>
      <c r="AH71" s="687">
        <v>3</v>
      </c>
      <c r="AI71" s="682">
        <v>119561.28</v>
      </c>
    </row>
    <row r="72" spans="1:35" x14ac:dyDescent="0.2">
      <c r="A72" s="689" t="s">
        <v>15838</v>
      </c>
      <c r="B72" s="679">
        <v>1</v>
      </c>
      <c r="C72" s="680">
        <v>596</v>
      </c>
      <c r="D72" s="681">
        <v>2429</v>
      </c>
      <c r="E72" s="681"/>
      <c r="F72" s="681"/>
      <c r="G72" s="681"/>
      <c r="H72" s="681"/>
      <c r="I72" s="681"/>
      <c r="J72" s="681">
        <v>53.64</v>
      </c>
      <c r="K72" s="681">
        <v>3078.64</v>
      </c>
      <c r="L72" s="681">
        <v>2210</v>
      </c>
      <c r="M72" s="681"/>
      <c r="N72" s="682">
        <v>2210</v>
      </c>
      <c r="O72" s="683">
        <v>39153.68</v>
      </c>
      <c r="P72" s="684">
        <v>39153.68</v>
      </c>
      <c r="Q72" s="685">
        <v>1</v>
      </c>
      <c r="R72" s="680">
        <v>596</v>
      </c>
      <c r="S72" s="681">
        <v>2429</v>
      </c>
      <c r="T72" s="681"/>
      <c r="U72" s="681"/>
      <c r="V72" s="681"/>
      <c r="W72" s="681"/>
      <c r="X72" s="681"/>
      <c r="Y72" s="681">
        <v>53.64</v>
      </c>
      <c r="Z72" s="681">
        <v>3078.64</v>
      </c>
      <c r="AA72" s="681">
        <v>2210</v>
      </c>
      <c r="AB72" s="681"/>
      <c r="AC72" s="682">
        <v>2210</v>
      </c>
      <c r="AD72" s="683">
        <v>39153.68</v>
      </c>
      <c r="AE72" s="684">
        <v>39153.68</v>
      </c>
      <c r="AF72" s="686">
        <v>0</v>
      </c>
      <c r="AG72" s="686">
        <v>0</v>
      </c>
      <c r="AH72" s="687">
        <v>1</v>
      </c>
      <c r="AI72" s="682">
        <v>39153.68</v>
      </c>
    </row>
    <row r="73" spans="1:35" x14ac:dyDescent="0.2">
      <c r="A73" s="707" t="s">
        <v>5</v>
      </c>
      <c r="B73" s="671"/>
      <c r="C73" s="672"/>
      <c r="D73" s="673"/>
      <c r="E73" s="673"/>
      <c r="F73" s="673"/>
      <c r="G73" s="673"/>
      <c r="H73" s="673"/>
      <c r="I73" s="673"/>
      <c r="J73" s="673"/>
      <c r="K73" s="673">
        <v>0</v>
      </c>
      <c r="L73" s="673"/>
      <c r="M73" s="673"/>
      <c r="N73" s="674"/>
      <c r="O73" s="672">
        <v>0</v>
      </c>
      <c r="P73" s="674">
        <v>0</v>
      </c>
      <c r="Q73" s="675"/>
      <c r="R73" s="672"/>
      <c r="S73" s="673"/>
      <c r="T73" s="673"/>
      <c r="U73" s="673"/>
      <c r="V73" s="673"/>
      <c r="W73" s="673"/>
      <c r="X73" s="673"/>
      <c r="Y73" s="673"/>
      <c r="Z73" s="673">
        <v>0</v>
      </c>
      <c r="AA73" s="673"/>
      <c r="AB73" s="673"/>
      <c r="AC73" s="674"/>
      <c r="AD73" s="672">
        <v>0</v>
      </c>
      <c r="AE73" s="674">
        <v>0</v>
      </c>
      <c r="AF73" s="708">
        <v>0</v>
      </c>
      <c r="AG73" s="676"/>
      <c r="AH73" s="677"/>
      <c r="AI73" s="674"/>
    </row>
    <row r="74" spans="1:35" ht="12.75" thickBot="1" x14ac:dyDescent="0.25">
      <c r="A74" s="709" t="s">
        <v>15</v>
      </c>
      <c r="B74" s="710">
        <v>32</v>
      </c>
      <c r="C74" s="711">
        <v>546</v>
      </c>
      <c r="D74" s="712">
        <v>2109</v>
      </c>
      <c r="E74" s="712"/>
      <c r="F74" s="712"/>
      <c r="G74" s="712"/>
      <c r="H74" s="712"/>
      <c r="I74" s="712"/>
      <c r="J74" s="712">
        <v>49.14</v>
      </c>
      <c r="K74" s="712">
        <v>2704.14</v>
      </c>
      <c r="L74" s="712">
        <v>2010</v>
      </c>
      <c r="M74" s="712"/>
      <c r="N74" s="713">
        <v>2010</v>
      </c>
      <c r="O74" s="714">
        <v>34459.68</v>
      </c>
      <c r="P74" s="715">
        <v>1102709.76</v>
      </c>
      <c r="Q74" s="716">
        <v>32</v>
      </c>
      <c r="R74" s="711">
        <v>546</v>
      </c>
      <c r="S74" s="712">
        <v>2109</v>
      </c>
      <c r="T74" s="712"/>
      <c r="U74" s="712"/>
      <c r="V74" s="712"/>
      <c r="W74" s="712"/>
      <c r="X74" s="712"/>
      <c r="Y74" s="712">
        <v>49.14</v>
      </c>
      <c r="Z74" s="712">
        <v>2704.14</v>
      </c>
      <c r="AA74" s="712">
        <v>2010</v>
      </c>
      <c r="AB74" s="712"/>
      <c r="AC74" s="713">
        <v>2010</v>
      </c>
      <c r="AD74" s="714">
        <v>34459.68</v>
      </c>
      <c r="AE74" s="715">
        <v>1102709.76</v>
      </c>
      <c r="AF74" s="717">
        <v>0</v>
      </c>
      <c r="AG74" s="717">
        <v>0</v>
      </c>
      <c r="AH74" s="718">
        <v>32</v>
      </c>
      <c r="AI74" s="713">
        <v>1102709.76</v>
      </c>
    </row>
    <row r="75" spans="1:35" ht="12.75" thickBot="1" x14ac:dyDescent="0.25">
      <c r="A75" s="719" t="s">
        <v>0</v>
      </c>
      <c r="B75" s="720">
        <f>+B11+B45+B49+B53+B68</f>
        <v>934</v>
      </c>
      <c r="C75" s="720">
        <f t="shared" ref="C75:AI75" si="0">+C11+C45+C49+C53+C68</f>
        <v>133121.57</v>
      </c>
      <c r="D75" s="720">
        <f t="shared" si="0"/>
        <v>72351</v>
      </c>
      <c r="E75" s="720">
        <f t="shared" si="0"/>
        <v>0</v>
      </c>
      <c r="F75" s="720">
        <f t="shared" si="0"/>
        <v>0</v>
      </c>
      <c r="G75" s="720">
        <f t="shared" si="0"/>
        <v>0</v>
      </c>
      <c r="H75" s="720">
        <f t="shared" si="0"/>
        <v>0</v>
      </c>
      <c r="I75" s="720">
        <f t="shared" si="0"/>
        <v>0</v>
      </c>
      <c r="J75" s="720">
        <f t="shared" si="0"/>
        <v>11980.9413</v>
      </c>
      <c r="K75" s="720">
        <f t="shared" si="0"/>
        <v>217453.51129999995</v>
      </c>
      <c r="L75" s="720">
        <f t="shared" si="0"/>
        <v>256030</v>
      </c>
      <c r="M75" s="720">
        <f t="shared" si="0"/>
        <v>70579.100000000006</v>
      </c>
      <c r="N75" s="720">
        <f t="shared" si="0"/>
        <v>326609.09999999998</v>
      </c>
      <c r="O75" s="720">
        <f t="shared" si="0"/>
        <v>2936051.2356000002</v>
      </c>
      <c r="P75" s="720">
        <f t="shared" si="0"/>
        <v>34811850.741600007</v>
      </c>
      <c r="Q75" s="720">
        <f t="shared" si="0"/>
        <v>1006</v>
      </c>
      <c r="R75" s="720">
        <f t="shared" si="0"/>
        <v>133121.57</v>
      </c>
      <c r="S75" s="720">
        <f t="shared" si="0"/>
        <v>72351</v>
      </c>
      <c r="T75" s="720">
        <f t="shared" si="0"/>
        <v>0</v>
      </c>
      <c r="U75" s="720">
        <f t="shared" si="0"/>
        <v>0</v>
      </c>
      <c r="V75" s="720">
        <f t="shared" si="0"/>
        <v>0</v>
      </c>
      <c r="W75" s="720">
        <f t="shared" si="0"/>
        <v>0</v>
      </c>
      <c r="X75" s="720">
        <f t="shared" si="0"/>
        <v>0</v>
      </c>
      <c r="Y75" s="720">
        <f t="shared" si="0"/>
        <v>11980.9413</v>
      </c>
      <c r="Z75" s="720">
        <f t="shared" si="0"/>
        <v>217453.51129999995</v>
      </c>
      <c r="AA75" s="720">
        <f t="shared" si="0"/>
        <v>256030</v>
      </c>
      <c r="AB75" s="720">
        <f t="shared" si="0"/>
        <v>70579.100000000006</v>
      </c>
      <c r="AC75" s="720">
        <f t="shared" si="0"/>
        <v>326609.09999999998</v>
      </c>
      <c r="AD75" s="721">
        <f t="shared" si="0"/>
        <v>2936051.2356000002</v>
      </c>
      <c r="AE75" s="722">
        <f t="shared" si="0"/>
        <v>37274852.421600007</v>
      </c>
      <c r="AF75" s="720">
        <f t="shared" si="0"/>
        <v>0</v>
      </c>
      <c r="AG75" s="720">
        <f t="shared" si="0"/>
        <v>-2463001.6800000002</v>
      </c>
      <c r="AH75" s="720">
        <f t="shared" si="0"/>
        <v>934</v>
      </c>
      <c r="AI75" s="720">
        <f t="shared" si="0"/>
        <v>34811850.741600007</v>
      </c>
    </row>
    <row r="76" spans="1:35" x14ac:dyDescent="0.2">
      <c r="A76" s="73" t="s">
        <v>83</v>
      </c>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H76" s="73"/>
      <c r="AI76" s="73"/>
    </row>
    <row r="77" spans="1:35" x14ac:dyDescent="0.2">
      <c r="A77" s="73" t="s">
        <v>84</v>
      </c>
      <c r="B77" s="73" t="s">
        <v>173</v>
      </c>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H77" s="73"/>
      <c r="AI77" s="73"/>
    </row>
    <row r="78" spans="1:35" x14ac:dyDescent="0.2">
      <c r="A78" s="73" t="s">
        <v>85</v>
      </c>
      <c r="B78" s="73" t="s">
        <v>86</v>
      </c>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H78" s="73"/>
      <c r="AI78" s="73"/>
    </row>
    <row r="79" spans="1:35" x14ac:dyDescent="0.2">
      <c r="A79" s="73" t="s">
        <v>87</v>
      </c>
      <c r="B79" s="73" t="s">
        <v>88</v>
      </c>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H79" s="73"/>
      <c r="AI79" s="73"/>
    </row>
    <row r="80" spans="1:35" x14ac:dyDescent="0.2">
      <c r="A80" s="73" t="s">
        <v>89</v>
      </c>
      <c r="B80" s="73" t="s">
        <v>90</v>
      </c>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H80" s="73"/>
      <c r="AI80" s="73"/>
    </row>
    <row r="81" spans="1:35" x14ac:dyDescent="0.2">
      <c r="A81" s="73"/>
      <c r="B81" s="73" t="s">
        <v>91</v>
      </c>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H81" s="73"/>
      <c r="AI81" s="73"/>
    </row>
    <row r="82" spans="1:35" x14ac:dyDescent="0.2">
      <c r="A82" s="73" t="s">
        <v>92</v>
      </c>
      <c r="B82" s="73" t="s">
        <v>164</v>
      </c>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H82" s="73"/>
      <c r="AI82" s="73"/>
    </row>
    <row r="83" spans="1:35" x14ac:dyDescent="0.2">
      <c r="A83" s="73"/>
      <c r="B83" s="73" t="s">
        <v>93</v>
      </c>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H83" s="73"/>
      <c r="AI83" s="73"/>
    </row>
    <row r="84" spans="1:35" x14ac:dyDescent="0.2">
      <c r="A84" s="73"/>
      <c r="B84" s="73" t="s">
        <v>94</v>
      </c>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H84" s="73"/>
      <c r="AI84" s="73"/>
    </row>
    <row r="85" spans="1:35" x14ac:dyDescent="0.2">
      <c r="A85" s="73"/>
      <c r="B85" s="73" t="s">
        <v>95</v>
      </c>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H85" s="73"/>
      <c r="AI85" s="73"/>
    </row>
    <row r="86" spans="1:35" x14ac:dyDescent="0.2">
      <c r="A86" s="73" t="s">
        <v>199</v>
      </c>
      <c r="B86" s="73" t="s">
        <v>200</v>
      </c>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H86" s="73"/>
      <c r="AI86" s="73"/>
    </row>
    <row r="87" spans="1:35" x14ac:dyDescent="0.2">
      <c r="A87" s="73" t="s">
        <v>201</v>
      </c>
      <c r="B87" s="73" t="s">
        <v>169</v>
      </c>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H87" s="73"/>
      <c r="AI87" s="73"/>
    </row>
    <row r="88" spans="1:35" x14ac:dyDescent="0.2">
      <c r="A88" s="73" t="s">
        <v>202</v>
      </c>
      <c r="B88" s="73" t="s">
        <v>165</v>
      </c>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H88" s="73"/>
      <c r="AI88" s="73"/>
    </row>
    <row r="89" spans="1:35" x14ac:dyDescent="0.2">
      <c r="A89" s="73"/>
      <c r="B89" s="73" t="s">
        <v>93</v>
      </c>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H89" s="73"/>
      <c r="AI89" s="73"/>
    </row>
    <row r="90" spans="1:35" x14ac:dyDescent="0.2">
      <c r="A90" s="73"/>
      <c r="B90" s="73" t="s">
        <v>94</v>
      </c>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H90" s="73"/>
      <c r="AI90" s="73"/>
    </row>
    <row r="91" spans="1:35" x14ac:dyDescent="0.2">
      <c r="A91" s="73"/>
      <c r="B91" s="73" t="s">
        <v>132</v>
      </c>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H91" s="73"/>
      <c r="AI91" s="73"/>
    </row>
    <row r="92" spans="1:35" x14ac:dyDescent="0.2">
      <c r="A92" s="73" t="s">
        <v>211</v>
      </c>
      <c r="B92" s="73" t="s">
        <v>212</v>
      </c>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H92" s="73"/>
      <c r="AI92" s="73"/>
    </row>
    <row r="93" spans="1:35" x14ac:dyDescent="0.2">
      <c r="A93" s="73" t="s">
        <v>209</v>
      </c>
      <c r="B93" s="73" t="s">
        <v>205</v>
      </c>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H93" s="73"/>
      <c r="AI93" s="73"/>
    </row>
    <row r="94" spans="1:35" x14ac:dyDescent="0.2">
      <c r="A94" s="73" t="s">
        <v>210</v>
      </c>
      <c r="B94" s="73" t="s">
        <v>213</v>
      </c>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H94" s="73"/>
      <c r="AI94" s="73"/>
    </row>
    <row r="95" spans="1:35" x14ac:dyDescent="0.2">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H95" s="73"/>
      <c r="AI95" s="73"/>
    </row>
    <row r="96" spans="1:35" x14ac:dyDescent="0.2">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H96" s="73"/>
      <c r="AI96" s="73"/>
    </row>
    <row r="97" spans="1:35" x14ac:dyDescent="0.2">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H97" s="73"/>
      <c r="AI97" s="73"/>
    </row>
    <row r="98" spans="1:35" hidden="1" x14ac:dyDescent="0.2">
      <c r="A98" s="60" t="s">
        <v>426</v>
      </c>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row>
    <row r="99" spans="1:35" hidden="1" x14ac:dyDescent="0.2">
      <c r="A99" s="60" t="s">
        <v>15865</v>
      </c>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row>
    <row r="100" spans="1:35" hidden="1" x14ac:dyDescent="0.2">
      <c r="A100" s="60" t="s">
        <v>15833</v>
      </c>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row>
    <row r="101" spans="1:35" ht="21" customHeight="1" x14ac:dyDescent="0.2">
      <c r="A101" s="61" t="s">
        <v>15866</v>
      </c>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2"/>
      <c r="AF101" s="62"/>
      <c r="AG101" s="62"/>
      <c r="AH101" s="62"/>
      <c r="AI101" s="62"/>
    </row>
    <row r="102" spans="1:35" ht="6" customHeight="1" thickBot="1" x14ac:dyDescent="0.25">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row>
    <row r="103" spans="1:35" ht="12.75" thickBot="1" x14ac:dyDescent="0.25">
      <c r="A103" s="1064" t="s">
        <v>60</v>
      </c>
      <c r="B103" s="1075" t="s">
        <v>347</v>
      </c>
      <c r="C103" s="1075"/>
      <c r="D103" s="1075"/>
      <c r="E103" s="1075"/>
      <c r="F103" s="1075"/>
      <c r="G103" s="1075"/>
      <c r="H103" s="1075"/>
      <c r="I103" s="1075"/>
      <c r="J103" s="1075"/>
      <c r="K103" s="1075"/>
      <c r="L103" s="1075"/>
      <c r="M103" s="1075"/>
      <c r="N103" s="1075"/>
      <c r="O103" s="1075"/>
      <c r="P103" s="1075"/>
      <c r="Q103" s="1076" t="s">
        <v>427</v>
      </c>
      <c r="R103" s="1075"/>
      <c r="S103" s="1075"/>
      <c r="T103" s="1075"/>
      <c r="U103" s="1075"/>
      <c r="V103" s="1075"/>
      <c r="W103" s="1075"/>
      <c r="X103" s="1075"/>
      <c r="Y103" s="1075"/>
      <c r="Z103" s="1075"/>
      <c r="AA103" s="1075"/>
      <c r="AB103" s="1075"/>
      <c r="AC103" s="1075"/>
      <c r="AD103" s="1075"/>
      <c r="AE103" s="1077"/>
      <c r="AF103" s="1078" t="s">
        <v>429</v>
      </c>
      <c r="AG103" s="1079"/>
      <c r="AH103" s="1078" t="s">
        <v>428</v>
      </c>
      <c r="AI103" s="1079"/>
    </row>
    <row r="104" spans="1:35" ht="103.5" x14ac:dyDescent="0.2">
      <c r="A104" s="1073"/>
      <c r="B104" s="124" t="s">
        <v>11</v>
      </c>
      <c r="C104" s="125" t="s">
        <v>158</v>
      </c>
      <c r="D104" s="126" t="s">
        <v>279</v>
      </c>
      <c r="E104" s="126" t="s">
        <v>160</v>
      </c>
      <c r="F104" s="126" t="s">
        <v>195</v>
      </c>
      <c r="G104" s="126" t="s">
        <v>196</v>
      </c>
      <c r="H104" s="126" t="s">
        <v>197</v>
      </c>
      <c r="I104" s="126" t="s">
        <v>198</v>
      </c>
      <c r="J104" s="126" t="s">
        <v>161</v>
      </c>
      <c r="K104" s="126" t="s">
        <v>162</v>
      </c>
      <c r="L104" s="126" t="s">
        <v>163</v>
      </c>
      <c r="M104" s="126" t="s">
        <v>194</v>
      </c>
      <c r="N104" s="127" t="s">
        <v>134</v>
      </c>
      <c r="O104" s="128" t="s">
        <v>168</v>
      </c>
      <c r="P104" s="129" t="s">
        <v>167</v>
      </c>
      <c r="Q104" s="124" t="s">
        <v>11</v>
      </c>
      <c r="R104" s="125" t="s">
        <v>158</v>
      </c>
      <c r="S104" s="126" t="s">
        <v>159</v>
      </c>
      <c r="T104" s="126" t="s">
        <v>160</v>
      </c>
      <c r="U104" s="126" t="s">
        <v>195</v>
      </c>
      <c r="V104" s="126" t="s">
        <v>196</v>
      </c>
      <c r="W104" s="126" t="s">
        <v>197</v>
      </c>
      <c r="X104" s="126" t="s">
        <v>198</v>
      </c>
      <c r="Y104" s="126" t="s">
        <v>161</v>
      </c>
      <c r="Z104" s="126" t="s">
        <v>162</v>
      </c>
      <c r="AA104" s="126" t="s">
        <v>163</v>
      </c>
      <c r="AB104" s="126" t="s">
        <v>194</v>
      </c>
      <c r="AC104" s="127" t="s">
        <v>134</v>
      </c>
      <c r="AD104" s="128" t="s">
        <v>168</v>
      </c>
      <c r="AE104" s="129" t="s">
        <v>348</v>
      </c>
      <c r="AF104" s="130" t="s">
        <v>172</v>
      </c>
      <c r="AG104" s="130" t="s">
        <v>171</v>
      </c>
      <c r="AH104" s="130" t="s">
        <v>11</v>
      </c>
      <c r="AI104" s="129" t="s">
        <v>349</v>
      </c>
    </row>
    <row r="105" spans="1:35" ht="12.75" thickBot="1" x14ac:dyDescent="0.25">
      <c r="A105" s="1074"/>
      <c r="B105" s="131" t="s">
        <v>61</v>
      </c>
      <c r="C105" s="132" t="s">
        <v>62</v>
      </c>
      <c r="D105" s="133" t="s">
        <v>63</v>
      </c>
      <c r="E105" s="133" t="s">
        <v>64</v>
      </c>
      <c r="F105" s="134" t="s">
        <v>65</v>
      </c>
      <c r="G105" s="134" t="s">
        <v>66</v>
      </c>
      <c r="H105" s="134" t="s">
        <v>96</v>
      </c>
      <c r="I105" s="134" t="s">
        <v>133</v>
      </c>
      <c r="J105" s="134" t="s">
        <v>166</v>
      </c>
      <c r="K105" s="134" t="s">
        <v>170</v>
      </c>
      <c r="L105" s="134" t="s">
        <v>203</v>
      </c>
      <c r="M105" s="134" t="s">
        <v>204</v>
      </c>
      <c r="N105" s="135" t="s">
        <v>206</v>
      </c>
      <c r="O105" s="136" t="s">
        <v>207</v>
      </c>
      <c r="P105" s="137" t="s">
        <v>208</v>
      </c>
      <c r="Q105" s="131" t="s">
        <v>61</v>
      </c>
      <c r="R105" s="132" t="s">
        <v>62</v>
      </c>
      <c r="S105" s="133" t="s">
        <v>63</v>
      </c>
      <c r="T105" s="133" t="s">
        <v>64</v>
      </c>
      <c r="U105" s="134" t="s">
        <v>65</v>
      </c>
      <c r="V105" s="134" t="s">
        <v>66</v>
      </c>
      <c r="W105" s="134" t="s">
        <v>96</v>
      </c>
      <c r="X105" s="134" t="s">
        <v>133</v>
      </c>
      <c r="Y105" s="134" t="s">
        <v>166</v>
      </c>
      <c r="Z105" s="134" t="s">
        <v>170</v>
      </c>
      <c r="AA105" s="134" t="s">
        <v>203</v>
      </c>
      <c r="AB105" s="134" t="s">
        <v>204</v>
      </c>
      <c r="AC105" s="135" t="s">
        <v>206</v>
      </c>
      <c r="AD105" s="136" t="s">
        <v>207</v>
      </c>
      <c r="AE105" s="137" t="s">
        <v>208</v>
      </c>
      <c r="AF105" s="138"/>
      <c r="AG105" s="131"/>
      <c r="AH105" s="138"/>
      <c r="AI105" s="131"/>
    </row>
    <row r="106" spans="1:35" x14ac:dyDescent="0.2">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H106" s="73"/>
      <c r="AI106" s="73"/>
    </row>
    <row r="107" spans="1:35" x14ac:dyDescent="0.2">
      <c r="A107" s="723" t="s">
        <v>15867</v>
      </c>
      <c r="B107" s="724">
        <v>726</v>
      </c>
      <c r="C107" s="724">
        <v>71864</v>
      </c>
      <c r="D107" s="725"/>
      <c r="E107" s="725"/>
      <c r="F107" s="725"/>
      <c r="G107" s="725"/>
      <c r="H107" s="725"/>
      <c r="I107" s="725"/>
      <c r="J107" s="724">
        <v>1395</v>
      </c>
      <c r="K107" s="726">
        <v>73259</v>
      </c>
      <c r="L107" s="726">
        <v>219777</v>
      </c>
      <c r="M107" s="726">
        <v>98655.450000000012</v>
      </c>
      <c r="N107" s="726">
        <v>318432.45000000007</v>
      </c>
      <c r="O107" s="726">
        <v>1197540.45</v>
      </c>
      <c r="P107" s="726">
        <v>42440883.730000004</v>
      </c>
      <c r="Q107" s="724">
        <v>726</v>
      </c>
      <c r="R107" s="724">
        <v>71864</v>
      </c>
      <c r="S107" s="725"/>
      <c r="T107" s="725"/>
      <c r="U107" s="725"/>
      <c r="V107" s="725"/>
      <c r="W107" s="725"/>
      <c r="X107" s="725"/>
      <c r="Y107" s="724">
        <v>1395</v>
      </c>
      <c r="Z107" s="726">
        <v>73259</v>
      </c>
      <c r="AA107" s="726">
        <v>219777</v>
      </c>
      <c r="AB107" s="726">
        <v>98655.450000000012</v>
      </c>
      <c r="AC107" s="726">
        <v>318432.45000000007</v>
      </c>
      <c r="AD107" s="726">
        <v>1197540.45</v>
      </c>
      <c r="AE107" s="726">
        <v>42440883.730000004</v>
      </c>
      <c r="AF107" s="727">
        <v>0</v>
      </c>
      <c r="AG107" s="728">
        <v>0</v>
      </c>
      <c r="AH107" s="724">
        <v>726</v>
      </c>
      <c r="AI107" s="726">
        <v>42440883.730000004</v>
      </c>
    </row>
    <row r="108" spans="1:35" x14ac:dyDescent="0.2">
      <c r="A108" s="729" t="s">
        <v>15856</v>
      </c>
      <c r="B108" s="730"/>
      <c r="C108" s="731"/>
      <c r="D108" s="732"/>
      <c r="E108" s="732"/>
      <c r="F108" s="732"/>
      <c r="G108" s="732"/>
      <c r="H108" s="732"/>
      <c r="I108" s="733"/>
      <c r="J108" s="734"/>
      <c r="K108" s="731"/>
      <c r="L108" s="731"/>
      <c r="M108" s="731"/>
      <c r="N108" s="735"/>
      <c r="O108" s="736"/>
      <c r="P108" s="737"/>
      <c r="Q108" s="730"/>
      <c r="R108" s="731"/>
      <c r="S108" s="732"/>
      <c r="T108" s="732"/>
      <c r="U108" s="732"/>
      <c r="V108" s="732"/>
      <c r="W108" s="732"/>
      <c r="X108" s="733"/>
      <c r="Y108" s="734"/>
      <c r="Z108" s="731"/>
      <c r="AA108" s="731"/>
      <c r="AB108" s="731"/>
      <c r="AC108" s="735"/>
      <c r="AD108" s="736"/>
      <c r="AE108" s="737"/>
      <c r="AF108" s="737">
        <v>0</v>
      </c>
      <c r="AG108" s="738">
        <v>0</v>
      </c>
      <c r="AH108" s="730"/>
      <c r="AI108" s="737"/>
    </row>
    <row r="109" spans="1:35" x14ac:dyDescent="0.2">
      <c r="A109" s="729"/>
      <c r="B109" s="730"/>
      <c r="C109" s="731"/>
      <c r="D109" s="732"/>
      <c r="E109" s="732"/>
      <c r="F109" s="732"/>
      <c r="G109" s="732"/>
      <c r="H109" s="732"/>
      <c r="I109" s="733"/>
      <c r="J109" s="734"/>
      <c r="K109" s="731"/>
      <c r="L109" s="731"/>
      <c r="M109" s="731"/>
      <c r="N109" s="735"/>
      <c r="O109" s="736"/>
      <c r="P109" s="737"/>
      <c r="Q109" s="730"/>
      <c r="R109" s="731"/>
      <c r="S109" s="732"/>
      <c r="T109" s="732"/>
      <c r="U109" s="732"/>
      <c r="V109" s="732"/>
      <c r="W109" s="732"/>
      <c r="X109" s="733"/>
      <c r="Y109" s="734"/>
      <c r="Z109" s="731"/>
      <c r="AA109" s="731"/>
      <c r="AB109" s="731"/>
      <c r="AC109" s="735"/>
      <c r="AD109" s="736"/>
      <c r="AE109" s="737"/>
      <c r="AF109" s="737">
        <v>0</v>
      </c>
      <c r="AG109" s="738">
        <v>0</v>
      </c>
      <c r="AH109" s="730"/>
      <c r="AI109" s="737"/>
    </row>
    <row r="110" spans="1:35" x14ac:dyDescent="0.2">
      <c r="A110" s="739" t="s">
        <v>7</v>
      </c>
      <c r="B110" s="740">
        <v>13</v>
      </c>
      <c r="C110" s="741">
        <v>22040</v>
      </c>
      <c r="D110" s="742"/>
      <c r="E110" s="742"/>
      <c r="F110" s="742"/>
      <c r="G110" s="742"/>
      <c r="H110" s="742"/>
      <c r="I110" s="743"/>
      <c r="J110" s="744">
        <v>186</v>
      </c>
      <c r="K110" s="745">
        <v>22226</v>
      </c>
      <c r="L110" s="745">
        <v>66678</v>
      </c>
      <c r="M110" s="745">
        <v>29931.010000000002</v>
      </c>
      <c r="N110" s="745">
        <v>96609.010000000009</v>
      </c>
      <c r="O110" s="746">
        <v>363321.01</v>
      </c>
      <c r="P110" s="747">
        <v>2257294.85</v>
      </c>
      <c r="Q110" s="740">
        <v>13</v>
      </c>
      <c r="R110" s="741">
        <v>22040</v>
      </c>
      <c r="S110" s="742"/>
      <c r="T110" s="742"/>
      <c r="U110" s="742"/>
      <c r="V110" s="742"/>
      <c r="W110" s="742"/>
      <c r="X110" s="743"/>
      <c r="Y110" s="744">
        <v>186</v>
      </c>
      <c r="Z110" s="745">
        <v>22226</v>
      </c>
      <c r="AA110" s="745">
        <v>66678</v>
      </c>
      <c r="AB110" s="745">
        <v>29931.010000000002</v>
      </c>
      <c r="AC110" s="745">
        <v>96609.010000000009</v>
      </c>
      <c r="AD110" s="746">
        <v>363321.01</v>
      </c>
      <c r="AE110" s="747">
        <v>2257294.85</v>
      </c>
      <c r="AF110" s="748">
        <v>0</v>
      </c>
      <c r="AG110" s="749">
        <v>0</v>
      </c>
      <c r="AH110" s="740">
        <v>13</v>
      </c>
      <c r="AI110" s="747">
        <v>2257294.85</v>
      </c>
    </row>
    <row r="111" spans="1:35" x14ac:dyDescent="0.2">
      <c r="A111" s="750" t="s">
        <v>15868</v>
      </c>
      <c r="B111" s="751">
        <v>1</v>
      </c>
      <c r="C111" s="752">
        <v>11600</v>
      </c>
      <c r="D111" s="742"/>
      <c r="E111" s="742"/>
      <c r="F111" s="742"/>
      <c r="G111" s="742"/>
      <c r="H111" s="742"/>
      <c r="I111" s="743"/>
      <c r="J111" s="753">
        <v>93</v>
      </c>
      <c r="K111" s="754">
        <v>11693</v>
      </c>
      <c r="L111" s="754">
        <v>35079</v>
      </c>
      <c r="M111" s="754">
        <v>15746.57</v>
      </c>
      <c r="N111" s="755">
        <v>50825.57</v>
      </c>
      <c r="O111" s="756">
        <v>191141.57</v>
      </c>
      <c r="P111" s="757">
        <v>191141.57</v>
      </c>
      <c r="Q111" s="751">
        <v>1</v>
      </c>
      <c r="R111" s="752">
        <v>11600</v>
      </c>
      <c r="S111" s="742"/>
      <c r="T111" s="742"/>
      <c r="U111" s="742"/>
      <c r="V111" s="742"/>
      <c r="W111" s="742"/>
      <c r="X111" s="743"/>
      <c r="Y111" s="753">
        <v>93</v>
      </c>
      <c r="Z111" s="754">
        <v>11693</v>
      </c>
      <c r="AA111" s="754">
        <v>35079</v>
      </c>
      <c r="AB111" s="754">
        <v>15746.57</v>
      </c>
      <c r="AC111" s="755">
        <v>50825.57</v>
      </c>
      <c r="AD111" s="756">
        <v>191141.57</v>
      </c>
      <c r="AE111" s="757">
        <v>191141.57</v>
      </c>
      <c r="AF111" s="737">
        <v>0</v>
      </c>
      <c r="AG111" s="738">
        <v>0</v>
      </c>
      <c r="AH111" s="751">
        <v>1</v>
      </c>
      <c r="AI111" s="757">
        <v>191141.57</v>
      </c>
    </row>
    <row r="112" spans="1:35" x14ac:dyDescent="0.2">
      <c r="A112" s="750" t="s">
        <v>15869</v>
      </c>
      <c r="B112" s="751">
        <v>12</v>
      </c>
      <c r="C112" s="752">
        <v>10440</v>
      </c>
      <c r="D112" s="742"/>
      <c r="E112" s="742"/>
      <c r="F112" s="742"/>
      <c r="G112" s="742"/>
      <c r="H112" s="742"/>
      <c r="I112" s="743"/>
      <c r="J112" s="753">
        <v>93</v>
      </c>
      <c r="K112" s="754">
        <v>10533</v>
      </c>
      <c r="L112" s="754">
        <v>31599</v>
      </c>
      <c r="M112" s="754">
        <v>14184.44</v>
      </c>
      <c r="N112" s="755">
        <v>45783.44</v>
      </c>
      <c r="O112" s="756">
        <v>172179.44</v>
      </c>
      <c r="P112" s="757">
        <v>2066153.28</v>
      </c>
      <c r="Q112" s="751">
        <v>12</v>
      </c>
      <c r="R112" s="752">
        <v>10440</v>
      </c>
      <c r="S112" s="742"/>
      <c r="T112" s="742"/>
      <c r="U112" s="742"/>
      <c r="V112" s="742"/>
      <c r="W112" s="742"/>
      <c r="X112" s="743"/>
      <c r="Y112" s="753">
        <v>93</v>
      </c>
      <c r="Z112" s="754">
        <v>10533</v>
      </c>
      <c r="AA112" s="754">
        <v>31599</v>
      </c>
      <c r="AB112" s="754">
        <v>14184.44</v>
      </c>
      <c r="AC112" s="755">
        <v>45783.44</v>
      </c>
      <c r="AD112" s="756">
        <v>172179.44</v>
      </c>
      <c r="AE112" s="757">
        <v>2066153.28</v>
      </c>
      <c r="AF112" s="737">
        <v>0</v>
      </c>
      <c r="AG112" s="738">
        <v>0</v>
      </c>
      <c r="AH112" s="751">
        <v>12</v>
      </c>
      <c r="AI112" s="757">
        <v>2066153.28</v>
      </c>
    </row>
    <row r="113" spans="1:35" x14ac:dyDescent="0.2">
      <c r="A113" s="750"/>
      <c r="B113" s="740">
        <v>0</v>
      </c>
      <c r="C113" s="752"/>
      <c r="D113" s="742"/>
      <c r="E113" s="742"/>
      <c r="F113" s="742"/>
      <c r="G113" s="742"/>
      <c r="H113" s="742"/>
      <c r="I113" s="743"/>
      <c r="J113" s="753"/>
      <c r="K113" s="754"/>
      <c r="L113" s="754"/>
      <c r="M113" s="754"/>
      <c r="N113" s="755"/>
      <c r="O113" s="756"/>
      <c r="P113" s="757"/>
      <c r="Q113" s="740">
        <v>0</v>
      </c>
      <c r="R113" s="752"/>
      <c r="S113" s="742"/>
      <c r="T113" s="742"/>
      <c r="U113" s="742"/>
      <c r="V113" s="742"/>
      <c r="W113" s="742"/>
      <c r="X113" s="743"/>
      <c r="Y113" s="753"/>
      <c r="Z113" s="754"/>
      <c r="AA113" s="754"/>
      <c r="AB113" s="754"/>
      <c r="AC113" s="755"/>
      <c r="AD113" s="756"/>
      <c r="AE113" s="757"/>
      <c r="AF113" s="737">
        <v>0</v>
      </c>
      <c r="AG113" s="738">
        <v>0</v>
      </c>
      <c r="AH113" s="740">
        <v>0</v>
      </c>
      <c r="AI113" s="757"/>
    </row>
    <row r="114" spans="1:35" x14ac:dyDescent="0.2">
      <c r="A114" s="739" t="s">
        <v>4</v>
      </c>
      <c r="B114" s="740">
        <v>302</v>
      </c>
      <c r="C114" s="741">
        <v>40540</v>
      </c>
      <c r="D114" s="742"/>
      <c r="E114" s="742"/>
      <c r="F114" s="742"/>
      <c r="G114" s="742"/>
      <c r="H114" s="742"/>
      <c r="I114" s="743"/>
      <c r="J114" s="744">
        <v>651</v>
      </c>
      <c r="K114" s="745">
        <v>41191</v>
      </c>
      <c r="L114" s="745">
        <v>123573</v>
      </c>
      <c r="M114" s="745">
        <v>55470.54</v>
      </c>
      <c r="N114" s="745">
        <v>179043.54</v>
      </c>
      <c r="O114" s="745">
        <v>673335.54</v>
      </c>
      <c r="P114" s="745">
        <v>29494388.539999999</v>
      </c>
      <c r="Q114" s="740">
        <v>302</v>
      </c>
      <c r="R114" s="741">
        <v>40540</v>
      </c>
      <c r="S114" s="742"/>
      <c r="T114" s="742"/>
      <c r="U114" s="742"/>
      <c r="V114" s="742"/>
      <c r="W114" s="742"/>
      <c r="X114" s="743"/>
      <c r="Y114" s="744">
        <v>651</v>
      </c>
      <c r="Z114" s="745">
        <v>41191</v>
      </c>
      <c r="AA114" s="745">
        <v>123573</v>
      </c>
      <c r="AB114" s="745">
        <v>55470.54</v>
      </c>
      <c r="AC114" s="745">
        <v>179043.54</v>
      </c>
      <c r="AD114" s="745">
        <v>673335.54</v>
      </c>
      <c r="AE114" s="745">
        <v>29494388.539999999</v>
      </c>
      <c r="AF114" s="748">
        <v>0</v>
      </c>
      <c r="AG114" s="749">
        <v>0</v>
      </c>
      <c r="AH114" s="740">
        <v>302</v>
      </c>
      <c r="AI114" s="745">
        <v>29494388.539999999</v>
      </c>
    </row>
    <row r="115" spans="1:35" x14ac:dyDescent="0.2">
      <c r="A115" s="750" t="s">
        <v>15870</v>
      </c>
      <c r="B115" s="751">
        <v>24</v>
      </c>
      <c r="C115" s="752">
        <v>6960</v>
      </c>
      <c r="D115" s="742"/>
      <c r="E115" s="742"/>
      <c r="F115" s="742"/>
      <c r="G115" s="742"/>
      <c r="H115" s="742"/>
      <c r="I115" s="743"/>
      <c r="J115" s="753">
        <v>93</v>
      </c>
      <c r="K115" s="754">
        <v>7053</v>
      </c>
      <c r="L115" s="754">
        <v>21159</v>
      </c>
      <c r="M115" s="754">
        <v>9498.0400000000009</v>
      </c>
      <c r="N115" s="755">
        <v>30657.040000000001</v>
      </c>
      <c r="O115" s="756">
        <v>115293.04000000001</v>
      </c>
      <c r="P115" s="757">
        <v>2767032.96</v>
      </c>
      <c r="Q115" s="751">
        <v>24</v>
      </c>
      <c r="R115" s="752">
        <v>6960</v>
      </c>
      <c r="S115" s="742"/>
      <c r="T115" s="742"/>
      <c r="U115" s="742"/>
      <c r="V115" s="742"/>
      <c r="W115" s="742"/>
      <c r="X115" s="743"/>
      <c r="Y115" s="753">
        <v>93</v>
      </c>
      <c r="Z115" s="754">
        <v>7053</v>
      </c>
      <c r="AA115" s="754">
        <v>21159</v>
      </c>
      <c r="AB115" s="754">
        <v>9498.0400000000009</v>
      </c>
      <c r="AC115" s="755">
        <v>30657.040000000001</v>
      </c>
      <c r="AD115" s="756">
        <v>115293.04000000001</v>
      </c>
      <c r="AE115" s="757">
        <v>2767032.96</v>
      </c>
      <c r="AF115" s="748">
        <v>0</v>
      </c>
      <c r="AG115" s="749">
        <v>0</v>
      </c>
      <c r="AH115" s="751">
        <v>24</v>
      </c>
      <c r="AI115" s="757">
        <v>2767032.96</v>
      </c>
    </row>
    <row r="116" spans="1:35" x14ac:dyDescent="0.2">
      <c r="A116" s="750" t="s">
        <v>15871</v>
      </c>
      <c r="B116" s="751">
        <v>17</v>
      </c>
      <c r="C116" s="752">
        <v>6960</v>
      </c>
      <c r="D116" s="742"/>
      <c r="E116" s="742"/>
      <c r="F116" s="742"/>
      <c r="G116" s="742"/>
      <c r="H116" s="742"/>
      <c r="I116" s="743"/>
      <c r="J116" s="753">
        <v>93</v>
      </c>
      <c r="K116" s="754">
        <v>7053</v>
      </c>
      <c r="L116" s="754">
        <v>21159</v>
      </c>
      <c r="M116" s="754">
        <v>9498.0400000000009</v>
      </c>
      <c r="N116" s="755">
        <v>30657.040000000001</v>
      </c>
      <c r="O116" s="756">
        <v>115293.04000000001</v>
      </c>
      <c r="P116" s="757">
        <v>1959981.6800000002</v>
      </c>
      <c r="Q116" s="751">
        <v>17</v>
      </c>
      <c r="R116" s="752">
        <v>6960</v>
      </c>
      <c r="S116" s="742"/>
      <c r="T116" s="742"/>
      <c r="U116" s="742"/>
      <c r="V116" s="742"/>
      <c r="W116" s="742"/>
      <c r="X116" s="743"/>
      <c r="Y116" s="753">
        <v>93</v>
      </c>
      <c r="Z116" s="754">
        <v>7053</v>
      </c>
      <c r="AA116" s="754">
        <v>21159</v>
      </c>
      <c r="AB116" s="754">
        <v>9498.0400000000009</v>
      </c>
      <c r="AC116" s="755">
        <v>30657.040000000001</v>
      </c>
      <c r="AD116" s="756">
        <v>115293.04000000001</v>
      </c>
      <c r="AE116" s="757">
        <v>1959981.6800000002</v>
      </c>
      <c r="AF116" s="737">
        <v>0</v>
      </c>
      <c r="AG116" s="738">
        <v>0</v>
      </c>
      <c r="AH116" s="751">
        <v>17</v>
      </c>
      <c r="AI116" s="757">
        <v>1959981.6800000002</v>
      </c>
    </row>
    <row r="117" spans="1:35" x14ac:dyDescent="0.2">
      <c r="A117" s="750" t="s">
        <v>15872</v>
      </c>
      <c r="B117" s="751">
        <v>27</v>
      </c>
      <c r="C117" s="752">
        <v>3500</v>
      </c>
      <c r="D117" s="742"/>
      <c r="E117" s="742"/>
      <c r="F117" s="742"/>
      <c r="G117" s="742"/>
      <c r="H117" s="742"/>
      <c r="I117" s="743"/>
      <c r="J117" s="753">
        <v>93</v>
      </c>
      <c r="K117" s="754">
        <v>3593</v>
      </c>
      <c r="L117" s="754">
        <v>10779</v>
      </c>
      <c r="M117" s="754">
        <v>4838.57</v>
      </c>
      <c r="N117" s="755">
        <v>15617.57</v>
      </c>
      <c r="O117" s="756">
        <v>58733.57</v>
      </c>
      <c r="P117" s="757">
        <v>1585806.39</v>
      </c>
      <c r="Q117" s="751">
        <v>27</v>
      </c>
      <c r="R117" s="752">
        <v>3500</v>
      </c>
      <c r="S117" s="742"/>
      <c r="T117" s="742"/>
      <c r="U117" s="742"/>
      <c r="V117" s="742"/>
      <c r="W117" s="742"/>
      <c r="X117" s="743"/>
      <c r="Y117" s="753">
        <v>93</v>
      </c>
      <c r="Z117" s="754">
        <v>3593</v>
      </c>
      <c r="AA117" s="754">
        <v>10779</v>
      </c>
      <c r="AB117" s="754">
        <v>4838.57</v>
      </c>
      <c r="AC117" s="755">
        <v>15617.57</v>
      </c>
      <c r="AD117" s="756">
        <v>58733.57</v>
      </c>
      <c r="AE117" s="757">
        <v>1585806.39</v>
      </c>
      <c r="AF117" s="737">
        <v>0</v>
      </c>
      <c r="AG117" s="738">
        <v>0</v>
      </c>
      <c r="AH117" s="751">
        <v>27</v>
      </c>
      <c r="AI117" s="757">
        <v>1585806.39</v>
      </c>
    </row>
    <row r="118" spans="1:35" x14ac:dyDescent="0.2">
      <c r="A118" s="750" t="s">
        <v>15873</v>
      </c>
      <c r="B118" s="751">
        <v>35</v>
      </c>
      <c r="C118" s="752">
        <v>3800</v>
      </c>
      <c r="D118" s="742"/>
      <c r="E118" s="742"/>
      <c r="F118" s="742"/>
      <c r="G118" s="742"/>
      <c r="H118" s="742"/>
      <c r="I118" s="743"/>
      <c r="J118" s="753">
        <v>93</v>
      </c>
      <c r="K118" s="754">
        <v>3893</v>
      </c>
      <c r="L118" s="754">
        <v>11679</v>
      </c>
      <c r="M118" s="754">
        <v>5242.57</v>
      </c>
      <c r="N118" s="755">
        <v>16921.57</v>
      </c>
      <c r="O118" s="756">
        <v>63637.57</v>
      </c>
      <c r="P118" s="757">
        <v>2227314.9500000002</v>
      </c>
      <c r="Q118" s="751">
        <v>35</v>
      </c>
      <c r="R118" s="752">
        <v>3800</v>
      </c>
      <c r="S118" s="742"/>
      <c r="T118" s="742"/>
      <c r="U118" s="742"/>
      <c r="V118" s="742"/>
      <c r="W118" s="742"/>
      <c r="X118" s="743"/>
      <c r="Y118" s="753">
        <v>93</v>
      </c>
      <c r="Z118" s="754">
        <v>3893</v>
      </c>
      <c r="AA118" s="754">
        <v>11679</v>
      </c>
      <c r="AB118" s="754">
        <v>5242.57</v>
      </c>
      <c r="AC118" s="755">
        <v>16921.57</v>
      </c>
      <c r="AD118" s="756">
        <v>63637.57</v>
      </c>
      <c r="AE118" s="757">
        <v>2227314.9500000002</v>
      </c>
      <c r="AF118" s="737">
        <v>0</v>
      </c>
      <c r="AG118" s="738">
        <v>0</v>
      </c>
      <c r="AH118" s="751">
        <v>35</v>
      </c>
      <c r="AI118" s="757">
        <v>2227314.9500000002</v>
      </c>
    </row>
    <row r="119" spans="1:35" x14ac:dyDescent="0.2">
      <c r="A119" s="750" t="s">
        <v>15874</v>
      </c>
      <c r="B119" s="751">
        <v>78</v>
      </c>
      <c r="C119" s="752">
        <v>5400</v>
      </c>
      <c r="D119" s="742"/>
      <c r="E119" s="742"/>
      <c r="F119" s="742"/>
      <c r="G119" s="742"/>
      <c r="H119" s="742"/>
      <c r="I119" s="743"/>
      <c r="J119" s="753">
        <v>93</v>
      </c>
      <c r="K119" s="754">
        <v>5493</v>
      </c>
      <c r="L119" s="754">
        <v>16479</v>
      </c>
      <c r="M119" s="754">
        <v>7397.24</v>
      </c>
      <c r="N119" s="755">
        <v>23876.239999999998</v>
      </c>
      <c r="O119" s="756">
        <v>89792.239999999991</v>
      </c>
      <c r="P119" s="757">
        <v>7003794.7199999988</v>
      </c>
      <c r="Q119" s="751">
        <v>78</v>
      </c>
      <c r="R119" s="752">
        <v>5400</v>
      </c>
      <c r="S119" s="742"/>
      <c r="T119" s="742"/>
      <c r="U119" s="742"/>
      <c r="V119" s="742"/>
      <c r="W119" s="742"/>
      <c r="X119" s="743"/>
      <c r="Y119" s="753">
        <v>93</v>
      </c>
      <c r="Z119" s="754">
        <v>5493</v>
      </c>
      <c r="AA119" s="754">
        <v>16479</v>
      </c>
      <c r="AB119" s="754">
        <v>7397.24</v>
      </c>
      <c r="AC119" s="755">
        <v>23876.239999999998</v>
      </c>
      <c r="AD119" s="756">
        <v>89792.239999999991</v>
      </c>
      <c r="AE119" s="757">
        <v>7003794.7199999988</v>
      </c>
      <c r="AF119" s="737">
        <v>0</v>
      </c>
      <c r="AG119" s="738">
        <v>0</v>
      </c>
      <c r="AH119" s="751">
        <v>78</v>
      </c>
      <c r="AI119" s="757">
        <v>7003794.7199999988</v>
      </c>
    </row>
    <row r="120" spans="1:35" x14ac:dyDescent="0.2">
      <c r="A120" s="750" t="s">
        <v>15875</v>
      </c>
      <c r="B120" s="751">
        <v>116</v>
      </c>
      <c r="C120" s="752">
        <v>6960</v>
      </c>
      <c r="D120" s="742"/>
      <c r="E120" s="742"/>
      <c r="F120" s="742"/>
      <c r="G120" s="742"/>
      <c r="H120" s="742"/>
      <c r="I120" s="743"/>
      <c r="J120" s="753">
        <v>93</v>
      </c>
      <c r="K120" s="754">
        <v>7053</v>
      </c>
      <c r="L120" s="754">
        <v>21159</v>
      </c>
      <c r="M120" s="754">
        <v>9498.0400000000009</v>
      </c>
      <c r="N120" s="755">
        <v>30657.040000000001</v>
      </c>
      <c r="O120" s="756">
        <v>115293.04000000001</v>
      </c>
      <c r="P120" s="757">
        <v>13373992.640000001</v>
      </c>
      <c r="Q120" s="751">
        <v>116</v>
      </c>
      <c r="R120" s="752">
        <v>6960</v>
      </c>
      <c r="S120" s="742"/>
      <c r="T120" s="742"/>
      <c r="U120" s="742"/>
      <c r="V120" s="742"/>
      <c r="W120" s="742"/>
      <c r="X120" s="743"/>
      <c r="Y120" s="753">
        <v>93</v>
      </c>
      <c r="Z120" s="754">
        <v>7053</v>
      </c>
      <c r="AA120" s="754">
        <v>21159</v>
      </c>
      <c r="AB120" s="754">
        <v>9498.0400000000009</v>
      </c>
      <c r="AC120" s="755">
        <v>30657.040000000001</v>
      </c>
      <c r="AD120" s="756">
        <v>115293.04000000001</v>
      </c>
      <c r="AE120" s="757">
        <v>13373992.640000001</v>
      </c>
      <c r="AF120" s="737">
        <v>0</v>
      </c>
      <c r="AG120" s="738">
        <v>0</v>
      </c>
      <c r="AH120" s="751">
        <v>116</v>
      </c>
      <c r="AI120" s="757">
        <v>13373992.640000001</v>
      </c>
    </row>
    <row r="121" spans="1:35" x14ac:dyDescent="0.2">
      <c r="A121" s="750" t="s">
        <v>15876</v>
      </c>
      <c r="B121" s="751">
        <v>5</v>
      </c>
      <c r="C121" s="752">
        <v>6960</v>
      </c>
      <c r="D121" s="742"/>
      <c r="E121" s="742"/>
      <c r="F121" s="742"/>
      <c r="G121" s="742"/>
      <c r="H121" s="742"/>
      <c r="I121" s="743"/>
      <c r="J121" s="753">
        <v>93</v>
      </c>
      <c r="K121" s="754">
        <v>7053</v>
      </c>
      <c r="L121" s="754">
        <v>21159</v>
      </c>
      <c r="M121" s="754">
        <v>9498.0400000000009</v>
      </c>
      <c r="N121" s="755">
        <v>30657.040000000001</v>
      </c>
      <c r="O121" s="756">
        <v>115293.04000000001</v>
      </c>
      <c r="P121" s="757">
        <v>576465.20000000007</v>
      </c>
      <c r="Q121" s="751">
        <v>5</v>
      </c>
      <c r="R121" s="752">
        <v>6960</v>
      </c>
      <c r="S121" s="742"/>
      <c r="T121" s="742"/>
      <c r="U121" s="742"/>
      <c r="V121" s="742"/>
      <c r="W121" s="742"/>
      <c r="X121" s="743"/>
      <c r="Y121" s="753">
        <v>93</v>
      </c>
      <c r="Z121" s="754">
        <v>7053</v>
      </c>
      <c r="AA121" s="754">
        <v>21159</v>
      </c>
      <c r="AB121" s="754">
        <v>9498.0400000000009</v>
      </c>
      <c r="AC121" s="755">
        <v>30657.040000000001</v>
      </c>
      <c r="AD121" s="756">
        <v>115293.04000000001</v>
      </c>
      <c r="AE121" s="757">
        <v>576465.20000000007</v>
      </c>
      <c r="AF121" s="737">
        <v>0</v>
      </c>
      <c r="AG121" s="738">
        <v>0</v>
      </c>
      <c r="AH121" s="751">
        <v>5</v>
      </c>
      <c r="AI121" s="757">
        <v>576465.20000000007</v>
      </c>
    </row>
    <row r="122" spans="1:35" x14ac:dyDescent="0.2">
      <c r="A122" s="750"/>
      <c r="B122" s="740">
        <v>0</v>
      </c>
      <c r="C122" s="752"/>
      <c r="D122" s="742"/>
      <c r="E122" s="742"/>
      <c r="F122" s="742"/>
      <c r="G122" s="742"/>
      <c r="H122" s="742"/>
      <c r="I122" s="743"/>
      <c r="J122" s="753"/>
      <c r="K122" s="754"/>
      <c r="L122" s="754"/>
      <c r="M122" s="754"/>
      <c r="N122" s="755"/>
      <c r="O122" s="756"/>
      <c r="P122" s="757"/>
      <c r="Q122" s="740">
        <v>0</v>
      </c>
      <c r="R122" s="752"/>
      <c r="S122" s="742"/>
      <c r="T122" s="742"/>
      <c r="U122" s="742"/>
      <c r="V122" s="742"/>
      <c r="W122" s="742"/>
      <c r="X122" s="743"/>
      <c r="Y122" s="753"/>
      <c r="Z122" s="754"/>
      <c r="AA122" s="754"/>
      <c r="AB122" s="754"/>
      <c r="AC122" s="755"/>
      <c r="AD122" s="756"/>
      <c r="AE122" s="757"/>
      <c r="AF122" s="737">
        <v>0</v>
      </c>
      <c r="AG122" s="738">
        <v>0</v>
      </c>
      <c r="AH122" s="740">
        <v>0</v>
      </c>
      <c r="AI122" s="757"/>
    </row>
    <row r="123" spans="1:35" x14ac:dyDescent="0.2">
      <c r="A123" s="739" t="s">
        <v>5</v>
      </c>
      <c r="B123" s="740">
        <v>184</v>
      </c>
      <c r="C123" s="741">
        <v>6320</v>
      </c>
      <c r="D123" s="742"/>
      <c r="E123" s="742"/>
      <c r="F123" s="742"/>
      <c r="G123" s="742"/>
      <c r="H123" s="742"/>
      <c r="I123" s="743"/>
      <c r="J123" s="744">
        <v>279</v>
      </c>
      <c r="K123" s="745">
        <v>6599</v>
      </c>
      <c r="L123" s="745">
        <v>19797</v>
      </c>
      <c r="M123" s="745">
        <v>8886.66</v>
      </c>
      <c r="N123" s="745">
        <v>28683.660000000003</v>
      </c>
      <c r="O123" s="746">
        <v>107871.66</v>
      </c>
      <c r="P123" s="746">
        <v>6507804.7400000002</v>
      </c>
      <c r="Q123" s="740">
        <v>184</v>
      </c>
      <c r="R123" s="741">
        <v>6320</v>
      </c>
      <c r="S123" s="742"/>
      <c r="T123" s="742"/>
      <c r="U123" s="742"/>
      <c r="V123" s="742"/>
      <c r="W123" s="742"/>
      <c r="X123" s="743"/>
      <c r="Y123" s="744">
        <v>279</v>
      </c>
      <c r="Z123" s="745">
        <v>6599</v>
      </c>
      <c r="AA123" s="745">
        <v>19797</v>
      </c>
      <c r="AB123" s="745">
        <v>8886.66</v>
      </c>
      <c r="AC123" s="745">
        <v>28683.660000000003</v>
      </c>
      <c r="AD123" s="746">
        <v>107871.66</v>
      </c>
      <c r="AE123" s="746">
        <v>6507804.7400000002</v>
      </c>
      <c r="AF123" s="748">
        <v>0</v>
      </c>
      <c r="AG123" s="749">
        <v>0</v>
      </c>
      <c r="AH123" s="740">
        <v>184</v>
      </c>
      <c r="AI123" s="746">
        <v>6507804.7400000002</v>
      </c>
    </row>
    <row r="124" spans="1:35" x14ac:dyDescent="0.2">
      <c r="A124" s="750" t="s">
        <v>15877</v>
      </c>
      <c r="B124" s="751">
        <v>104</v>
      </c>
      <c r="C124" s="752">
        <v>1900</v>
      </c>
      <c r="D124" s="742"/>
      <c r="E124" s="742"/>
      <c r="F124" s="742"/>
      <c r="G124" s="742"/>
      <c r="H124" s="742"/>
      <c r="I124" s="743"/>
      <c r="J124" s="753">
        <v>93</v>
      </c>
      <c r="K124" s="754">
        <v>1993</v>
      </c>
      <c r="L124" s="754">
        <v>5979</v>
      </c>
      <c r="M124" s="754">
        <v>2683.91</v>
      </c>
      <c r="N124" s="755">
        <v>8662.91</v>
      </c>
      <c r="O124" s="756">
        <v>32578.91</v>
      </c>
      <c r="P124" s="757">
        <v>3388206.64</v>
      </c>
      <c r="Q124" s="751">
        <v>104</v>
      </c>
      <c r="R124" s="752">
        <v>1900</v>
      </c>
      <c r="S124" s="742"/>
      <c r="T124" s="742"/>
      <c r="U124" s="742"/>
      <c r="V124" s="742"/>
      <c r="W124" s="742"/>
      <c r="X124" s="743"/>
      <c r="Y124" s="753">
        <v>93</v>
      </c>
      <c r="Z124" s="754">
        <v>1993</v>
      </c>
      <c r="AA124" s="754">
        <v>5979</v>
      </c>
      <c r="AB124" s="754">
        <v>2683.91</v>
      </c>
      <c r="AC124" s="755">
        <v>8662.91</v>
      </c>
      <c r="AD124" s="756">
        <v>32578.91</v>
      </c>
      <c r="AE124" s="757">
        <v>3388206.64</v>
      </c>
      <c r="AF124" s="737">
        <v>0</v>
      </c>
      <c r="AG124" s="738">
        <v>0</v>
      </c>
      <c r="AH124" s="751">
        <v>104</v>
      </c>
      <c r="AI124" s="757">
        <v>3388206.64</v>
      </c>
    </row>
    <row r="125" spans="1:35" x14ac:dyDescent="0.2">
      <c r="A125" s="750" t="s">
        <v>15878</v>
      </c>
      <c r="B125" s="751">
        <v>10</v>
      </c>
      <c r="C125" s="752">
        <v>2100</v>
      </c>
      <c r="D125" s="742"/>
      <c r="E125" s="742"/>
      <c r="F125" s="742"/>
      <c r="G125" s="742"/>
      <c r="H125" s="742"/>
      <c r="I125" s="743"/>
      <c r="J125" s="753">
        <v>93</v>
      </c>
      <c r="K125" s="754">
        <v>2193</v>
      </c>
      <c r="L125" s="754">
        <v>6579</v>
      </c>
      <c r="M125" s="754">
        <v>2953.24</v>
      </c>
      <c r="N125" s="755">
        <v>9532.24</v>
      </c>
      <c r="O125" s="756">
        <v>35848.239999999998</v>
      </c>
      <c r="P125" s="757">
        <v>358482.39999999997</v>
      </c>
      <c r="Q125" s="751">
        <v>10</v>
      </c>
      <c r="R125" s="752">
        <v>2100</v>
      </c>
      <c r="S125" s="742"/>
      <c r="T125" s="742"/>
      <c r="U125" s="742"/>
      <c r="V125" s="742"/>
      <c r="W125" s="742"/>
      <c r="X125" s="743"/>
      <c r="Y125" s="753">
        <v>93</v>
      </c>
      <c r="Z125" s="754">
        <v>2193</v>
      </c>
      <c r="AA125" s="754">
        <v>6579</v>
      </c>
      <c r="AB125" s="754">
        <v>2953.24</v>
      </c>
      <c r="AC125" s="755">
        <v>9532.24</v>
      </c>
      <c r="AD125" s="756">
        <v>35848.239999999998</v>
      </c>
      <c r="AE125" s="757">
        <v>358482.39999999997</v>
      </c>
      <c r="AF125" s="737">
        <v>0</v>
      </c>
      <c r="AG125" s="738">
        <v>0</v>
      </c>
      <c r="AH125" s="751">
        <v>10</v>
      </c>
      <c r="AI125" s="757">
        <v>358482.39999999997</v>
      </c>
    </row>
    <row r="126" spans="1:35" x14ac:dyDescent="0.2">
      <c r="A126" s="750" t="s">
        <v>15879</v>
      </c>
      <c r="B126" s="751">
        <v>70</v>
      </c>
      <c r="C126" s="752">
        <v>2320</v>
      </c>
      <c r="D126" s="742"/>
      <c r="E126" s="742"/>
      <c r="F126" s="742"/>
      <c r="G126" s="742"/>
      <c r="H126" s="742"/>
      <c r="I126" s="743"/>
      <c r="J126" s="753">
        <v>93</v>
      </c>
      <c r="K126" s="754">
        <v>2413</v>
      </c>
      <c r="L126" s="754">
        <v>7239</v>
      </c>
      <c r="M126" s="754">
        <v>3249.51</v>
      </c>
      <c r="N126" s="755">
        <v>10488.51</v>
      </c>
      <c r="O126" s="756">
        <v>39444.51</v>
      </c>
      <c r="P126" s="757">
        <v>2761115.7</v>
      </c>
      <c r="Q126" s="751">
        <v>70</v>
      </c>
      <c r="R126" s="752">
        <v>2320</v>
      </c>
      <c r="S126" s="742"/>
      <c r="T126" s="742"/>
      <c r="U126" s="742"/>
      <c r="V126" s="742"/>
      <c r="W126" s="742"/>
      <c r="X126" s="743"/>
      <c r="Y126" s="753">
        <v>93</v>
      </c>
      <c r="Z126" s="754">
        <v>2413</v>
      </c>
      <c r="AA126" s="754">
        <v>7239</v>
      </c>
      <c r="AB126" s="754">
        <v>3249.51</v>
      </c>
      <c r="AC126" s="755">
        <v>10488.51</v>
      </c>
      <c r="AD126" s="756">
        <v>39444.51</v>
      </c>
      <c r="AE126" s="757">
        <v>2761115.7</v>
      </c>
      <c r="AF126" s="737">
        <v>0</v>
      </c>
      <c r="AG126" s="738">
        <v>0</v>
      </c>
      <c r="AH126" s="751">
        <v>70</v>
      </c>
      <c r="AI126" s="757">
        <v>2761115.7</v>
      </c>
    </row>
    <row r="127" spans="1:35" x14ac:dyDescent="0.2">
      <c r="A127" s="750"/>
      <c r="B127" s="740">
        <v>0</v>
      </c>
      <c r="C127" s="752"/>
      <c r="D127" s="742"/>
      <c r="E127" s="742"/>
      <c r="F127" s="742"/>
      <c r="G127" s="742"/>
      <c r="H127" s="742"/>
      <c r="I127" s="743"/>
      <c r="J127" s="753"/>
      <c r="K127" s="754"/>
      <c r="L127" s="754"/>
      <c r="M127" s="754"/>
      <c r="N127" s="755"/>
      <c r="O127" s="756"/>
      <c r="P127" s="757"/>
      <c r="Q127" s="740">
        <v>0</v>
      </c>
      <c r="R127" s="752"/>
      <c r="S127" s="742"/>
      <c r="T127" s="742"/>
      <c r="U127" s="742"/>
      <c r="V127" s="742"/>
      <c r="W127" s="742"/>
      <c r="X127" s="743"/>
      <c r="Y127" s="753"/>
      <c r="Z127" s="754"/>
      <c r="AA127" s="754"/>
      <c r="AB127" s="754"/>
      <c r="AC127" s="755"/>
      <c r="AD127" s="756"/>
      <c r="AE127" s="757"/>
      <c r="AF127" s="737">
        <v>0</v>
      </c>
      <c r="AG127" s="738">
        <v>0</v>
      </c>
      <c r="AH127" s="740">
        <v>0</v>
      </c>
      <c r="AI127" s="757"/>
    </row>
    <row r="128" spans="1:35" x14ac:dyDescent="0.2">
      <c r="A128" s="739" t="s">
        <v>6</v>
      </c>
      <c r="B128" s="740">
        <v>227</v>
      </c>
      <c r="C128" s="741">
        <v>2964</v>
      </c>
      <c r="D128" s="742"/>
      <c r="E128" s="742"/>
      <c r="F128" s="742"/>
      <c r="G128" s="742"/>
      <c r="H128" s="742"/>
      <c r="I128" s="743"/>
      <c r="J128" s="744">
        <v>279</v>
      </c>
      <c r="K128" s="745">
        <v>3243</v>
      </c>
      <c r="L128" s="745">
        <v>9729</v>
      </c>
      <c r="M128" s="745">
        <v>4367.24</v>
      </c>
      <c r="N128" s="745">
        <v>14096.24</v>
      </c>
      <c r="O128" s="746">
        <v>53012.240000000005</v>
      </c>
      <c r="P128" s="747">
        <v>4181395.6</v>
      </c>
      <c r="Q128" s="740">
        <v>227</v>
      </c>
      <c r="R128" s="741">
        <v>2964</v>
      </c>
      <c r="S128" s="742"/>
      <c r="T128" s="742"/>
      <c r="U128" s="742"/>
      <c r="V128" s="742"/>
      <c r="W128" s="742"/>
      <c r="X128" s="743"/>
      <c r="Y128" s="744">
        <v>279</v>
      </c>
      <c r="Z128" s="745">
        <v>3243</v>
      </c>
      <c r="AA128" s="745">
        <v>9729</v>
      </c>
      <c r="AB128" s="745">
        <v>4367.24</v>
      </c>
      <c r="AC128" s="745">
        <v>14096.24</v>
      </c>
      <c r="AD128" s="746">
        <v>53012.240000000005</v>
      </c>
      <c r="AE128" s="747">
        <v>4181395.6</v>
      </c>
      <c r="AF128" s="748">
        <v>0</v>
      </c>
      <c r="AG128" s="749">
        <v>0</v>
      </c>
      <c r="AH128" s="740">
        <v>227</v>
      </c>
      <c r="AI128" s="747">
        <v>4181395.6</v>
      </c>
    </row>
    <row r="129" spans="1:35" x14ac:dyDescent="0.2">
      <c r="A129" s="750" t="s">
        <v>15880</v>
      </c>
      <c r="B129" s="751">
        <v>7</v>
      </c>
      <c r="C129" s="752">
        <v>900</v>
      </c>
      <c r="D129" s="742"/>
      <c r="E129" s="742"/>
      <c r="F129" s="742"/>
      <c r="G129" s="742"/>
      <c r="H129" s="742"/>
      <c r="I129" s="743"/>
      <c r="J129" s="753">
        <v>93</v>
      </c>
      <c r="K129" s="754">
        <v>993</v>
      </c>
      <c r="L129" s="754">
        <v>2979</v>
      </c>
      <c r="M129" s="754">
        <v>1337.24</v>
      </c>
      <c r="N129" s="755">
        <v>4316.24</v>
      </c>
      <c r="O129" s="756">
        <v>16232.24</v>
      </c>
      <c r="P129" s="757">
        <v>113625.68</v>
      </c>
      <c r="Q129" s="751">
        <v>7</v>
      </c>
      <c r="R129" s="752">
        <v>900</v>
      </c>
      <c r="S129" s="742"/>
      <c r="T129" s="742"/>
      <c r="U129" s="742"/>
      <c r="V129" s="742"/>
      <c r="W129" s="742"/>
      <c r="X129" s="743"/>
      <c r="Y129" s="753">
        <v>93</v>
      </c>
      <c r="Z129" s="754">
        <v>993</v>
      </c>
      <c r="AA129" s="754">
        <v>2979</v>
      </c>
      <c r="AB129" s="754">
        <v>1337.24</v>
      </c>
      <c r="AC129" s="755">
        <v>4316.24</v>
      </c>
      <c r="AD129" s="756">
        <v>16232.24</v>
      </c>
      <c r="AE129" s="757">
        <v>113625.68</v>
      </c>
      <c r="AF129" s="737">
        <v>0</v>
      </c>
      <c r="AG129" s="738">
        <v>0</v>
      </c>
      <c r="AH129" s="751">
        <v>7</v>
      </c>
      <c r="AI129" s="757">
        <v>113625.68</v>
      </c>
    </row>
    <row r="130" spans="1:35" x14ac:dyDescent="0.2">
      <c r="A130" s="750" t="s">
        <v>15881</v>
      </c>
      <c r="B130" s="751">
        <v>54</v>
      </c>
      <c r="C130" s="752">
        <v>1020</v>
      </c>
      <c r="D130" s="742"/>
      <c r="E130" s="742"/>
      <c r="F130" s="742"/>
      <c r="G130" s="742"/>
      <c r="H130" s="742"/>
      <c r="I130" s="743"/>
      <c r="J130" s="753">
        <v>93</v>
      </c>
      <c r="K130" s="754">
        <v>1113</v>
      </c>
      <c r="L130" s="754">
        <v>3339</v>
      </c>
      <c r="M130" s="754">
        <v>1498.84</v>
      </c>
      <c r="N130" s="755">
        <v>4837.84</v>
      </c>
      <c r="O130" s="756">
        <v>18193.84</v>
      </c>
      <c r="P130" s="757">
        <v>982467.36</v>
      </c>
      <c r="Q130" s="751">
        <v>54</v>
      </c>
      <c r="R130" s="752">
        <v>1020</v>
      </c>
      <c r="S130" s="742"/>
      <c r="T130" s="742"/>
      <c r="U130" s="742"/>
      <c r="V130" s="742"/>
      <c r="W130" s="742"/>
      <c r="X130" s="743"/>
      <c r="Y130" s="753">
        <v>93</v>
      </c>
      <c r="Z130" s="754">
        <v>1113</v>
      </c>
      <c r="AA130" s="754">
        <v>3339</v>
      </c>
      <c r="AB130" s="754">
        <v>1498.84</v>
      </c>
      <c r="AC130" s="755">
        <v>4837.84</v>
      </c>
      <c r="AD130" s="756">
        <v>18193.84</v>
      </c>
      <c r="AE130" s="757">
        <v>982467.36</v>
      </c>
      <c r="AF130" s="737">
        <v>0</v>
      </c>
      <c r="AG130" s="738">
        <v>0</v>
      </c>
      <c r="AH130" s="751">
        <v>54</v>
      </c>
      <c r="AI130" s="757">
        <v>982467.36</v>
      </c>
    </row>
    <row r="131" spans="1:35" x14ac:dyDescent="0.2">
      <c r="A131" s="750" t="s">
        <v>15882</v>
      </c>
      <c r="B131" s="751">
        <v>166</v>
      </c>
      <c r="C131" s="752">
        <v>1044</v>
      </c>
      <c r="D131" s="742"/>
      <c r="E131" s="742"/>
      <c r="F131" s="742"/>
      <c r="G131" s="742"/>
      <c r="H131" s="742"/>
      <c r="I131" s="743"/>
      <c r="J131" s="753">
        <v>93</v>
      </c>
      <c r="K131" s="754">
        <v>1137</v>
      </c>
      <c r="L131" s="754">
        <v>3411</v>
      </c>
      <c r="M131" s="754">
        <v>1531.16</v>
      </c>
      <c r="N131" s="755">
        <v>4942.16</v>
      </c>
      <c r="O131" s="756">
        <v>18586.16</v>
      </c>
      <c r="P131" s="757">
        <v>3085302.56</v>
      </c>
      <c r="Q131" s="751">
        <v>166</v>
      </c>
      <c r="R131" s="752">
        <v>1044</v>
      </c>
      <c r="S131" s="742"/>
      <c r="T131" s="742"/>
      <c r="U131" s="742"/>
      <c r="V131" s="742"/>
      <c r="W131" s="742"/>
      <c r="X131" s="743"/>
      <c r="Y131" s="753">
        <v>93</v>
      </c>
      <c r="Z131" s="754">
        <v>1137</v>
      </c>
      <c r="AA131" s="754">
        <v>3411</v>
      </c>
      <c r="AB131" s="754">
        <v>1531.16</v>
      </c>
      <c r="AC131" s="755">
        <v>4942.16</v>
      </c>
      <c r="AD131" s="756">
        <v>18586.16</v>
      </c>
      <c r="AE131" s="757">
        <v>3085302.56</v>
      </c>
      <c r="AF131" s="737">
        <v>0</v>
      </c>
      <c r="AG131" s="738">
        <v>0</v>
      </c>
      <c r="AH131" s="751">
        <v>166</v>
      </c>
      <c r="AI131" s="757">
        <v>3085302.56</v>
      </c>
    </row>
    <row r="132" spans="1:35" x14ac:dyDescent="0.2">
      <c r="A132" s="758"/>
      <c r="B132" s="759"/>
      <c r="C132" s="731"/>
      <c r="D132" s="732"/>
      <c r="E132" s="732"/>
      <c r="F132" s="732"/>
      <c r="G132" s="732"/>
      <c r="H132" s="732"/>
      <c r="I132" s="733"/>
      <c r="J132" s="734"/>
      <c r="K132" s="732"/>
      <c r="L132" s="732"/>
      <c r="M132" s="732"/>
      <c r="N132" s="733"/>
      <c r="O132" s="760"/>
      <c r="P132" s="761"/>
      <c r="Q132" s="759"/>
      <c r="R132" s="731"/>
      <c r="S132" s="732"/>
      <c r="T132" s="732"/>
      <c r="U132" s="732"/>
      <c r="V132" s="732"/>
      <c r="W132" s="732"/>
      <c r="X132" s="733"/>
      <c r="Y132" s="734"/>
      <c r="Z132" s="732"/>
      <c r="AA132" s="732"/>
      <c r="AB132" s="732"/>
      <c r="AC132" s="733"/>
      <c r="AD132" s="760"/>
      <c r="AE132" s="761"/>
      <c r="AF132" s="737">
        <v>0</v>
      </c>
      <c r="AG132" s="738">
        <v>0</v>
      </c>
      <c r="AH132" s="759"/>
      <c r="AI132" s="761"/>
    </row>
    <row r="133" spans="1:35" x14ac:dyDescent="0.2">
      <c r="A133" s="729" t="s">
        <v>15844</v>
      </c>
      <c r="B133" s="759"/>
      <c r="C133" s="731"/>
      <c r="D133" s="732"/>
      <c r="E133" s="732"/>
      <c r="F133" s="732"/>
      <c r="G133" s="732"/>
      <c r="H133" s="732"/>
      <c r="I133" s="733"/>
      <c r="J133" s="734"/>
      <c r="K133" s="732"/>
      <c r="L133" s="732"/>
      <c r="M133" s="732"/>
      <c r="N133" s="733"/>
      <c r="O133" s="760"/>
      <c r="P133" s="761"/>
      <c r="Q133" s="759"/>
      <c r="R133" s="731"/>
      <c r="S133" s="732"/>
      <c r="T133" s="732"/>
      <c r="U133" s="732"/>
      <c r="V133" s="732"/>
      <c r="W133" s="732"/>
      <c r="X133" s="733"/>
      <c r="Y133" s="734"/>
      <c r="Z133" s="732"/>
      <c r="AA133" s="732"/>
      <c r="AB133" s="732"/>
      <c r="AC133" s="733"/>
      <c r="AD133" s="760"/>
      <c r="AE133" s="761"/>
      <c r="AF133" s="737">
        <v>0</v>
      </c>
      <c r="AG133" s="738">
        <v>0</v>
      </c>
      <c r="AH133" s="759"/>
      <c r="AI133" s="761"/>
    </row>
    <row r="134" spans="1:35" x14ac:dyDescent="0.2">
      <c r="A134" s="762" t="s">
        <v>68</v>
      </c>
      <c r="B134" s="759"/>
      <c r="C134" s="731"/>
      <c r="D134" s="732"/>
      <c r="E134" s="732"/>
      <c r="F134" s="732"/>
      <c r="G134" s="732"/>
      <c r="H134" s="732"/>
      <c r="I134" s="733"/>
      <c r="J134" s="734"/>
      <c r="K134" s="732"/>
      <c r="L134" s="732"/>
      <c r="M134" s="732"/>
      <c r="N134" s="733"/>
      <c r="O134" s="760"/>
      <c r="P134" s="761"/>
      <c r="Q134" s="759"/>
      <c r="R134" s="731"/>
      <c r="S134" s="732"/>
      <c r="T134" s="732"/>
      <c r="U134" s="732"/>
      <c r="V134" s="732"/>
      <c r="W134" s="732"/>
      <c r="X134" s="733"/>
      <c r="Y134" s="734"/>
      <c r="Z134" s="732"/>
      <c r="AA134" s="732"/>
      <c r="AB134" s="732"/>
      <c r="AC134" s="733"/>
      <c r="AD134" s="760"/>
      <c r="AE134" s="761"/>
      <c r="AF134" s="737">
        <v>0</v>
      </c>
      <c r="AG134" s="738">
        <v>0</v>
      </c>
      <c r="AH134" s="759"/>
      <c r="AI134" s="761"/>
    </row>
    <row r="135" spans="1:35" x14ac:dyDescent="0.2">
      <c r="A135" s="762"/>
      <c r="B135" s="759"/>
      <c r="C135" s="731"/>
      <c r="D135" s="732"/>
      <c r="E135" s="732"/>
      <c r="F135" s="732"/>
      <c r="G135" s="732"/>
      <c r="H135" s="732"/>
      <c r="I135" s="733"/>
      <c r="J135" s="734"/>
      <c r="K135" s="732"/>
      <c r="L135" s="732"/>
      <c r="M135" s="732"/>
      <c r="N135" s="733"/>
      <c r="O135" s="760"/>
      <c r="P135" s="761"/>
      <c r="Q135" s="759"/>
      <c r="R135" s="731"/>
      <c r="S135" s="732"/>
      <c r="T135" s="732"/>
      <c r="U135" s="732"/>
      <c r="V135" s="732"/>
      <c r="W135" s="732"/>
      <c r="X135" s="733"/>
      <c r="Y135" s="734"/>
      <c r="Z135" s="732"/>
      <c r="AA135" s="732"/>
      <c r="AB135" s="732"/>
      <c r="AC135" s="733"/>
      <c r="AD135" s="760"/>
      <c r="AE135" s="761"/>
      <c r="AF135" s="737">
        <v>0</v>
      </c>
      <c r="AG135" s="738">
        <v>0</v>
      </c>
      <c r="AH135" s="759"/>
      <c r="AI135" s="761"/>
    </row>
    <row r="136" spans="1:35" x14ac:dyDescent="0.2">
      <c r="A136" s="762" t="s">
        <v>15883</v>
      </c>
      <c r="B136" s="759"/>
      <c r="C136" s="731"/>
      <c r="D136" s="732"/>
      <c r="E136" s="732"/>
      <c r="F136" s="732"/>
      <c r="G136" s="732"/>
      <c r="H136" s="732"/>
      <c r="I136" s="733"/>
      <c r="J136" s="734"/>
      <c r="K136" s="732"/>
      <c r="L136" s="732"/>
      <c r="M136" s="732"/>
      <c r="N136" s="733"/>
      <c r="O136" s="760"/>
      <c r="P136" s="761"/>
      <c r="Q136" s="759"/>
      <c r="R136" s="731"/>
      <c r="S136" s="732"/>
      <c r="T136" s="732"/>
      <c r="U136" s="732"/>
      <c r="V136" s="732"/>
      <c r="W136" s="732"/>
      <c r="X136" s="733"/>
      <c r="Y136" s="734"/>
      <c r="Z136" s="732"/>
      <c r="AA136" s="732"/>
      <c r="AB136" s="732"/>
      <c r="AC136" s="733"/>
      <c r="AD136" s="760"/>
      <c r="AE136" s="761"/>
      <c r="AF136" s="737">
        <v>0</v>
      </c>
      <c r="AG136" s="738">
        <v>0</v>
      </c>
      <c r="AH136" s="759"/>
      <c r="AI136" s="761"/>
    </row>
    <row r="137" spans="1:35" x14ac:dyDescent="0.2">
      <c r="A137" s="723" t="s">
        <v>15884</v>
      </c>
      <c r="B137" s="763">
        <v>0</v>
      </c>
      <c r="C137" s="763">
        <v>0</v>
      </c>
      <c r="D137" s="725"/>
      <c r="E137" s="725"/>
      <c r="F137" s="725"/>
      <c r="G137" s="725"/>
      <c r="H137" s="725"/>
      <c r="I137" s="725"/>
      <c r="J137" s="763">
        <v>0</v>
      </c>
      <c r="K137" s="763">
        <v>0</v>
      </c>
      <c r="L137" s="763">
        <v>0</v>
      </c>
      <c r="M137" s="727">
        <v>0</v>
      </c>
      <c r="N137" s="727">
        <v>0</v>
      </c>
      <c r="O137" s="727">
        <v>0</v>
      </c>
      <c r="P137" s="727">
        <v>0</v>
      </c>
      <c r="Q137" s="763">
        <v>0</v>
      </c>
      <c r="R137" s="763">
        <v>0</v>
      </c>
      <c r="S137" s="725"/>
      <c r="T137" s="725"/>
      <c r="U137" s="725"/>
      <c r="V137" s="725"/>
      <c r="W137" s="725"/>
      <c r="X137" s="725"/>
      <c r="Y137" s="763">
        <v>0</v>
      </c>
      <c r="Z137" s="763">
        <v>0</v>
      </c>
      <c r="AA137" s="763">
        <v>0</v>
      </c>
      <c r="AB137" s="727">
        <v>0</v>
      </c>
      <c r="AC137" s="727">
        <v>0</v>
      </c>
      <c r="AD137" s="727">
        <v>0</v>
      </c>
      <c r="AE137" s="727">
        <v>0</v>
      </c>
      <c r="AF137" s="727">
        <v>0</v>
      </c>
      <c r="AG137" s="727">
        <v>0</v>
      </c>
      <c r="AH137" s="763">
        <v>0</v>
      </c>
      <c r="AI137" s="727">
        <v>0</v>
      </c>
    </row>
    <row r="138" spans="1:35" x14ac:dyDescent="0.2">
      <c r="A138" s="729" t="s">
        <v>15856</v>
      </c>
      <c r="B138" s="759"/>
      <c r="C138" s="731"/>
      <c r="D138" s="732"/>
      <c r="E138" s="732"/>
      <c r="F138" s="732"/>
      <c r="G138" s="732"/>
      <c r="H138" s="732"/>
      <c r="I138" s="732"/>
      <c r="J138" s="731"/>
      <c r="K138" s="731"/>
      <c r="L138" s="731"/>
      <c r="M138" s="731"/>
      <c r="N138" s="735"/>
      <c r="O138" s="736"/>
      <c r="P138" s="737"/>
      <c r="Q138" s="759"/>
      <c r="R138" s="731"/>
      <c r="S138" s="732"/>
      <c r="T138" s="732"/>
      <c r="U138" s="732"/>
      <c r="V138" s="732"/>
      <c r="W138" s="732"/>
      <c r="X138" s="732"/>
      <c r="Y138" s="731"/>
      <c r="Z138" s="731"/>
      <c r="AA138" s="731"/>
      <c r="AB138" s="731"/>
      <c r="AC138" s="735"/>
      <c r="AD138" s="736"/>
      <c r="AE138" s="737"/>
      <c r="AF138" s="761"/>
      <c r="AG138" s="762"/>
      <c r="AH138" s="759"/>
      <c r="AI138" s="737"/>
    </row>
    <row r="139" spans="1:35" x14ac:dyDescent="0.2">
      <c r="A139" s="762"/>
      <c r="B139" s="762"/>
      <c r="C139" s="732"/>
      <c r="D139" s="732"/>
      <c r="E139" s="732"/>
      <c r="F139" s="732"/>
      <c r="G139" s="732"/>
      <c r="H139" s="732"/>
      <c r="I139" s="732"/>
      <c r="J139" s="732"/>
      <c r="K139" s="732"/>
      <c r="L139" s="732"/>
      <c r="M139" s="732"/>
      <c r="N139" s="733"/>
      <c r="O139" s="760"/>
      <c r="P139" s="761"/>
      <c r="Q139" s="762"/>
      <c r="R139" s="732"/>
      <c r="S139" s="732"/>
      <c r="T139" s="732"/>
      <c r="U139" s="732"/>
      <c r="V139" s="732"/>
      <c r="W139" s="732"/>
      <c r="X139" s="732"/>
      <c r="Y139" s="732"/>
      <c r="Z139" s="732"/>
      <c r="AA139" s="732"/>
      <c r="AB139" s="732"/>
      <c r="AC139" s="733"/>
      <c r="AD139" s="760"/>
      <c r="AE139" s="761"/>
      <c r="AF139" s="761"/>
      <c r="AG139" s="762"/>
      <c r="AH139" s="761"/>
      <c r="AI139" s="762"/>
    </row>
    <row r="140" spans="1:35" ht="12.75" thickBot="1" x14ac:dyDescent="0.25">
      <c r="A140" s="764"/>
      <c r="B140" s="765"/>
      <c r="C140" s="766"/>
      <c r="D140" s="766"/>
      <c r="E140" s="766"/>
      <c r="F140" s="766"/>
      <c r="G140" s="766"/>
      <c r="H140" s="766"/>
      <c r="I140" s="766"/>
      <c r="J140" s="766"/>
      <c r="K140" s="766"/>
      <c r="L140" s="766"/>
      <c r="M140" s="766"/>
      <c r="N140" s="767"/>
      <c r="O140" s="768"/>
      <c r="P140" s="769"/>
      <c r="Q140" s="765"/>
      <c r="R140" s="766"/>
      <c r="S140" s="766"/>
      <c r="T140" s="766"/>
      <c r="U140" s="766"/>
      <c r="V140" s="766"/>
      <c r="W140" s="766"/>
      <c r="X140" s="766"/>
      <c r="Y140" s="766"/>
      <c r="Z140" s="766"/>
      <c r="AA140" s="766"/>
      <c r="AB140" s="766"/>
      <c r="AC140" s="767"/>
      <c r="AD140" s="768"/>
      <c r="AE140" s="769"/>
      <c r="AF140" s="769"/>
      <c r="AG140" s="765"/>
      <c r="AH140" s="769"/>
      <c r="AI140" s="765"/>
    </row>
    <row r="141" spans="1:35" ht="12.75" thickBot="1" x14ac:dyDescent="0.25">
      <c r="A141" s="770" t="s">
        <v>0</v>
      </c>
      <c r="B141" s="771">
        <v>726</v>
      </c>
      <c r="C141" s="771">
        <v>71864</v>
      </c>
      <c r="D141" s="771"/>
      <c r="E141" s="771"/>
      <c r="F141" s="771"/>
      <c r="G141" s="771"/>
      <c r="H141" s="771"/>
      <c r="I141" s="771">
        <v>0</v>
      </c>
      <c r="J141" s="771">
        <v>1395</v>
      </c>
      <c r="K141" s="771">
        <v>73259</v>
      </c>
      <c r="L141" s="771">
        <v>219777</v>
      </c>
      <c r="M141" s="771">
        <v>98655.450000000012</v>
      </c>
      <c r="N141" s="771">
        <v>318432.45000000007</v>
      </c>
      <c r="O141" s="771">
        <v>1197540.45</v>
      </c>
      <c r="P141" s="771">
        <v>42440883.730000004</v>
      </c>
      <c r="Q141" s="771">
        <v>726</v>
      </c>
      <c r="R141" s="771">
        <v>71864</v>
      </c>
      <c r="S141" s="771"/>
      <c r="T141" s="771"/>
      <c r="U141" s="771"/>
      <c r="V141" s="771"/>
      <c r="W141" s="771"/>
      <c r="X141" s="771">
        <v>0</v>
      </c>
      <c r="Y141" s="771">
        <v>1395</v>
      </c>
      <c r="Z141" s="771">
        <v>73259</v>
      </c>
      <c r="AA141" s="771">
        <v>219777</v>
      </c>
      <c r="AB141" s="771">
        <v>98655.450000000012</v>
      </c>
      <c r="AC141" s="771">
        <v>318432.45000000007</v>
      </c>
      <c r="AD141" s="771">
        <v>1197540.45</v>
      </c>
      <c r="AE141" s="771">
        <v>42440883.730000004</v>
      </c>
      <c r="AF141" s="771"/>
      <c r="AG141" s="771"/>
      <c r="AH141" s="771">
        <v>726</v>
      </c>
      <c r="AI141" s="771">
        <v>42440883.730000004</v>
      </c>
    </row>
    <row r="142" spans="1:35" x14ac:dyDescent="0.2">
      <c r="A142" s="73" t="s">
        <v>83</v>
      </c>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H142" s="73"/>
      <c r="AI142" s="73"/>
    </row>
    <row r="143" spans="1:35" x14ac:dyDescent="0.2">
      <c r="A143" s="73" t="s">
        <v>84</v>
      </c>
      <c r="B143" s="73" t="s">
        <v>173</v>
      </c>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H143" s="73"/>
      <c r="AI143" s="73"/>
    </row>
    <row r="144" spans="1:35" x14ac:dyDescent="0.2">
      <c r="A144" s="73" t="s">
        <v>85</v>
      </c>
      <c r="B144" s="73" t="s">
        <v>86</v>
      </c>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H144" s="73"/>
      <c r="AI144" s="73"/>
    </row>
    <row r="145" spans="1:35" x14ac:dyDescent="0.2">
      <c r="A145" s="73" t="s">
        <v>87</v>
      </c>
      <c r="B145" s="73" t="s">
        <v>88</v>
      </c>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H145" s="73"/>
      <c r="AI145" s="73"/>
    </row>
    <row r="146" spans="1:35" x14ac:dyDescent="0.2">
      <c r="A146" s="73" t="s">
        <v>89</v>
      </c>
      <c r="B146" s="73" t="s">
        <v>90</v>
      </c>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H146" s="73"/>
      <c r="AI146" s="73"/>
    </row>
    <row r="147" spans="1:35" x14ac:dyDescent="0.2">
      <c r="A147" s="73"/>
      <c r="B147" s="73" t="s">
        <v>91</v>
      </c>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H147" s="73"/>
      <c r="AI147" s="73"/>
    </row>
    <row r="148" spans="1:35" x14ac:dyDescent="0.2">
      <c r="A148" s="73" t="s">
        <v>92</v>
      </c>
      <c r="B148" s="73" t="s">
        <v>164</v>
      </c>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H148" s="73"/>
      <c r="AI148" s="73"/>
    </row>
    <row r="149" spans="1:35" x14ac:dyDescent="0.2">
      <c r="A149" s="73"/>
      <c r="B149" s="73" t="s">
        <v>93</v>
      </c>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H149" s="73"/>
      <c r="AI149" s="73"/>
    </row>
    <row r="150" spans="1:35" x14ac:dyDescent="0.2">
      <c r="A150" s="73"/>
      <c r="B150" s="73" t="s">
        <v>94</v>
      </c>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H150" s="73"/>
      <c r="AI150" s="73"/>
    </row>
    <row r="151" spans="1:35" x14ac:dyDescent="0.2">
      <c r="A151" s="73"/>
      <c r="B151" s="73" t="s">
        <v>95</v>
      </c>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H151" s="73"/>
      <c r="AI151" s="73"/>
    </row>
    <row r="152" spans="1:35" x14ac:dyDescent="0.2">
      <c r="A152" s="73" t="s">
        <v>199</v>
      </c>
      <c r="B152" s="73" t="s">
        <v>200</v>
      </c>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H152" s="73"/>
      <c r="AI152" s="73"/>
    </row>
    <row r="153" spans="1:35" x14ac:dyDescent="0.2">
      <c r="A153" s="73" t="s">
        <v>201</v>
      </c>
      <c r="B153" s="73" t="s">
        <v>169</v>
      </c>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H153" s="73"/>
      <c r="AI153" s="73"/>
    </row>
    <row r="154" spans="1:35" x14ac:dyDescent="0.2">
      <c r="A154" s="73" t="s">
        <v>202</v>
      </c>
      <c r="B154" s="73" t="s">
        <v>165</v>
      </c>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H154" s="73"/>
      <c r="AI154" s="73"/>
    </row>
    <row r="155" spans="1:35" x14ac:dyDescent="0.2">
      <c r="A155" s="73"/>
      <c r="B155" s="73" t="s">
        <v>93</v>
      </c>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H155" s="73"/>
      <c r="AI155" s="73"/>
    </row>
    <row r="156" spans="1:35" x14ac:dyDescent="0.2">
      <c r="A156" s="73"/>
      <c r="B156" s="73" t="s">
        <v>94</v>
      </c>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H156" s="73"/>
      <c r="AI156" s="73"/>
    </row>
    <row r="157" spans="1:35" x14ac:dyDescent="0.2">
      <c r="A157" s="73"/>
      <c r="B157" s="73" t="s">
        <v>132</v>
      </c>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H157" s="73"/>
      <c r="AI157" s="73"/>
    </row>
    <row r="158" spans="1:35" x14ac:dyDescent="0.2">
      <c r="A158" s="73" t="s">
        <v>211</v>
      </c>
      <c r="B158" s="73" t="s">
        <v>212</v>
      </c>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H158" s="73"/>
      <c r="AI158" s="73"/>
    </row>
    <row r="159" spans="1:35" x14ac:dyDescent="0.2">
      <c r="A159" s="73" t="s">
        <v>209</v>
      </c>
      <c r="B159" s="73" t="s">
        <v>205</v>
      </c>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H159" s="73"/>
      <c r="AI159" s="73"/>
    </row>
    <row r="160" spans="1:35" x14ac:dyDescent="0.2">
      <c r="A160" s="73" t="s">
        <v>210</v>
      </c>
      <c r="B160" s="73" t="s">
        <v>213</v>
      </c>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H160" s="73"/>
      <c r="AI160" s="73"/>
    </row>
    <row r="161" spans="1:35" x14ac:dyDescent="0.2">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H161" s="73"/>
      <c r="AI161" s="73"/>
    </row>
    <row r="162" spans="1:35" x14ac:dyDescent="0.2">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H162" s="73"/>
      <c r="AI162" s="73"/>
    </row>
    <row r="163" spans="1:35" x14ac:dyDescent="0.2">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H163" s="73"/>
      <c r="AI163" s="73"/>
    </row>
    <row r="164" spans="1:35" hidden="1" x14ac:dyDescent="0.2">
      <c r="A164" s="60" t="s">
        <v>426</v>
      </c>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row>
    <row r="165" spans="1:35" hidden="1" x14ac:dyDescent="0.2">
      <c r="A165" s="60" t="s">
        <v>15885</v>
      </c>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row>
    <row r="166" spans="1:35" hidden="1" x14ac:dyDescent="0.2">
      <c r="A166" s="60" t="s">
        <v>15833</v>
      </c>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row>
    <row r="167" spans="1:35" ht="16.5" customHeight="1" x14ac:dyDescent="0.2">
      <c r="A167" s="61" t="s">
        <v>15886</v>
      </c>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2"/>
      <c r="AF167" s="62"/>
      <c r="AG167" s="62"/>
      <c r="AH167" s="62"/>
      <c r="AI167" s="62"/>
    </row>
    <row r="168" spans="1:35" ht="5.25" customHeight="1" thickBot="1" x14ac:dyDescent="0.25">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row>
    <row r="169" spans="1:35" ht="12.75" thickBot="1" x14ac:dyDescent="0.25">
      <c r="A169" s="1064" t="s">
        <v>60</v>
      </c>
      <c r="B169" s="1075" t="s">
        <v>347</v>
      </c>
      <c r="C169" s="1075"/>
      <c r="D169" s="1075"/>
      <c r="E169" s="1075"/>
      <c r="F169" s="1075"/>
      <c r="G169" s="1075"/>
      <c r="H169" s="1075"/>
      <c r="I169" s="1075"/>
      <c r="J169" s="1075"/>
      <c r="K169" s="1075"/>
      <c r="L169" s="1075"/>
      <c r="M169" s="1075"/>
      <c r="N169" s="1075"/>
      <c r="O169" s="1075"/>
      <c r="P169" s="1075"/>
      <c r="Q169" s="1076" t="s">
        <v>427</v>
      </c>
      <c r="R169" s="1075"/>
      <c r="S169" s="1075"/>
      <c r="T169" s="1075"/>
      <c r="U169" s="1075"/>
      <c r="V169" s="1075"/>
      <c r="W169" s="1075"/>
      <c r="X169" s="1075"/>
      <c r="Y169" s="1075"/>
      <c r="Z169" s="1075"/>
      <c r="AA169" s="1075"/>
      <c r="AB169" s="1075"/>
      <c r="AC169" s="1075"/>
      <c r="AD169" s="1075"/>
      <c r="AE169" s="1077"/>
      <c r="AF169" s="1078" t="s">
        <v>429</v>
      </c>
      <c r="AG169" s="1079"/>
      <c r="AH169" s="1078" t="s">
        <v>428</v>
      </c>
      <c r="AI169" s="1079"/>
    </row>
    <row r="170" spans="1:35" ht="103.5" x14ac:dyDescent="0.2">
      <c r="A170" s="1073"/>
      <c r="B170" s="124" t="s">
        <v>11</v>
      </c>
      <c r="C170" s="125" t="s">
        <v>158</v>
      </c>
      <c r="D170" s="126" t="s">
        <v>279</v>
      </c>
      <c r="E170" s="126" t="s">
        <v>160</v>
      </c>
      <c r="F170" s="126" t="s">
        <v>195</v>
      </c>
      <c r="G170" s="126" t="s">
        <v>196</v>
      </c>
      <c r="H170" s="126" t="s">
        <v>197</v>
      </c>
      <c r="I170" s="126" t="s">
        <v>198</v>
      </c>
      <c r="J170" s="126" t="s">
        <v>161</v>
      </c>
      <c r="K170" s="126" t="s">
        <v>162</v>
      </c>
      <c r="L170" s="126" t="s">
        <v>163</v>
      </c>
      <c r="M170" s="126" t="s">
        <v>194</v>
      </c>
      <c r="N170" s="127" t="s">
        <v>134</v>
      </c>
      <c r="O170" s="128" t="s">
        <v>168</v>
      </c>
      <c r="P170" s="129" t="s">
        <v>167</v>
      </c>
      <c r="Q170" s="124" t="s">
        <v>11</v>
      </c>
      <c r="R170" s="125" t="s">
        <v>158</v>
      </c>
      <c r="S170" s="126" t="s">
        <v>159</v>
      </c>
      <c r="T170" s="126" t="s">
        <v>160</v>
      </c>
      <c r="U170" s="126" t="s">
        <v>195</v>
      </c>
      <c r="V170" s="126" t="s">
        <v>196</v>
      </c>
      <c r="W170" s="126" t="s">
        <v>197</v>
      </c>
      <c r="X170" s="126" t="s">
        <v>198</v>
      </c>
      <c r="Y170" s="126" t="s">
        <v>161</v>
      </c>
      <c r="Z170" s="126" t="s">
        <v>162</v>
      </c>
      <c r="AA170" s="126" t="s">
        <v>163</v>
      </c>
      <c r="AB170" s="126" t="s">
        <v>194</v>
      </c>
      <c r="AC170" s="127" t="s">
        <v>134</v>
      </c>
      <c r="AD170" s="128" t="s">
        <v>168</v>
      </c>
      <c r="AE170" s="129" t="s">
        <v>348</v>
      </c>
      <c r="AF170" s="130" t="s">
        <v>172</v>
      </c>
      <c r="AG170" s="130" t="s">
        <v>171</v>
      </c>
      <c r="AH170" s="130" t="s">
        <v>11</v>
      </c>
      <c r="AI170" s="129" t="s">
        <v>349</v>
      </c>
    </row>
    <row r="171" spans="1:35" ht="12.75" thickBot="1" x14ac:dyDescent="0.25">
      <c r="A171" s="1074"/>
      <c r="B171" s="131" t="s">
        <v>61</v>
      </c>
      <c r="C171" s="132" t="s">
        <v>62</v>
      </c>
      <c r="D171" s="133" t="s">
        <v>63</v>
      </c>
      <c r="E171" s="133" t="s">
        <v>64</v>
      </c>
      <c r="F171" s="134" t="s">
        <v>65</v>
      </c>
      <c r="G171" s="134" t="s">
        <v>66</v>
      </c>
      <c r="H171" s="134" t="s">
        <v>96</v>
      </c>
      <c r="I171" s="134" t="s">
        <v>133</v>
      </c>
      <c r="J171" s="134" t="s">
        <v>166</v>
      </c>
      <c r="K171" s="134" t="s">
        <v>170</v>
      </c>
      <c r="L171" s="134" t="s">
        <v>203</v>
      </c>
      <c r="M171" s="134" t="s">
        <v>204</v>
      </c>
      <c r="N171" s="135" t="s">
        <v>206</v>
      </c>
      <c r="O171" s="136" t="s">
        <v>207</v>
      </c>
      <c r="P171" s="137" t="s">
        <v>208</v>
      </c>
      <c r="Q171" s="131" t="s">
        <v>61</v>
      </c>
      <c r="R171" s="132" t="s">
        <v>62</v>
      </c>
      <c r="S171" s="133" t="s">
        <v>63</v>
      </c>
      <c r="T171" s="133" t="s">
        <v>64</v>
      </c>
      <c r="U171" s="134" t="s">
        <v>65</v>
      </c>
      <c r="V171" s="134" t="s">
        <v>66</v>
      </c>
      <c r="W171" s="134" t="s">
        <v>96</v>
      </c>
      <c r="X171" s="134" t="s">
        <v>133</v>
      </c>
      <c r="Y171" s="134" t="s">
        <v>166</v>
      </c>
      <c r="Z171" s="134" t="s">
        <v>170</v>
      </c>
      <c r="AA171" s="134" t="s">
        <v>203</v>
      </c>
      <c r="AB171" s="134" t="s">
        <v>204</v>
      </c>
      <c r="AC171" s="135" t="s">
        <v>206</v>
      </c>
      <c r="AD171" s="136" t="s">
        <v>207</v>
      </c>
      <c r="AE171" s="137" t="s">
        <v>208</v>
      </c>
      <c r="AF171" s="138"/>
      <c r="AG171" s="131"/>
      <c r="AH171" s="138"/>
      <c r="AI171" s="131"/>
    </row>
    <row r="172" spans="1:35" x14ac:dyDescent="0.2">
      <c r="A172" s="28"/>
      <c r="B172" s="13"/>
      <c r="C172" s="9"/>
      <c r="D172" s="9"/>
      <c r="E172" s="9"/>
      <c r="F172" s="9"/>
      <c r="G172" s="9"/>
      <c r="H172" s="9"/>
      <c r="I172" s="9"/>
      <c r="J172" s="9"/>
      <c r="K172" s="9"/>
      <c r="L172" s="9"/>
      <c r="M172" s="9"/>
      <c r="N172" s="73"/>
      <c r="O172" s="31"/>
      <c r="P172" s="14"/>
      <c r="Q172" s="13"/>
      <c r="R172" s="9"/>
      <c r="S172" s="9"/>
      <c r="T172" s="9"/>
      <c r="U172" s="9"/>
      <c r="V172" s="9"/>
      <c r="W172" s="9"/>
      <c r="X172" s="9"/>
      <c r="Y172" s="9"/>
      <c r="Z172" s="9"/>
      <c r="AA172" s="9"/>
      <c r="AB172" s="9"/>
      <c r="AC172" s="73"/>
      <c r="AD172" s="31"/>
      <c r="AE172" s="14"/>
      <c r="AF172" s="14"/>
      <c r="AG172" s="13"/>
      <c r="AH172" s="14"/>
      <c r="AI172" s="13"/>
    </row>
    <row r="173" spans="1:35" x14ac:dyDescent="0.2">
      <c r="A173" s="21" t="s">
        <v>15887</v>
      </c>
      <c r="B173" s="772">
        <v>1</v>
      </c>
      <c r="C173" s="9">
        <v>11600</v>
      </c>
      <c r="D173" s="9"/>
      <c r="E173" s="9"/>
      <c r="F173" s="9"/>
      <c r="G173" s="9"/>
      <c r="H173" s="9"/>
      <c r="I173" s="9"/>
      <c r="J173" s="9"/>
      <c r="K173" s="773">
        <v>11600</v>
      </c>
      <c r="L173" s="773">
        <v>34800</v>
      </c>
      <c r="M173" s="773">
        <v>13533</v>
      </c>
      <c r="N173" s="774">
        <v>48333</v>
      </c>
      <c r="O173" s="775">
        <v>187533</v>
      </c>
      <c r="P173" s="776">
        <v>187533</v>
      </c>
      <c r="Q173" s="777">
        <v>1</v>
      </c>
      <c r="R173" s="773">
        <v>11600</v>
      </c>
      <c r="S173" s="773"/>
      <c r="T173" s="773"/>
      <c r="U173" s="773"/>
      <c r="V173" s="773"/>
      <c r="W173" s="773"/>
      <c r="X173" s="773"/>
      <c r="Y173" s="773"/>
      <c r="Z173" s="773">
        <v>11600</v>
      </c>
      <c r="AA173" s="773">
        <v>34800</v>
      </c>
      <c r="AB173" s="773">
        <v>13533</v>
      </c>
      <c r="AC173" s="774">
        <v>48333</v>
      </c>
      <c r="AD173" s="775">
        <v>187533</v>
      </c>
      <c r="AE173" s="776">
        <v>187533</v>
      </c>
      <c r="AF173" s="776">
        <v>0</v>
      </c>
      <c r="AG173" s="778">
        <v>0</v>
      </c>
      <c r="AH173" s="777">
        <v>1</v>
      </c>
      <c r="AI173" s="778">
        <v>187533</v>
      </c>
    </row>
    <row r="174" spans="1:35" x14ac:dyDescent="0.2">
      <c r="A174" s="21" t="s">
        <v>15888</v>
      </c>
      <c r="B174" s="772">
        <v>2</v>
      </c>
      <c r="C174" s="9">
        <v>10000</v>
      </c>
      <c r="D174" s="9"/>
      <c r="E174" s="9"/>
      <c r="F174" s="9"/>
      <c r="G174" s="9"/>
      <c r="H174" s="9"/>
      <c r="I174" s="9"/>
      <c r="J174" s="9"/>
      <c r="K174" s="773">
        <v>10000</v>
      </c>
      <c r="L174" s="773">
        <v>30000</v>
      </c>
      <c r="M174" s="773">
        <v>11667</v>
      </c>
      <c r="N174" s="774">
        <v>41667</v>
      </c>
      <c r="O174" s="775">
        <v>161667</v>
      </c>
      <c r="P174" s="776">
        <v>323334</v>
      </c>
      <c r="Q174" s="777">
        <v>2</v>
      </c>
      <c r="R174" s="773">
        <v>10000</v>
      </c>
      <c r="S174" s="773"/>
      <c r="T174" s="773"/>
      <c r="U174" s="773"/>
      <c r="V174" s="773"/>
      <c r="W174" s="773"/>
      <c r="X174" s="773"/>
      <c r="Y174" s="773"/>
      <c r="Z174" s="773">
        <v>10000</v>
      </c>
      <c r="AA174" s="773">
        <v>30000</v>
      </c>
      <c r="AB174" s="773">
        <v>11667</v>
      </c>
      <c r="AC174" s="774">
        <v>41667</v>
      </c>
      <c r="AD174" s="775">
        <v>161667</v>
      </c>
      <c r="AE174" s="776">
        <v>323334</v>
      </c>
      <c r="AF174" s="776">
        <v>0</v>
      </c>
      <c r="AG174" s="778">
        <v>0</v>
      </c>
      <c r="AH174" s="777">
        <v>2</v>
      </c>
      <c r="AI174" s="778">
        <v>323334</v>
      </c>
    </row>
    <row r="175" spans="1:35" x14ac:dyDescent="0.2">
      <c r="A175" s="21" t="s">
        <v>15889</v>
      </c>
      <c r="B175" s="772">
        <v>6</v>
      </c>
      <c r="C175" s="9">
        <v>10440</v>
      </c>
      <c r="D175" s="9"/>
      <c r="E175" s="9"/>
      <c r="F175" s="9"/>
      <c r="G175" s="9"/>
      <c r="H175" s="9"/>
      <c r="I175" s="9"/>
      <c r="J175" s="9"/>
      <c r="K175" s="773">
        <v>10440</v>
      </c>
      <c r="L175" s="773">
        <v>31320</v>
      </c>
      <c r="M175" s="773">
        <v>12180</v>
      </c>
      <c r="N175" s="774">
        <v>43500</v>
      </c>
      <c r="O175" s="775">
        <v>168780</v>
      </c>
      <c r="P175" s="776">
        <v>1012680</v>
      </c>
      <c r="Q175" s="777">
        <v>6</v>
      </c>
      <c r="R175" s="773">
        <v>10440</v>
      </c>
      <c r="S175" s="773"/>
      <c r="T175" s="773"/>
      <c r="U175" s="773"/>
      <c r="V175" s="773"/>
      <c r="W175" s="773"/>
      <c r="X175" s="773"/>
      <c r="Y175" s="773"/>
      <c r="Z175" s="773">
        <v>10440</v>
      </c>
      <c r="AA175" s="773">
        <v>31320</v>
      </c>
      <c r="AB175" s="773">
        <v>12180</v>
      </c>
      <c r="AC175" s="774">
        <v>43500</v>
      </c>
      <c r="AD175" s="775">
        <v>168780</v>
      </c>
      <c r="AE175" s="776">
        <v>1012680</v>
      </c>
      <c r="AF175" s="776">
        <v>0</v>
      </c>
      <c r="AG175" s="778">
        <v>0</v>
      </c>
      <c r="AH175" s="777">
        <v>6</v>
      </c>
      <c r="AI175" s="778">
        <v>1012680</v>
      </c>
    </row>
    <row r="176" spans="1:35" x14ac:dyDescent="0.2">
      <c r="A176" s="21" t="s">
        <v>15890</v>
      </c>
      <c r="B176" s="772">
        <v>2</v>
      </c>
      <c r="C176" s="9">
        <v>8000</v>
      </c>
      <c r="D176" s="9"/>
      <c r="E176" s="9"/>
      <c r="F176" s="9"/>
      <c r="G176" s="9"/>
      <c r="H176" s="9"/>
      <c r="I176" s="9"/>
      <c r="J176" s="9"/>
      <c r="K176" s="773">
        <v>8000</v>
      </c>
      <c r="L176" s="773">
        <v>24000</v>
      </c>
      <c r="M176" s="773">
        <v>9333</v>
      </c>
      <c r="N176" s="774">
        <v>33333</v>
      </c>
      <c r="O176" s="775">
        <v>129333</v>
      </c>
      <c r="P176" s="776">
        <v>258666</v>
      </c>
      <c r="Q176" s="777">
        <v>2</v>
      </c>
      <c r="R176" s="773">
        <v>8000</v>
      </c>
      <c r="S176" s="773"/>
      <c r="T176" s="773"/>
      <c r="U176" s="773"/>
      <c r="V176" s="773"/>
      <c r="W176" s="773"/>
      <c r="X176" s="773"/>
      <c r="Y176" s="773"/>
      <c r="Z176" s="773">
        <v>8000</v>
      </c>
      <c r="AA176" s="773">
        <v>24000</v>
      </c>
      <c r="AB176" s="773">
        <v>9333</v>
      </c>
      <c r="AC176" s="774">
        <v>33333</v>
      </c>
      <c r="AD176" s="775">
        <v>129333</v>
      </c>
      <c r="AE176" s="776">
        <v>258666</v>
      </c>
      <c r="AF176" s="776">
        <v>0</v>
      </c>
      <c r="AG176" s="778">
        <v>0</v>
      </c>
      <c r="AH176" s="777">
        <v>2</v>
      </c>
      <c r="AI176" s="778">
        <v>258666</v>
      </c>
    </row>
    <row r="177" spans="1:35" x14ac:dyDescent="0.2">
      <c r="A177" s="21" t="s">
        <v>15891</v>
      </c>
      <c r="B177" s="772">
        <v>27</v>
      </c>
      <c r="C177" s="9">
        <v>7592</v>
      </c>
      <c r="D177" s="9"/>
      <c r="E177" s="9"/>
      <c r="F177" s="9"/>
      <c r="G177" s="9"/>
      <c r="H177" s="9"/>
      <c r="I177" s="9"/>
      <c r="J177" s="9"/>
      <c r="K177" s="773">
        <v>7592</v>
      </c>
      <c r="L177" s="773">
        <v>22776</v>
      </c>
      <c r="M177" s="773">
        <v>8857</v>
      </c>
      <c r="N177" s="774">
        <v>31633</v>
      </c>
      <c r="O177" s="775">
        <v>122737</v>
      </c>
      <c r="P177" s="776">
        <v>3313899</v>
      </c>
      <c r="Q177" s="777">
        <v>27</v>
      </c>
      <c r="R177" s="773">
        <v>7592</v>
      </c>
      <c r="S177" s="773"/>
      <c r="T177" s="773"/>
      <c r="U177" s="773"/>
      <c r="V177" s="773"/>
      <c r="W177" s="773"/>
      <c r="X177" s="773"/>
      <c r="Y177" s="773"/>
      <c r="Z177" s="773">
        <v>7592</v>
      </c>
      <c r="AA177" s="773">
        <v>22776</v>
      </c>
      <c r="AB177" s="773">
        <v>8857</v>
      </c>
      <c r="AC177" s="774">
        <v>31633</v>
      </c>
      <c r="AD177" s="775">
        <v>122737</v>
      </c>
      <c r="AE177" s="776">
        <v>3313899</v>
      </c>
      <c r="AF177" s="776">
        <v>0</v>
      </c>
      <c r="AG177" s="778">
        <v>0</v>
      </c>
      <c r="AH177" s="777">
        <v>27</v>
      </c>
      <c r="AI177" s="778">
        <v>3313899</v>
      </c>
    </row>
    <row r="178" spans="1:35" x14ac:dyDescent="0.2">
      <c r="A178" s="21"/>
      <c r="B178" s="772"/>
      <c r="C178" s="9"/>
      <c r="D178" s="9"/>
      <c r="E178" s="9"/>
      <c r="F178" s="9"/>
      <c r="G178" s="9"/>
      <c r="H178" s="9"/>
      <c r="I178" s="9"/>
      <c r="J178" s="9"/>
      <c r="K178" s="773"/>
      <c r="L178" s="773"/>
      <c r="M178" s="773"/>
      <c r="N178" s="774"/>
      <c r="O178" s="775"/>
      <c r="P178" s="776"/>
      <c r="Q178" s="777"/>
      <c r="R178" s="773"/>
      <c r="S178" s="773"/>
      <c r="T178" s="773"/>
      <c r="U178" s="773"/>
      <c r="V178" s="773"/>
      <c r="W178" s="773"/>
      <c r="X178" s="773"/>
      <c r="Y178" s="773"/>
      <c r="Z178" s="773"/>
      <c r="AA178" s="773"/>
      <c r="AB178" s="773"/>
      <c r="AC178" s="774"/>
      <c r="AD178" s="775"/>
      <c r="AE178" s="776"/>
      <c r="AF178" s="776"/>
      <c r="AG178" s="778"/>
      <c r="AH178" s="777"/>
      <c r="AI178" s="778"/>
    </row>
    <row r="179" spans="1:35" x14ac:dyDescent="0.2">
      <c r="A179" s="21" t="s">
        <v>15892</v>
      </c>
      <c r="B179" s="772">
        <v>58</v>
      </c>
      <c r="C179" s="9">
        <v>6260</v>
      </c>
      <c r="D179" s="9"/>
      <c r="E179" s="9"/>
      <c r="F179" s="9"/>
      <c r="G179" s="9"/>
      <c r="H179" s="9"/>
      <c r="I179" s="9"/>
      <c r="J179" s="9"/>
      <c r="K179" s="773">
        <v>6260</v>
      </c>
      <c r="L179" s="773">
        <v>18780</v>
      </c>
      <c r="M179" s="773">
        <v>7303</v>
      </c>
      <c r="N179" s="774">
        <v>26083</v>
      </c>
      <c r="O179" s="775">
        <v>101203</v>
      </c>
      <c r="P179" s="776">
        <v>5869774</v>
      </c>
      <c r="Q179" s="777">
        <v>58</v>
      </c>
      <c r="R179" s="773">
        <v>6260</v>
      </c>
      <c r="S179" s="773"/>
      <c r="T179" s="773"/>
      <c r="U179" s="773"/>
      <c r="V179" s="773"/>
      <c r="W179" s="773"/>
      <c r="X179" s="773"/>
      <c r="Y179" s="773"/>
      <c r="Z179" s="773">
        <v>6260</v>
      </c>
      <c r="AA179" s="773">
        <v>18780</v>
      </c>
      <c r="AB179" s="773">
        <v>7303</v>
      </c>
      <c r="AC179" s="774">
        <v>26083</v>
      </c>
      <c r="AD179" s="775">
        <v>101203</v>
      </c>
      <c r="AE179" s="776">
        <v>5869774</v>
      </c>
      <c r="AF179" s="776">
        <v>0</v>
      </c>
      <c r="AG179" s="778">
        <v>0</v>
      </c>
      <c r="AH179" s="777">
        <v>58</v>
      </c>
      <c r="AI179" s="778">
        <v>5869774</v>
      </c>
    </row>
    <row r="180" spans="1:35" x14ac:dyDescent="0.2">
      <c r="A180" s="21" t="s">
        <v>15893</v>
      </c>
      <c r="B180" s="772">
        <v>47</v>
      </c>
      <c r="C180" s="9">
        <v>5376</v>
      </c>
      <c r="D180" s="9"/>
      <c r="E180" s="9"/>
      <c r="F180" s="9"/>
      <c r="G180" s="9"/>
      <c r="H180" s="9"/>
      <c r="I180" s="9"/>
      <c r="J180" s="9"/>
      <c r="K180" s="773">
        <v>5376</v>
      </c>
      <c r="L180" s="773">
        <v>16128</v>
      </c>
      <c r="M180" s="773">
        <v>6272</v>
      </c>
      <c r="N180" s="774">
        <v>22400</v>
      </c>
      <c r="O180" s="775">
        <v>86912</v>
      </c>
      <c r="P180" s="776">
        <v>4084864</v>
      </c>
      <c r="Q180" s="777">
        <v>47</v>
      </c>
      <c r="R180" s="773">
        <v>5376</v>
      </c>
      <c r="S180" s="773"/>
      <c r="T180" s="773"/>
      <c r="U180" s="773"/>
      <c r="V180" s="773"/>
      <c r="W180" s="773"/>
      <c r="X180" s="773"/>
      <c r="Y180" s="773"/>
      <c r="Z180" s="773">
        <v>5376</v>
      </c>
      <c r="AA180" s="773">
        <v>16128</v>
      </c>
      <c r="AB180" s="773">
        <v>6272</v>
      </c>
      <c r="AC180" s="774">
        <v>22400</v>
      </c>
      <c r="AD180" s="775">
        <v>86912</v>
      </c>
      <c r="AE180" s="776">
        <v>4084864</v>
      </c>
      <c r="AF180" s="776">
        <v>0</v>
      </c>
      <c r="AG180" s="778">
        <v>0</v>
      </c>
      <c r="AH180" s="777">
        <v>47</v>
      </c>
      <c r="AI180" s="778">
        <v>4084864</v>
      </c>
    </row>
    <row r="181" spans="1:35" x14ac:dyDescent="0.2">
      <c r="A181" s="21" t="s">
        <v>15894</v>
      </c>
      <c r="B181" s="772">
        <v>51</v>
      </c>
      <c r="C181" s="9">
        <v>4543</v>
      </c>
      <c r="D181" s="9"/>
      <c r="E181" s="9"/>
      <c r="F181" s="9"/>
      <c r="G181" s="9"/>
      <c r="H181" s="9"/>
      <c r="I181" s="9"/>
      <c r="J181" s="9"/>
      <c r="K181" s="773">
        <v>4543</v>
      </c>
      <c r="L181" s="773">
        <v>13629</v>
      </c>
      <c r="M181" s="773">
        <v>5300</v>
      </c>
      <c r="N181" s="774">
        <v>18929</v>
      </c>
      <c r="O181" s="775">
        <v>73445</v>
      </c>
      <c r="P181" s="776">
        <v>3745695</v>
      </c>
      <c r="Q181" s="777">
        <v>51</v>
      </c>
      <c r="R181" s="773">
        <v>4543</v>
      </c>
      <c r="S181" s="773"/>
      <c r="T181" s="773"/>
      <c r="U181" s="773"/>
      <c r="V181" s="773"/>
      <c r="W181" s="773"/>
      <c r="X181" s="773"/>
      <c r="Y181" s="773"/>
      <c r="Z181" s="773">
        <v>4543</v>
      </c>
      <c r="AA181" s="773">
        <v>13629</v>
      </c>
      <c r="AB181" s="773">
        <v>5300</v>
      </c>
      <c r="AC181" s="774">
        <v>18929</v>
      </c>
      <c r="AD181" s="775">
        <v>73445</v>
      </c>
      <c r="AE181" s="776">
        <v>3745695</v>
      </c>
      <c r="AF181" s="776">
        <v>0</v>
      </c>
      <c r="AG181" s="778">
        <v>0</v>
      </c>
      <c r="AH181" s="777">
        <v>51</v>
      </c>
      <c r="AI181" s="778">
        <v>3745695</v>
      </c>
    </row>
    <row r="182" spans="1:35" x14ac:dyDescent="0.2">
      <c r="A182" s="21" t="s">
        <v>15895</v>
      </c>
      <c r="B182" s="772">
        <v>24</v>
      </c>
      <c r="C182" s="9">
        <v>3000</v>
      </c>
      <c r="D182" s="9"/>
      <c r="E182" s="9"/>
      <c r="F182" s="9"/>
      <c r="G182" s="9"/>
      <c r="H182" s="9"/>
      <c r="I182" s="9"/>
      <c r="J182" s="9"/>
      <c r="K182" s="773">
        <v>3000</v>
      </c>
      <c r="L182" s="773">
        <v>9000</v>
      </c>
      <c r="M182" s="773">
        <v>3500</v>
      </c>
      <c r="N182" s="774">
        <v>12500</v>
      </c>
      <c r="O182" s="775">
        <v>48500</v>
      </c>
      <c r="P182" s="776">
        <v>1164000</v>
      </c>
      <c r="Q182" s="777">
        <v>24</v>
      </c>
      <c r="R182" s="773">
        <v>3000</v>
      </c>
      <c r="S182" s="773"/>
      <c r="T182" s="773"/>
      <c r="U182" s="773"/>
      <c r="V182" s="773"/>
      <c r="W182" s="773"/>
      <c r="X182" s="773"/>
      <c r="Y182" s="773"/>
      <c r="Z182" s="773">
        <v>3000</v>
      </c>
      <c r="AA182" s="773">
        <v>9000</v>
      </c>
      <c r="AB182" s="773">
        <v>3500</v>
      </c>
      <c r="AC182" s="774">
        <v>12500</v>
      </c>
      <c r="AD182" s="775">
        <v>48500</v>
      </c>
      <c r="AE182" s="776">
        <v>1164000</v>
      </c>
      <c r="AF182" s="776">
        <v>0</v>
      </c>
      <c r="AG182" s="778">
        <v>0</v>
      </c>
      <c r="AH182" s="777">
        <v>24</v>
      </c>
      <c r="AI182" s="778">
        <v>1164000</v>
      </c>
    </row>
    <row r="183" spans="1:35" x14ac:dyDescent="0.2">
      <c r="A183" s="21"/>
      <c r="B183" s="772"/>
      <c r="C183" s="9"/>
      <c r="D183" s="9"/>
      <c r="E183" s="9"/>
      <c r="F183" s="9"/>
      <c r="G183" s="9"/>
      <c r="H183" s="9"/>
      <c r="I183" s="9"/>
      <c r="J183" s="9"/>
      <c r="K183" s="773"/>
      <c r="L183" s="773"/>
      <c r="M183" s="773"/>
      <c r="N183" s="774"/>
      <c r="O183" s="775"/>
      <c r="P183" s="776"/>
      <c r="Q183" s="777"/>
      <c r="R183" s="773"/>
      <c r="S183" s="773"/>
      <c r="T183" s="773"/>
      <c r="U183" s="773"/>
      <c r="V183" s="773"/>
      <c r="W183" s="773"/>
      <c r="X183" s="773"/>
      <c r="Y183" s="773"/>
      <c r="Z183" s="773"/>
      <c r="AA183" s="773"/>
      <c r="AB183" s="773"/>
      <c r="AC183" s="774"/>
      <c r="AD183" s="775"/>
      <c r="AE183" s="776"/>
      <c r="AF183" s="776"/>
      <c r="AG183" s="778"/>
      <c r="AH183" s="777"/>
      <c r="AI183" s="778"/>
    </row>
    <row r="184" spans="1:35" x14ac:dyDescent="0.2">
      <c r="A184" s="21" t="s">
        <v>15896</v>
      </c>
      <c r="B184" s="772">
        <v>14</v>
      </c>
      <c r="C184" s="9">
        <v>2320</v>
      </c>
      <c r="D184" s="9"/>
      <c r="E184" s="9"/>
      <c r="F184" s="9"/>
      <c r="G184" s="9"/>
      <c r="H184" s="9"/>
      <c r="I184" s="9"/>
      <c r="J184" s="9"/>
      <c r="K184" s="773">
        <v>2320</v>
      </c>
      <c r="L184" s="773">
        <v>6960</v>
      </c>
      <c r="M184" s="773">
        <v>2707</v>
      </c>
      <c r="N184" s="774">
        <v>9667</v>
      </c>
      <c r="O184" s="775">
        <v>37507</v>
      </c>
      <c r="P184" s="776">
        <v>525098</v>
      </c>
      <c r="Q184" s="777">
        <v>14</v>
      </c>
      <c r="R184" s="773">
        <v>2320</v>
      </c>
      <c r="S184" s="773"/>
      <c r="T184" s="773"/>
      <c r="U184" s="773"/>
      <c r="V184" s="773"/>
      <c r="W184" s="773"/>
      <c r="X184" s="773"/>
      <c r="Y184" s="773"/>
      <c r="Z184" s="773">
        <v>2320</v>
      </c>
      <c r="AA184" s="773">
        <v>6960</v>
      </c>
      <c r="AB184" s="773">
        <v>2707</v>
      </c>
      <c r="AC184" s="774">
        <v>9667</v>
      </c>
      <c r="AD184" s="775">
        <v>37507</v>
      </c>
      <c r="AE184" s="776">
        <v>525098</v>
      </c>
      <c r="AF184" s="776">
        <v>0</v>
      </c>
      <c r="AG184" s="778">
        <v>0</v>
      </c>
      <c r="AH184" s="777">
        <v>14</v>
      </c>
      <c r="AI184" s="778">
        <v>525098</v>
      </c>
    </row>
    <row r="185" spans="1:35" x14ac:dyDescent="0.2">
      <c r="A185" s="21" t="s">
        <v>15897</v>
      </c>
      <c r="B185" s="772">
        <v>12</v>
      </c>
      <c r="C185" s="9">
        <v>2250</v>
      </c>
      <c r="D185" s="9"/>
      <c r="E185" s="9"/>
      <c r="F185" s="9"/>
      <c r="G185" s="9"/>
      <c r="H185" s="9"/>
      <c r="I185" s="9"/>
      <c r="J185" s="9"/>
      <c r="K185" s="773">
        <v>2250</v>
      </c>
      <c r="L185" s="773">
        <v>6750</v>
      </c>
      <c r="M185" s="773">
        <v>2625</v>
      </c>
      <c r="N185" s="774">
        <v>9375</v>
      </c>
      <c r="O185" s="775">
        <v>36375</v>
      </c>
      <c r="P185" s="776">
        <v>436500</v>
      </c>
      <c r="Q185" s="777">
        <v>12</v>
      </c>
      <c r="R185" s="773">
        <v>2250</v>
      </c>
      <c r="S185" s="773"/>
      <c r="T185" s="773"/>
      <c r="U185" s="773"/>
      <c r="V185" s="773"/>
      <c r="W185" s="773"/>
      <c r="X185" s="773"/>
      <c r="Y185" s="773"/>
      <c r="Z185" s="773">
        <v>2250</v>
      </c>
      <c r="AA185" s="773">
        <v>6750</v>
      </c>
      <c r="AB185" s="773">
        <v>2625</v>
      </c>
      <c r="AC185" s="774">
        <v>9375</v>
      </c>
      <c r="AD185" s="775">
        <v>36375</v>
      </c>
      <c r="AE185" s="776">
        <v>436500</v>
      </c>
      <c r="AF185" s="776">
        <v>0</v>
      </c>
      <c r="AG185" s="778">
        <v>0</v>
      </c>
      <c r="AH185" s="777">
        <v>12</v>
      </c>
      <c r="AI185" s="778">
        <v>436500</v>
      </c>
    </row>
    <row r="186" spans="1:35" x14ac:dyDescent="0.2">
      <c r="A186" s="21" t="s">
        <v>15898</v>
      </c>
      <c r="B186" s="772">
        <v>18</v>
      </c>
      <c r="C186" s="9">
        <v>2200</v>
      </c>
      <c r="D186" s="9"/>
      <c r="E186" s="9"/>
      <c r="F186" s="9"/>
      <c r="G186" s="9"/>
      <c r="H186" s="9"/>
      <c r="I186" s="9"/>
      <c r="J186" s="9"/>
      <c r="K186" s="773">
        <v>2200</v>
      </c>
      <c r="L186" s="773">
        <v>6600</v>
      </c>
      <c r="M186" s="773">
        <v>2567</v>
      </c>
      <c r="N186" s="774">
        <v>9167</v>
      </c>
      <c r="O186" s="775">
        <v>35567</v>
      </c>
      <c r="P186" s="776">
        <v>640206</v>
      </c>
      <c r="Q186" s="777">
        <v>18</v>
      </c>
      <c r="R186" s="773">
        <v>2200</v>
      </c>
      <c r="S186" s="773"/>
      <c r="T186" s="773"/>
      <c r="U186" s="773"/>
      <c r="V186" s="773"/>
      <c r="W186" s="773"/>
      <c r="X186" s="773"/>
      <c r="Y186" s="773"/>
      <c r="Z186" s="773">
        <v>2200</v>
      </c>
      <c r="AA186" s="773">
        <v>6600</v>
      </c>
      <c r="AB186" s="773">
        <v>2567</v>
      </c>
      <c r="AC186" s="774">
        <v>9167</v>
      </c>
      <c r="AD186" s="775">
        <v>35567</v>
      </c>
      <c r="AE186" s="776">
        <v>640206</v>
      </c>
      <c r="AF186" s="776">
        <v>0</v>
      </c>
      <c r="AG186" s="778">
        <v>0</v>
      </c>
      <c r="AH186" s="777">
        <v>18</v>
      </c>
      <c r="AI186" s="778">
        <v>640206</v>
      </c>
    </row>
    <row r="187" spans="1:35" x14ac:dyDescent="0.2">
      <c r="A187" s="21" t="s">
        <v>15899</v>
      </c>
      <c r="B187" s="772">
        <v>21</v>
      </c>
      <c r="C187" s="9">
        <v>2000</v>
      </c>
      <c r="D187" s="9"/>
      <c r="E187" s="9"/>
      <c r="F187" s="9"/>
      <c r="G187" s="9"/>
      <c r="H187" s="9"/>
      <c r="I187" s="9"/>
      <c r="J187" s="9"/>
      <c r="K187" s="773">
        <v>2000</v>
      </c>
      <c r="L187" s="773">
        <v>6000</v>
      </c>
      <c r="M187" s="773">
        <v>2333</v>
      </c>
      <c r="N187" s="774">
        <v>8333</v>
      </c>
      <c r="O187" s="775">
        <v>32333</v>
      </c>
      <c r="P187" s="776">
        <v>678993</v>
      </c>
      <c r="Q187" s="777">
        <v>21</v>
      </c>
      <c r="R187" s="773">
        <v>2000</v>
      </c>
      <c r="S187" s="773"/>
      <c r="T187" s="773"/>
      <c r="U187" s="773"/>
      <c r="V187" s="773"/>
      <c r="W187" s="773"/>
      <c r="X187" s="773"/>
      <c r="Y187" s="773"/>
      <c r="Z187" s="773">
        <v>2000</v>
      </c>
      <c r="AA187" s="773">
        <v>6000</v>
      </c>
      <c r="AB187" s="773">
        <v>2333</v>
      </c>
      <c r="AC187" s="774">
        <v>8333</v>
      </c>
      <c r="AD187" s="775">
        <v>32333</v>
      </c>
      <c r="AE187" s="776">
        <v>678993</v>
      </c>
      <c r="AF187" s="776">
        <v>0</v>
      </c>
      <c r="AG187" s="778">
        <v>0</v>
      </c>
      <c r="AH187" s="777">
        <v>21</v>
      </c>
      <c r="AI187" s="778">
        <v>678993</v>
      </c>
    </row>
    <row r="188" spans="1:35" x14ac:dyDescent="0.2">
      <c r="A188" s="21"/>
      <c r="B188" s="772"/>
      <c r="C188" s="9"/>
      <c r="D188" s="9"/>
      <c r="E188" s="9"/>
      <c r="F188" s="9"/>
      <c r="G188" s="9"/>
      <c r="H188" s="9"/>
      <c r="I188" s="9"/>
      <c r="J188" s="9"/>
      <c r="K188" s="773">
        <v>0</v>
      </c>
      <c r="L188" s="773"/>
      <c r="M188" s="773">
        <v>0</v>
      </c>
      <c r="N188" s="774">
        <v>0</v>
      </c>
      <c r="O188" s="775">
        <v>0</v>
      </c>
      <c r="P188" s="776">
        <v>0</v>
      </c>
      <c r="Q188" s="777"/>
      <c r="R188" s="773"/>
      <c r="S188" s="773"/>
      <c r="T188" s="773"/>
      <c r="U188" s="773"/>
      <c r="V188" s="773"/>
      <c r="W188" s="773"/>
      <c r="X188" s="773"/>
      <c r="Y188" s="773"/>
      <c r="Z188" s="773">
        <v>0</v>
      </c>
      <c r="AA188" s="773"/>
      <c r="AB188" s="773">
        <v>0</v>
      </c>
      <c r="AC188" s="774">
        <v>0</v>
      </c>
      <c r="AD188" s="775">
        <v>0</v>
      </c>
      <c r="AE188" s="776">
        <v>0</v>
      </c>
      <c r="AF188" s="776"/>
      <c r="AG188" s="778"/>
      <c r="AH188" s="777"/>
      <c r="AI188" s="778">
        <v>0</v>
      </c>
    </row>
    <row r="189" spans="1:35" x14ac:dyDescent="0.2">
      <c r="A189" s="772" t="s">
        <v>15900</v>
      </c>
      <c r="B189" s="772">
        <v>5</v>
      </c>
      <c r="C189" s="9">
        <v>1400</v>
      </c>
      <c r="D189" s="9"/>
      <c r="E189" s="9"/>
      <c r="F189" s="9"/>
      <c r="G189" s="9"/>
      <c r="H189" s="9"/>
      <c r="I189" s="9"/>
      <c r="J189" s="9"/>
      <c r="K189" s="773">
        <v>1400</v>
      </c>
      <c r="L189" s="773">
        <v>4200</v>
      </c>
      <c r="M189" s="773">
        <v>1633</v>
      </c>
      <c r="N189" s="774">
        <v>5833</v>
      </c>
      <c r="O189" s="775">
        <v>22633</v>
      </c>
      <c r="P189" s="776">
        <v>113165</v>
      </c>
      <c r="Q189" s="777">
        <v>5</v>
      </c>
      <c r="R189" s="773">
        <v>1400</v>
      </c>
      <c r="S189" s="773"/>
      <c r="T189" s="773"/>
      <c r="U189" s="773"/>
      <c r="V189" s="773"/>
      <c r="W189" s="773"/>
      <c r="X189" s="773"/>
      <c r="Y189" s="773"/>
      <c r="Z189" s="773">
        <v>1400</v>
      </c>
      <c r="AA189" s="773">
        <v>4200</v>
      </c>
      <c r="AB189" s="773">
        <v>1633</v>
      </c>
      <c r="AC189" s="774">
        <v>5833</v>
      </c>
      <c r="AD189" s="775">
        <v>22633</v>
      </c>
      <c r="AE189" s="776">
        <v>113165</v>
      </c>
      <c r="AF189" s="776">
        <v>0</v>
      </c>
      <c r="AG189" s="778">
        <v>0</v>
      </c>
      <c r="AH189" s="777">
        <v>5</v>
      </c>
      <c r="AI189" s="778">
        <v>113165</v>
      </c>
    </row>
    <row r="190" spans="1:35" ht="12.75" thickBot="1" x14ac:dyDescent="0.25">
      <c r="A190" s="29"/>
      <c r="B190" s="52"/>
      <c r="C190" s="11"/>
      <c r="D190" s="11"/>
      <c r="E190" s="11"/>
      <c r="F190" s="11"/>
      <c r="G190" s="11"/>
      <c r="H190" s="11"/>
      <c r="I190" s="11"/>
      <c r="J190" s="11"/>
      <c r="K190" s="11"/>
      <c r="L190" s="11"/>
      <c r="M190" s="11"/>
      <c r="N190" s="10"/>
      <c r="O190" s="32"/>
      <c r="P190" s="33"/>
      <c r="Q190" s="52"/>
      <c r="R190" s="11"/>
      <c r="S190" s="11"/>
      <c r="T190" s="11"/>
      <c r="U190" s="11"/>
      <c r="V190" s="11"/>
      <c r="W190" s="11"/>
      <c r="X190" s="11"/>
      <c r="Y190" s="11"/>
      <c r="Z190" s="11"/>
      <c r="AA190" s="11"/>
      <c r="AB190" s="11"/>
      <c r="AC190" s="10"/>
      <c r="AD190" s="32"/>
      <c r="AE190" s="33"/>
      <c r="AF190" s="33"/>
      <c r="AG190" s="52"/>
      <c r="AH190" s="33"/>
      <c r="AI190" s="52"/>
    </row>
    <row r="191" spans="1:35" ht="12.75" thickBot="1" x14ac:dyDescent="0.25">
      <c r="A191" s="779" t="s">
        <v>0</v>
      </c>
      <c r="B191" s="780">
        <v>288</v>
      </c>
      <c r="C191" s="781">
        <v>76981</v>
      </c>
      <c r="D191" s="781">
        <v>0</v>
      </c>
      <c r="E191" s="781">
        <v>0</v>
      </c>
      <c r="F191" s="781">
        <v>0</v>
      </c>
      <c r="G191" s="781">
        <v>0</v>
      </c>
      <c r="H191" s="781">
        <v>0</v>
      </c>
      <c r="I191" s="781">
        <v>0</v>
      </c>
      <c r="J191" s="781">
        <v>0</v>
      </c>
      <c r="K191" s="781">
        <v>76981</v>
      </c>
      <c r="L191" s="781">
        <v>230943</v>
      </c>
      <c r="M191" s="781">
        <v>89810</v>
      </c>
      <c r="N191" s="781">
        <v>320753</v>
      </c>
      <c r="O191" s="781">
        <v>1244525</v>
      </c>
      <c r="P191" s="781">
        <v>22354407</v>
      </c>
      <c r="Q191" s="780">
        <v>288</v>
      </c>
      <c r="R191" s="781">
        <v>76981</v>
      </c>
      <c r="S191" s="781">
        <v>0</v>
      </c>
      <c r="T191" s="781">
        <v>0</v>
      </c>
      <c r="U191" s="781">
        <v>0</v>
      </c>
      <c r="V191" s="781">
        <v>0</v>
      </c>
      <c r="W191" s="781">
        <v>0</v>
      </c>
      <c r="X191" s="781">
        <v>0</v>
      </c>
      <c r="Y191" s="781">
        <v>0</v>
      </c>
      <c r="Z191" s="781">
        <v>76981</v>
      </c>
      <c r="AA191" s="781">
        <v>230943</v>
      </c>
      <c r="AB191" s="781">
        <v>89810</v>
      </c>
      <c r="AC191" s="781">
        <v>320753</v>
      </c>
      <c r="AD191" s="781">
        <v>1244525</v>
      </c>
      <c r="AE191" s="781">
        <v>22354407</v>
      </c>
      <c r="AF191" s="782"/>
      <c r="AG191" s="783"/>
      <c r="AH191" s="780">
        <v>288</v>
      </c>
      <c r="AI191" s="781">
        <v>22354407</v>
      </c>
    </row>
    <row r="192" spans="1:35" x14ac:dyDescent="0.2">
      <c r="A192" s="73" t="s">
        <v>83</v>
      </c>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H192" s="73"/>
      <c r="AI192" s="73"/>
    </row>
    <row r="193" spans="1:35" x14ac:dyDescent="0.2">
      <c r="A193" s="73" t="s">
        <v>84</v>
      </c>
      <c r="B193" s="73" t="s">
        <v>173</v>
      </c>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H193" s="73"/>
      <c r="AI193" s="73"/>
    </row>
    <row r="194" spans="1:35" x14ac:dyDescent="0.2">
      <c r="A194" s="73" t="s">
        <v>85</v>
      </c>
      <c r="B194" s="73" t="s">
        <v>86</v>
      </c>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H194" s="73"/>
      <c r="AI194" s="73"/>
    </row>
    <row r="195" spans="1:35" x14ac:dyDescent="0.2">
      <c r="A195" s="73" t="s">
        <v>87</v>
      </c>
      <c r="B195" s="73" t="s">
        <v>88</v>
      </c>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H195" s="73"/>
      <c r="AI195" s="73"/>
    </row>
    <row r="196" spans="1:35" x14ac:dyDescent="0.2">
      <c r="A196" s="73" t="s">
        <v>89</v>
      </c>
      <c r="B196" s="73" t="s">
        <v>90</v>
      </c>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H196" s="73"/>
      <c r="AI196" s="73"/>
    </row>
    <row r="197" spans="1:35" x14ac:dyDescent="0.2">
      <c r="A197" s="73"/>
      <c r="B197" s="73" t="s">
        <v>91</v>
      </c>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H197" s="73"/>
      <c r="AI197" s="73"/>
    </row>
    <row r="198" spans="1:35" x14ac:dyDescent="0.2">
      <c r="A198" s="73" t="s">
        <v>92</v>
      </c>
      <c r="B198" s="73" t="s">
        <v>164</v>
      </c>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H198" s="73"/>
      <c r="AI198" s="73"/>
    </row>
    <row r="199" spans="1:35" x14ac:dyDescent="0.2">
      <c r="A199" s="73"/>
      <c r="B199" s="73" t="s">
        <v>93</v>
      </c>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H199" s="73"/>
      <c r="AI199" s="73"/>
    </row>
    <row r="200" spans="1:35" x14ac:dyDescent="0.2">
      <c r="A200" s="73"/>
      <c r="B200" s="73" t="s">
        <v>94</v>
      </c>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H200" s="73"/>
      <c r="AI200" s="73"/>
    </row>
    <row r="201" spans="1:35" x14ac:dyDescent="0.2">
      <c r="A201" s="73"/>
      <c r="B201" s="73" t="s">
        <v>95</v>
      </c>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H201" s="73"/>
      <c r="AI201" s="73"/>
    </row>
    <row r="202" spans="1:35" x14ac:dyDescent="0.2">
      <c r="A202" s="73" t="s">
        <v>199</v>
      </c>
      <c r="B202" s="73" t="s">
        <v>200</v>
      </c>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H202" s="73"/>
      <c r="AI202" s="73"/>
    </row>
    <row r="203" spans="1:35" x14ac:dyDescent="0.2">
      <c r="A203" s="73" t="s">
        <v>201</v>
      </c>
      <c r="B203" s="73" t="s">
        <v>169</v>
      </c>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H203" s="73"/>
      <c r="AI203" s="73"/>
    </row>
    <row r="204" spans="1:35" x14ac:dyDescent="0.2">
      <c r="A204" s="73" t="s">
        <v>202</v>
      </c>
      <c r="B204" s="73" t="s">
        <v>165</v>
      </c>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H204" s="73"/>
      <c r="AI204" s="73"/>
    </row>
    <row r="205" spans="1:35" x14ac:dyDescent="0.2">
      <c r="A205" s="73"/>
      <c r="B205" s="73" t="s">
        <v>93</v>
      </c>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H205" s="73"/>
      <c r="AI205" s="73"/>
    </row>
    <row r="206" spans="1:35" x14ac:dyDescent="0.2">
      <c r="A206" s="73"/>
      <c r="B206" s="73" t="s">
        <v>94</v>
      </c>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H206" s="73"/>
      <c r="AI206" s="73"/>
    </row>
    <row r="207" spans="1:35" x14ac:dyDescent="0.2">
      <c r="A207" s="73"/>
      <c r="B207" s="73" t="s">
        <v>132</v>
      </c>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H207" s="73"/>
      <c r="AI207" s="73"/>
    </row>
    <row r="208" spans="1:35" x14ac:dyDescent="0.2">
      <c r="A208" s="73" t="s">
        <v>211</v>
      </c>
      <c r="B208" s="73" t="s">
        <v>212</v>
      </c>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H208" s="73"/>
      <c r="AI208" s="73"/>
    </row>
    <row r="209" spans="1:35" x14ac:dyDescent="0.2">
      <c r="A209" s="73" t="s">
        <v>209</v>
      </c>
      <c r="B209" s="73" t="s">
        <v>205</v>
      </c>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H209" s="73"/>
      <c r="AI209" s="73"/>
    </row>
    <row r="210" spans="1:35" x14ac:dyDescent="0.2">
      <c r="A210" s="73" t="s">
        <v>210</v>
      </c>
      <c r="B210" s="73" t="s">
        <v>213</v>
      </c>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H210" s="73"/>
      <c r="AI210" s="73"/>
    </row>
    <row r="211" spans="1:35" x14ac:dyDescent="0.2">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H211" s="73"/>
      <c r="AI211" s="73"/>
    </row>
    <row r="212" spans="1:35" x14ac:dyDescent="0.2">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H212" s="73"/>
      <c r="AI212" s="73"/>
    </row>
    <row r="213" spans="1:35" x14ac:dyDescent="0.2">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H213" s="73"/>
      <c r="AI213" s="73"/>
    </row>
    <row r="214" spans="1:35" hidden="1" x14ac:dyDescent="0.2">
      <c r="A214" s="60" t="s">
        <v>426</v>
      </c>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row>
    <row r="215" spans="1:35" hidden="1" x14ac:dyDescent="0.2">
      <c r="A215" s="60" t="s">
        <v>15901</v>
      </c>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row>
    <row r="216" spans="1:35" hidden="1" x14ac:dyDescent="0.2">
      <c r="A216" s="60" t="s">
        <v>15833</v>
      </c>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row>
    <row r="217" spans="1:35" ht="18.75" customHeight="1" x14ac:dyDescent="0.2">
      <c r="A217" s="61" t="s">
        <v>15902</v>
      </c>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2"/>
      <c r="AF217" s="62"/>
      <c r="AG217" s="62"/>
      <c r="AH217" s="62"/>
      <c r="AI217" s="62"/>
    </row>
    <row r="218" spans="1:35" ht="8.25" customHeight="1" thickBot="1" x14ac:dyDescent="0.25">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row>
    <row r="219" spans="1:35" ht="12.75" thickBot="1" x14ac:dyDescent="0.25">
      <c r="A219" s="1064" t="s">
        <v>60</v>
      </c>
      <c r="B219" s="1075" t="s">
        <v>347</v>
      </c>
      <c r="C219" s="1075"/>
      <c r="D219" s="1075"/>
      <c r="E219" s="1075"/>
      <c r="F219" s="1075"/>
      <c r="G219" s="1075"/>
      <c r="H219" s="1075"/>
      <c r="I219" s="1075"/>
      <c r="J219" s="1075"/>
      <c r="K219" s="1075"/>
      <c r="L219" s="1075"/>
      <c r="M219" s="1075"/>
      <c r="N219" s="1075"/>
      <c r="O219" s="1075"/>
      <c r="P219" s="1075"/>
      <c r="Q219" s="1076" t="s">
        <v>427</v>
      </c>
      <c r="R219" s="1075"/>
      <c r="S219" s="1075"/>
      <c r="T219" s="1075"/>
      <c r="U219" s="1075"/>
      <c r="V219" s="1075"/>
      <c r="W219" s="1075"/>
      <c r="X219" s="1075"/>
      <c r="Y219" s="1075"/>
      <c r="Z219" s="1075"/>
      <c r="AA219" s="1075"/>
      <c r="AB219" s="1075"/>
      <c r="AC219" s="1075"/>
      <c r="AD219" s="1075"/>
      <c r="AE219" s="1077"/>
      <c r="AF219" s="1078" t="s">
        <v>429</v>
      </c>
      <c r="AG219" s="1079"/>
      <c r="AH219" s="1078" t="s">
        <v>428</v>
      </c>
      <c r="AI219" s="1079"/>
    </row>
    <row r="220" spans="1:35" ht="103.5" x14ac:dyDescent="0.2">
      <c r="A220" s="1073"/>
      <c r="B220" s="124" t="s">
        <v>11</v>
      </c>
      <c r="C220" s="125" t="s">
        <v>158</v>
      </c>
      <c r="D220" s="126" t="s">
        <v>279</v>
      </c>
      <c r="E220" s="126" t="s">
        <v>160</v>
      </c>
      <c r="F220" s="126" t="s">
        <v>195</v>
      </c>
      <c r="G220" s="126" t="s">
        <v>196</v>
      </c>
      <c r="H220" s="126" t="s">
        <v>197</v>
      </c>
      <c r="I220" s="126" t="s">
        <v>198</v>
      </c>
      <c r="J220" s="126" t="s">
        <v>161</v>
      </c>
      <c r="K220" s="126" t="s">
        <v>162</v>
      </c>
      <c r="L220" s="126" t="s">
        <v>163</v>
      </c>
      <c r="M220" s="126" t="s">
        <v>194</v>
      </c>
      <c r="N220" s="127" t="s">
        <v>134</v>
      </c>
      <c r="O220" s="128" t="s">
        <v>168</v>
      </c>
      <c r="P220" s="129" t="s">
        <v>167</v>
      </c>
      <c r="Q220" s="124" t="s">
        <v>11</v>
      </c>
      <c r="R220" s="125" t="s">
        <v>158</v>
      </c>
      <c r="S220" s="126" t="s">
        <v>159</v>
      </c>
      <c r="T220" s="126" t="s">
        <v>160</v>
      </c>
      <c r="U220" s="126" t="s">
        <v>195</v>
      </c>
      <c r="V220" s="126" t="s">
        <v>196</v>
      </c>
      <c r="W220" s="126" t="s">
        <v>197</v>
      </c>
      <c r="X220" s="126" t="s">
        <v>198</v>
      </c>
      <c r="Y220" s="126" t="s">
        <v>161</v>
      </c>
      <c r="Z220" s="126" t="s">
        <v>162</v>
      </c>
      <c r="AA220" s="126" t="s">
        <v>163</v>
      </c>
      <c r="AB220" s="126" t="s">
        <v>194</v>
      </c>
      <c r="AC220" s="127" t="s">
        <v>134</v>
      </c>
      <c r="AD220" s="128" t="s">
        <v>168</v>
      </c>
      <c r="AE220" s="129" t="s">
        <v>348</v>
      </c>
      <c r="AF220" s="130" t="s">
        <v>172</v>
      </c>
      <c r="AG220" s="130" t="s">
        <v>171</v>
      </c>
      <c r="AH220" s="130" t="s">
        <v>11</v>
      </c>
      <c r="AI220" s="129" t="s">
        <v>349</v>
      </c>
    </row>
    <row r="221" spans="1:35" ht="12.75" thickBot="1" x14ac:dyDescent="0.25">
      <c r="A221" s="1074"/>
      <c r="B221" s="131" t="s">
        <v>61</v>
      </c>
      <c r="C221" s="132" t="s">
        <v>62</v>
      </c>
      <c r="D221" s="133" t="s">
        <v>63</v>
      </c>
      <c r="E221" s="133" t="s">
        <v>64</v>
      </c>
      <c r="F221" s="134" t="s">
        <v>65</v>
      </c>
      <c r="G221" s="134" t="s">
        <v>66</v>
      </c>
      <c r="H221" s="134" t="s">
        <v>96</v>
      </c>
      <c r="I221" s="134" t="s">
        <v>133</v>
      </c>
      <c r="J221" s="134" t="s">
        <v>166</v>
      </c>
      <c r="K221" s="134" t="s">
        <v>170</v>
      </c>
      <c r="L221" s="134" t="s">
        <v>203</v>
      </c>
      <c r="M221" s="134" t="s">
        <v>204</v>
      </c>
      <c r="N221" s="135" t="s">
        <v>206</v>
      </c>
      <c r="O221" s="136" t="s">
        <v>207</v>
      </c>
      <c r="P221" s="137" t="s">
        <v>208</v>
      </c>
      <c r="Q221" s="131" t="s">
        <v>61</v>
      </c>
      <c r="R221" s="132" t="s">
        <v>62</v>
      </c>
      <c r="S221" s="133" t="s">
        <v>63</v>
      </c>
      <c r="T221" s="133" t="s">
        <v>64</v>
      </c>
      <c r="U221" s="134" t="s">
        <v>65</v>
      </c>
      <c r="V221" s="134" t="s">
        <v>66</v>
      </c>
      <c r="W221" s="134" t="s">
        <v>96</v>
      </c>
      <c r="X221" s="134" t="s">
        <v>133</v>
      </c>
      <c r="Y221" s="134" t="s">
        <v>166</v>
      </c>
      <c r="Z221" s="134" t="s">
        <v>170</v>
      </c>
      <c r="AA221" s="134" t="s">
        <v>203</v>
      </c>
      <c r="AB221" s="134" t="s">
        <v>204</v>
      </c>
      <c r="AC221" s="135" t="s">
        <v>206</v>
      </c>
      <c r="AD221" s="136" t="s">
        <v>207</v>
      </c>
      <c r="AE221" s="137" t="s">
        <v>208</v>
      </c>
      <c r="AF221" s="138"/>
      <c r="AG221" s="131"/>
      <c r="AH221" s="138"/>
      <c r="AI221" s="131"/>
    </row>
    <row r="222" spans="1:35" x14ac:dyDescent="0.2">
      <c r="A222" s="28"/>
      <c r="B222" s="13"/>
      <c r="C222" s="9"/>
      <c r="D222" s="9"/>
      <c r="E222" s="9"/>
      <c r="F222" s="9"/>
      <c r="G222" s="9"/>
      <c r="H222" s="9"/>
      <c r="I222" s="9"/>
      <c r="J222" s="9"/>
      <c r="K222" s="9"/>
      <c r="L222" s="9"/>
      <c r="M222" s="9"/>
      <c r="N222" s="73"/>
      <c r="O222" s="31"/>
      <c r="P222" s="14"/>
      <c r="Q222" s="13"/>
      <c r="R222" s="9"/>
      <c r="S222" s="9"/>
      <c r="T222" s="9"/>
      <c r="U222" s="9"/>
      <c r="V222" s="9"/>
      <c r="W222" s="9"/>
      <c r="X222" s="9"/>
      <c r="Y222" s="9"/>
      <c r="Z222" s="9"/>
      <c r="AA222" s="9"/>
      <c r="AB222" s="9"/>
      <c r="AC222" s="73"/>
      <c r="AD222" s="31"/>
      <c r="AE222" s="14"/>
      <c r="AF222" s="14"/>
      <c r="AG222" s="13"/>
      <c r="AH222" s="14"/>
      <c r="AI222" s="13"/>
    </row>
    <row r="223" spans="1:35" x14ac:dyDescent="0.2">
      <c r="A223" s="13" t="s">
        <v>67</v>
      </c>
      <c r="B223" s="13"/>
      <c r="C223" s="9"/>
      <c r="D223" s="9"/>
      <c r="E223" s="9"/>
      <c r="F223" s="9"/>
      <c r="G223" s="9"/>
      <c r="H223" s="9"/>
      <c r="I223" s="9"/>
      <c r="J223" s="9"/>
      <c r="K223" s="9"/>
      <c r="L223" s="9"/>
      <c r="M223" s="9"/>
      <c r="N223" s="73"/>
      <c r="O223" s="31"/>
      <c r="P223" s="14"/>
      <c r="Q223" s="13"/>
      <c r="R223" s="9"/>
      <c r="S223" s="9"/>
      <c r="T223" s="9"/>
      <c r="U223" s="9"/>
      <c r="V223" s="9"/>
      <c r="W223" s="9"/>
      <c r="X223" s="9"/>
      <c r="Y223" s="9"/>
      <c r="Z223" s="9"/>
      <c r="AA223" s="9"/>
      <c r="AB223" s="9"/>
      <c r="AC223" s="73"/>
      <c r="AD223" s="31"/>
      <c r="AE223" s="14"/>
      <c r="AF223" s="14"/>
      <c r="AG223" s="13"/>
      <c r="AH223" s="14"/>
      <c r="AI223" s="13"/>
    </row>
    <row r="224" spans="1:35" x14ac:dyDescent="0.2">
      <c r="A224" s="13" t="s">
        <v>68</v>
      </c>
      <c r="B224" s="13"/>
      <c r="C224" s="9"/>
      <c r="D224" s="9"/>
      <c r="E224" s="9"/>
      <c r="F224" s="9"/>
      <c r="G224" s="9"/>
      <c r="H224" s="9"/>
      <c r="I224" s="9"/>
      <c r="J224" s="9"/>
      <c r="K224" s="9"/>
      <c r="L224" s="9"/>
      <c r="M224" s="9"/>
      <c r="N224" s="73"/>
      <c r="O224" s="31"/>
      <c r="P224" s="14"/>
      <c r="Q224" s="13"/>
      <c r="R224" s="9"/>
      <c r="S224" s="9"/>
      <c r="T224" s="9"/>
      <c r="U224" s="9"/>
      <c r="V224" s="9"/>
      <c r="W224" s="9"/>
      <c r="X224" s="9"/>
      <c r="Y224" s="9"/>
      <c r="Z224" s="9"/>
      <c r="AA224" s="9"/>
      <c r="AB224" s="9"/>
      <c r="AC224" s="73"/>
      <c r="AD224" s="31"/>
      <c r="AE224" s="14"/>
      <c r="AF224" s="14"/>
      <c r="AG224" s="13"/>
      <c r="AH224" s="14"/>
      <c r="AI224" s="13"/>
    </row>
    <row r="225" spans="1:35" x14ac:dyDescent="0.2">
      <c r="A225" s="13" t="s">
        <v>68</v>
      </c>
      <c r="B225" s="13"/>
      <c r="C225" s="9"/>
      <c r="D225" s="9"/>
      <c r="E225" s="9"/>
      <c r="F225" s="9"/>
      <c r="G225" s="9"/>
      <c r="H225" s="9"/>
      <c r="I225" s="9"/>
      <c r="J225" s="9"/>
      <c r="K225" s="9"/>
      <c r="L225" s="9"/>
      <c r="M225" s="9"/>
      <c r="N225" s="73"/>
      <c r="O225" s="31"/>
      <c r="P225" s="14"/>
      <c r="Q225" s="13"/>
      <c r="R225" s="9"/>
      <c r="S225" s="9"/>
      <c r="T225" s="9"/>
      <c r="U225" s="9"/>
      <c r="V225" s="9"/>
      <c r="W225" s="9"/>
      <c r="X225" s="9"/>
      <c r="Y225" s="9"/>
      <c r="Z225" s="9"/>
      <c r="AA225" s="9"/>
      <c r="AB225" s="9"/>
      <c r="AC225" s="73"/>
      <c r="AD225" s="31"/>
      <c r="AE225" s="14"/>
      <c r="AF225" s="14"/>
      <c r="AG225" s="13"/>
      <c r="AH225" s="14"/>
      <c r="AI225" s="13"/>
    </row>
    <row r="226" spans="1:35" x14ac:dyDescent="0.2">
      <c r="A226" s="13" t="s">
        <v>69</v>
      </c>
      <c r="B226" s="13"/>
      <c r="C226" s="9"/>
      <c r="D226" s="9"/>
      <c r="E226" s="9"/>
      <c r="F226" s="9"/>
      <c r="G226" s="9"/>
      <c r="H226" s="9"/>
      <c r="I226" s="9"/>
      <c r="J226" s="9"/>
      <c r="K226" s="9"/>
      <c r="L226" s="9"/>
      <c r="M226" s="9"/>
      <c r="N226" s="73"/>
      <c r="O226" s="31"/>
      <c r="P226" s="14"/>
      <c r="Q226" s="13"/>
      <c r="R226" s="9"/>
      <c r="S226" s="9"/>
      <c r="T226" s="9"/>
      <c r="U226" s="9"/>
      <c r="V226" s="9"/>
      <c r="W226" s="9"/>
      <c r="X226" s="9"/>
      <c r="Y226" s="9"/>
      <c r="Z226" s="9"/>
      <c r="AA226" s="9"/>
      <c r="AB226" s="9"/>
      <c r="AC226" s="73"/>
      <c r="AD226" s="31"/>
      <c r="AE226" s="14"/>
      <c r="AF226" s="14"/>
      <c r="AG226" s="13"/>
      <c r="AH226" s="14"/>
      <c r="AI226" s="13"/>
    </row>
    <row r="227" spans="1:35" x14ac:dyDescent="0.2">
      <c r="A227" s="13" t="s">
        <v>68</v>
      </c>
      <c r="B227" s="13"/>
      <c r="C227" s="9"/>
      <c r="D227" s="9"/>
      <c r="E227" s="9"/>
      <c r="F227" s="9"/>
      <c r="G227" s="9"/>
      <c r="H227" s="9"/>
      <c r="I227" s="9"/>
      <c r="J227" s="9"/>
      <c r="K227" s="9"/>
      <c r="L227" s="9"/>
      <c r="M227" s="9"/>
      <c r="N227" s="73"/>
      <c r="O227" s="31"/>
      <c r="P227" s="14"/>
      <c r="Q227" s="13"/>
      <c r="R227" s="9"/>
      <c r="S227" s="9"/>
      <c r="T227" s="9"/>
      <c r="U227" s="9"/>
      <c r="V227" s="9"/>
      <c r="W227" s="9"/>
      <c r="X227" s="9"/>
      <c r="Y227" s="9"/>
      <c r="Z227" s="9"/>
      <c r="AA227" s="9"/>
      <c r="AB227" s="9"/>
      <c r="AC227" s="73"/>
      <c r="AD227" s="31"/>
      <c r="AE227" s="14"/>
      <c r="AF227" s="14"/>
      <c r="AG227" s="13"/>
      <c r="AH227" s="14"/>
      <c r="AI227" s="13"/>
    </row>
    <row r="228" spans="1:35" x14ac:dyDescent="0.2">
      <c r="A228" s="13" t="s">
        <v>68</v>
      </c>
      <c r="B228" s="13"/>
      <c r="C228" s="9"/>
      <c r="D228" s="9"/>
      <c r="E228" s="9"/>
      <c r="F228" s="9"/>
      <c r="G228" s="9"/>
      <c r="H228" s="9"/>
      <c r="I228" s="9"/>
      <c r="J228" s="9"/>
      <c r="K228" s="9"/>
      <c r="L228" s="9"/>
      <c r="M228" s="9"/>
      <c r="N228" s="73"/>
      <c r="O228" s="31"/>
      <c r="P228" s="14"/>
      <c r="Q228" s="13"/>
      <c r="R228" s="9"/>
      <c r="S228" s="9"/>
      <c r="T228" s="9"/>
      <c r="U228" s="9"/>
      <c r="V228" s="9"/>
      <c r="W228" s="9"/>
      <c r="X228" s="9"/>
      <c r="Y228" s="9"/>
      <c r="Z228" s="9"/>
      <c r="AA228" s="9"/>
      <c r="AB228" s="9"/>
      <c r="AC228" s="73"/>
      <c r="AD228" s="31"/>
      <c r="AE228" s="14"/>
      <c r="AF228" s="14"/>
      <c r="AG228" s="13"/>
      <c r="AH228" s="14"/>
      <c r="AI228" s="13"/>
    </row>
    <row r="229" spans="1:35" x14ac:dyDescent="0.2">
      <c r="A229" s="13" t="s">
        <v>70</v>
      </c>
      <c r="B229" s="13"/>
      <c r="C229" s="9"/>
      <c r="D229" s="9"/>
      <c r="E229" s="9"/>
      <c r="F229" s="9"/>
      <c r="G229" s="9"/>
      <c r="H229" s="9"/>
      <c r="I229" s="9"/>
      <c r="J229" s="9"/>
      <c r="K229" s="9"/>
      <c r="L229" s="9"/>
      <c r="M229" s="9"/>
      <c r="N229" s="73"/>
      <c r="O229" s="31"/>
      <c r="P229" s="14"/>
      <c r="Q229" s="13"/>
      <c r="R229" s="9"/>
      <c r="S229" s="9"/>
      <c r="T229" s="9"/>
      <c r="U229" s="9"/>
      <c r="V229" s="9"/>
      <c r="W229" s="9"/>
      <c r="X229" s="9"/>
      <c r="Y229" s="9"/>
      <c r="Z229" s="9"/>
      <c r="AA229" s="9"/>
      <c r="AB229" s="9"/>
      <c r="AC229" s="73"/>
      <c r="AD229" s="31"/>
      <c r="AE229" s="14"/>
      <c r="AF229" s="14"/>
      <c r="AG229" s="13"/>
      <c r="AH229" s="14"/>
      <c r="AI229" s="13"/>
    </row>
    <row r="230" spans="1:35" x14ac:dyDescent="0.2">
      <c r="A230" s="13" t="s">
        <v>68</v>
      </c>
      <c r="B230" s="13"/>
      <c r="C230" s="9"/>
      <c r="D230" s="9"/>
      <c r="E230" s="9"/>
      <c r="F230" s="9"/>
      <c r="G230" s="9"/>
      <c r="H230" s="9"/>
      <c r="I230" s="9"/>
      <c r="J230" s="9"/>
      <c r="K230" s="9"/>
      <c r="L230" s="9"/>
      <c r="M230" s="9"/>
      <c r="N230" s="73"/>
      <c r="O230" s="31"/>
      <c r="P230" s="14"/>
      <c r="Q230" s="13"/>
      <c r="R230" s="9"/>
      <c r="S230" s="9"/>
      <c r="T230" s="9"/>
      <c r="U230" s="9"/>
      <c r="V230" s="9"/>
      <c r="W230" s="9"/>
      <c r="X230" s="9"/>
      <c r="Y230" s="9"/>
      <c r="Z230" s="9"/>
      <c r="AA230" s="9"/>
      <c r="AB230" s="9"/>
      <c r="AC230" s="73"/>
      <c r="AD230" s="31"/>
      <c r="AE230" s="14"/>
      <c r="AF230" s="14"/>
      <c r="AG230" s="13"/>
      <c r="AH230" s="14"/>
      <c r="AI230" s="13"/>
    </row>
    <row r="231" spans="1:35" x14ac:dyDescent="0.2">
      <c r="A231" s="13" t="s">
        <v>68</v>
      </c>
      <c r="B231" s="13"/>
      <c r="C231" s="9"/>
      <c r="D231" s="9"/>
      <c r="E231" s="9"/>
      <c r="F231" s="9"/>
      <c r="G231" s="9"/>
      <c r="H231" s="9"/>
      <c r="I231" s="9"/>
      <c r="J231" s="9"/>
      <c r="K231" s="9"/>
      <c r="L231" s="9"/>
      <c r="M231" s="9"/>
      <c r="N231" s="73"/>
      <c r="O231" s="31"/>
      <c r="P231" s="14"/>
      <c r="Q231" s="13"/>
      <c r="R231" s="9"/>
      <c r="S231" s="9"/>
      <c r="T231" s="9"/>
      <c r="U231" s="9"/>
      <c r="V231" s="9"/>
      <c r="W231" s="9"/>
      <c r="X231" s="9"/>
      <c r="Y231" s="9"/>
      <c r="Z231" s="9"/>
      <c r="AA231" s="9"/>
      <c r="AB231" s="9"/>
      <c r="AC231" s="73"/>
      <c r="AD231" s="31"/>
      <c r="AE231" s="14"/>
      <c r="AF231" s="14"/>
      <c r="AG231" s="13"/>
      <c r="AH231" s="14"/>
      <c r="AI231" s="13"/>
    </row>
    <row r="232" spans="1:35" x14ac:dyDescent="0.2">
      <c r="A232" s="13" t="s">
        <v>71</v>
      </c>
      <c r="B232" s="13"/>
      <c r="C232" s="9"/>
      <c r="D232" s="9"/>
      <c r="E232" s="9"/>
      <c r="F232" s="9"/>
      <c r="G232" s="9"/>
      <c r="H232" s="9"/>
      <c r="I232" s="9"/>
      <c r="J232" s="9"/>
      <c r="K232" s="9"/>
      <c r="L232" s="9"/>
      <c r="M232" s="9"/>
      <c r="N232" s="73"/>
      <c r="O232" s="31"/>
      <c r="P232" s="14"/>
      <c r="Q232" s="13"/>
      <c r="R232" s="9"/>
      <c r="S232" s="9"/>
      <c r="T232" s="9"/>
      <c r="U232" s="9"/>
      <c r="V232" s="9"/>
      <c r="W232" s="9"/>
      <c r="X232" s="9"/>
      <c r="Y232" s="9"/>
      <c r="Z232" s="9"/>
      <c r="AA232" s="9"/>
      <c r="AB232" s="9"/>
      <c r="AC232" s="73"/>
      <c r="AD232" s="31"/>
      <c r="AE232" s="14"/>
      <c r="AF232" s="14"/>
      <c r="AG232" s="13"/>
      <c r="AH232" s="14"/>
      <c r="AI232" s="13"/>
    </row>
    <row r="233" spans="1:35" x14ac:dyDescent="0.2">
      <c r="A233" s="13" t="s">
        <v>68</v>
      </c>
      <c r="B233" s="13"/>
      <c r="C233" s="9"/>
      <c r="D233" s="9"/>
      <c r="E233" s="9"/>
      <c r="F233" s="9"/>
      <c r="G233" s="9"/>
      <c r="H233" s="9"/>
      <c r="I233" s="9"/>
      <c r="J233" s="9"/>
      <c r="K233" s="9"/>
      <c r="L233" s="9"/>
      <c r="M233" s="9"/>
      <c r="N233" s="73"/>
      <c r="O233" s="31"/>
      <c r="P233" s="14"/>
      <c r="Q233" s="13"/>
      <c r="R233" s="9"/>
      <c r="S233" s="9"/>
      <c r="T233" s="9"/>
      <c r="U233" s="9"/>
      <c r="V233" s="9"/>
      <c r="W233" s="9"/>
      <c r="X233" s="9"/>
      <c r="Y233" s="9"/>
      <c r="Z233" s="9"/>
      <c r="AA233" s="9"/>
      <c r="AB233" s="9"/>
      <c r="AC233" s="73"/>
      <c r="AD233" s="31"/>
      <c r="AE233" s="14"/>
      <c r="AF233" s="14"/>
      <c r="AG233" s="13"/>
      <c r="AH233" s="14"/>
      <c r="AI233" s="13"/>
    </row>
    <row r="234" spans="1:35" x14ac:dyDescent="0.2">
      <c r="A234" s="13" t="s">
        <v>68</v>
      </c>
      <c r="B234" s="13"/>
      <c r="C234" s="9"/>
      <c r="D234" s="9"/>
      <c r="E234" s="9"/>
      <c r="F234" s="9"/>
      <c r="G234" s="9"/>
      <c r="H234" s="9"/>
      <c r="I234" s="9"/>
      <c r="J234" s="9"/>
      <c r="K234" s="9"/>
      <c r="L234" s="9"/>
      <c r="M234" s="9"/>
      <c r="N234" s="73"/>
      <c r="O234" s="31"/>
      <c r="P234" s="14"/>
      <c r="Q234" s="13"/>
      <c r="R234" s="9"/>
      <c r="S234" s="9"/>
      <c r="T234" s="9"/>
      <c r="U234" s="9"/>
      <c r="V234" s="9"/>
      <c r="W234" s="9"/>
      <c r="X234" s="9"/>
      <c r="Y234" s="9"/>
      <c r="Z234" s="9"/>
      <c r="AA234" s="9"/>
      <c r="AB234" s="9"/>
      <c r="AC234" s="73"/>
      <c r="AD234" s="31"/>
      <c r="AE234" s="14"/>
      <c r="AF234" s="14"/>
      <c r="AG234" s="13"/>
      <c r="AH234" s="14"/>
      <c r="AI234" s="13"/>
    </row>
    <row r="235" spans="1:35" x14ac:dyDescent="0.2">
      <c r="A235" s="13" t="s">
        <v>72</v>
      </c>
      <c r="B235" s="13"/>
      <c r="C235" s="9"/>
      <c r="D235" s="9"/>
      <c r="E235" s="9"/>
      <c r="F235" s="9"/>
      <c r="G235" s="9"/>
      <c r="H235" s="9"/>
      <c r="I235" s="9"/>
      <c r="J235" s="9"/>
      <c r="K235" s="9"/>
      <c r="L235" s="9"/>
      <c r="M235" s="9"/>
      <c r="N235" s="73"/>
      <c r="O235" s="31"/>
      <c r="P235" s="14"/>
      <c r="Q235" s="13"/>
      <c r="R235" s="9"/>
      <c r="S235" s="9"/>
      <c r="T235" s="9"/>
      <c r="U235" s="9"/>
      <c r="V235" s="9"/>
      <c r="W235" s="9"/>
      <c r="X235" s="9"/>
      <c r="Y235" s="9"/>
      <c r="Z235" s="9"/>
      <c r="AA235" s="9"/>
      <c r="AB235" s="9"/>
      <c r="AC235" s="73"/>
      <c r="AD235" s="31"/>
      <c r="AE235" s="14"/>
      <c r="AF235" s="14"/>
      <c r="AG235" s="13"/>
      <c r="AH235" s="14"/>
      <c r="AI235" s="13"/>
    </row>
    <row r="236" spans="1:35" x14ac:dyDescent="0.2">
      <c r="A236" s="13" t="s">
        <v>68</v>
      </c>
      <c r="B236" s="13"/>
      <c r="C236" s="9"/>
      <c r="D236" s="9"/>
      <c r="E236" s="9"/>
      <c r="F236" s="9"/>
      <c r="G236" s="9"/>
      <c r="H236" s="9"/>
      <c r="I236" s="9"/>
      <c r="J236" s="9"/>
      <c r="K236" s="9"/>
      <c r="L236" s="9"/>
      <c r="M236" s="9"/>
      <c r="N236" s="73"/>
      <c r="O236" s="31"/>
      <c r="P236" s="14"/>
      <c r="Q236" s="13"/>
      <c r="R236" s="9"/>
      <c r="S236" s="9"/>
      <c r="T236" s="9"/>
      <c r="U236" s="9"/>
      <c r="V236" s="9"/>
      <c r="W236" s="9"/>
      <c r="X236" s="9"/>
      <c r="Y236" s="9"/>
      <c r="Z236" s="9"/>
      <c r="AA236" s="9"/>
      <c r="AB236" s="9"/>
      <c r="AC236" s="73"/>
      <c r="AD236" s="31"/>
      <c r="AE236" s="14"/>
      <c r="AF236" s="14"/>
      <c r="AG236" s="13"/>
      <c r="AH236" s="14"/>
      <c r="AI236" s="13"/>
    </row>
    <row r="237" spans="1:35" x14ac:dyDescent="0.2">
      <c r="A237" s="13" t="s">
        <v>68</v>
      </c>
      <c r="B237" s="13"/>
      <c r="C237" s="9"/>
      <c r="D237" s="9"/>
      <c r="E237" s="9"/>
      <c r="F237" s="9"/>
      <c r="G237" s="9"/>
      <c r="H237" s="9"/>
      <c r="I237" s="9"/>
      <c r="J237" s="9"/>
      <c r="K237" s="9"/>
      <c r="L237" s="9"/>
      <c r="M237" s="9"/>
      <c r="N237" s="73"/>
      <c r="O237" s="31"/>
      <c r="P237" s="14"/>
      <c r="Q237" s="13"/>
      <c r="R237" s="9"/>
      <c r="S237" s="9"/>
      <c r="T237" s="9"/>
      <c r="U237" s="9"/>
      <c r="V237" s="9"/>
      <c r="W237" s="9"/>
      <c r="X237" s="9"/>
      <c r="Y237" s="9"/>
      <c r="Z237" s="9"/>
      <c r="AA237" s="9"/>
      <c r="AB237" s="9"/>
      <c r="AC237" s="73"/>
      <c r="AD237" s="31"/>
      <c r="AE237" s="14"/>
      <c r="AF237" s="14"/>
      <c r="AG237" s="13"/>
      <c r="AH237" s="14"/>
      <c r="AI237" s="13"/>
    </row>
    <row r="238" spans="1:35" x14ac:dyDescent="0.2">
      <c r="A238" s="13" t="s">
        <v>73</v>
      </c>
      <c r="B238" s="13"/>
      <c r="C238" s="9"/>
      <c r="D238" s="9"/>
      <c r="E238" s="9"/>
      <c r="F238" s="9"/>
      <c r="G238" s="9"/>
      <c r="H238" s="9"/>
      <c r="I238" s="9"/>
      <c r="J238" s="9"/>
      <c r="K238" s="9"/>
      <c r="L238" s="9"/>
      <c r="M238" s="9"/>
      <c r="N238" s="73"/>
      <c r="O238" s="31"/>
      <c r="P238" s="14"/>
      <c r="Q238" s="13"/>
      <c r="R238" s="9"/>
      <c r="S238" s="9"/>
      <c r="T238" s="9"/>
      <c r="U238" s="9"/>
      <c r="V238" s="9"/>
      <c r="W238" s="9"/>
      <c r="X238" s="9"/>
      <c r="Y238" s="9"/>
      <c r="Z238" s="9"/>
      <c r="AA238" s="9"/>
      <c r="AB238" s="9"/>
      <c r="AC238" s="73"/>
      <c r="AD238" s="31"/>
      <c r="AE238" s="14"/>
      <c r="AF238" s="14"/>
      <c r="AG238" s="13"/>
      <c r="AH238" s="14"/>
      <c r="AI238" s="13"/>
    </row>
    <row r="239" spans="1:35" x14ac:dyDescent="0.2">
      <c r="A239" s="13" t="s">
        <v>68</v>
      </c>
      <c r="B239" s="13"/>
      <c r="C239" s="9"/>
      <c r="D239" s="9"/>
      <c r="E239" s="9"/>
      <c r="F239" s="9"/>
      <c r="G239" s="9"/>
      <c r="H239" s="9"/>
      <c r="I239" s="9"/>
      <c r="J239" s="9"/>
      <c r="K239" s="9"/>
      <c r="L239" s="9"/>
      <c r="M239" s="9"/>
      <c r="N239" s="73"/>
      <c r="O239" s="31"/>
      <c r="P239" s="14"/>
      <c r="Q239" s="13"/>
      <c r="R239" s="9"/>
      <c r="S239" s="9"/>
      <c r="T239" s="9"/>
      <c r="U239" s="9"/>
      <c r="V239" s="9"/>
      <c r="W239" s="9"/>
      <c r="X239" s="9"/>
      <c r="Y239" s="9"/>
      <c r="Z239" s="9"/>
      <c r="AA239" s="9"/>
      <c r="AB239" s="9"/>
      <c r="AC239" s="73"/>
      <c r="AD239" s="31"/>
      <c r="AE239" s="14"/>
      <c r="AF239" s="14"/>
      <c r="AG239" s="13"/>
      <c r="AH239" s="14"/>
      <c r="AI239" s="13"/>
    </row>
    <row r="240" spans="1:35" x14ac:dyDescent="0.2">
      <c r="A240" s="13" t="s">
        <v>68</v>
      </c>
      <c r="B240" s="13"/>
      <c r="C240" s="9"/>
      <c r="D240" s="9"/>
      <c r="E240" s="9"/>
      <c r="F240" s="9"/>
      <c r="G240" s="9"/>
      <c r="H240" s="9"/>
      <c r="I240" s="9"/>
      <c r="J240" s="9"/>
      <c r="K240" s="9"/>
      <c r="L240" s="9"/>
      <c r="M240" s="9"/>
      <c r="N240" s="73"/>
      <c r="O240" s="31"/>
      <c r="P240" s="14"/>
      <c r="Q240" s="13"/>
      <c r="R240" s="9"/>
      <c r="S240" s="9"/>
      <c r="T240" s="9"/>
      <c r="U240" s="9"/>
      <c r="V240" s="9"/>
      <c r="W240" s="9"/>
      <c r="X240" s="9"/>
      <c r="Y240" s="9"/>
      <c r="Z240" s="9"/>
      <c r="AA240" s="9"/>
      <c r="AB240" s="9"/>
      <c r="AC240" s="73"/>
      <c r="AD240" s="31"/>
      <c r="AE240" s="14"/>
      <c r="AF240" s="14"/>
      <c r="AG240" s="13"/>
      <c r="AH240" s="14"/>
      <c r="AI240" s="13"/>
    </row>
    <row r="241" spans="1:35" x14ac:dyDescent="0.2">
      <c r="A241" s="13" t="s">
        <v>74</v>
      </c>
      <c r="B241" s="13"/>
      <c r="C241" s="9"/>
      <c r="D241" s="9"/>
      <c r="E241" s="9"/>
      <c r="F241" s="9"/>
      <c r="G241" s="9"/>
      <c r="H241" s="9"/>
      <c r="I241" s="9"/>
      <c r="J241" s="9"/>
      <c r="K241" s="9"/>
      <c r="L241" s="9"/>
      <c r="M241" s="9"/>
      <c r="N241" s="73"/>
      <c r="O241" s="31"/>
      <c r="P241" s="14"/>
      <c r="Q241" s="13"/>
      <c r="R241" s="9"/>
      <c r="S241" s="9"/>
      <c r="T241" s="9"/>
      <c r="U241" s="9"/>
      <c r="V241" s="9"/>
      <c r="W241" s="9"/>
      <c r="X241" s="9"/>
      <c r="Y241" s="9"/>
      <c r="Z241" s="9"/>
      <c r="AA241" s="9"/>
      <c r="AB241" s="9"/>
      <c r="AC241" s="73"/>
      <c r="AD241" s="31"/>
      <c r="AE241" s="14"/>
      <c r="AF241" s="14"/>
      <c r="AG241" s="13"/>
      <c r="AH241" s="14"/>
      <c r="AI241" s="13"/>
    </row>
    <row r="242" spans="1:35" x14ac:dyDescent="0.2">
      <c r="A242" s="13" t="s">
        <v>68</v>
      </c>
      <c r="B242" s="13"/>
      <c r="C242" s="9"/>
      <c r="D242" s="9"/>
      <c r="E242" s="9"/>
      <c r="F242" s="9"/>
      <c r="G242" s="9"/>
      <c r="H242" s="9"/>
      <c r="I242" s="9"/>
      <c r="J242" s="9"/>
      <c r="K242" s="9"/>
      <c r="L242" s="9"/>
      <c r="M242" s="9"/>
      <c r="N242" s="73"/>
      <c r="O242" s="31"/>
      <c r="P242" s="14"/>
      <c r="Q242" s="13"/>
      <c r="R242" s="9"/>
      <c r="S242" s="9"/>
      <c r="T242" s="9"/>
      <c r="U242" s="9"/>
      <c r="V242" s="9"/>
      <c r="W242" s="9"/>
      <c r="X242" s="9"/>
      <c r="Y242" s="9"/>
      <c r="Z242" s="9"/>
      <c r="AA242" s="9"/>
      <c r="AB242" s="9"/>
      <c r="AC242" s="73"/>
      <c r="AD242" s="31"/>
      <c r="AE242" s="14"/>
      <c r="AF242" s="14"/>
      <c r="AG242" s="13"/>
      <c r="AH242" s="14"/>
      <c r="AI242" s="13"/>
    </row>
    <row r="243" spans="1:35" x14ac:dyDescent="0.2">
      <c r="A243" s="13" t="s">
        <v>68</v>
      </c>
      <c r="B243" s="13"/>
      <c r="C243" s="9"/>
      <c r="D243" s="9"/>
      <c r="E243" s="9"/>
      <c r="F243" s="9"/>
      <c r="G243" s="9"/>
      <c r="H243" s="9"/>
      <c r="I243" s="9"/>
      <c r="J243" s="9"/>
      <c r="K243" s="9"/>
      <c r="L243" s="9"/>
      <c r="M243" s="9"/>
      <c r="N243" s="73"/>
      <c r="O243" s="31"/>
      <c r="P243" s="14"/>
      <c r="Q243" s="13"/>
      <c r="R243" s="9"/>
      <c r="S243" s="9"/>
      <c r="T243" s="9"/>
      <c r="U243" s="9"/>
      <c r="V243" s="9"/>
      <c r="W243" s="9"/>
      <c r="X243" s="9"/>
      <c r="Y243" s="9"/>
      <c r="Z243" s="9"/>
      <c r="AA243" s="9"/>
      <c r="AB243" s="9"/>
      <c r="AC243" s="73"/>
      <c r="AD243" s="31"/>
      <c r="AE243" s="14"/>
      <c r="AF243" s="14"/>
      <c r="AG243" s="13"/>
      <c r="AH243" s="14"/>
      <c r="AI243" s="13"/>
    </row>
    <row r="244" spans="1:35" x14ac:dyDescent="0.2">
      <c r="A244" s="13" t="s">
        <v>75</v>
      </c>
      <c r="B244" s="13"/>
      <c r="C244" s="9"/>
      <c r="D244" s="9"/>
      <c r="E244" s="9"/>
      <c r="F244" s="9"/>
      <c r="G244" s="9"/>
      <c r="H244" s="9"/>
      <c r="I244" s="9"/>
      <c r="J244" s="9"/>
      <c r="K244" s="9"/>
      <c r="L244" s="9"/>
      <c r="M244" s="9"/>
      <c r="N244" s="73"/>
      <c r="O244" s="31"/>
      <c r="P244" s="14"/>
      <c r="Q244" s="13"/>
      <c r="R244" s="9"/>
      <c r="S244" s="9"/>
      <c r="T244" s="9"/>
      <c r="U244" s="9"/>
      <c r="V244" s="9"/>
      <c r="W244" s="9"/>
      <c r="X244" s="9"/>
      <c r="Y244" s="9"/>
      <c r="Z244" s="9"/>
      <c r="AA244" s="9"/>
      <c r="AB244" s="9"/>
      <c r="AC244" s="73"/>
      <c r="AD244" s="31"/>
      <c r="AE244" s="14"/>
      <c r="AF244" s="14"/>
      <c r="AG244" s="13"/>
      <c r="AH244" s="14"/>
      <c r="AI244" s="13"/>
    </row>
    <row r="245" spans="1:35" x14ac:dyDescent="0.2">
      <c r="A245" s="13" t="s">
        <v>68</v>
      </c>
      <c r="B245" s="13"/>
      <c r="C245" s="9"/>
      <c r="D245" s="9"/>
      <c r="E245" s="9"/>
      <c r="F245" s="9"/>
      <c r="G245" s="9"/>
      <c r="H245" s="9"/>
      <c r="I245" s="9"/>
      <c r="J245" s="9"/>
      <c r="K245" s="9"/>
      <c r="L245" s="9"/>
      <c r="M245" s="9"/>
      <c r="N245" s="73"/>
      <c r="O245" s="31"/>
      <c r="P245" s="14"/>
      <c r="Q245" s="13"/>
      <c r="R245" s="9"/>
      <c r="S245" s="9"/>
      <c r="T245" s="9"/>
      <c r="U245" s="9"/>
      <c r="V245" s="9"/>
      <c r="W245" s="9"/>
      <c r="X245" s="9"/>
      <c r="Y245" s="9"/>
      <c r="Z245" s="9"/>
      <c r="AA245" s="9"/>
      <c r="AB245" s="9"/>
      <c r="AC245" s="73"/>
      <c r="AD245" s="31"/>
      <c r="AE245" s="14"/>
      <c r="AF245" s="14"/>
      <c r="AG245" s="13"/>
      <c r="AH245" s="14"/>
      <c r="AI245" s="13"/>
    </row>
    <row r="246" spans="1:35" x14ac:dyDescent="0.2">
      <c r="A246" s="13" t="s">
        <v>68</v>
      </c>
      <c r="B246" s="13"/>
      <c r="C246" s="9"/>
      <c r="D246" s="9"/>
      <c r="E246" s="9"/>
      <c r="F246" s="9"/>
      <c r="G246" s="9"/>
      <c r="H246" s="9"/>
      <c r="I246" s="9"/>
      <c r="J246" s="9"/>
      <c r="K246" s="9"/>
      <c r="L246" s="9"/>
      <c r="M246" s="9"/>
      <c r="N246" s="73"/>
      <c r="O246" s="31"/>
      <c r="P246" s="14"/>
      <c r="Q246" s="13"/>
      <c r="R246" s="9"/>
      <c r="S246" s="9"/>
      <c r="T246" s="9"/>
      <c r="U246" s="9"/>
      <c r="V246" s="9"/>
      <c r="W246" s="9"/>
      <c r="X246" s="9"/>
      <c r="Y246" s="9"/>
      <c r="Z246" s="9"/>
      <c r="AA246" s="9"/>
      <c r="AB246" s="9"/>
      <c r="AC246" s="73"/>
      <c r="AD246" s="31"/>
      <c r="AE246" s="14"/>
      <c r="AF246" s="14"/>
      <c r="AG246" s="13"/>
      <c r="AH246" s="14"/>
      <c r="AI246" s="13"/>
    </row>
    <row r="247" spans="1:35" x14ac:dyDescent="0.2">
      <c r="A247" s="13" t="s">
        <v>76</v>
      </c>
      <c r="B247" s="13"/>
      <c r="C247" s="9"/>
      <c r="D247" s="9"/>
      <c r="E247" s="9"/>
      <c r="F247" s="9"/>
      <c r="G247" s="9"/>
      <c r="H247" s="9"/>
      <c r="I247" s="9"/>
      <c r="J247" s="9"/>
      <c r="K247" s="9"/>
      <c r="L247" s="9"/>
      <c r="M247" s="9"/>
      <c r="N247" s="73"/>
      <c r="O247" s="31"/>
      <c r="P247" s="14"/>
      <c r="Q247" s="13"/>
      <c r="R247" s="9"/>
      <c r="S247" s="9"/>
      <c r="T247" s="9"/>
      <c r="U247" s="9"/>
      <c r="V247" s="9"/>
      <c r="W247" s="9"/>
      <c r="X247" s="9"/>
      <c r="Y247" s="9"/>
      <c r="Z247" s="9"/>
      <c r="AA247" s="9"/>
      <c r="AB247" s="9"/>
      <c r="AC247" s="73"/>
      <c r="AD247" s="31"/>
      <c r="AE247" s="14"/>
      <c r="AF247" s="14"/>
      <c r="AG247" s="13"/>
      <c r="AH247" s="14"/>
      <c r="AI247" s="13"/>
    </row>
    <row r="248" spans="1:35" x14ac:dyDescent="0.2">
      <c r="A248" s="13" t="s">
        <v>68</v>
      </c>
      <c r="B248" s="13"/>
      <c r="C248" s="9"/>
      <c r="D248" s="9"/>
      <c r="E248" s="9"/>
      <c r="F248" s="9"/>
      <c r="G248" s="9"/>
      <c r="H248" s="9"/>
      <c r="I248" s="9"/>
      <c r="J248" s="9"/>
      <c r="K248" s="9"/>
      <c r="L248" s="9"/>
      <c r="M248" s="9"/>
      <c r="N248" s="73"/>
      <c r="O248" s="31"/>
      <c r="P248" s="14"/>
      <c r="Q248" s="13"/>
      <c r="R248" s="9"/>
      <c r="S248" s="9"/>
      <c r="T248" s="9"/>
      <c r="U248" s="9"/>
      <c r="V248" s="9"/>
      <c r="W248" s="9"/>
      <c r="X248" s="9"/>
      <c r="Y248" s="9"/>
      <c r="Z248" s="9"/>
      <c r="AA248" s="9"/>
      <c r="AB248" s="9"/>
      <c r="AC248" s="73"/>
      <c r="AD248" s="31"/>
      <c r="AE248" s="14"/>
      <c r="AF248" s="14"/>
      <c r="AG248" s="13"/>
      <c r="AH248" s="14"/>
      <c r="AI248" s="13"/>
    </row>
    <row r="249" spans="1:35" x14ac:dyDescent="0.2">
      <c r="A249" s="13" t="s">
        <v>68</v>
      </c>
      <c r="B249" s="13"/>
      <c r="C249" s="9"/>
      <c r="D249" s="9"/>
      <c r="E249" s="9"/>
      <c r="F249" s="9"/>
      <c r="G249" s="9"/>
      <c r="H249" s="9"/>
      <c r="I249" s="9"/>
      <c r="J249" s="9"/>
      <c r="K249" s="9"/>
      <c r="L249" s="9"/>
      <c r="M249" s="9"/>
      <c r="N249" s="73"/>
      <c r="O249" s="31"/>
      <c r="P249" s="14"/>
      <c r="Q249" s="13"/>
      <c r="R249" s="9"/>
      <c r="S249" s="9"/>
      <c r="T249" s="9"/>
      <c r="U249" s="9"/>
      <c r="V249" s="9"/>
      <c r="W249" s="9"/>
      <c r="X249" s="9"/>
      <c r="Y249" s="9"/>
      <c r="Z249" s="9"/>
      <c r="AA249" s="9"/>
      <c r="AB249" s="9"/>
      <c r="AC249" s="73"/>
      <c r="AD249" s="31"/>
      <c r="AE249" s="14"/>
      <c r="AF249" s="14"/>
      <c r="AG249" s="13"/>
      <c r="AH249" s="14"/>
      <c r="AI249" s="13"/>
    </row>
    <row r="250" spans="1:35" x14ac:dyDescent="0.2">
      <c r="A250" s="13" t="s">
        <v>77</v>
      </c>
      <c r="B250" s="13"/>
      <c r="C250" s="9"/>
      <c r="D250" s="9"/>
      <c r="E250" s="9"/>
      <c r="F250" s="9"/>
      <c r="G250" s="9"/>
      <c r="H250" s="9"/>
      <c r="I250" s="9"/>
      <c r="J250" s="9"/>
      <c r="K250" s="9"/>
      <c r="L250" s="9"/>
      <c r="M250" s="9"/>
      <c r="N250" s="73"/>
      <c r="O250" s="31"/>
      <c r="P250" s="14"/>
      <c r="Q250" s="13"/>
      <c r="R250" s="9"/>
      <c r="S250" s="9"/>
      <c r="T250" s="9"/>
      <c r="U250" s="9"/>
      <c r="V250" s="9"/>
      <c r="W250" s="9"/>
      <c r="X250" s="9"/>
      <c r="Y250" s="9"/>
      <c r="Z250" s="9"/>
      <c r="AA250" s="9"/>
      <c r="AB250" s="9"/>
      <c r="AC250" s="73"/>
      <c r="AD250" s="31"/>
      <c r="AE250" s="14"/>
      <c r="AF250" s="14"/>
      <c r="AG250" s="13"/>
      <c r="AH250" s="14"/>
      <c r="AI250" s="13"/>
    </row>
    <row r="251" spans="1:35" x14ac:dyDescent="0.2">
      <c r="A251" s="13" t="s">
        <v>68</v>
      </c>
      <c r="B251" s="13"/>
      <c r="C251" s="9"/>
      <c r="D251" s="9"/>
      <c r="E251" s="9"/>
      <c r="F251" s="9"/>
      <c r="G251" s="9"/>
      <c r="H251" s="9"/>
      <c r="I251" s="9"/>
      <c r="J251" s="9"/>
      <c r="K251" s="9"/>
      <c r="L251" s="9"/>
      <c r="M251" s="9"/>
      <c r="N251" s="73"/>
      <c r="O251" s="31"/>
      <c r="P251" s="14"/>
      <c r="Q251" s="13"/>
      <c r="R251" s="9"/>
      <c r="S251" s="9"/>
      <c r="T251" s="9"/>
      <c r="U251" s="9"/>
      <c r="V251" s="9"/>
      <c r="W251" s="9"/>
      <c r="X251" s="9"/>
      <c r="Y251" s="9"/>
      <c r="Z251" s="9"/>
      <c r="AA251" s="9"/>
      <c r="AB251" s="9"/>
      <c r="AC251" s="73"/>
      <c r="AD251" s="31"/>
      <c r="AE251" s="14"/>
      <c r="AF251" s="14"/>
      <c r="AG251" s="13"/>
      <c r="AH251" s="14"/>
      <c r="AI251" s="13"/>
    </row>
    <row r="252" spans="1:35" x14ac:dyDescent="0.2">
      <c r="A252" s="13" t="s">
        <v>68</v>
      </c>
      <c r="B252" s="13"/>
      <c r="C252" s="9"/>
      <c r="D252" s="9"/>
      <c r="E252" s="9"/>
      <c r="F252" s="9"/>
      <c r="G252" s="9"/>
      <c r="H252" s="9"/>
      <c r="I252" s="9"/>
      <c r="J252" s="9"/>
      <c r="K252" s="9"/>
      <c r="L252" s="9"/>
      <c r="M252" s="9"/>
      <c r="N252" s="73"/>
      <c r="O252" s="31"/>
      <c r="P252" s="14"/>
      <c r="Q252" s="13"/>
      <c r="R252" s="9"/>
      <c r="S252" s="9"/>
      <c r="T252" s="9"/>
      <c r="U252" s="9"/>
      <c r="V252" s="9"/>
      <c r="W252" s="9"/>
      <c r="X252" s="9"/>
      <c r="Y252" s="9"/>
      <c r="Z252" s="9"/>
      <c r="AA252" s="9"/>
      <c r="AB252" s="9"/>
      <c r="AC252" s="73"/>
      <c r="AD252" s="31"/>
      <c r="AE252" s="14"/>
      <c r="AF252" s="14"/>
      <c r="AG252" s="13"/>
      <c r="AH252" s="14"/>
      <c r="AI252" s="13"/>
    </row>
    <row r="253" spans="1:35" x14ac:dyDescent="0.2">
      <c r="A253" s="13" t="s">
        <v>23</v>
      </c>
      <c r="B253" s="13"/>
      <c r="C253" s="9"/>
      <c r="D253" s="9"/>
      <c r="E253" s="9"/>
      <c r="F253" s="9"/>
      <c r="G253" s="9"/>
      <c r="H253" s="9"/>
      <c r="I253" s="9"/>
      <c r="J253" s="9"/>
      <c r="K253" s="9"/>
      <c r="L253" s="9"/>
      <c r="M253" s="9"/>
      <c r="N253" s="73"/>
      <c r="O253" s="31"/>
      <c r="P253" s="14"/>
      <c r="Q253" s="13"/>
      <c r="R253" s="9"/>
      <c r="S253" s="9"/>
      <c r="T253" s="9"/>
      <c r="U253" s="9"/>
      <c r="V253" s="9"/>
      <c r="W253" s="9"/>
      <c r="X253" s="9"/>
      <c r="Y253" s="9"/>
      <c r="Z253" s="9"/>
      <c r="AA253" s="9"/>
      <c r="AB253" s="9"/>
      <c r="AC253" s="73"/>
      <c r="AD253" s="31"/>
      <c r="AE253" s="14"/>
      <c r="AF253" s="14"/>
      <c r="AG253" s="13"/>
      <c r="AH253" s="14"/>
      <c r="AI253" s="13"/>
    </row>
    <row r="254" spans="1:35" x14ac:dyDescent="0.2">
      <c r="A254" s="13" t="s">
        <v>78</v>
      </c>
      <c r="B254" s="13"/>
      <c r="C254" s="9"/>
      <c r="D254" s="9"/>
      <c r="E254" s="9"/>
      <c r="F254" s="9"/>
      <c r="G254" s="9"/>
      <c r="H254" s="9"/>
      <c r="I254" s="9"/>
      <c r="J254" s="9"/>
      <c r="K254" s="9"/>
      <c r="L254" s="9"/>
      <c r="M254" s="9"/>
      <c r="N254" s="73"/>
      <c r="O254" s="31"/>
      <c r="P254" s="14"/>
      <c r="Q254" s="13"/>
      <c r="R254" s="9"/>
      <c r="S254" s="9"/>
      <c r="T254" s="9"/>
      <c r="U254" s="9"/>
      <c r="V254" s="9"/>
      <c r="W254" s="9"/>
      <c r="X254" s="9"/>
      <c r="Y254" s="9"/>
      <c r="Z254" s="9"/>
      <c r="AA254" s="9"/>
      <c r="AB254" s="9"/>
      <c r="AC254" s="73"/>
      <c r="AD254" s="31"/>
      <c r="AE254" s="14"/>
      <c r="AF254" s="14"/>
      <c r="AG254" s="13"/>
      <c r="AH254" s="14"/>
      <c r="AI254" s="13"/>
    </row>
    <row r="255" spans="1:35" x14ac:dyDescent="0.2">
      <c r="A255" s="13" t="s">
        <v>79</v>
      </c>
      <c r="B255" s="13"/>
      <c r="C255" s="9"/>
      <c r="D255" s="9"/>
      <c r="E255" s="9"/>
      <c r="F255" s="9"/>
      <c r="G255" s="9"/>
      <c r="H255" s="9"/>
      <c r="I255" s="9"/>
      <c r="J255" s="9"/>
      <c r="K255" s="9"/>
      <c r="L255" s="9"/>
      <c r="M255" s="9"/>
      <c r="N255" s="73"/>
      <c r="O255" s="31"/>
      <c r="P255" s="14"/>
      <c r="Q255" s="13"/>
      <c r="R255" s="9"/>
      <c r="S255" s="9"/>
      <c r="T255" s="9"/>
      <c r="U255" s="9"/>
      <c r="V255" s="9"/>
      <c r="W255" s="9"/>
      <c r="X255" s="9"/>
      <c r="Y255" s="9"/>
      <c r="Z255" s="9"/>
      <c r="AA255" s="9"/>
      <c r="AB255" s="9"/>
      <c r="AC255" s="73"/>
      <c r="AD255" s="31"/>
      <c r="AE255" s="14"/>
      <c r="AF255" s="14"/>
      <c r="AG255" s="13"/>
      <c r="AH255" s="14"/>
      <c r="AI255" s="13"/>
    </row>
    <row r="256" spans="1:35" x14ac:dyDescent="0.2">
      <c r="A256" s="13" t="s">
        <v>79</v>
      </c>
      <c r="B256" s="13"/>
      <c r="C256" s="9"/>
      <c r="D256" s="9"/>
      <c r="E256" s="9"/>
      <c r="F256" s="9"/>
      <c r="G256" s="9"/>
      <c r="H256" s="9"/>
      <c r="I256" s="9"/>
      <c r="J256" s="9"/>
      <c r="K256" s="9"/>
      <c r="L256" s="9"/>
      <c r="M256" s="9"/>
      <c r="N256" s="73"/>
      <c r="O256" s="31"/>
      <c r="P256" s="14"/>
      <c r="Q256" s="13"/>
      <c r="R256" s="9"/>
      <c r="S256" s="9"/>
      <c r="T256" s="9"/>
      <c r="U256" s="9"/>
      <c r="V256" s="9"/>
      <c r="W256" s="9"/>
      <c r="X256" s="9"/>
      <c r="Y256" s="9"/>
      <c r="Z256" s="9"/>
      <c r="AA256" s="9"/>
      <c r="AB256" s="9"/>
      <c r="AC256" s="73"/>
      <c r="AD256" s="31"/>
      <c r="AE256" s="14"/>
      <c r="AF256" s="14"/>
      <c r="AG256" s="13"/>
      <c r="AH256" s="14"/>
      <c r="AI256" s="13"/>
    </row>
    <row r="257" spans="1:35" x14ac:dyDescent="0.2">
      <c r="A257" s="13" t="s">
        <v>80</v>
      </c>
      <c r="B257" s="13"/>
      <c r="C257" s="9"/>
      <c r="D257" s="9"/>
      <c r="E257" s="9"/>
      <c r="F257" s="9"/>
      <c r="G257" s="9"/>
      <c r="H257" s="9"/>
      <c r="I257" s="9"/>
      <c r="J257" s="9"/>
      <c r="K257" s="9"/>
      <c r="L257" s="9"/>
      <c r="M257" s="9"/>
      <c r="N257" s="73"/>
      <c r="O257" s="31"/>
      <c r="P257" s="14"/>
      <c r="Q257" s="13"/>
      <c r="R257" s="9"/>
      <c r="S257" s="9"/>
      <c r="T257" s="9"/>
      <c r="U257" s="9"/>
      <c r="V257" s="9"/>
      <c r="W257" s="9"/>
      <c r="X257" s="9"/>
      <c r="Y257" s="9"/>
      <c r="Z257" s="9"/>
      <c r="AA257" s="9"/>
      <c r="AB257" s="9"/>
      <c r="AC257" s="73"/>
      <c r="AD257" s="31"/>
      <c r="AE257" s="14"/>
      <c r="AF257" s="14"/>
      <c r="AG257" s="13"/>
      <c r="AH257" s="14"/>
      <c r="AI257" s="13"/>
    </row>
    <row r="258" spans="1:35" x14ac:dyDescent="0.2">
      <c r="A258" s="13" t="s">
        <v>79</v>
      </c>
      <c r="B258" s="13"/>
      <c r="C258" s="9"/>
      <c r="D258" s="9"/>
      <c r="E258" s="9"/>
      <c r="F258" s="9"/>
      <c r="G258" s="9"/>
      <c r="H258" s="9"/>
      <c r="I258" s="9"/>
      <c r="J258" s="9"/>
      <c r="K258" s="9"/>
      <c r="L258" s="9"/>
      <c r="M258" s="9"/>
      <c r="N258" s="73"/>
      <c r="O258" s="31"/>
      <c r="P258" s="14"/>
      <c r="Q258" s="13"/>
      <c r="R258" s="9"/>
      <c r="S258" s="9"/>
      <c r="T258" s="9"/>
      <c r="U258" s="9"/>
      <c r="V258" s="9"/>
      <c r="W258" s="9"/>
      <c r="X258" s="9"/>
      <c r="Y258" s="9"/>
      <c r="Z258" s="9"/>
      <c r="AA258" s="9"/>
      <c r="AB258" s="9"/>
      <c r="AC258" s="73"/>
      <c r="AD258" s="31"/>
      <c r="AE258" s="14"/>
      <c r="AF258" s="14"/>
      <c r="AG258" s="13"/>
      <c r="AH258" s="14"/>
      <c r="AI258" s="13"/>
    </row>
    <row r="259" spans="1:35" x14ac:dyDescent="0.2">
      <c r="A259" s="13" t="s">
        <v>81</v>
      </c>
      <c r="B259" s="13"/>
      <c r="C259" s="9"/>
      <c r="D259" s="9"/>
      <c r="E259" s="9"/>
      <c r="F259" s="9"/>
      <c r="G259" s="9"/>
      <c r="H259" s="9"/>
      <c r="I259" s="9"/>
      <c r="J259" s="9"/>
      <c r="K259" s="9"/>
      <c r="L259" s="9"/>
      <c r="M259" s="9"/>
      <c r="N259" s="73"/>
      <c r="O259" s="31"/>
      <c r="P259" s="14"/>
      <c r="Q259" s="13"/>
      <c r="R259" s="9"/>
      <c r="S259" s="9"/>
      <c r="T259" s="9"/>
      <c r="U259" s="9"/>
      <c r="V259" s="9"/>
      <c r="W259" s="9"/>
      <c r="X259" s="9"/>
      <c r="Y259" s="9"/>
      <c r="Z259" s="9"/>
      <c r="AA259" s="9"/>
      <c r="AB259" s="9"/>
      <c r="AC259" s="73"/>
      <c r="AD259" s="31"/>
      <c r="AE259" s="14"/>
      <c r="AF259" s="14"/>
      <c r="AG259" s="13"/>
      <c r="AH259" s="14"/>
      <c r="AI259" s="13"/>
    </row>
    <row r="260" spans="1:35" x14ac:dyDescent="0.2">
      <c r="A260" s="13" t="s">
        <v>79</v>
      </c>
      <c r="B260" s="13"/>
      <c r="C260" s="9"/>
      <c r="D260" s="9"/>
      <c r="E260" s="9"/>
      <c r="F260" s="9"/>
      <c r="G260" s="9"/>
      <c r="H260" s="9"/>
      <c r="I260" s="9"/>
      <c r="J260" s="9"/>
      <c r="K260" s="9"/>
      <c r="L260" s="9"/>
      <c r="M260" s="9"/>
      <c r="N260" s="73"/>
      <c r="O260" s="31"/>
      <c r="P260" s="14"/>
      <c r="Q260" s="13"/>
      <c r="R260" s="9"/>
      <c r="S260" s="9"/>
      <c r="T260" s="9"/>
      <c r="U260" s="9"/>
      <c r="V260" s="9"/>
      <c r="W260" s="9"/>
      <c r="X260" s="9"/>
      <c r="Y260" s="9"/>
      <c r="Z260" s="9"/>
      <c r="AA260" s="9"/>
      <c r="AB260" s="9"/>
      <c r="AC260" s="73"/>
      <c r="AD260" s="31"/>
      <c r="AE260" s="14"/>
      <c r="AF260" s="14"/>
      <c r="AG260" s="13"/>
      <c r="AH260" s="14"/>
      <c r="AI260" s="13"/>
    </row>
    <row r="261" spans="1:35" x14ac:dyDescent="0.2">
      <c r="A261" s="13"/>
      <c r="B261" s="13"/>
      <c r="C261" s="9"/>
      <c r="D261" s="9"/>
      <c r="E261" s="9"/>
      <c r="F261" s="9"/>
      <c r="G261" s="9"/>
      <c r="H261" s="9"/>
      <c r="I261" s="9"/>
      <c r="J261" s="9"/>
      <c r="K261" s="9"/>
      <c r="L261" s="9"/>
      <c r="M261" s="9"/>
      <c r="N261" s="73"/>
      <c r="O261" s="31"/>
      <c r="P261" s="14"/>
      <c r="Q261" s="13"/>
      <c r="R261" s="9"/>
      <c r="S261" s="9"/>
      <c r="T261" s="9"/>
      <c r="U261" s="9"/>
      <c r="V261" s="9"/>
      <c r="W261" s="9"/>
      <c r="X261" s="9"/>
      <c r="Y261" s="9"/>
      <c r="Z261" s="9"/>
      <c r="AA261" s="9"/>
      <c r="AB261" s="9"/>
      <c r="AC261" s="73"/>
      <c r="AD261" s="31"/>
      <c r="AE261" s="14"/>
      <c r="AF261" s="14"/>
      <c r="AG261" s="13"/>
      <c r="AH261" s="14"/>
      <c r="AI261" s="13"/>
    </row>
    <row r="262" spans="1:35" x14ac:dyDescent="0.2">
      <c r="A262" s="13" t="s">
        <v>82</v>
      </c>
      <c r="B262" s="13"/>
      <c r="C262" s="9"/>
      <c r="D262" s="9"/>
      <c r="E262" s="9"/>
      <c r="F262" s="9"/>
      <c r="G262" s="9"/>
      <c r="H262" s="9"/>
      <c r="I262" s="9"/>
      <c r="J262" s="9"/>
      <c r="K262" s="9"/>
      <c r="L262" s="9"/>
      <c r="M262" s="9"/>
      <c r="N262" s="73"/>
      <c r="O262" s="31"/>
      <c r="P262" s="14"/>
      <c r="Q262" s="13"/>
      <c r="R262" s="9"/>
      <c r="S262" s="9"/>
      <c r="T262" s="9"/>
      <c r="U262" s="9"/>
      <c r="V262" s="9"/>
      <c r="W262" s="9"/>
      <c r="X262" s="9"/>
      <c r="Y262" s="9"/>
      <c r="Z262" s="9"/>
      <c r="AA262" s="9"/>
      <c r="AB262" s="9"/>
      <c r="AC262" s="73"/>
      <c r="AD262" s="31"/>
      <c r="AE262" s="14"/>
      <c r="AF262" s="14"/>
      <c r="AG262" s="13"/>
      <c r="AH262" s="14"/>
      <c r="AI262" s="13"/>
    </row>
    <row r="263" spans="1:35" ht="12.75" thickBot="1" x14ac:dyDescent="0.25">
      <c r="A263" s="29" t="s">
        <v>79</v>
      </c>
      <c r="B263" s="29"/>
      <c r="C263" s="46"/>
      <c r="D263" s="46"/>
      <c r="E263" s="46"/>
      <c r="F263" s="46"/>
      <c r="G263" s="46"/>
      <c r="H263" s="46"/>
      <c r="I263" s="46"/>
      <c r="J263" s="46"/>
      <c r="K263" s="46"/>
      <c r="L263" s="46"/>
      <c r="M263" s="46"/>
      <c r="N263" s="784"/>
      <c r="O263" s="34"/>
      <c r="P263" s="5"/>
      <c r="Q263" s="29"/>
      <c r="R263" s="46"/>
      <c r="S263" s="46"/>
      <c r="T263" s="46"/>
      <c r="U263" s="46"/>
      <c r="V263" s="46"/>
      <c r="W263" s="46"/>
      <c r="X263" s="46"/>
      <c r="Y263" s="46"/>
      <c r="Z263" s="46"/>
      <c r="AA263" s="46"/>
      <c r="AB263" s="46"/>
      <c r="AC263" s="784"/>
      <c r="AD263" s="34"/>
      <c r="AE263" s="5"/>
      <c r="AF263" s="5"/>
      <c r="AG263" s="29"/>
      <c r="AH263" s="5"/>
      <c r="AI263" s="29"/>
    </row>
    <row r="264" spans="1:35" x14ac:dyDescent="0.2">
      <c r="A264" s="73" t="s">
        <v>83</v>
      </c>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H264" s="73"/>
      <c r="AI264" s="73"/>
    </row>
    <row r="265" spans="1:35" x14ac:dyDescent="0.2">
      <c r="A265" s="73" t="s">
        <v>84</v>
      </c>
      <c r="B265" s="73" t="s">
        <v>173</v>
      </c>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H265" s="73"/>
      <c r="AI265" s="73"/>
    </row>
    <row r="266" spans="1:35" x14ac:dyDescent="0.2">
      <c r="A266" s="73" t="s">
        <v>85</v>
      </c>
      <c r="B266" s="73" t="s">
        <v>86</v>
      </c>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H266" s="73"/>
      <c r="AI266" s="73"/>
    </row>
    <row r="267" spans="1:35" x14ac:dyDescent="0.2">
      <c r="A267" s="73" t="s">
        <v>87</v>
      </c>
      <c r="B267" s="73" t="s">
        <v>88</v>
      </c>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H267" s="73"/>
      <c r="AI267" s="73"/>
    </row>
    <row r="268" spans="1:35" x14ac:dyDescent="0.2">
      <c r="A268" s="73" t="s">
        <v>89</v>
      </c>
      <c r="B268" s="73" t="s">
        <v>90</v>
      </c>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H268" s="73"/>
      <c r="AI268" s="73"/>
    </row>
    <row r="269" spans="1:35" x14ac:dyDescent="0.2">
      <c r="A269" s="73"/>
      <c r="B269" s="73" t="s">
        <v>91</v>
      </c>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H269" s="73"/>
      <c r="AI269" s="73"/>
    </row>
    <row r="270" spans="1:35" x14ac:dyDescent="0.2">
      <c r="A270" s="73" t="s">
        <v>92</v>
      </c>
      <c r="B270" s="73" t="s">
        <v>164</v>
      </c>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H270" s="73"/>
      <c r="AI270" s="73"/>
    </row>
    <row r="271" spans="1:35" x14ac:dyDescent="0.2">
      <c r="A271" s="73"/>
      <c r="B271" s="73" t="s">
        <v>93</v>
      </c>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H271" s="73"/>
      <c r="AI271" s="73"/>
    </row>
    <row r="272" spans="1:35" x14ac:dyDescent="0.2">
      <c r="A272" s="73"/>
      <c r="B272" s="73" t="s">
        <v>94</v>
      </c>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H272" s="73"/>
      <c r="AI272" s="73"/>
    </row>
    <row r="273" spans="1:35" x14ac:dyDescent="0.2">
      <c r="A273" s="73"/>
      <c r="B273" s="73" t="s">
        <v>95</v>
      </c>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H273" s="73"/>
      <c r="AI273" s="73"/>
    </row>
    <row r="274" spans="1:35" x14ac:dyDescent="0.2">
      <c r="A274" s="73" t="s">
        <v>199</v>
      </c>
      <c r="B274" s="73" t="s">
        <v>200</v>
      </c>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H274" s="73"/>
      <c r="AI274" s="73"/>
    </row>
    <row r="275" spans="1:35" x14ac:dyDescent="0.2">
      <c r="A275" s="73" t="s">
        <v>201</v>
      </c>
      <c r="B275" s="73" t="s">
        <v>169</v>
      </c>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H275" s="73"/>
      <c r="AI275" s="73"/>
    </row>
    <row r="276" spans="1:35" x14ac:dyDescent="0.2">
      <c r="A276" s="73" t="s">
        <v>202</v>
      </c>
      <c r="B276" s="73" t="s">
        <v>165</v>
      </c>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H276" s="73"/>
      <c r="AI276" s="73"/>
    </row>
    <row r="277" spans="1:35" x14ac:dyDescent="0.2">
      <c r="A277" s="73"/>
      <c r="B277" s="73" t="s">
        <v>93</v>
      </c>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H277" s="73"/>
      <c r="AI277" s="73"/>
    </row>
    <row r="278" spans="1:35" x14ac:dyDescent="0.2">
      <c r="A278" s="73"/>
      <c r="B278" s="73" t="s">
        <v>94</v>
      </c>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H278" s="73"/>
      <c r="AI278" s="73"/>
    </row>
    <row r="279" spans="1:35" x14ac:dyDescent="0.2">
      <c r="A279" s="73"/>
      <c r="B279" s="73" t="s">
        <v>132</v>
      </c>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H279" s="73"/>
      <c r="AI279" s="73"/>
    </row>
    <row r="280" spans="1:35" x14ac:dyDescent="0.2">
      <c r="A280" s="73" t="s">
        <v>211</v>
      </c>
      <c r="B280" s="73" t="s">
        <v>212</v>
      </c>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H280" s="73"/>
      <c r="AI280" s="73"/>
    </row>
    <row r="281" spans="1:35" x14ac:dyDescent="0.2">
      <c r="A281" s="73" t="s">
        <v>209</v>
      </c>
      <c r="B281" s="73" t="s">
        <v>205</v>
      </c>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H281" s="73"/>
      <c r="AI281" s="73"/>
    </row>
    <row r="282" spans="1:35" x14ac:dyDescent="0.2">
      <c r="A282" s="73" t="s">
        <v>210</v>
      </c>
      <c r="B282" s="73" t="s">
        <v>213</v>
      </c>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H282" s="73"/>
      <c r="AI282" s="73"/>
    </row>
    <row r="283" spans="1:35" x14ac:dyDescent="0.2">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H283" s="73"/>
      <c r="AI283" s="73"/>
    </row>
    <row r="284" spans="1:35" x14ac:dyDescent="0.2">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H284" s="73"/>
      <c r="AI284" s="73"/>
    </row>
    <row r="285" spans="1:35" x14ac:dyDescent="0.2">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H285" s="73"/>
      <c r="AI285" s="73"/>
    </row>
    <row r="286" spans="1:35" hidden="1" x14ac:dyDescent="0.2">
      <c r="A286" s="60" t="s">
        <v>426</v>
      </c>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row>
    <row r="287" spans="1:35" hidden="1" x14ac:dyDescent="0.2">
      <c r="A287" s="60" t="s">
        <v>15901</v>
      </c>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row>
    <row r="288" spans="1:35" hidden="1" x14ac:dyDescent="0.2">
      <c r="A288" s="60" t="s">
        <v>15833</v>
      </c>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2"/>
    </row>
    <row r="289" spans="1:35" ht="17.25" customHeight="1" x14ac:dyDescent="0.2">
      <c r="A289" s="61" t="s">
        <v>15903</v>
      </c>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2"/>
      <c r="AF289" s="62"/>
      <c r="AG289" s="62"/>
      <c r="AH289" s="62"/>
      <c r="AI289" s="62"/>
    </row>
    <row r="290" spans="1:35" ht="6.75" customHeight="1" thickBot="1" x14ac:dyDescent="0.25">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row>
    <row r="291" spans="1:35" ht="12.75" thickBot="1" x14ac:dyDescent="0.25">
      <c r="A291" s="1064" t="s">
        <v>60</v>
      </c>
      <c r="B291" s="1075" t="s">
        <v>347</v>
      </c>
      <c r="C291" s="1075"/>
      <c r="D291" s="1075"/>
      <c r="E291" s="1075"/>
      <c r="F291" s="1075"/>
      <c r="G291" s="1075"/>
      <c r="H291" s="1075"/>
      <c r="I291" s="1075"/>
      <c r="J291" s="1075"/>
      <c r="K291" s="1075"/>
      <c r="L291" s="1075"/>
      <c r="M291" s="1075"/>
      <c r="N291" s="1075"/>
      <c r="O291" s="1075"/>
      <c r="P291" s="1075"/>
      <c r="Q291" s="1076" t="s">
        <v>427</v>
      </c>
      <c r="R291" s="1075"/>
      <c r="S291" s="1075"/>
      <c r="T291" s="1075"/>
      <c r="U291" s="1075"/>
      <c r="V291" s="1075"/>
      <c r="W291" s="1075"/>
      <c r="X291" s="1075"/>
      <c r="Y291" s="1075"/>
      <c r="Z291" s="1075"/>
      <c r="AA291" s="1075"/>
      <c r="AB291" s="1075"/>
      <c r="AC291" s="1075"/>
      <c r="AD291" s="1075"/>
      <c r="AE291" s="1077"/>
      <c r="AF291" s="1078" t="s">
        <v>429</v>
      </c>
      <c r="AG291" s="1079"/>
      <c r="AH291" s="1078" t="s">
        <v>428</v>
      </c>
      <c r="AI291" s="1079"/>
    </row>
    <row r="292" spans="1:35" ht="103.5" x14ac:dyDescent="0.2">
      <c r="A292" s="1073"/>
      <c r="B292" s="124" t="s">
        <v>11</v>
      </c>
      <c r="C292" s="125" t="s">
        <v>158</v>
      </c>
      <c r="D292" s="126" t="s">
        <v>279</v>
      </c>
      <c r="E292" s="126" t="s">
        <v>160</v>
      </c>
      <c r="F292" s="126" t="s">
        <v>195</v>
      </c>
      <c r="G292" s="126" t="s">
        <v>196</v>
      </c>
      <c r="H292" s="126" t="s">
        <v>197</v>
      </c>
      <c r="I292" s="126" t="s">
        <v>198</v>
      </c>
      <c r="J292" s="126" t="s">
        <v>161</v>
      </c>
      <c r="K292" s="126" t="s">
        <v>162</v>
      </c>
      <c r="L292" s="126" t="s">
        <v>163</v>
      </c>
      <c r="M292" s="126" t="s">
        <v>194</v>
      </c>
      <c r="N292" s="127" t="s">
        <v>134</v>
      </c>
      <c r="O292" s="128" t="s">
        <v>168</v>
      </c>
      <c r="P292" s="129" t="s">
        <v>167</v>
      </c>
      <c r="Q292" s="124" t="s">
        <v>11</v>
      </c>
      <c r="R292" s="125" t="s">
        <v>158</v>
      </c>
      <c r="S292" s="126" t="s">
        <v>159</v>
      </c>
      <c r="T292" s="126" t="s">
        <v>160</v>
      </c>
      <c r="U292" s="126" t="s">
        <v>195</v>
      </c>
      <c r="V292" s="126" t="s">
        <v>196</v>
      </c>
      <c r="W292" s="126" t="s">
        <v>197</v>
      </c>
      <c r="X292" s="126" t="s">
        <v>198</v>
      </c>
      <c r="Y292" s="126" t="s">
        <v>161</v>
      </c>
      <c r="Z292" s="126" t="s">
        <v>162</v>
      </c>
      <c r="AA292" s="126" t="s">
        <v>163</v>
      </c>
      <c r="AB292" s="126" t="s">
        <v>194</v>
      </c>
      <c r="AC292" s="127" t="s">
        <v>134</v>
      </c>
      <c r="AD292" s="128" t="s">
        <v>168</v>
      </c>
      <c r="AE292" s="129" t="s">
        <v>348</v>
      </c>
      <c r="AF292" s="130" t="s">
        <v>172</v>
      </c>
      <c r="AG292" s="130" t="s">
        <v>171</v>
      </c>
      <c r="AH292" s="130" t="s">
        <v>11</v>
      </c>
      <c r="AI292" s="129" t="s">
        <v>349</v>
      </c>
    </row>
    <row r="293" spans="1:35" ht="12.75" thickBot="1" x14ac:dyDescent="0.25">
      <c r="A293" s="1074"/>
      <c r="B293" s="131" t="s">
        <v>61</v>
      </c>
      <c r="C293" s="132" t="s">
        <v>62</v>
      </c>
      <c r="D293" s="133" t="s">
        <v>63</v>
      </c>
      <c r="E293" s="133" t="s">
        <v>64</v>
      </c>
      <c r="F293" s="134" t="s">
        <v>65</v>
      </c>
      <c r="G293" s="134" t="s">
        <v>66</v>
      </c>
      <c r="H293" s="134" t="s">
        <v>96</v>
      </c>
      <c r="I293" s="134" t="s">
        <v>133</v>
      </c>
      <c r="J293" s="134" t="s">
        <v>166</v>
      </c>
      <c r="K293" s="134" t="s">
        <v>170</v>
      </c>
      <c r="L293" s="134" t="s">
        <v>203</v>
      </c>
      <c r="M293" s="134" t="s">
        <v>204</v>
      </c>
      <c r="N293" s="135" t="s">
        <v>206</v>
      </c>
      <c r="O293" s="136" t="s">
        <v>207</v>
      </c>
      <c r="P293" s="137" t="s">
        <v>208</v>
      </c>
      <c r="Q293" s="131" t="s">
        <v>61</v>
      </c>
      <c r="R293" s="132" t="s">
        <v>62</v>
      </c>
      <c r="S293" s="133" t="s">
        <v>63</v>
      </c>
      <c r="T293" s="133" t="s">
        <v>64</v>
      </c>
      <c r="U293" s="134" t="s">
        <v>65</v>
      </c>
      <c r="V293" s="134" t="s">
        <v>66</v>
      </c>
      <c r="W293" s="134" t="s">
        <v>96</v>
      </c>
      <c r="X293" s="134" t="s">
        <v>133</v>
      </c>
      <c r="Y293" s="134" t="s">
        <v>166</v>
      </c>
      <c r="Z293" s="134" t="s">
        <v>170</v>
      </c>
      <c r="AA293" s="134" t="s">
        <v>203</v>
      </c>
      <c r="AB293" s="134" t="s">
        <v>204</v>
      </c>
      <c r="AC293" s="135" t="s">
        <v>206</v>
      </c>
      <c r="AD293" s="136" t="s">
        <v>207</v>
      </c>
      <c r="AE293" s="137" t="s">
        <v>208</v>
      </c>
      <c r="AF293" s="138"/>
      <c r="AG293" s="131"/>
      <c r="AH293" s="138"/>
      <c r="AI293" s="131"/>
    </row>
    <row r="294" spans="1:35" x14ac:dyDescent="0.2">
      <c r="A294" s="28"/>
      <c r="B294" s="28"/>
      <c r="C294" s="17"/>
      <c r="D294" s="17"/>
      <c r="E294" s="17"/>
      <c r="F294" s="17"/>
      <c r="G294" s="17"/>
      <c r="H294" s="17"/>
      <c r="I294" s="17"/>
      <c r="J294" s="17"/>
      <c r="K294" s="17"/>
      <c r="L294" s="17"/>
      <c r="M294" s="17"/>
      <c r="N294" s="785"/>
      <c r="O294" s="42"/>
      <c r="P294" s="16"/>
      <c r="Q294" s="28"/>
      <c r="R294" s="17"/>
      <c r="S294" s="17"/>
      <c r="T294" s="17"/>
      <c r="U294" s="17"/>
      <c r="V294" s="17"/>
      <c r="W294" s="17"/>
      <c r="X294" s="17"/>
      <c r="Y294" s="17"/>
      <c r="Z294" s="17"/>
      <c r="AA294" s="17"/>
      <c r="AB294" s="17"/>
      <c r="AC294" s="785"/>
      <c r="AD294" s="42"/>
      <c r="AE294" s="16"/>
      <c r="AF294" s="16"/>
      <c r="AG294" s="28"/>
      <c r="AH294" s="16"/>
      <c r="AI294" s="28"/>
    </row>
    <row r="295" spans="1:35" x14ac:dyDescent="0.2">
      <c r="A295" s="13" t="s">
        <v>67</v>
      </c>
      <c r="B295" s="13"/>
      <c r="C295" s="9"/>
      <c r="D295" s="9"/>
      <c r="E295" s="9"/>
      <c r="F295" s="9"/>
      <c r="G295" s="9"/>
      <c r="H295" s="9"/>
      <c r="I295" s="9"/>
      <c r="J295" s="9"/>
      <c r="K295" s="9"/>
      <c r="L295" s="9"/>
      <c r="M295" s="9"/>
      <c r="N295" s="73"/>
      <c r="O295" s="31"/>
      <c r="P295" s="14"/>
      <c r="Q295" s="13"/>
      <c r="R295" s="9"/>
      <c r="S295" s="9"/>
      <c r="T295" s="9"/>
      <c r="U295" s="9"/>
      <c r="V295" s="9"/>
      <c r="W295" s="9"/>
      <c r="X295" s="9"/>
      <c r="Y295" s="9"/>
      <c r="Z295" s="9"/>
      <c r="AA295" s="9"/>
      <c r="AB295" s="9"/>
      <c r="AC295" s="73"/>
      <c r="AD295" s="31"/>
      <c r="AE295" s="14"/>
      <c r="AF295" s="14"/>
      <c r="AG295" s="13"/>
      <c r="AH295" s="14"/>
      <c r="AI295" s="13"/>
    </row>
    <row r="296" spans="1:35" x14ac:dyDescent="0.2">
      <c r="A296" s="13" t="s">
        <v>68</v>
      </c>
      <c r="B296" s="13"/>
      <c r="C296" s="9"/>
      <c r="D296" s="9"/>
      <c r="E296" s="9"/>
      <c r="F296" s="9"/>
      <c r="G296" s="9"/>
      <c r="H296" s="9"/>
      <c r="I296" s="9"/>
      <c r="J296" s="9"/>
      <c r="K296" s="9"/>
      <c r="L296" s="9"/>
      <c r="M296" s="9"/>
      <c r="N296" s="73"/>
      <c r="O296" s="31"/>
      <c r="P296" s="14"/>
      <c r="Q296" s="13"/>
      <c r="R296" s="9"/>
      <c r="S296" s="9"/>
      <c r="T296" s="9"/>
      <c r="U296" s="9"/>
      <c r="V296" s="9"/>
      <c r="W296" s="9"/>
      <c r="X296" s="9"/>
      <c r="Y296" s="9"/>
      <c r="Z296" s="9"/>
      <c r="AA296" s="9"/>
      <c r="AB296" s="9"/>
      <c r="AC296" s="73"/>
      <c r="AD296" s="31"/>
      <c r="AE296" s="14"/>
      <c r="AF296" s="14"/>
      <c r="AG296" s="13"/>
      <c r="AH296" s="14"/>
      <c r="AI296" s="13"/>
    </row>
    <row r="297" spans="1:35" x14ac:dyDescent="0.2">
      <c r="A297" s="13" t="s">
        <v>68</v>
      </c>
      <c r="B297" s="13"/>
      <c r="C297" s="9"/>
      <c r="D297" s="9"/>
      <c r="E297" s="9"/>
      <c r="F297" s="9"/>
      <c r="G297" s="9"/>
      <c r="H297" s="9"/>
      <c r="I297" s="9"/>
      <c r="J297" s="9"/>
      <c r="K297" s="9"/>
      <c r="L297" s="9"/>
      <c r="M297" s="9"/>
      <c r="N297" s="73"/>
      <c r="O297" s="31"/>
      <c r="P297" s="14"/>
      <c r="Q297" s="13"/>
      <c r="R297" s="9"/>
      <c r="S297" s="9"/>
      <c r="T297" s="9"/>
      <c r="U297" s="9"/>
      <c r="V297" s="9"/>
      <c r="W297" s="9"/>
      <c r="X297" s="9"/>
      <c r="Y297" s="9"/>
      <c r="Z297" s="9"/>
      <c r="AA297" s="9"/>
      <c r="AB297" s="9"/>
      <c r="AC297" s="73"/>
      <c r="AD297" s="31"/>
      <c r="AE297" s="14"/>
      <c r="AF297" s="14"/>
      <c r="AG297" s="13"/>
      <c r="AH297" s="14"/>
      <c r="AI297" s="13"/>
    </row>
    <row r="298" spans="1:35" x14ac:dyDescent="0.2">
      <c r="A298" s="13" t="s">
        <v>69</v>
      </c>
      <c r="B298" s="13"/>
      <c r="C298" s="9"/>
      <c r="D298" s="9"/>
      <c r="E298" s="9"/>
      <c r="F298" s="9"/>
      <c r="G298" s="9"/>
      <c r="H298" s="9"/>
      <c r="I298" s="9"/>
      <c r="J298" s="9"/>
      <c r="K298" s="9"/>
      <c r="L298" s="9"/>
      <c r="M298" s="9"/>
      <c r="N298" s="73"/>
      <c r="O298" s="31"/>
      <c r="P298" s="14"/>
      <c r="Q298" s="13"/>
      <c r="R298" s="9"/>
      <c r="S298" s="9"/>
      <c r="T298" s="9"/>
      <c r="U298" s="9"/>
      <c r="V298" s="9"/>
      <c r="W298" s="9"/>
      <c r="X298" s="9"/>
      <c r="Y298" s="9"/>
      <c r="Z298" s="9"/>
      <c r="AA298" s="9"/>
      <c r="AB298" s="9"/>
      <c r="AC298" s="73"/>
      <c r="AD298" s="31"/>
      <c r="AE298" s="14"/>
      <c r="AF298" s="14"/>
      <c r="AG298" s="13"/>
      <c r="AH298" s="14"/>
      <c r="AI298" s="13"/>
    </row>
    <row r="299" spans="1:35" x14ac:dyDescent="0.2">
      <c r="A299" s="13" t="s">
        <v>68</v>
      </c>
      <c r="B299" s="13"/>
      <c r="C299" s="9"/>
      <c r="D299" s="9"/>
      <c r="E299" s="9"/>
      <c r="F299" s="9"/>
      <c r="G299" s="9"/>
      <c r="H299" s="9"/>
      <c r="I299" s="9"/>
      <c r="J299" s="9"/>
      <c r="K299" s="9"/>
      <c r="L299" s="9"/>
      <c r="M299" s="9"/>
      <c r="N299" s="73"/>
      <c r="O299" s="31"/>
      <c r="P299" s="14"/>
      <c r="Q299" s="13"/>
      <c r="R299" s="9"/>
      <c r="S299" s="9"/>
      <c r="T299" s="9"/>
      <c r="U299" s="9"/>
      <c r="V299" s="9"/>
      <c r="W299" s="9"/>
      <c r="X299" s="9"/>
      <c r="Y299" s="9"/>
      <c r="Z299" s="9"/>
      <c r="AA299" s="9"/>
      <c r="AB299" s="9"/>
      <c r="AC299" s="73"/>
      <c r="AD299" s="31"/>
      <c r="AE299" s="14"/>
      <c r="AF299" s="14"/>
      <c r="AG299" s="13"/>
      <c r="AH299" s="14"/>
      <c r="AI299" s="13"/>
    </row>
    <row r="300" spans="1:35" x14ac:dyDescent="0.2">
      <c r="A300" s="13" t="s">
        <v>68</v>
      </c>
      <c r="B300" s="13"/>
      <c r="C300" s="9"/>
      <c r="D300" s="9"/>
      <c r="E300" s="9"/>
      <c r="F300" s="9"/>
      <c r="G300" s="9"/>
      <c r="H300" s="9"/>
      <c r="I300" s="9"/>
      <c r="J300" s="9"/>
      <c r="K300" s="9"/>
      <c r="L300" s="9"/>
      <c r="M300" s="9"/>
      <c r="N300" s="73"/>
      <c r="O300" s="31"/>
      <c r="P300" s="14"/>
      <c r="Q300" s="13"/>
      <c r="R300" s="9"/>
      <c r="S300" s="9"/>
      <c r="T300" s="9"/>
      <c r="U300" s="9"/>
      <c r="V300" s="9"/>
      <c r="W300" s="9"/>
      <c r="X300" s="9"/>
      <c r="Y300" s="9"/>
      <c r="Z300" s="9"/>
      <c r="AA300" s="9"/>
      <c r="AB300" s="9"/>
      <c r="AC300" s="73"/>
      <c r="AD300" s="31"/>
      <c r="AE300" s="14"/>
      <c r="AF300" s="14"/>
      <c r="AG300" s="13"/>
      <c r="AH300" s="14"/>
      <c r="AI300" s="13"/>
    </row>
    <row r="301" spans="1:35" x14ac:dyDescent="0.2">
      <c r="A301" s="13" t="s">
        <v>70</v>
      </c>
      <c r="B301" s="13"/>
      <c r="C301" s="9"/>
      <c r="D301" s="9"/>
      <c r="E301" s="9"/>
      <c r="F301" s="9"/>
      <c r="G301" s="9"/>
      <c r="H301" s="9"/>
      <c r="I301" s="9"/>
      <c r="J301" s="9"/>
      <c r="K301" s="9"/>
      <c r="L301" s="9"/>
      <c r="M301" s="9"/>
      <c r="N301" s="73"/>
      <c r="O301" s="31"/>
      <c r="P301" s="14"/>
      <c r="Q301" s="13"/>
      <c r="R301" s="9"/>
      <c r="S301" s="9"/>
      <c r="T301" s="9"/>
      <c r="U301" s="9"/>
      <c r="V301" s="9"/>
      <c r="W301" s="9"/>
      <c r="X301" s="9"/>
      <c r="Y301" s="9"/>
      <c r="Z301" s="9"/>
      <c r="AA301" s="9"/>
      <c r="AB301" s="9"/>
      <c r="AC301" s="73"/>
      <c r="AD301" s="31"/>
      <c r="AE301" s="14"/>
      <c r="AF301" s="14"/>
      <c r="AG301" s="13"/>
      <c r="AH301" s="14"/>
      <c r="AI301" s="13"/>
    </row>
    <row r="302" spans="1:35" x14ac:dyDescent="0.2">
      <c r="A302" s="13" t="s">
        <v>68</v>
      </c>
      <c r="B302" s="13"/>
      <c r="C302" s="9"/>
      <c r="D302" s="9"/>
      <c r="E302" s="9"/>
      <c r="F302" s="9"/>
      <c r="G302" s="9"/>
      <c r="H302" s="9"/>
      <c r="I302" s="9"/>
      <c r="J302" s="9"/>
      <c r="K302" s="9"/>
      <c r="L302" s="9"/>
      <c r="M302" s="9"/>
      <c r="N302" s="73"/>
      <c r="O302" s="31"/>
      <c r="P302" s="14"/>
      <c r="Q302" s="13"/>
      <c r="R302" s="9"/>
      <c r="S302" s="9"/>
      <c r="T302" s="9"/>
      <c r="U302" s="9"/>
      <c r="V302" s="9"/>
      <c r="W302" s="9"/>
      <c r="X302" s="9"/>
      <c r="Y302" s="9"/>
      <c r="Z302" s="9"/>
      <c r="AA302" s="9"/>
      <c r="AB302" s="9"/>
      <c r="AC302" s="73"/>
      <c r="AD302" s="31"/>
      <c r="AE302" s="14"/>
      <c r="AF302" s="14"/>
      <c r="AG302" s="13"/>
      <c r="AH302" s="14"/>
      <c r="AI302" s="13"/>
    </row>
    <row r="303" spans="1:35" x14ac:dyDescent="0.2">
      <c r="A303" s="13" t="s">
        <v>68</v>
      </c>
      <c r="B303" s="13"/>
      <c r="C303" s="9"/>
      <c r="D303" s="9"/>
      <c r="E303" s="9"/>
      <c r="F303" s="9"/>
      <c r="G303" s="9"/>
      <c r="H303" s="9"/>
      <c r="I303" s="9"/>
      <c r="J303" s="9"/>
      <c r="K303" s="9"/>
      <c r="L303" s="9"/>
      <c r="M303" s="9"/>
      <c r="N303" s="73"/>
      <c r="O303" s="31"/>
      <c r="P303" s="14"/>
      <c r="Q303" s="13"/>
      <c r="R303" s="9"/>
      <c r="S303" s="9"/>
      <c r="T303" s="9"/>
      <c r="U303" s="9"/>
      <c r="V303" s="9"/>
      <c r="W303" s="9"/>
      <c r="X303" s="9"/>
      <c r="Y303" s="9"/>
      <c r="Z303" s="9"/>
      <c r="AA303" s="9"/>
      <c r="AB303" s="9"/>
      <c r="AC303" s="73"/>
      <c r="AD303" s="31"/>
      <c r="AE303" s="14"/>
      <c r="AF303" s="14"/>
      <c r="AG303" s="13"/>
      <c r="AH303" s="14"/>
      <c r="AI303" s="13"/>
    </row>
    <row r="304" spans="1:35" x14ac:dyDescent="0.2">
      <c r="A304" s="13" t="s">
        <v>71</v>
      </c>
      <c r="B304" s="13"/>
      <c r="C304" s="9"/>
      <c r="D304" s="9"/>
      <c r="E304" s="9"/>
      <c r="F304" s="9"/>
      <c r="G304" s="9"/>
      <c r="H304" s="9"/>
      <c r="I304" s="9"/>
      <c r="J304" s="9"/>
      <c r="K304" s="9"/>
      <c r="L304" s="9"/>
      <c r="M304" s="9"/>
      <c r="N304" s="73"/>
      <c r="O304" s="31"/>
      <c r="P304" s="14"/>
      <c r="Q304" s="13"/>
      <c r="R304" s="9"/>
      <c r="S304" s="9"/>
      <c r="T304" s="9"/>
      <c r="U304" s="9"/>
      <c r="V304" s="9"/>
      <c r="W304" s="9"/>
      <c r="X304" s="9"/>
      <c r="Y304" s="9"/>
      <c r="Z304" s="9"/>
      <c r="AA304" s="9"/>
      <c r="AB304" s="9"/>
      <c r="AC304" s="73"/>
      <c r="AD304" s="31"/>
      <c r="AE304" s="14"/>
      <c r="AF304" s="14"/>
      <c r="AG304" s="13"/>
      <c r="AH304" s="14"/>
      <c r="AI304" s="13"/>
    </row>
    <row r="305" spans="1:35" x14ac:dyDescent="0.2">
      <c r="A305" s="13" t="s">
        <v>68</v>
      </c>
      <c r="B305" s="13"/>
      <c r="C305" s="9"/>
      <c r="D305" s="9"/>
      <c r="E305" s="9"/>
      <c r="F305" s="9"/>
      <c r="G305" s="9"/>
      <c r="H305" s="9"/>
      <c r="I305" s="9"/>
      <c r="J305" s="9"/>
      <c r="K305" s="9"/>
      <c r="L305" s="9"/>
      <c r="M305" s="9"/>
      <c r="N305" s="73"/>
      <c r="O305" s="31"/>
      <c r="P305" s="14"/>
      <c r="Q305" s="13"/>
      <c r="R305" s="9"/>
      <c r="S305" s="9"/>
      <c r="T305" s="9"/>
      <c r="U305" s="9"/>
      <c r="V305" s="9"/>
      <c r="W305" s="9"/>
      <c r="X305" s="9"/>
      <c r="Y305" s="9"/>
      <c r="Z305" s="9"/>
      <c r="AA305" s="9"/>
      <c r="AB305" s="9"/>
      <c r="AC305" s="73"/>
      <c r="AD305" s="31"/>
      <c r="AE305" s="14"/>
      <c r="AF305" s="14"/>
      <c r="AG305" s="13"/>
      <c r="AH305" s="14"/>
      <c r="AI305" s="13"/>
    </row>
    <row r="306" spans="1:35" x14ac:dyDescent="0.2">
      <c r="A306" s="13" t="s">
        <v>68</v>
      </c>
      <c r="B306" s="13"/>
      <c r="C306" s="9"/>
      <c r="D306" s="9"/>
      <c r="E306" s="9"/>
      <c r="F306" s="9"/>
      <c r="G306" s="9"/>
      <c r="H306" s="9"/>
      <c r="I306" s="9"/>
      <c r="J306" s="9"/>
      <c r="K306" s="9"/>
      <c r="L306" s="9"/>
      <c r="M306" s="9"/>
      <c r="N306" s="73"/>
      <c r="O306" s="31"/>
      <c r="P306" s="14"/>
      <c r="Q306" s="13"/>
      <c r="R306" s="9"/>
      <c r="S306" s="9"/>
      <c r="T306" s="9"/>
      <c r="U306" s="9"/>
      <c r="V306" s="9"/>
      <c r="W306" s="9"/>
      <c r="X306" s="9"/>
      <c r="Y306" s="9"/>
      <c r="Z306" s="9"/>
      <c r="AA306" s="9"/>
      <c r="AB306" s="9"/>
      <c r="AC306" s="73"/>
      <c r="AD306" s="31"/>
      <c r="AE306" s="14"/>
      <c r="AF306" s="14"/>
      <c r="AG306" s="13"/>
      <c r="AH306" s="14"/>
      <c r="AI306" s="13"/>
    </row>
    <row r="307" spans="1:35" x14ac:dyDescent="0.2">
      <c r="A307" s="13" t="s">
        <v>72</v>
      </c>
      <c r="B307" s="13"/>
      <c r="C307" s="9"/>
      <c r="D307" s="9"/>
      <c r="E307" s="9"/>
      <c r="F307" s="9"/>
      <c r="G307" s="9"/>
      <c r="H307" s="9"/>
      <c r="I307" s="9"/>
      <c r="J307" s="9"/>
      <c r="K307" s="9"/>
      <c r="L307" s="9"/>
      <c r="M307" s="9"/>
      <c r="N307" s="73"/>
      <c r="O307" s="31"/>
      <c r="P307" s="14"/>
      <c r="Q307" s="13"/>
      <c r="R307" s="9"/>
      <c r="S307" s="9"/>
      <c r="T307" s="9"/>
      <c r="U307" s="9"/>
      <c r="V307" s="9"/>
      <c r="W307" s="9"/>
      <c r="X307" s="9"/>
      <c r="Y307" s="9"/>
      <c r="Z307" s="9"/>
      <c r="AA307" s="9"/>
      <c r="AB307" s="9"/>
      <c r="AC307" s="73"/>
      <c r="AD307" s="31"/>
      <c r="AE307" s="14"/>
      <c r="AF307" s="14"/>
      <c r="AG307" s="13"/>
      <c r="AH307" s="14"/>
      <c r="AI307" s="13"/>
    </row>
    <row r="308" spans="1:35" x14ac:dyDescent="0.2">
      <c r="A308" s="13" t="s">
        <v>68</v>
      </c>
      <c r="B308" s="13"/>
      <c r="C308" s="9"/>
      <c r="D308" s="9"/>
      <c r="E308" s="9"/>
      <c r="F308" s="9"/>
      <c r="G308" s="9"/>
      <c r="H308" s="9"/>
      <c r="I308" s="9"/>
      <c r="J308" s="9"/>
      <c r="K308" s="9"/>
      <c r="L308" s="9"/>
      <c r="M308" s="9"/>
      <c r="N308" s="73"/>
      <c r="O308" s="31"/>
      <c r="P308" s="14"/>
      <c r="Q308" s="13"/>
      <c r="R308" s="9"/>
      <c r="S308" s="9"/>
      <c r="T308" s="9"/>
      <c r="U308" s="9"/>
      <c r="V308" s="9"/>
      <c r="W308" s="9"/>
      <c r="X308" s="9"/>
      <c r="Y308" s="9"/>
      <c r="Z308" s="9"/>
      <c r="AA308" s="9"/>
      <c r="AB308" s="9"/>
      <c r="AC308" s="73"/>
      <c r="AD308" s="31"/>
      <c r="AE308" s="14"/>
      <c r="AF308" s="14"/>
      <c r="AG308" s="13"/>
      <c r="AH308" s="14"/>
      <c r="AI308" s="13"/>
    </row>
    <row r="309" spans="1:35" x14ac:dyDescent="0.2">
      <c r="A309" s="13" t="s">
        <v>68</v>
      </c>
      <c r="B309" s="13"/>
      <c r="C309" s="9"/>
      <c r="D309" s="9"/>
      <c r="E309" s="9"/>
      <c r="F309" s="9"/>
      <c r="G309" s="9"/>
      <c r="H309" s="9"/>
      <c r="I309" s="9"/>
      <c r="J309" s="9"/>
      <c r="K309" s="9"/>
      <c r="L309" s="9"/>
      <c r="M309" s="9"/>
      <c r="N309" s="73"/>
      <c r="O309" s="31"/>
      <c r="P309" s="14"/>
      <c r="Q309" s="13"/>
      <c r="R309" s="9"/>
      <c r="S309" s="9"/>
      <c r="T309" s="9"/>
      <c r="U309" s="9"/>
      <c r="V309" s="9"/>
      <c r="W309" s="9"/>
      <c r="X309" s="9"/>
      <c r="Y309" s="9"/>
      <c r="Z309" s="9"/>
      <c r="AA309" s="9"/>
      <c r="AB309" s="9"/>
      <c r="AC309" s="73"/>
      <c r="AD309" s="31"/>
      <c r="AE309" s="14"/>
      <c r="AF309" s="14"/>
      <c r="AG309" s="13"/>
      <c r="AH309" s="14"/>
      <c r="AI309" s="13"/>
    </row>
    <row r="310" spans="1:35" x14ac:dyDescent="0.2">
      <c r="A310" s="13" t="s">
        <v>73</v>
      </c>
      <c r="B310" s="13"/>
      <c r="C310" s="9"/>
      <c r="D310" s="9"/>
      <c r="E310" s="9"/>
      <c r="F310" s="9"/>
      <c r="G310" s="9"/>
      <c r="H310" s="9"/>
      <c r="I310" s="9"/>
      <c r="J310" s="9"/>
      <c r="K310" s="9"/>
      <c r="L310" s="9"/>
      <c r="M310" s="9"/>
      <c r="N310" s="73"/>
      <c r="O310" s="31"/>
      <c r="P310" s="14"/>
      <c r="Q310" s="13"/>
      <c r="R310" s="9"/>
      <c r="S310" s="9"/>
      <c r="T310" s="9"/>
      <c r="U310" s="9"/>
      <c r="V310" s="9"/>
      <c r="W310" s="9"/>
      <c r="X310" s="9"/>
      <c r="Y310" s="9"/>
      <c r="Z310" s="9"/>
      <c r="AA310" s="9"/>
      <c r="AB310" s="9"/>
      <c r="AC310" s="73"/>
      <c r="AD310" s="31"/>
      <c r="AE310" s="14"/>
      <c r="AF310" s="14"/>
      <c r="AG310" s="13"/>
      <c r="AH310" s="14"/>
      <c r="AI310" s="13"/>
    </row>
    <row r="311" spans="1:35" x14ac:dyDescent="0.2">
      <c r="A311" s="13" t="s">
        <v>68</v>
      </c>
      <c r="B311" s="13"/>
      <c r="C311" s="9"/>
      <c r="D311" s="9"/>
      <c r="E311" s="9"/>
      <c r="F311" s="9"/>
      <c r="G311" s="9"/>
      <c r="H311" s="9"/>
      <c r="I311" s="9"/>
      <c r="J311" s="9"/>
      <c r="K311" s="9"/>
      <c r="L311" s="9"/>
      <c r="M311" s="9"/>
      <c r="N311" s="73"/>
      <c r="O311" s="31"/>
      <c r="P311" s="14"/>
      <c r="Q311" s="13"/>
      <c r="R311" s="9"/>
      <c r="S311" s="9"/>
      <c r="T311" s="9"/>
      <c r="U311" s="9"/>
      <c r="V311" s="9"/>
      <c r="W311" s="9"/>
      <c r="X311" s="9"/>
      <c r="Y311" s="9"/>
      <c r="Z311" s="9"/>
      <c r="AA311" s="9"/>
      <c r="AB311" s="9"/>
      <c r="AC311" s="73"/>
      <c r="AD311" s="31"/>
      <c r="AE311" s="14"/>
      <c r="AF311" s="14"/>
      <c r="AG311" s="13"/>
      <c r="AH311" s="14"/>
      <c r="AI311" s="13"/>
    </row>
    <row r="312" spans="1:35" x14ac:dyDescent="0.2">
      <c r="A312" s="13" t="s">
        <v>68</v>
      </c>
      <c r="B312" s="13"/>
      <c r="C312" s="9"/>
      <c r="D312" s="9"/>
      <c r="E312" s="9"/>
      <c r="F312" s="9"/>
      <c r="G312" s="9"/>
      <c r="H312" s="9"/>
      <c r="I312" s="9"/>
      <c r="J312" s="9"/>
      <c r="K312" s="9"/>
      <c r="L312" s="9"/>
      <c r="M312" s="9"/>
      <c r="N312" s="73"/>
      <c r="O312" s="31"/>
      <c r="P312" s="14"/>
      <c r="Q312" s="13"/>
      <c r="R312" s="9"/>
      <c r="S312" s="9"/>
      <c r="T312" s="9"/>
      <c r="U312" s="9"/>
      <c r="V312" s="9"/>
      <c r="W312" s="9"/>
      <c r="X312" s="9"/>
      <c r="Y312" s="9"/>
      <c r="Z312" s="9"/>
      <c r="AA312" s="9"/>
      <c r="AB312" s="9"/>
      <c r="AC312" s="73"/>
      <c r="AD312" s="31"/>
      <c r="AE312" s="14"/>
      <c r="AF312" s="14"/>
      <c r="AG312" s="13"/>
      <c r="AH312" s="14"/>
      <c r="AI312" s="13"/>
    </row>
    <row r="313" spans="1:35" x14ac:dyDescent="0.2">
      <c r="A313" s="13" t="s">
        <v>74</v>
      </c>
      <c r="B313" s="13"/>
      <c r="C313" s="9"/>
      <c r="D313" s="9"/>
      <c r="E313" s="9"/>
      <c r="F313" s="9"/>
      <c r="G313" s="9"/>
      <c r="H313" s="9"/>
      <c r="I313" s="9"/>
      <c r="J313" s="9"/>
      <c r="K313" s="9"/>
      <c r="L313" s="9"/>
      <c r="M313" s="9"/>
      <c r="N313" s="73"/>
      <c r="O313" s="31"/>
      <c r="P313" s="14"/>
      <c r="Q313" s="13"/>
      <c r="R313" s="9"/>
      <c r="S313" s="9"/>
      <c r="T313" s="9"/>
      <c r="U313" s="9"/>
      <c r="V313" s="9"/>
      <c r="W313" s="9"/>
      <c r="X313" s="9"/>
      <c r="Y313" s="9"/>
      <c r="Z313" s="9"/>
      <c r="AA313" s="9"/>
      <c r="AB313" s="9"/>
      <c r="AC313" s="73"/>
      <c r="AD313" s="31"/>
      <c r="AE313" s="14"/>
      <c r="AF313" s="14"/>
      <c r="AG313" s="13"/>
      <c r="AH313" s="14"/>
      <c r="AI313" s="13"/>
    </row>
    <row r="314" spans="1:35" x14ac:dyDescent="0.2">
      <c r="A314" s="13" t="s">
        <v>68</v>
      </c>
      <c r="B314" s="13"/>
      <c r="C314" s="9"/>
      <c r="D314" s="9"/>
      <c r="E314" s="9"/>
      <c r="F314" s="9"/>
      <c r="G314" s="9"/>
      <c r="H314" s="9"/>
      <c r="I314" s="9"/>
      <c r="J314" s="9"/>
      <c r="K314" s="9"/>
      <c r="L314" s="9"/>
      <c r="M314" s="9"/>
      <c r="N314" s="73"/>
      <c r="O314" s="31"/>
      <c r="P314" s="14"/>
      <c r="Q314" s="13"/>
      <c r="R314" s="9"/>
      <c r="S314" s="9"/>
      <c r="T314" s="9"/>
      <c r="U314" s="9"/>
      <c r="V314" s="9"/>
      <c r="W314" s="9"/>
      <c r="X314" s="9"/>
      <c r="Y314" s="9"/>
      <c r="Z314" s="9"/>
      <c r="AA314" s="9"/>
      <c r="AB314" s="9"/>
      <c r="AC314" s="73"/>
      <c r="AD314" s="31"/>
      <c r="AE314" s="14"/>
      <c r="AF314" s="14"/>
      <c r="AG314" s="13"/>
      <c r="AH314" s="14"/>
      <c r="AI314" s="13"/>
    </row>
    <row r="315" spans="1:35" x14ac:dyDescent="0.2">
      <c r="A315" s="13" t="s">
        <v>68</v>
      </c>
      <c r="B315" s="13"/>
      <c r="C315" s="9"/>
      <c r="D315" s="9"/>
      <c r="E315" s="9"/>
      <c r="F315" s="9"/>
      <c r="G315" s="9"/>
      <c r="H315" s="9"/>
      <c r="I315" s="9"/>
      <c r="J315" s="9"/>
      <c r="K315" s="9"/>
      <c r="L315" s="9"/>
      <c r="M315" s="9"/>
      <c r="N315" s="73"/>
      <c r="O315" s="31"/>
      <c r="P315" s="14"/>
      <c r="Q315" s="13"/>
      <c r="R315" s="9"/>
      <c r="S315" s="9"/>
      <c r="T315" s="9"/>
      <c r="U315" s="9"/>
      <c r="V315" s="9"/>
      <c r="W315" s="9"/>
      <c r="X315" s="9"/>
      <c r="Y315" s="9"/>
      <c r="Z315" s="9"/>
      <c r="AA315" s="9"/>
      <c r="AB315" s="9"/>
      <c r="AC315" s="73"/>
      <c r="AD315" s="31"/>
      <c r="AE315" s="14"/>
      <c r="AF315" s="14"/>
      <c r="AG315" s="13"/>
      <c r="AH315" s="14"/>
      <c r="AI315" s="13"/>
    </row>
    <row r="316" spans="1:35" x14ac:dyDescent="0.2">
      <c r="A316" s="13" t="s">
        <v>75</v>
      </c>
      <c r="B316" s="13"/>
      <c r="C316" s="9"/>
      <c r="D316" s="9"/>
      <c r="E316" s="9"/>
      <c r="F316" s="9"/>
      <c r="G316" s="9"/>
      <c r="H316" s="9"/>
      <c r="I316" s="9"/>
      <c r="J316" s="9"/>
      <c r="K316" s="9"/>
      <c r="L316" s="9"/>
      <c r="M316" s="9"/>
      <c r="N316" s="73"/>
      <c r="O316" s="31"/>
      <c r="P316" s="14"/>
      <c r="Q316" s="13"/>
      <c r="R316" s="9"/>
      <c r="S316" s="9"/>
      <c r="T316" s="9"/>
      <c r="U316" s="9"/>
      <c r="V316" s="9"/>
      <c r="W316" s="9"/>
      <c r="X316" s="9"/>
      <c r="Y316" s="9"/>
      <c r="Z316" s="9"/>
      <c r="AA316" s="9"/>
      <c r="AB316" s="9"/>
      <c r="AC316" s="73"/>
      <c r="AD316" s="31"/>
      <c r="AE316" s="14"/>
      <c r="AF316" s="14"/>
      <c r="AG316" s="13"/>
      <c r="AH316" s="14"/>
      <c r="AI316" s="13"/>
    </row>
    <row r="317" spans="1:35" x14ac:dyDescent="0.2">
      <c r="A317" s="13" t="s">
        <v>68</v>
      </c>
      <c r="B317" s="13"/>
      <c r="C317" s="9"/>
      <c r="D317" s="9"/>
      <c r="E317" s="9"/>
      <c r="F317" s="9"/>
      <c r="G317" s="9"/>
      <c r="H317" s="9"/>
      <c r="I317" s="9"/>
      <c r="J317" s="9"/>
      <c r="K317" s="9"/>
      <c r="L317" s="9"/>
      <c r="M317" s="9"/>
      <c r="N317" s="73"/>
      <c r="O317" s="31"/>
      <c r="P317" s="14"/>
      <c r="Q317" s="13"/>
      <c r="R317" s="9"/>
      <c r="S317" s="9"/>
      <c r="T317" s="9"/>
      <c r="U317" s="9"/>
      <c r="V317" s="9"/>
      <c r="W317" s="9"/>
      <c r="X317" s="9"/>
      <c r="Y317" s="9"/>
      <c r="Z317" s="9"/>
      <c r="AA317" s="9"/>
      <c r="AB317" s="9"/>
      <c r="AC317" s="73"/>
      <c r="AD317" s="31"/>
      <c r="AE317" s="14"/>
      <c r="AF317" s="14"/>
      <c r="AG317" s="13"/>
      <c r="AH317" s="14"/>
      <c r="AI317" s="13"/>
    </row>
    <row r="318" spans="1:35" x14ac:dyDescent="0.2">
      <c r="A318" s="13" t="s">
        <v>68</v>
      </c>
      <c r="B318" s="13"/>
      <c r="C318" s="9"/>
      <c r="D318" s="9"/>
      <c r="E318" s="9"/>
      <c r="F318" s="9"/>
      <c r="G318" s="9"/>
      <c r="H318" s="9"/>
      <c r="I318" s="9"/>
      <c r="J318" s="9"/>
      <c r="K318" s="9"/>
      <c r="L318" s="9"/>
      <c r="M318" s="9"/>
      <c r="N318" s="73"/>
      <c r="O318" s="31"/>
      <c r="P318" s="14"/>
      <c r="Q318" s="13"/>
      <c r="R318" s="9"/>
      <c r="S318" s="9"/>
      <c r="T318" s="9"/>
      <c r="U318" s="9"/>
      <c r="V318" s="9"/>
      <c r="W318" s="9"/>
      <c r="X318" s="9"/>
      <c r="Y318" s="9"/>
      <c r="Z318" s="9"/>
      <c r="AA318" s="9"/>
      <c r="AB318" s="9"/>
      <c r="AC318" s="73"/>
      <c r="AD318" s="31"/>
      <c r="AE318" s="14"/>
      <c r="AF318" s="14"/>
      <c r="AG318" s="13"/>
      <c r="AH318" s="14"/>
      <c r="AI318" s="13"/>
    </row>
    <row r="319" spans="1:35" x14ac:dyDescent="0.2">
      <c r="A319" s="13" t="s">
        <v>76</v>
      </c>
      <c r="B319" s="13"/>
      <c r="C319" s="9"/>
      <c r="D319" s="9"/>
      <c r="E319" s="9"/>
      <c r="F319" s="9"/>
      <c r="G319" s="9"/>
      <c r="H319" s="9"/>
      <c r="I319" s="9"/>
      <c r="J319" s="9"/>
      <c r="K319" s="9"/>
      <c r="L319" s="9"/>
      <c r="M319" s="9"/>
      <c r="N319" s="73"/>
      <c r="O319" s="31"/>
      <c r="P319" s="14"/>
      <c r="Q319" s="13"/>
      <c r="R319" s="9"/>
      <c r="S319" s="9"/>
      <c r="T319" s="9"/>
      <c r="U319" s="9"/>
      <c r="V319" s="9"/>
      <c r="W319" s="9"/>
      <c r="X319" s="9"/>
      <c r="Y319" s="9"/>
      <c r="Z319" s="9"/>
      <c r="AA319" s="9"/>
      <c r="AB319" s="9"/>
      <c r="AC319" s="73"/>
      <c r="AD319" s="31"/>
      <c r="AE319" s="14"/>
      <c r="AF319" s="14"/>
      <c r="AG319" s="13"/>
      <c r="AH319" s="14"/>
      <c r="AI319" s="13"/>
    </row>
    <row r="320" spans="1:35" x14ac:dyDescent="0.2">
      <c r="A320" s="13" t="s">
        <v>68</v>
      </c>
      <c r="B320" s="13"/>
      <c r="C320" s="9"/>
      <c r="D320" s="9"/>
      <c r="E320" s="9"/>
      <c r="F320" s="9"/>
      <c r="G320" s="9"/>
      <c r="H320" s="9"/>
      <c r="I320" s="9"/>
      <c r="J320" s="9"/>
      <c r="K320" s="9"/>
      <c r="L320" s="9"/>
      <c r="M320" s="9"/>
      <c r="N320" s="73"/>
      <c r="O320" s="31"/>
      <c r="P320" s="14"/>
      <c r="Q320" s="13"/>
      <c r="R320" s="9"/>
      <c r="S320" s="9"/>
      <c r="T320" s="9"/>
      <c r="U320" s="9"/>
      <c r="V320" s="9"/>
      <c r="W320" s="9"/>
      <c r="X320" s="9"/>
      <c r="Y320" s="9"/>
      <c r="Z320" s="9"/>
      <c r="AA320" s="9"/>
      <c r="AB320" s="9"/>
      <c r="AC320" s="73"/>
      <c r="AD320" s="31"/>
      <c r="AE320" s="14"/>
      <c r="AF320" s="14"/>
      <c r="AG320" s="13"/>
      <c r="AH320" s="14"/>
      <c r="AI320" s="13"/>
    </row>
    <row r="321" spans="1:35" x14ac:dyDescent="0.2">
      <c r="A321" s="13" t="s">
        <v>68</v>
      </c>
      <c r="B321" s="13"/>
      <c r="C321" s="9"/>
      <c r="D321" s="9"/>
      <c r="E321" s="9"/>
      <c r="F321" s="9"/>
      <c r="G321" s="9"/>
      <c r="H321" s="9"/>
      <c r="I321" s="9"/>
      <c r="J321" s="9"/>
      <c r="K321" s="9"/>
      <c r="L321" s="9"/>
      <c r="M321" s="9"/>
      <c r="N321" s="73"/>
      <c r="O321" s="31"/>
      <c r="P321" s="14"/>
      <c r="Q321" s="13"/>
      <c r="R321" s="9"/>
      <c r="S321" s="9"/>
      <c r="T321" s="9"/>
      <c r="U321" s="9"/>
      <c r="V321" s="9"/>
      <c r="W321" s="9"/>
      <c r="X321" s="9"/>
      <c r="Y321" s="9"/>
      <c r="Z321" s="9"/>
      <c r="AA321" s="9"/>
      <c r="AB321" s="9"/>
      <c r="AC321" s="73"/>
      <c r="AD321" s="31"/>
      <c r="AE321" s="14"/>
      <c r="AF321" s="14"/>
      <c r="AG321" s="13"/>
      <c r="AH321" s="14"/>
      <c r="AI321" s="13"/>
    </row>
    <row r="322" spans="1:35" x14ac:dyDescent="0.2">
      <c r="A322" s="13" t="s">
        <v>77</v>
      </c>
      <c r="B322" s="13"/>
      <c r="C322" s="9"/>
      <c r="D322" s="9"/>
      <c r="E322" s="9"/>
      <c r="F322" s="9"/>
      <c r="G322" s="9"/>
      <c r="H322" s="9"/>
      <c r="I322" s="9"/>
      <c r="J322" s="9"/>
      <c r="K322" s="9"/>
      <c r="L322" s="9"/>
      <c r="M322" s="9"/>
      <c r="N322" s="73"/>
      <c r="O322" s="31"/>
      <c r="P322" s="14"/>
      <c r="Q322" s="13"/>
      <c r="R322" s="9"/>
      <c r="S322" s="9"/>
      <c r="T322" s="9"/>
      <c r="U322" s="9"/>
      <c r="V322" s="9"/>
      <c r="W322" s="9"/>
      <c r="X322" s="9"/>
      <c r="Y322" s="9"/>
      <c r="Z322" s="9"/>
      <c r="AA322" s="9"/>
      <c r="AB322" s="9"/>
      <c r="AC322" s="73"/>
      <c r="AD322" s="31"/>
      <c r="AE322" s="14"/>
      <c r="AF322" s="14"/>
      <c r="AG322" s="13"/>
      <c r="AH322" s="14"/>
      <c r="AI322" s="13"/>
    </row>
    <row r="323" spans="1:35" x14ac:dyDescent="0.2">
      <c r="A323" s="13" t="s">
        <v>68</v>
      </c>
      <c r="B323" s="13"/>
      <c r="C323" s="9"/>
      <c r="D323" s="9"/>
      <c r="E323" s="9"/>
      <c r="F323" s="9"/>
      <c r="G323" s="9"/>
      <c r="H323" s="9"/>
      <c r="I323" s="9"/>
      <c r="J323" s="9"/>
      <c r="K323" s="9"/>
      <c r="L323" s="9"/>
      <c r="M323" s="9"/>
      <c r="N323" s="73"/>
      <c r="O323" s="31"/>
      <c r="P323" s="14"/>
      <c r="Q323" s="13"/>
      <c r="R323" s="9"/>
      <c r="S323" s="9"/>
      <c r="T323" s="9"/>
      <c r="U323" s="9"/>
      <c r="V323" s="9"/>
      <c r="W323" s="9"/>
      <c r="X323" s="9"/>
      <c r="Y323" s="9"/>
      <c r="Z323" s="9"/>
      <c r="AA323" s="9"/>
      <c r="AB323" s="9"/>
      <c r="AC323" s="73"/>
      <c r="AD323" s="31"/>
      <c r="AE323" s="14"/>
      <c r="AF323" s="14"/>
      <c r="AG323" s="13"/>
      <c r="AH323" s="14"/>
      <c r="AI323" s="13"/>
    </row>
    <row r="324" spans="1:35" x14ac:dyDescent="0.2">
      <c r="A324" s="13" t="s">
        <v>68</v>
      </c>
      <c r="B324" s="13"/>
      <c r="C324" s="9"/>
      <c r="D324" s="9"/>
      <c r="E324" s="9"/>
      <c r="F324" s="9"/>
      <c r="G324" s="9"/>
      <c r="H324" s="9"/>
      <c r="I324" s="9"/>
      <c r="J324" s="9"/>
      <c r="K324" s="9"/>
      <c r="L324" s="9"/>
      <c r="M324" s="9"/>
      <c r="N324" s="73"/>
      <c r="O324" s="31"/>
      <c r="P324" s="14"/>
      <c r="Q324" s="13"/>
      <c r="R324" s="9"/>
      <c r="S324" s="9"/>
      <c r="T324" s="9"/>
      <c r="U324" s="9"/>
      <c r="V324" s="9"/>
      <c r="W324" s="9"/>
      <c r="X324" s="9"/>
      <c r="Y324" s="9"/>
      <c r="Z324" s="9"/>
      <c r="AA324" s="9"/>
      <c r="AB324" s="9"/>
      <c r="AC324" s="73"/>
      <c r="AD324" s="31"/>
      <c r="AE324" s="14"/>
      <c r="AF324" s="14"/>
      <c r="AG324" s="13"/>
      <c r="AH324" s="14"/>
      <c r="AI324" s="13"/>
    </row>
    <row r="325" spans="1:35" x14ac:dyDescent="0.2">
      <c r="A325" s="13" t="s">
        <v>23</v>
      </c>
      <c r="B325" s="13"/>
      <c r="C325" s="9"/>
      <c r="D325" s="9"/>
      <c r="E325" s="9"/>
      <c r="F325" s="9"/>
      <c r="G325" s="9"/>
      <c r="H325" s="9"/>
      <c r="I325" s="9"/>
      <c r="J325" s="9"/>
      <c r="K325" s="9"/>
      <c r="L325" s="9"/>
      <c r="M325" s="9"/>
      <c r="N325" s="73"/>
      <c r="O325" s="31"/>
      <c r="P325" s="14"/>
      <c r="Q325" s="13"/>
      <c r="R325" s="9"/>
      <c r="S325" s="9"/>
      <c r="T325" s="9"/>
      <c r="U325" s="9"/>
      <c r="V325" s="9"/>
      <c r="W325" s="9"/>
      <c r="X325" s="9"/>
      <c r="Y325" s="9"/>
      <c r="Z325" s="9"/>
      <c r="AA325" s="9"/>
      <c r="AB325" s="9"/>
      <c r="AC325" s="73"/>
      <c r="AD325" s="31"/>
      <c r="AE325" s="14"/>
      <c r="AF325" s="14"/>
      <c r="AG325" s="13"/>
      <c r="AH325" s="14"/>
      <c r="AI325" s="13"/>
    </row>
    <row r="326" spans="1:35" x14ac:dyDescent="0.2">
      <c r="A326" s="13" t="s">
        <v>78</v>
      </c>
      <c r="B326" s="13"/>
      <c r="C326" s="9"/>
      <c r="D326" s="9"/>
      <c r="E326" s="9"/>
      <c r="F326" s="9"/>
      <c r="G326" s="9"/>
      <c r="H326" s="9"/>
      <c r="I326" s="9"/>
      <c r="J326" s="9"/>
      <c r="K326" s="9"/>
      <c r="L326" s="9"/>
      <c r="M326" s="9"/>
      <c r="N326" s="73"/>
      <c r="O326" s="31"/>
      <c r="P326" s="14"/>
      <c r="Q326" s="13"/>
      <c r="R326" s="9"/>
      <c r="S326" s="9"/>
      <c r="T326" s="9"/>
      <c r="U326" s="9"/>
      <c r="V326" s="9"/>
      <c r="W326" s="9"/>
      <c r="X326" s="9"/>
      <c r="Y326" s="9"/>
      <c r="Z326" s="9"/>
      <c r="AA326" s="9"/>
      <c r="AB326" s="9"/>
      <c r="AC326" s="73"/>
      <c r="AD326" s="31"/>
      <c r="AE326" s="14"/>
      <c r="AF326" s="14"/>
      <c r="AG326" s="13"/>
      <c r="AH326" s="14"/>
      <c r="AI326" s="13"/>
    </row>
    <row r="327" spans="1:35" x14ac:dyDescent="0.2">
      <c r="A327" s="13" t="s">
        <v>79</v>
      </c>
      <c r="B327" s="13"/>
      <c r="C327" s="9"/>
      <c r="D327" s="9"/>
      <c r="E327" s="9"/>
      <c r="F327" s="9"/>
      <c r="G327" s="9"/>
      <c r="H327" s="9"/>
      <c r="I327" s="9"/>
      <c r="J327" s="9"/>
      <c r="K327" s="9"/>
      <c r="L327" s="9"/>
      <c r="M327" s="9"/>
      <c r="N327" s="73"/>
      <c r="O327" s="31"/>
      <c r="P327" s="14"/>
      <c r="Q327" s="13"/>
      <c r="R327" s="9"/>
      <c r="S327" s="9"/>
      <c r="T327" s="9"/>
      <c r="U327" s="9"/>
      <c r="V327" s="9"/>
      <c r="W327" s="9"/>
      <c r="X327" s="9"/>
      <c r="Y327" s="9"/>
      <c r="Z327" s="9"/>
      <c r="AA327" s="9"/>
      <c r="AB327" s="9"/>
      <c r="AC327" s="73"/>
      <c r="AD327" s="31"/>
      <c r="AE327" s="14"/>
      <c r="AF327" s="14"/>
      <c r="AG327" s="13"/>
      <c r="AH327" s="14"/>
      <c r="AI327" s="13"/>
    </row>
    <row r="328" spans="1:35" x14ac:dyDescent="0.2">
      <c r="A328" s="13" t="s">
        <v>79</v>
      </c>
      <c r="B328" s="13"/>
      <c r="C328" s="9"/>
      <c r="D328" s="9"/>
      <c r="E328" s="9"/>
      <c r="F328" s="9"/>
      <c r="G328" s="9"/>
      <c r="H328" s="9"/>
      <c r="I328" s="9"/>
      <c r="J328" s="9"/>
      <c r="K328" s="9"/>
      <c r="L328" s="9"/>
      <c r="M328" s="9"/>
      <c r="N328" s="73"/>
      <c r="O328" s="31"/>
      <c r="P328" s="14"/>
      <c r="Q328" s="13"/>
      <c r="R328" s="9"/>
      <c r="S328" s="9"/>
      <c r="T328" s="9"/>
      <c r="U328" s="9"/>
      <c r="V328" s="9"/>
      <c r="W328" s="9"/>
      <c r="X328" s="9"/>
      <c r="Y328" s="9"/>
      <c r="Z328" s="9"/>
      <c r="AA328" s="9"/>
      <c r="AB328" s="9"/>
      <c r="AC328" s="73"/>
      <c r="AD328" s="31"/>
      <c r="AE328" s="14"/>
      <c r="AF328" s="14"/>
      <c r="AG328" s="13"/>
      <c r="AH328" s="14"/>
      <c r="AI328" s="13"/>
    </row>
    <row r="329" spans="1:35" x14ac:dyDescent="0.2">
      <c r="A329" s="13" t="s">
        <v>80</v>
      </c>
      <c r="B329" s="13"/>
      <c r="C329" s="9"/>
      <c r="D329" s="9"/>
      <c r="E329" s="9"/>
      <c r="F329" s="9"/>
      <c r="G329" s="9"/>
      <c r="H329" s="9"/>
      <c r="I329" s="9"/>
      <c r="J329" s="9"/>
      <c r="K329" s="9"/>
      <c r="L329" s="9"/>
      <c r="M329" s="9"/>
      <c r="N329" s="73"/>
      <c r="O329" s="31"/>
      <c r="P329" s="14"/>
      <c r="Q329" s="13"/>
      <c r="R329" s="9"/>
      <c r="S329" s="9"/>
      <c r="T329" s="9"/>
      <c r="U329" s="9"/>
      <c r="V329" s="9"/>
      <c r="W329" s="9"/>
      <c r="X329" s="9"/>
      <c r="Y329" s="9"/>
      <c r="Z329" s="9"/>
      <c r="AA329" s="9"/>
      <c r="AB329" s="9"/>
      <c r="AC329" s="73"/>
      <c r="AD329" s="31"/>
      <c r="AE329" s="14"/>
      <c r="AF329" s="14"/>
      <c r="AG329" s="13"/>
      <c r="AH329" s="14"/>
      <c r="AI329" s="13"/>
    </row>
    <row r="330" spans="1:35" x14ac:dyDescent="0.2">
      <c r="A330" s="13" t="s">
        <v>79</v>
      </c>
      <c r="B330" s="13"/>
      <c r="C330" s="9"/>
      <c r="D330" s="9"/>
      <c r="E330" s="9"/>
      <c r="F330" s="9"/>
      <c r="G330" s="9"/>
      <c r="H330" s="9"/>
      <c r="I330" s="9"/>
      <c r="J330" s="9"/>
      <c r="K330" s="9"/>
      <c r="L330" s="9"/>
      <c r="M330" s="9"/>
      <c r="N330" s="73"/>
      <c r="O330" s="31"/>
      <c r="P330" s="14"/>
      <c r="Q330" s="13"/>
      <c r="R330" s="9"/>
      <c r="S330" s="9"/>
      <c r="T330" s="9"/>
      <c r="U330" s="9"/>
      <c r="V330" s="9"/>
      <c r="W330" s="9"/>
      <c r="X330" s="9"/>
      <c r="Y330" s="9"/>
      <c r="Z330" s="9"/>
      <c r="AA330" s="9"/>
      <c r="AB330" s="9"/>
      <c r="AC330" s="73"/>
      <c r="AD330" s="31"/>
      <c r="AE330" s="14"/>
      <c r="AF330" s="14"/>
      <c r="AG330" s="13"/>
      <c r="AH330" s="14"/>
      <c r="AI330" s="13"/>
    </row>
    <row r="331" spans="1:35" x14ac:dyDescent="0.2">
      <c r="A331" s="13" t="s">
        <v>81</v>
      </c>
      <c r="B331" s="13"/>
      <c r="C331" s="9"/>
      <c r="D331" s="9"/>
      <c r="E331" s="9"/>
      <c r="F331" s="9"/>
      <c r="G331" s="9"/>
      <c r="H331" s="9"/>
      <c r="I331" s="9"/>
      <c r="J331" s="9"/>
      <c r="K331" s="9"/>
      <c r="L331" s="9"/>
      <c r="M331" s="9"/>
      <c r="N331" s="73"/>
      <c r="O331" s="31"/>
      <c r="P331" s="14"/>
      <c r="Q331" s="13"/>
      <c r="R331" s="9"/>
      <c r="S331" s="9"/>
      <c r="T331" s="9"/>
      <c r="U331" s="9"/>
      <c r="V331" s="9"/>
      <c r="W331" s="9"/>
      <c r="X331" s="9"/>
      <c r="Y331" s="9"/>
      <c r="Z331" s="9"/>
      <c r="AA331" s="9"/>
      <c r="AB331" s="9"/>
      <c r="AC331" s="73"/>
      <c r="AD331" s="31"/>
      <c r="AE331" s="14"/>
      <c r="AF331" s="14"/>
      <c r="AG331" s="13"/>
      <c r="AH331" s="14"/>
      <c r="AI331" s="13"/>
    </row>
    <row r="332" spans="1:35" x14ac:dyDescent="0.2">
      <c r="A332" s="13" t="s">
        <v>79</v>
      </c>
      <c r="B332" s="13"/>
      <c r="C332" s="9"/>
      <c r="D332" s="9"/>
      <c r="E332" s="9"/>
      <c r="F332" s="9"/>
      <c r="G332" s="9"/>
      <c r="H332" s="9"/>
      <c r="I332" s="9"/>
      <c r="J332" s="9"/>
      <c r="K332" s="9"/>
      <c r="L332" s="9"/>
      <c r="M332" s="9"/>
      <c r="N332" s="73"/>
      <c r="O332" s="31"/>
      <c r="P332" s="14"/>
      <c r="Q332" s="13"/>
      <c r="R332" s="9"/>
      <c r="S332" s="9"/>
      <c r="T332" s="9"/>
      <c r="U332" s="9"/>
      <c r="V332" s="9"/>
      <c r="W332" s="9"/>
      <c r="X332" s="9"/>
      <c r="Y332" s="9"/>
      <c r="Z332" s="9"/>
      <c r="AA332" s="9"/>
      <c r="AB332" s="9"/>
      <c r="AC332" s="73"/>
      <c r="AD332" s="31"/>
      <c r="AE332" s="14"/>
      <c r="AF332" s="14"/>
      <c r="AG332" s="13"/>
      <c r="AH332" s="14"/>
      <c r="AI332" s="13"/>
    </row>
    <row r="333" spans="1:35" ht="12.75" thickBot="1" x14ac:dyDescent="0.25">
      <c r="A333" s="29"/>
      <c r="B333" s="29"/>
      <c r="C333" s="46"/>
      <c r="D333" s="46"/>
      <c r="E333" s="46"/>
      <c r="F333" s="46"/>
      <c r="G333" s="46"/>
      <c r="H333" s="46"/>
      <c r="I333" s="46"/>
      <c r="J333" s="46"/>
      <c r="K333" s="46"/>
      <c r="L333" s="46"/>
      <c r="M333" s="46"/>
      <c r="N333" s="784"/>
      <c r="O333" s="34"/>
      <c r="P333" s="5"/>
      <c r="Q333" s="29"/>
      <c r="R333" s="46"/>
      <c r="S333" s="46"/>
      <c r="T333" s="46"/>
      <c r="U333" s="46"/>
      <c r="V333" s="46"/>
      <c r="W333" s="46"/>
      <c r="X333" s="46"/>
      <c r="Y333" s="46"/>
      <c r="Z333" s="46"/>
      <c r="AA333" s="46"/>
      <c r="AB333" s="46"/>
      <c r="AC333" s="784"/>
      <c r="AD333" s="34"/>
      <c r="AE333" s="5"/>
      <c r="AF333" s="5"/>
      <c r="AG333" s="29"/>
      <c r="AH333" s="5"/>
      <c r="AI333" s="29"/>
    </row>
    <row r="334" spans="1:35" x14ac:dyDescent="0.2">
      <c r="A334" s="73" t="s">
        <v>83</v>
      </c>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H334" s="73"/>
      <c r="AI334" s="73"/>
    </row>
    <row r="335" spans="1:35" x14ac:dyDescent="0.2">
      <c r="A335" s="73" t="s">
        <v>84</v>
      </c>
      <c r="B335" s="73" t="s">
        <v>173</v>
      </c>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H335" s="73"/>
      <c r="AI335" s="73"/>
    </row>
    <row r="336" spans="1:35" x14ac:dyDescent="0.2">
      <c r="A336" s="73" t="s">
        <v>85</v>
      </c>
      <c r="B336" s="73" t="s">
        <v>86</v>
      </c>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H336" s="73"/>
      <c r="AI336" s="73"/>
    </row>
    <row r="337" spans="1:35" x14ac:dyDescent="0.2">
      <c r="A337" s="73" t="s">
        <v>87</v>
      </c>
      <c r="B337" s="73" t="s">
        <v>88</v>
      </c>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H337" s="73"/>
      <c r="AI337" s="73"/>
    </row>
    <row r="338" spans="1:35" x14ac:dyDescent="0.2">
      <c r="A338" s="73" t="s">
        <v>89</v>
      </c>
      <c r="B338" s="73" t="s">
        <v>90</v>
      </c>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H338" s="73"/>
      <c r="AI338" s="73"/>
    </row>
    <row r="339" spans="1:35" x14ac:dyDescent="0.2">
      <c r="A339" s="73"/>
      <c r="B339" s="73" t="s">
        <v>91</v>
      </c>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H339" s="73"/>
      <c r="AI339" s="73"/>
    </row>
    <row r="340" spans="1:35" x14ac:dyDescent="0.2">
      <c r="A340" s="73" t="s">
        <v>92</v>
      </c>
      <c r="B340" s="73" t="s">
        <v>164</v>
      </c>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H340" s="73"/>
      <c r="AI340" s="73"/>
    </row>
    <row r="341" spans="1:35" x14ac:dyDescent="0.2">
      <c r="A341" s="73"/>
      <c r="B341" s="73" t="s">
        <v>93</v>
      </c>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H341" s="73"/>
      <c r="AI341" s="73"/>
    </row>
    <row r="342" spans="1:35" x14ac:dyDescent="0.2">
      <c r="A342" s="73"/>
      <c r="B342" s="73" t="s">
        <v>94</v>
      </c>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H342" s="73"/>
      <c r="AI342" s="73"/>
    </row>
    <row r="343" spans="1:35" x14ac:dyDescent="0.2">
      <c r="A343" s="73"/>
      <c r="B343" s="73" t="s">
        <v>95</v>
      </c>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H343" s="73"/>
      <c r="AI343" s="73"/>
    </row>
    <row r="344" spans="1:35" x14ac:dyDescent="0.2">
      <c r="A344" s="73" t="s">
        <v>199</v>
      </c>
      <c r="B344" s="73" t="s">
        <v>200</v>
      </c>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H344" s="73"/>
      <c r="AI344" s="73"/>
    </row>
    <row r="345" spans="1:35" x14ac:dyDescent="0.2">
      <c r="A345" s="73" t="s">
        <v>201</v>
      </c>
      <c r="B345" s="73" t="s">
        <v>169</v>
      </c>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H345" s="73"/>
      <c r="AI345" s="73"/>
    </row>
    <row r="346" spans="1:35" x14ac:dyDescent="0.2">
      <c r="A346" s="73" t="s">
        <v>202</v>
      </c>
      <c r="B346" s="73" t="s">
        <v>165</v>
      </c>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H346" s="73"/>
      <c r="AI346" s="73"/>
    </row>
    <row r="347" spans="1:35" x14ac:dyDescent="0.2">
      <c r="A347" s="73"/>
      <c r="B347" s="73" t="s">
        <v>93</v>
      </c>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H347" s="73"/>
      <c r="AI347" s="73"/>
    </row>
    <row r="348" spans="1:35" x14ac:dyDescent="0.2">
      <c r="A348" s="73"/>
      <c r="B348" s="73" t="s">
        <v>94</v>
      </c>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H348" s="73"/>
      <c r="AI348" s="73"/>
    </row>
    <row r="349" spans="1:35" x14ac:dyDescent="0.2">
      <c r="A349" s="73"/>
      <c r="B349" s="73" t="s">
        <v>132</v>
      </c>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H349" s="73"/>
      <c r="AI349" s="73"/>
    </row>
    <row r="350" spans="1:35" x14ac:dyDescent="0.2">
      <c r="A350" s="73" t="s">
        <v>211</v>
      </c>
      <c r="B350" s="73" t="s">
        <v>212</v>
      </c>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H350" s="73"/>
      <c r="AI350" s="73"/>
    </row>
    <row r="351" spans="1:35" x14ac:dyDescent="0.2">
      <c r="A351" s="73" t="s">
        <v>209</v>
      </c>
      <c r="B351" s="73" t="s">
        <v>205</v>
      </c>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H351" s="73"/>
      <c r="AI351" s="73"/>
    </row>
    <row r="352" spans="1:35" x14ac:dyDescent="0.2">
      <c r="A352" s="73" t="s">
        <v>210</v>
      </c>
      <c r="B352" s="73" t="s">
        <v>213</v>
      </c>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H352" s="73"/>
      <c r="AI352" s="73"/>
    </row>
    <row r="353" spans="1:35" x14ac:dyDescent="0.2">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H353" s="73"/>
      <c r="AI353" s="73"/>
    </row>
    <row r="354" spans="1:35" x14ac:dyDescent="0.2">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H354" s="73"/>
      <c r="AI354" s="73"/>
    </row>
    <row r="355" spans="1:35" x14ac:dyDescent="0.2">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H355" s="73"/>
      <c r="AI355" s="73"/>
    </row>
    <row r="356" spans="1:35" x14ac:dyDescent="0.2">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H356" s="73"/>
      <c r="AI356" s="73"/>
    </row>
    <row r="357" spans="1:35" hidden="1" x14ac:dyDescent="0.2">
      <c r="A357" s="60" t="s">
        <v>426</v>
      </c>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row>
    <row r="358" spans="1:35" hidden="1" x14ac:dyDescent="0.2">
      <c r="A358" s="60" t="s">
        <v>15901</v>
      </c>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c r="AG358" s="62"/>
      <c r="AH358" s="62"/>
      <c r="AI358" s="62"/>
    </row>
    <row r="359" spans="1:35" ht="16.5" customHeight="1" x14ac:dyDescent="0.2">
      <c r="A359" s="60" t="s">
        <v>15904</v>
      </c>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c r="AG359" s="62"/>
      <c r="AH359" s="62"/>
      <c r="AI359" s="62"/>
    </row>
    <row r="360" spans="1:35" ht="5.25" customHeight="1" thickBot="1" x14ac:dyDescent="0.25">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AC360" s="60"/>
      <c r="AD360" s="60"/>
      <c r="AE360" s="60"/>
      <c r="AF360" s="60"/>
      <c r="AG360" s="60"/>
      <c r="AH360" s="60"/>
      <c r="AI360" s="60"/>
    </row>
    <row r="361" spans="1:35" ht="12.75" thickBot="1" x14ac:dyDescent="0.25">
      <c r="A361" s="1064" t="s">
        <v>60</v>
      </c>
      <c r="B361" s="1075" t="s">
        <v>347</v>
      </c>
      <c r="C361" s="1075"/>
      <c r="D361" s="1075"/>
      <c r="E361" s="1075"/>
      <c r="F361" s="1075"/>
      <c r="G361" s="1075"/>
      <c r="H361" s="1075"/>
      <c r="I361" s="1075"/>
      <c r="J361" s="1075"/>
      <c r="K361" s="1075"/>
      <c r="L361" s="1075"/>
      <c r="M361" s="1075"/>
      <c r="N361" s="1075"/>
      <c r="O361" s="1075"/>
      <c r="P361" s="1075"/>
      <c r="Q361" s="1076" t="s">
        <v>427</v>
      </c>
      <c r="R361" s="1075"/>
      <c r="S361" s="1075"/>
      <c r="T361" s="1075"/>
      <c r="U361" s="1075"/>
      <c r="V361" s="1075"/>
      <c r="W361" s="1075"/>
      <c r="X361" s="1075"/>
      <c r="Y361" s="1075"/>
      <c r="Z361" s="1075"/>
      <c r="AA361" s="1075"/>
      <c r="AB361" s="1075"/>
      <c r="AC361" s="1075"/>
      <c r="AD361" s="1075"/>
      <c r="AE361" s="1077"/>
      <c r="AF361" s="1078" t="s">
        <v>429</v>
      </c>
      <c r="AG361" s="1079"/>
      <c r="AH361" s="1078" t="s">
        <v>428</v>
      </c>
      <c r="AI361" s="1079"/>
    </row>
    <row r="362" spans="1:35" ht="103.5" x14ac:dyDescent="0.2">
      <c r="A362" s="1073"/>
      <c r="B362" s="124" t="s">
        <v>11</v>
      </c>
      <c r="C362" s="125" t="s">
        <v>158</v>
      </c>
      <c r="D362" s="126" t="s">
        <v>279</v>
      </c>
      <c r="E362" s="126" t="s">
        <v>160</v>
      </c>
      <c r="F362" s="126" t="s">
        <v>195</v>
      </c>
      <c r="G362" s="126" t="s">
        <v>196</v>
      </c>
      <c r="H362" s="126" t="s">
        <v>197</v>
      </c>
      <c r="I362" s="126" t="s">
        <v>198</v>
      </c>
      <c r="J362" s="126" t="s">
        <v>161</v>
      </c>
      <c r="K362" s="126" t="s">
        <v>162</v>
      </c>
      <c r="L362" s="126" t="s">
        <v>163</v>
      </c>
      <c r="M362" s="126" t="s">
        <v>194</v>
      </c>
      <c r="N362" s="127" t="s">
        <v>134</v>
      </c>
      <c r="O362" s="128" t="s">
        <v>168</v>
      </c>
      <c r="P362" s="129" t="s">
        <v>167</v>
      </c>
      <c r="Q362" s="124" t="s">
        <v>11</v>
      </c>
      <c r="R362" s="125" t="s">
        <v>158</v>
      </c>
      <c r="S362" s="126" t="s">
        <v>159</v>
      </c>
      <c r="T362" s="126" t="s">
        <v>160</v>
      </c>
      <c r="U362" s="126" t="s">
        <v>195</v>
      </c>
      <c r="V362" s="126" t="s">
        <v>196</v>
      </c>
      <c r="W362" s="126" t="s">
        <v>197</v>
      </c>
      <c r="X362" s="126" t="s">
        <v>198</v>
      </c>
      <c r="Y362" s="126" t="s">
        <v>161</v>
      </c>
      <c r="Z362" s="126" t="s">
        <v>162</v>
      </c>
      <c r="AA362" s="126" t="s">
        <v>163</v>
      </c>
      <c r="AB362" s="126" t="s">
        <v>194</v>
      </c>
      <c r="AC362" s="127" t="s">
        <v>134</v>
      </c>
      <c r="AD362" s="128" t="s">
        <v>168</v>
      </c>
      <c r="AE362" s="129" t="s">
        <v>348</v>
      </c>
      <c r="AF362" s="130" t="s">
        <v>172</v>
      </c>
      <c r="AG362" s="130" t="s">
        <v>171</v>
      </c>
      <c r="AH362" s="130" t="s">
        <v>11</v>
      </c>
      <c r="AI362" s="129" t="s">
        <v>349</v>
      </c>
    </row>
    <row r="363" spans="1:35" ht="12.75" thickBot="1" x14ac:dyDescent="0.25">
      <c r="A363" s="1074"/>
      <c r="B363" s="131" t="s">
        <v>61</v>
      </c>
      <c r="C363" s="132" t="s">
        <v>62</v>
      </c>
      <c r="D363" s="133" t="s">
        <v>63</v>
      </c>
      <c r="E363" s="133" t="s">
        <v>64</v>
      </c>
      <c r="F363" s="134" t="s">
        <v>65</v>
      </c>
      <c r="G363" s="134" t="s">
        <v>66</v>
      </c>
      <c r="H363" s="134" t="s">
        <v>96</v>
      </c>
      <c r="I363" s="134" t="s">
        <v>133</v>
      </c>
      <c r="J363" s="134" t="s">
        <v>166</v>
      </c>
      <c r="K363" s="134" t="s">
        <v>170</v>
      </c>
      <c r="L363" s="134" t="s">
        <v>203</v>
      </c>
      <c r="M363" s="134" t="s">
        <v>204</v>
      </c>
      <c r="N363" s="135" t="s">
        <v>206</v>
      </c>
      <c r="O363" s="136" t="s">
        <v>207</v>
      </c>
      <c r="P363" s="137" t="s">
        <v>208</v>
      </c>
      <c r="Q363" s="131" t="s">
        <v>61</v>
      </c>
      <c r="R363" s="132" t="s">
        <v>62</v>
      </c>
      <c r="S363" s="133" t="s">
        <v>63</v>
      </c>
      <c r="T363" s="133" t="s">
        <v>64</v>
      </c>
      <c r="U363" s="134" t="s">
        <v>65</v>
      </c>
      <c r="V363" s="134" t="s">
        <v>66</v>
      </c>
      <c r="W363" s="134" t="s">
        <v>96</v>
      </c>
      <c r="X363" s="134" t="s">
        <v>133</v>
      </c>
      <c r="Y363" s="134" t="s">
        <v>166</v>
      </c>
      <c r="Z363" s="134" t="s">
        <v>170</v>
      </c>
      <c r="AA363" s="134" t="s">
        <v>203</v>
      </c>
      <c r="AB363" s="134" t="s">
        <v>204</v>
      </c>
      <c r="AC363" s="135" t="s">
        <v>206</v>
      </c>
      <c r="AD363" s="136" t="s">
        <v>207</v>
      </c>
      <c r="AE363" s="137" t="s">
        <v>208</v>
      </c>
      <c r="AF363" s="138"/>
      <c r="AG363" s="131"/>
      <c r="AH363" s="138"/>
      <c r="AI363" s="131"/>
    </row>
    <row r="364" spans="1:35" x14ac:dyDescent="0.2">
      <c r="A364" s="786" t="s">
        <v>15905</v>
      </c>
      <c r="B364" s="786">
        <v>25</v>
      </c>
      <c r="C364" s="787">
        <v>1910</v>
      </c>
      <c r="D364" s="787"/>
      <c r="E364" s="787"/>
      <c r="F364" s="787"/>
      <c r="G364" s="787"/>
      <c r="H364" s="787"/>
      <c r="I364" s="787"/>
      <c r="J364" s="787">
        <v>56.666666666666664</v>
      </c>
      <c r="K364" s="787">
        <v>1966.6666666666667</v>
      </c>
      <c r="L364" s="787">
        <v>4400</v>
      </c>
      <c r="M364" s="787"/>
      <c r="N364" s="788">
        <v>4400</v>
      </c>
      <c r="O364" s="789">
        <v>28000</v>
      </c>
      <c r="P364" s="790">
        <v>700000</v>
      </c>
      <c r="Q364" s="786">
        <v>36</v>
      </c>
      <c r="R364" s="787">
        <v>1494.610277777778</v>
      </c>
      <c r="S364" s="787"/>
      <c r="T364" s="787"/>
      <c r="U364" s="787"/>
      <c r="V364" s="787"/>
      <c r="W364" s="787"/>
      <c r="X364" s="787"/>
      <c r="Y364" s="787">
        <v>67.166666666666671</v>
      </c>
      <c r="Z364" s="787">
        <f>+Y364+R364</f>
        <v>1561.7769444444448</v>
      </c>
      <c r="AA364" s="787">
        <v>3128.5555555555557</v>
      </c>
      <c r="AB364" s="787">
        <v>1649.9907407407406</v>
      </c>
      <c r="AC364" s="788">
        <f>+AA364+AB364</f>
        <v>4778.5462962962965</v>
      </c>
      <c r="AD364" s="789">
        <f>+Z364*12+AC364</f>
        <v>23519.869629629633</v>
      </c>
      <c r="AE364" s="790">
        <f>+AD364*Q364</f>
        <v>846715.30666666676</v>
      </c>
      <c r="AF364" s="790"/>
      <c r="AG364" s="786"/>
      <c r="AH364" s="790">
        <v>36</v>
      </c>
      <c r="AI364" s="786">
        <v>846715.30666666676</v>
      </c>
    </row>
    <row r="365" spans="1:35" x14ac:dyDescent="0.2">
      <c r="A365" s="778" t="s">
        <v>67</v>
      </c>
      <c r="B365" s="778"/>
      <c r="C365" s="773"/>
      <c r="D365" s="773"/>
      <c r="E365" s="773"/>
      <c r="F365" s="773"/>
      <c r="G365" s="773"/>
      <c r="H365" s="773"/>
      <c r="I365" s="773"/>
      <c r="J365" s="773"/>
      <c r="K365" s="773"/>
      <c r="L365" s="773"/>
      <c r="M365" s="773"/>
      <c r="N365" s="791"/>
      <c r="O365" s="775"/>
      <c r="P365" s="776"/>
      <c r="Q365" s="778"/>
      <c r="R365" s="773"/>
      <c r="S365" s="773"/>
      <c r="T365" s="773"/>
      <c r="U365" s="773"/>
      <c r="V365" s="773"/>
      <c r="W365" s="773"/>
      <c r="X365" s="773"/>
      <c r="Y365" s="773"/>
      <c r="Z365" s="773"/>
      <c r="AA365" s="773"/>
      <c r="AB365" s="773"/>
      <c r="AC365" s="791"/>
      <c r="AD365" s="775"/>
      <c r="AE365" s="776"/>
      <c r="AF365" s="776"/>
      <c r="AG365" s="778"/>
      <c r="AH365" s="776"/>
      <c r="AI365" s="778"/>
    </row>
    <row r="366" spans="1:35" ht="12.75" thickBot="1" x14ac:dyDescent="0.25">
      <c r="A366" s="779" t="s">
        <v>0</v>
      </c>
      <c r="B366" s="792">
        <f>+B364</f>
        <v>25</v>
      </c>
      <c r="C366" s="781">
        <f t="shared" ref="C366:AI366" si="1">+C364</f>
        <v>1910</v>
      </c>
      <c r="D366" s="781">
        <f t="shared" si="1"/>
        <v>0</v>
      </c>
      <c r="E366" s="781">
        <f t="shared" si="1"/>
        <v>0</v>
      </c>
      <c r="F366" s="781">
        <f t="shared" si="1"/>
        <v>0</v>
      </c>
      <c r="G366" s="781">
        <f t="shared" si="1"/>
        <v>0</v>
      </c>
      <c r="H366" s="781">
        <f t="shared" si="1"/>
        <v>0</v>
      </c>
      <c r="I366" s="781">
        <f t="shared" si="1"/>
        <v>0</v>
      </c>
      <c r="J366" s="781">
        <f t="shared" si="1"/>
        <v>56.666666666666664</v>
      </c>
      <c r="K366" s="781">
        <f t="shared" si="1"/>
        <v>1966.6666666666667</v>
      </c>
      <c r="L366" s="781">
        <f t="shared" si="1"/>
        <v>4400</v>
      </c>
      <c r="M366" s="781">
        <f t="shared" si="1"/>
        <v>0</v>
      </c>
      <c r="N366" s="781">
        <f t="shared" si="1"/>
        <v>4400</v>
      </c>
      <c r="O366" s="781">
        <f t="shared" si="1"/>
        <v>28000</v>
      </c>
      <c r="P366" s="781">
        <f t="shared" si="1"/>
        <v>700000</v>
      </c>
      <c r="Q366" s="780">
        <f t="shared" si="1"/>
        <v>36</v>
      </c>
      <c r="R366" s="781">
        <f t="shared" si="1"/>
        <v>1494.610277777778</v>
      </c>
      <c r="S366" s="781">
        <f t="shared" si="1"/>
        <v>0</v>
      </c>
      <c r="T366" s="781">
        <f t="shared" si="1"/>
        <v>0</v>
      </c>
      <c r="U366" s="781">
        <f t="shared" si="1"/>
        <v>0</v>
      </c>
      <c r="V366" s="781">
        <f t="shared" si="1"/>
        <v>0</v>
      </c>
      <c r="W366" s="781">
        <f t="shared" si="1"/>
        <v>0</v>
      </c>
      <c r="X366" s="781">
        <f t="shared" si="1"/>
        <v>0</v>
      </c>
      <c r="Y366" s="781">
        <f t="shared" si="1"/>
        <v>67.166666666666671</v>
      </c>
      <c r="Z366" s="781">
        <f t="shared" si="1"/>
        <v>1561.7769444444448</v>
      </c>
      <c r="AA366" s="781">
        <f t="shared" si="1"/>
        <v>3128.5555555555557</v>
      </c>
      <c r="AB366" s="781">
        <f t="shared" si="1"/>
        <v>1649.9907407407406</v>
      </c>
      <c r="AC366" s="781">
        <f t="shared" si="1"/>
        <v>4778.5462962962965</v>
      </c>
      <c r="AD366" s="781">
        <f t="shared" si="1"/>
        <v>23519.869629629633</v>
      </c>
      <c r="AE366" s="781">
        <f t="shared" si="1"/>
        <v>846715.30666666676</v>
      </c>
      <c r="AF366" s="782">
        <f t="shared" si="1"/>
        <v>0</v>
      </c>
      <c r="AG366" s="783">
        <f t="shared" si="1"/>
        <v>0</v>
      </c>
      <c r="AH366" s="780">
        <f t="shared" si="1"/>
        <v>36</v>
      </c>
      <c r="AI366" s="781">
        <f t="shared" si="1"/>
        <v>846715.30666666676</v>
      </c>
    </row>
    <row r="367" spans="1:35" x14ac:dyDescent="0.2">
      <c r="A367" s="73" t="s">
        <v>83</v>
      </c>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H367" s="73"/>
      <c r="AI367" s="73"/>
    </row>
    <row r="368" spans="1:35" x14ac:dyDescent="0.2">
      <c r="A368" s="73" t="s">
        <v>84</v>
      </c>
      <c r="B368" s="73" t="s">
        <v>173</v>
      </c>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H368" s="73"/>
      <c r="AI368" s="73"/>
    </row>
    <row r="369" spans="1:35" x14ac:dyDescent="0.2">
      <c r="A369" s="73" t="s">
        <v>85</v>
      </c>
      <c r="B369" s="73" t="s">
        <v>86</v>
      </c>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H369" s="73"/>
      <c r="AI369" s="73"/>
    </row>
    <row r="370" spans="1:35" x14ac:dyDescent="0.2">
      <c r="A370" s="73" t="s">
        <v>87</v>
      </c>
      <c r="B370" s="73" t="s">
        <v>88</v>
      </c>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H370" s="73"/>
      <c r="AI370" s="73"/>
    </row>
    <row r="371" spans="1:35" x14ac:dyDescent="0.2">
      <c r="A371" s="73" t="s">
        <v>89</v>
      </c>
      <c r="B371" s="73" t="s">
        <v>90</v>
      </c>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H371" s="73"/>
      <c r="AI371" s="73"/>
    </row>
    <row r="372" spans="1:35" x14ac:dyDescent="0.2">
      <c r="A372" s="73"/>
      <c r="B372" s="73" t="s">
        <v>91</v>
      </c>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H372" s="73"/>
      <c r="AI372" s="73"/>
    </row>
    <row r="373" spans="1:35" x14ac:dyDescent="0.2">
      <c r="A373" s="73" t="s">
        <v>92</v>
      </c>
      <c r="B373" s="73" t="s">
        <v>164</v>
      </c>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H373" s="73"/>
      <c r="AI373" s="73"/>
    </row>
    <row r="374" spans="1:35" x14ac:dyDescent="0.2">
      <c r="A374" s="73"/>
      <c r="B374" s="73" t="s">
        <v>93</v>
      </c>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H374" s="73"/>
      <c r="AI374" s="73"/>
    </row>
    <row r="375" spans="1:35" x14ac:dyDescent="0.2">
      <c r="A375" s="73"/>
      <c r="B375" s="73" t="s">
        <v>94</v>
      </c>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H375" s="73"/>
      <c r="AI375" s="73"/>
    </row>
    <row r="376" spans="1:35" x14ac:dyDescent="0.2">
      <c r="A376" s="73"/>
      <c r="B376" s="73" t="s">
        <v>95</v>
      </c>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H376" s="73"/>
      <c r="AI376" s="73"/>
    </row>
    <row r="377" spans="1:35" x14ac:dyDescent="0.2">
      <c r="A377" s="73" t="s">
        <v>199</v>
      </c>
      <c r="B377" s="73" t="s">
        <v>200</v>
      </c>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H377" s="73"/>
      <c r="AI377" s="73"/>
    </row>
    <row r="378" spans="1:35" x14ac:dyDescent="0.2">
      <c r="A378" s="73" t="s">
        <v>201</v>
      </c>
      <c r="B378" s="73" t="s">
        <v>169</v>
      </c>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H378" s="73"/>
      <c r="AI378" s="73"/>
    </row>
    <row r="379" spans="1:35" x14ac:dyDescent="0.2">
      <c r="A379" s="73" t="s">
        <v>202</v>
      </c>
      <c r="B379" s="73" t="s">
        <v>165</v>
      </c>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H379" s="73"/>
      <c r="AI379" s="73"/>
    </row>
    <row r="380" spans="1:35" x14ac:dyDescent="0.2">
      <c r="A380" s="73"/>
      <c r="B380" s="73" t="s">
        <v>93</v>
      </c>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H380" s="73"/>
      <c r="AI380" s="73"/>
    </row>
    <row r="381" spans="1:35" x14ac:dyDescent="0.2">
      <c r="A381" s="73"/>
      <c r="B381" s="73" t="s">
        <v>94</v>
      </c>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H381" s="73"/>
      <c r="AI381" s="73"/>
    </row>
    <row r="382" spans="1:35" x14ac:dyDescent="0.2">
      <c r="A382" s="73"/>
      <c r="B382" s="73" t="s">
        <v>132</v>
      </c>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H382" s="73"/>
      <c r="AI382" s="73"/>
    </row>
    <row r="383" spans="1:35" x14ac:dyDescent="0.2">
      <c r="A383" s="73" t="s">
        <v>211</v>
      </c>
      <c r="B383" s="73" t="s">
        <v>212</v>
      </c>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H383" s="73"/>
      <c r="AI383" s="73"/>
    </row>
    <row r="384" spans="1:35" x14ac:dyDescent="0.2">
      <c r="A384" s="73" t="s">
        <v>209</v>
      </c>
      <c r="B384" s="73" t="s">
        <v>205</v>
      </c>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H384" s="73"/>
      <c r="AI384" s="73"/>
    </row>
    <row r="385" spans="1:35" x14ac:dyDescent="0.2">
      <c r="A385" s="73" t="s">
        <v>210</v>
      </c>
      <c r="B385" s="73" t="s">
        <v>213</v>
      </c>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H385" s="73"/>
      <c r="AI385" s="73"/>
    </row>
    <row r="386" spans="1:35" x14ac:dyDescent="0.2">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H386" s="73"/>
      <c r="AI386" s="73"/>
    </row>
    <row r="387" spans="1:35" x14ac:dyDescent="0.2">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H387" s="73"/>
      <c r="AI387" s="73"/>
    </row>
    <row r="388" spans="1:35" x14ac:dyDescent="0.2">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H388" s="73"/>
      <c r="AI388" s="73"/>
    </row>
    <row r="389" spans="1:35" x14ac:dyDescent="0.2">
      <c r="A389" s="60" t="s">
        <v>426</v>
      </c>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c r="AF389" s="62"/>
      <c r="AG389" s="62"/>
      <c r="AH389" s="62"/>
      <c r="AI389" s="62"/>
    </row>
    <row r="390" spans="1:35" x14ac:dyDescent="0.2">
      <c r="A390" s="61" t="s">
        <v>15901</v>
      </c>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2"/>
      <c r="AF390" s="62"/>
      <c r="AG390" s="62"/>
      <c r="AH390" s="62"/>
      <c r="AI390" s="62"/>
    </row>
    <row r="391" spans="1:35" ht="14.25" customHeight="1" x14ac:dyDescent="0.2">
      <c r="A391" s="61" t="s">
        <v>15906</v>
      </c>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2"/>
      <c r="AF391" s="62"/>
      <c r="AG391" s="62"/>
      <c r="AH391" s="62"/>
      <c r="AI391" s="62"/>
    </row>
    <row r="392" spans="1:35" ht="6" customHeight="1" thickBot="1" x14ac:dyDescent="0.25">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row>
    <row r="393" spans="1:35" ht="12.75" thickBot="1" x14ac:dyDescent="0.25">
      <c r="A393" s="1064" t="s">
        <v>60</v>
      </c>
      <c r="B393" s="1075" t="s">
        <v>347</v>
      </c>
      <c r="C393" s="1075"/>
      <c r="D393" s="1075"/>
      <c r="E393" s="1075"/>
      <c r="F393" s="1075"/>
      <c r="G393" s="1075"/>
      <c r="H393" s="1075"/>
      <c r="I393" s="1075"/>
      <c r="J393" s="1075"/>
      <c r="K393" s="1075"/>
      <c r="L393" s="1075"/>
      <c r="M393" s="1075"/>
      <c r="N393" s="1075"/>
      <c r="O393" s="1075"/>
      <c r="P393" s="1075"/>
      <c r="Q393" s="1076" t="s">
        <v>427</v>
      </c>
      <c r="R393" s="1075"/>
      <c r="S393" s="1075"/>
      <c r="T393" s="1075"/>
      <c r="U393" s="1075"/>
      <c r="V393" s="1075"/>
      <c r="W393" s="1075"/>
      <c r="X393" s="1075"/>
      <c r="Y393" s="1075"/>
      <c r="Z393" s="1075"/>
      <c r="AA393" s="1075"/>
      <c r="AB393" s="1075"/>
      <c r="AC393" s="1075"/>
      <c r="AD393" s="1075"/>
      <c r="AE393" s="1077"/>
      <c r="AF393" s="1078" t="s">
        <v>429</v>
      </c>
      <c r="AG393" s="1079"/>
      <c r="AH393" s="1078" t="s">
        <v>428</v>
      </c>
      <c r="AI393" s="1079"/>
    </row>
    <row r="394" spans="1:35" ht="103.5" x14ac:dyDescent="0.2">
      <c r="A394" s="1073"/>
      <c r="B394" s="124" t="s">
        <v>11</v>
      </c>
      <c r="C394" s="125" t="s">
        <v>158</v>
      </c>
      <c r="D394" s="126" t="s">
        <v>279</v>
      </c>
      <c r="E394" s="126" t="s">
        <v>160</v>
      </c>
      <c r="F394" s="126" t="s">
        <v>195</v>
      </c>
      <c r="G394" s="126" t="s">
        <v>196</v>
      </c>
      <c r="H394" s="126" t="s">
        <v>197</v>
      </c>
      <c r="I394" s="126" t="s">
        <v>198</v>
      </c>
      <c r="J394" s="126" t="s">
        <v>161</v>
      </c>
      <c r="K394" s="126" t="s">
        <v>162</v>
      </c>
      <c r="L394" s="126" t="s">
        <v>163</v>
      </c>
      <c r="M394" s="126" t="s">
        <v>194</v>
      </c>
      <c r="N394" s="127" t="s">
        <v>134</v>
      </c>
      <c r="O394" s="128" t="s">
        <v>168</v>
      </c>
      <c r="P394" s="129" t="s">
        <v>167</v>
      </c>
      <c r="Q394" s="124" t="s">
        <v>11</v>
      </c>
      <c r="R394" s="125" t="s">
        <v>158</v>
      </c>
      <c r="S394" s="126" t="s">
        <v>159</v>
      </c>
      <c r="T394" s="126" t="s">
        <v>160</v>
      </c>
      <c r="U394" s="126" t="s">
        <v>195</v>
      </c>
      <c r="V394" s="126" t="s">
        <v>196</v>
      </c>
      <c r="W394" s="126" t="s">
        <v>197</v>
      </c>
      <c r="X394" s="126" t="s">
        <v>198</v>
      </c>
      <c r="Y394" s="126" t="s">
        <v>161</v>
      </c>
      <c r="Z394" s="126" t="s">
        <v>162</v>
      </c>
      <c r="AA394" s="126" t="s">
        <v>163</v>
      </c>
      <c r="AB394" s="126" t="s">
        <v>194</v>
      </c>
      <c r="AC394" s="127" t="s">
        <v>134</v>
      </c>
      <c r="AD394" s="128" t="s">
        <v>168</v>
      </c>
      <c r="AE394" s="129" t="s">
        <v>348</v>
      </c>
      <c r="AF394" s="130" t="s">
        <v>172</v>
      </c>
      <c r="AG394" s="130" t="s">
        <v>171</v>
      </c>
      <c r="AH394" s="130" t="s">
        <v>11</v>
      </c>
      <c r="AI394" s="129" t="s">
        <v>349</v>
      </c>
    </row>
    <row r="395" spans="1:35" ht="12.75" thickBot="1" x14ac:dyDescent="0.25">
      <c r="A395" s="1074"/>
      <c r="B395" s="131" t="s">
        <v>61</v>
      </c>
      <c r="C395" s="132" t="s">
        <v>62</v>
      </c>
      <c r="D395" s="133" t="s">
        <v>63</v>
      </c>
      <c r="E395" s="133" t="s">
        <v>64</v>
      </c>
      <c r="F395" s="134" t="s">
        <v>65</v>
      </c>
      <c r="G395" s="134" t="s">
        <v>66</v>
      </c>
      <c r="H395" s="134" t="s">
        <v>96</v>
      </c>
      <c r="I395" s="134" t="s">
        <v>133</v>
      </c>
      <c r="J395" s="134" t="s">
        <v>166</v>
      </c>
      <c r="K395" s="134" t="s">
        <v>170</v>
      </c>
      <c r="L395" s="134" t="s">
        <v>203</v>
      </c>
      <c r="M395" s="134" t="s">
        <v>204</v>
      </c>
      <c r="N395" s="135" t="s">
        <v>206</v>
      </c>
      <c r="O395" s="136" t="s">
        <v>207</v>
      </c>
      <c r="P395" s="137" t="s">
        <v>208</v>
      </c>
      <c r="Q395" s="131" t="s">
        <v>61</v>
      </c>
      <c r="R395" s="132" t="s">
        <v>62</v>
      </c>
      <c r="S395" s="133" t="s">
        <v>63</v>
      </c>
      <c r="T395" s="133" t="s">
        <v>64</v>
      </c>
      <c r="U395" s="134" t="s">
        <v>65</v>
      </c>
      <c r="V395" s="134" t="s">
        <v>66</v>
      </c>
      <c r="W395" s="134" t="s">
        <v>96</v>
      </c>
      <c r="X395" s="134" t="s">
        <v>133</v>
      </c>
      <c r="Y395" s="134" t="s">
        <v>166</v>
      </c>
      <c r="Z395" s="134" t="s">
        <v>170</v>
      </c>
      <c r="AA395" s="134" t="s">
        <v>203</v>
      </c>
      <c r="AB395" s="134" t="s">
        <v>204</v>
      </c>
      <c r="AC395" s="135" t="s">
        <v>206</v>
      </c>
      <c r="AD395" s="136" t="s">
        <v>207</v>
      </c>
      <c r="AE395" s="137" t="s">
        <v>208</v>
      </c>
      <c r="AF395" s="138"/>
      <c r="AG395" s="131"/>
      <c r="AH395" s="138"/>
      <c r="AI395" s="131"/>
    </row>
    <row r="396" spans="1:35" x14ac:dyDescent="0.2">
      <c r="A396" s="13" t="s">
        <v>15907</v>
      </c>
      <c r="B396" s="13"/>
      <c r="C396" s="9"/>
      <c r="D396" s="9"/>
      <c r="E396" s="9"/>
      <c r="F396" s="9"/>
      <c r="G396" s="9"/>
      <c r="H396" s="9"/>
      <c r="I396" s="9"/>
      <c r="J396" s="9"/>
      <c r="K396" s="9"/>
      <c r="L396" s="9"/>
      <c r="M396" s="9"/>
      <c r="N396" s="73"/>
      <c r="O396" s="31"/>
      <c r="P396" s="14"/>
      <c r="Q396" s="772">
        <v>1</v>
      </c>
      <c r="R396" s="773">
        <v>1228.08</v>
      </c>
      <c r="S396" s="773"/>
      <c r="T396" s="773"/>
      <c r="U396" s="773"/>
      <c r="V396" s="773"/>
      <c r="W396" s="773"/>
      <c r="X396" s="773"/>
      <c r="Y396" s="773"/>
      <c r="Z396" s="773">
        <v>1228.08</v>
      </c>
      <c r="AA396" s="773">
        <v>650.7408333333334</v>
      </c>
      <c r="AB396" s="773"/>
      <c r="AC396" s="791">
        <v>650.7408333333334</v>
      </c>
      <c r="AD396" s="775">
        <v>12931.540833333333</v>
      </c>
      <c r="AE396" s="776">
        <v>12931.540833333333</v>
      </c>
      <c r="AF396" s="14"/>
      <c r="AG396" s="772">
        <v>1</v>
      </c>
      <c r="AH396" s="772">
        <v>1</v>
      </c>
      <c r="AI396" s="778">
        <v>12931.540833333333</v>
      </c>
    </row>
    <row r="397" spans="1:35" x14ac:dyDescent="0.2">
      <c r="A397" s="13" t="s">
        <v>15907</v>
      </c>
      <c r="B397" s="13"/>
      <c r="C397" s="9"/>
      <c r="D397" s="9"/>
      <c r="E397" s="9"/>
      <c r="F397" s="9"/>
      <c r="G397" s="9"/>
      <c r="H397" s="9"/>
      <c r="I397" s="9"/>
      <c r="J397" s="9"/>
      <c r="K397" s="9"/>
      <c r="L397" s="9"/>
      <c r="M397" s="9"/>
      <c r="N397" s="73"/>
      <c r="O397" s="31"/>
      <c r="P397" s="14"/>
      <c r="Q397" s="772">
        <v>1</v>
      </c>
      <c r="R397" s="773">
        <v>6582.39</v>
      </c>
      <c r="S397" s="773"/>
      <c r="T397" s="773"/>
      <c r="U397" s="773"/>
      <c r="V397" s="773"/>
      <c r="W397" s="773"/>
      <c r="X397" s="773"/>
      <c r="Y397" s="773"/>
      <c r="Z397" s="773">
        <v>6582.39</v>
      </c>
      <c r="AA397" s="773">
        <v>3483.7522916666667</v>
      </c>
      <c r="AB397" s="773"/>
      <c r="AC397" s="791">
        <v>3483.7522916666667</v>
      </c>
      <c r="AD397" s="775">
        <v>69307.652291666673</v>
      </c>
      <c r="AE397" s="776">
        <v>69307.652291666673</v>
      </c>
      <c r="AF397" s="14"/>
      <c r="AG397" s="772">
        <v>1</v>
      </c>
      <c r="AH397" s="772">
        <v>1</v>
      </c>
      <c r="AI397" s="778">
        <v>69307.652291666673</v>
      </c>
    </row>
    <row r="398" spans="1:35" x14ac:dyDescent="0.2">
      <c r="A398" s="13" t="s">
        <v>15907</v>
      </c>
      <c r="B398" s="13"/>
      <c r="C398" s="9"/>
      <c r="D398" s="9"/>
      <c r="E398" s="9"/>
      <c r="F398" s="9"/>
      <c r="G398" s="9"/>
      <c r="H398" s="9"/>
      <c r="I398" s="9"/>
      <c r="J398" s="9"/>
      <c r="K398" s="9"/>
      <c r="L398" s="9"/>
      <c r="M398" s="9"/>
      <c r="N398" s="73"/>
      <c r="O398" s="31"/>
      <c r="P398" s="14"/>
      <c r="Q398" s="772">
        <v>1</v>
      </c>
      <c r="R398" s="773">
        <v>1632.58</v>
      </c>
      <c r="S398" s="773"/>
      <c r="T398" s="773"/>
      <c r="U398" s="773"/>
      <c r="V398" s="773"/>
      <c r="W398" s="773"/>
      <c r="X398" s="773"/>
      <c r="Y398" s="773"/>
      <c r="Z398" s="773">
        <v>1632.58</v>
      </c>
      <c r="AA398" s="773">
        <v>890.38583333333349</v>
      </c>
      <c r="AB398" s="773"/>
      <c r="AC398" s="791">
        <v>890.38583333333349</v>
      </c>
      <c r="AD398" s="775">
        <v>17216.185833333333</v>
      </c>
      <c r="AE398" s="776">
        <v>17216.185833333333</v>
      </c>
      <c r="AF398" s="14"/>
      <c r="AG398" s="772">
        <v>1</v>
      </c>
      <c r="AH398" s="772">
        <v>1</v>
      </c>
      <c r="AI398" s="778">
        <v>17216.185833333333</v>
      </c>
    </row>
    <row r="399" spans="1:35" x14ac:dyDescent="0.2">
      <c r="A399" s="13" t="s">
        <v>15907</v>
      </c>
      <c r="B399" s="13"/>
      <c r="C399" s="9"/>
      <c r="D399" s="9"/>
      <c r="E399" s="9"/>
      <c r="F399" s="9"/>
      <c r="G399" s="9"/>
      <c r="H399" s="9"/>
      <c r="I399" s="9"/>
      <c r="J399" s="9"/>
      <c r="K399" s="9"/>
      <c r="L399" s="9"/>
      <c r="M399" s="9"/>
      <c r="N399" s="73"/>
      <c r="O399" s="31"/>
      <c r="P399" s="14"/>
      <c r="Q399" s="772">
        <v>1</v>
      </c>
      <c r="R399" s="773">
        <v>3267.33</v>
      </c>
      <c r="S399" s="773"/>
      <c r="T399" s="773"/>
      <c r="U399" s="773"/>
      <c r="V399" s="773"/>
      <c r="W399" s="773"/>
      <c r="X399" s="773"/>
      <c r="Y399" s="773"/>
      <c r="Z399" s="773">
        <v>3267.33</v>
      </c>
      <c r="AA399" s="773">
        <v>1776.2983333333332</v>
      </c>
      <c r="AB399" s="773"/>
      <c r="AC399" s="791">
        <v>1776.2983333333332</v>
      </c>
      <c r="AD399" s="775">
        <v>34449.598333333335</v>
      </c>
      <c r="AE399" s="776">
        <v>34449.598333333335</v>
      </c>
      <c r="AF399" s="14"/>
      <c r="AG399" s="772">
        <v>1</v>
      </c>
      <c r="AH399" s="772">
        <v>1</v>
      </c>
      <c r="AI399" s="778">
        <v>34449.598333333335</v>
      </c>
    </row>
    <row r="400" spans="1:35" x14ac:dyDescent="0.2">
      <c r="A400" s="13" t="s">
        <v>15907</v>
      </c>
      <c r="B400" s="13"/>
      <c r="C400" s="9"/>
      <c r="D400" s="9"/>
      <c r="E400" s="9"/>
      <c r="F400" s="9"/>
      <c r="G400" s="9"/>
      <c r="H400" s="9"/>
      <c r="I400" s="9"/>
      <c r="J400" s="9"/>
      <c r="K400" s="9"/>
      <c r="L400" s="9"/>
      <c r="M400" s="9"/>
      <c r="N400" s="73"/>
      <c r="O400" s="31"/>
      <c r="P400" s="14"/>
      <c r="Q400" s="772">
        <v>1</v>
      </c>
      <c r="R400" s="773">
        <v>2042.08</v>
      </c>
      <c r="S400" s="773"/>
      <c r="T400" s="773"/>
      <c r="U400" s="773"/>
      <c r="V400" s="773"/>
      <c r="W400" s="773"/>
      <c r="X400" s="773"/>
      <c r="Y400" s="773"/>
      <c r="Z400" s="773">
        <v>2042.08</v>
      </c>
      <c r="AA400" s="773">
        <v>1110.1864583333333</v>
      </c>
      <c r="AB400" s="773"/>
      <c r="AC400" s="791">
        <v>1110.1864583333333</v>
      </c>
      <c r="AD400" s="775">
        <v>21530.986458333333</v>
      </c>
      <c r="AE400" s="776">
        <v>21530.986458333333</v>
      </c>
      <c r="AF400" s="14"/>
      <c r="AG400" s="772">
        <v>1</v>
      </c>
      <c r="AH400" s="772">
        <v>1</v>
      </c>
      <c r="AI400" s="778">
        <v>21530.986458333333</v>
      </c>
    </row>
    <row r="401" spans="1:35" x14ac:dyDescent="0.2">
      <c r="A401" s="13" t="s">
        <v>15907</v>
      </c>
      <c r="B401" s="13"/>
      <c r="C401" s="9"/>
      <c r="D401" s="9"/>
      <c r="E401" s="9"/>
      <c r="F401" s="9"/>
      <c r="G401" s="9"/>
      <c r="H401" s="9"/>
      <c r="I401" s="9"/>
      <c r="J401" s="9"/>
      <c r="K401" s="9"/>
      <c r="L401" s="9"/>
      <c r="M401" s="9"/>
      <c r="N401" s="73"/>
      <c r="O401" s="31"/>
      <c r="P401" s="14"/>
      <c r="Q401" s="772">
        <v>1</v>
      </c>
      <c r="R401" s="773">
        <v>3612.92</v>
      </c>
      <c r="S401" s="773"/>
      <c r="T401" s="773"/>
      <c r="U401" s="773"/>
      <c r="V401" s="773"/>
      <c r="W401" s="773"/>
      <c r="X401" s="773"/>
      <c r="Y401" s="773"/>
      <c r="Z401" s="773">
        <v>3612.92</v>
      </c>
      <c r="AA401" s="773">
        <v>1970.4291666666668</v>
      </c>
      <c r="AB401" s="773"/>
      <c r="AC401" s="791">
        <v>1970.4291666666668</v>
      </c>
      <c r="AD401" s="775">
        <v>38099.629166666666</v>
      </c>
      <c r="AE401" s="776">
        <v>38099.629166666666</v>
      </c>
      <c r="AF401" s="14"/>
      <c r="AG401" s="772">
        <v>1</v>
      </c>
      <c r="AH401" s="772">
        <v>1</v>
      </c>
      <c r="AI401" s="778">
        <v>38099.629166666666</v>
      </c>
    </row>
    <row r="402" spans="1:35" x14ac:dyDescent="0.2">
      <c r="A402" s="13" t="s">
        <v>15907</v>
      </c>
      <c r="B402" s="13"/>
      <c r="C402" s="9"/>
      <c r="D402" s="9"/>
      <c r="E402" s="9"/>
      <c r="F402" s="9"/>
      <c r="G402" s="9"/>
      <c r="H402" s="9"/>
      <c r="I402" s="9"/>
      <c r="J402" s="9"/>
      <c r="K402" s="9"/>
      <c r="L402" s="9"/>
      <c r="M402" s="9"/>
      <c r="N402" s="73"/>
      <c r="O402" s="31"/>
      <c r="P402" s="14"/>
      <c r="Q402" s="772">
        <v>1</v>
      </c>
      <c r="R402" s="773">
        <v>1786.44</v>
      </c>
      <c r="S402" s="773"/>
      <c r="T402" s="773"/>
      <c r="U402" s="773"/>
      <c r="V402" s="773"/>
      <c r="W402" s="773"/>
      <c r="X402" s="773"/>
      <c r="Y402" s="773"/>
      <c r="Z402" s="773">
        <v>1786.44</v>
      </c>
      <c r="AA402" s="773">
        <v>921.71270833333324</v>
      </c>
      <c r="AB402" s="773"/>
      <c r="AC402" s="791">
        <v>921.71270833333324</v>
      </c>
      <c r="AD402" s="775">
        <v>18786.112708333334</v>
      </c>
      <c r="AE402" s="776">
        <v>18786.112708333334</v>
      </c>
      <c r="AF402" s="14"/>
      <c r="AG402" s="772">
        <v>1</v>
      </c>
      <c r="AH402" s="772">
        <v>1</v>
      </c>
      <c r="AI402" s="778">
        <v>18786.112708333334</v>
      </c>
    </row>
    <row r="403" spans="1:35" x14ac:dyDescent="0.2">
      <c r="A403" s="13" t="s">
        <v>15907</v>
      </c>
      <c r="B403" s="13"/>
      <c r="C403" s="9"/>
      <c r="D403" s="9"/>
      <c r="E403" s="9"/>
      <c r="F403" s="9"/>
      <c r="G403" s="9"/>
      <c r="H403" s="9"/>
      <c r="I403" s="9"/>
      <c r="J403" s="9"/>
      <c r="K403" s="9"/>
      <c r="L403" s="9"/>
      <c r="M403" s="9"/>
      <c r="N403" s="73"/>
      <c r="O403" s="31"/>
      <c r="P403" s="14"/>
      <c r="Q403" s="772">
        <v>1</v>
      </c>
      <c r="R403" s="773">
        <v>1771.75</v>
      </c>
      <c r="S403" s="773"/>
      <c r="T403" s="773"/>
      <c r="U403" s="773"/>
      <c r="V403" s="773"/>
      <c r="W403" s="773"/>
      <c r="X403" s="773"/>
      <c r="Y403" s="773"/>
      <c r="Z403" s="773">
        <v>1771.75</v>
      </c>
      <c r="AA403" s="773">
        <v>928.45895833333338</v>
      </c>
      <c r="AB403" s="773"/>
      <c r="AC403" s="791">
        <v>928.45895833333338</v>
      </c>
      <c r="AD403" s="775">
        <v>18645.958958333333</v>
      </c>
      <c r="AE403" s="776">
        <v>18645.958958333333</v>
      </c>
      <c r="AF403" s="14"/>
      <c r="AG403" s="772">
        <v>1</v>
      </c>
      <c r="AH403" s="772">
        <v>1</v>
      </c>
      <c r="AI403" s="778">
        <v>18645.958958333333</v>
      </c>
    </row>
    <row r="404" spans="1:35" x14ac:dyDescent="0.2">
      <c r="A404" s="13" t="s">
        <v>15907</v>
      </c>
      <c r="B404" s="13"/>
      <c r="C404" s="9"/>
      <c r="D404" s="9"/>
      <c r="E404" s="9"/>
      <c r="F404" s="9"/>
      <c r="G404" s="9"/>
      <c r="H404" s="9"/>
      <c r="I404" s="9"/>
      <c r="J404" s="9"/>
      <c r="K404" s="9"/>
      <c r="L404" s="9"/>
      <c r="M404" s="9"/>
      <c r="N404" s="73"/>
      <c r="O404" s="31"/>
      <c r="P404" s="14"/>
      <c r="Q404" s="772">
        <v>1</v>
      </c>
      <c r="R404" s="773">
        <v>2705.35</v>
      </c>
      <c r="S404" s="773"/>
      <c r="T404" s="773"/>
      <c r="U404" s="773"/>
      <c r="V404" s="773"/>
      <c r="W404" s="773"/>
      <c r="X404" s="773"/>
      <c r="Y404" s="773"/>
      <c r="Z404" s="773">
        <v>2705.35</v>
      </c>
      <c r="AA404" s="773">
        <v>1471.7116666666666</v>
      </c>
      <c r="AB404" s="773"/>
      <c r="AC404" s="791">
        <v>1471.7116666666666</v>
      </c>
      <c r="AD404" s="775">
        <v>28525.211666666666</v>
      </c>
      <c r="AE404" s="776">
        <v>28525.211666666666</v>
      </c>
      <c r="AF404" s="14"/>
      <c r="AG404" s="772">
        <v>1</v>
      </c>
      <c r="AH404" s="772">
        <v>1</v>
      </c>
      <c r="AI404" s="778">
        <v>28525.211666666666</v>
      </c>
    </row>
    <row r="405" spans="1:35" x14ac:dyDescent="0.2">
      <c r="A405" s="13" t="s">
        <v>15907</v>
      </c>
      <c r="B405" s="13"/>
      <c r="C405" s="9"/>
      <c r="D405" s="9"/>
      <c r="E405" s="9"/>
      <c r="F405" s="9"/>
      <c r="G405" s="9"/>
      <c r="H405" s="9"/>
      <c r="I405" s="9"/>
      <c r="J405" s="9"/>
      <c r="K405" s="9"/>
      <c r="L405" s="9"/>
      <c r="M405" s="9"/>
      <c r="N405" s="73"/>
      <c r="O405" s="31"/>
      <c r="P405" s="14"/>
      <c r="Q405" s="772">
        <v>1</v>
      </c>
      <c r="R405" s="773">
        <v>2641.63</v>
      </c>
      <c r="S405" s="773"/>
      <c r="T405" s="773"/>
      <c r="U405" s="773"/>
      <c r="V405" s="773"/>
      <c r="W405" s="773"/>
      <c r="X405" s="773"/>
      <c r="Y405" s="773"/>
      <c r="Z405" s="773">
        <v>2641.63</v>
      </c>
      <c r="AA405" s="773">
        <v>1400.9235416666666</v>
      </c>
      <c r="AB405" s="773"/>
      <c r="AC405" s="791">
        <v>1400.9235416666666</v>
      </c>
      <c r="AD405" s="775">
        <v>27817.22354166667</v>
      </c>
      <c r="AE405" s="776">
        <v>27817.22354166667</v>
      </c>
      <c r="AF405" s="14"/>
      <c r="AG405" s="772">
        <v>1</v>
      </c>
      <c r="AH405" s="772">
        <v>1</v>
      </c>
      <c r="AI405" s="778">
        <v>27817.22354166667</v>
      </c>
    </row>
    <row r="406" spans="1:35" x14ac:dyDescent="0.2">
      <c r="A406" s="13" t="s">
        <v>15907</v>
      </c>
      <c r="B406" s="13"/>
      <c r="C406" s="9"/>
      <c r="D406" s="9"/>
      <c r="E406" s="9"/>
      <c r="F406" s="9"/>
      <c r="G406" s="9"/>
      <c r="H406" s="9"/>
      <c r="I406" s="9"/>
      <c r="J406" s="9"/>
      <c r="K406" s="9"/>
      <c r="L406" s="9"/>
      <c r="M406" s="9"/>
      <c r="N406" s="73"/>
      <c r="O406" s="31"/>
      <c r="P406" s="14"/>
      <c r="Q406" s="772">
        <v>1</v>
      </c>
      <c r="R406" s="773">
        <v>3612.92</v>
      </c>
      <c r="S406" s="773"/>
      <c r="T406" s="773"/>
      <c r="U406" s="773"/>
      <c r="V406" s="773"/>
      <c r="W406" s="773"/>
      <c r="X406" s="773"/>
      <c r="Y406" s="773"/>
      <c r="Z406" s="773">
        <v>3612.92</v>
      </c>
      <c r="AA406" s="773">
        <v>1964.1760416666666</v>
      </c>
      <c r="AB406" s="773"/>
      <c r="AC406" s="791">
        <v>1964.1760416666666</v>
      </c>
      <c r="AD406" s="775">
        <v>38093.376041666663</v>
      </c>
      <c r="AE406" s="776">
        <v>38093.376041666663</v>
      </c>
      <c r="AF406" s="14"/>
      <c r="AG406" s="772">
        <v>1</v>
      </c>
      <c r="AH406" s="772">
        <v>1</v>
      </c>
      <c r="AI406" s="778">
        <v>38093.376041666663</v>
      </c>
    </row>
    <row r="407" spans="1:35" x14ac:dyDescent="0.2">
      <c r="A407" s="13" t="s">
        <v>15907</v>
      </c>
      <c r="B407" s="13"/>
      <c r="C407" s="9"/>
      <c r="D407" s="9"/>
      <c r="E407" s="9"/>
      <c r="F407" s="9"/>
      <c r="G407" s="9"/>
      <c r="H407" s="9"/>
      <c r="I407" s="9"/>
      <c r="J407" s="9"/>
      <c r="K407" s="9"/>
      <c r="L407" s="9"/>
      <c r="M407" s="9"/>
      <c r="N407" s="73"/>
      <c r="O407" s="31"/>
      <c r="P407" s="14"/>
      <c r="Q407" s="772">
        <v>1</v>
      </c>
      <c r="R407" s="773">
        <v>1564.45</v>
      </c>
      <c r="S407" s="773"/>
      <c r="T407" s="773"/>
      <c r="U407" s="773"/>
      <c r="V407" s="773"/>
      <c r="W407" s="773"/>
      <c r="X407" s="773"/>
      <c r="Y407" s="773"/>
      <c r="Z407" s="773">
        <v>1564.45</v>
      </c>
      <c r="AA407" s="773">
        <v>805.65583333333348</v>
      </c>
      <c r="AB407" s="773"/>
      <c r="AC407" s="791">
        <v>805.65583333333348</v>
      </c>
      <c r="AD407" s="775">
        <v>16450.155833333334</v>
      </c>
      <c r="AE407" s="776">
        <v>16450.155833333334</v>
      </c>
      <c r="AF407" s="14"/>
      <c r="AG407" s="772">
        <v>1</v>
      </c>
      <c r="AH407" s="772">
        <v>1</v>
      </c>
      <c r="AI407" s="778">
        <v>16450.155833333334</v>
      </c>
    </row>
    <row r="408" spans="1:35" x14ac:dyDescent="0.2">
      <c r="A408" s="13" t="s">
        <v>15907</v>
      </c>
      <c r="B408" s="13"/>
      <c r="C408" s="9"/>
      <c r="D408" s="9"/>
      <c r="E408" s="9"/>
      <c r="F408" s="9"/>
      <c r="G408" s="9"/>
      <c r="H408" s="9"/>
      <c r="I408" s="9"/>
      <c r="J408" s="9"/>
      <c r="K408" s="9"/>
      <c r="L408" s="9"/>
      <c r="M408" s="9"/>
      <c r="N408" s="73"/>
      <c r="O408" s="31"/>
      <c r="P408" s="14"/>
      <c r="Q408" s="772">
        <v>1</v>
      </c>
      <c r="R408" s="773">
        <v>1823.07</v>
      </c>
      <c r="S408" s="773"/>
      <c r="T408" s="773"/>
      <c r="U408" s="773"/>
      <c r="V408" s="773"/>
      <c r="W408" s="773"/>
      <c r="X408" s="773"/>
      <c r="Y408" s="773"/>
      <c r="Z408" s="773">
        <v>1823.07</v>
      </c>
      <c r="AA408" s="773">
        <v>934.24395833333347</v>
      </c>
      <c r="AB408" s="773"/>
      <c r="AC408" s="791">
        <v>934.24395833333347</v>
      </c>
      <c r="AD408" s="775">
        <v>19164.943958333333</v>
      </c>
      <c r="AE408" s="776">
        <v>19164.943958333333</v>
      </c>
      <c r="AF408" s="14"/>
      <c r="AG408" s="772">
        <v>1</v>
      </c>
      <c r="AH408" s="772">
        <v>1</v>
      </c>
      <c r="AI408" s="778">
        <v>19164.943958333333</v>
      </c>
    </row>
    <row r="409" spans="1:35" x14ac:dyDescent="0.2">
      <c r="A409" s="13" t="s">
        <v>15907</v>
      </c>
      <c r="B409" s="772"/>
      <c r="C409" s="9"/>
      <c r="D409" s="9"/>
      <c r="E409" s="9"/>
      <c r="F409" s="9"/>
      <c r="G409" s="9"/>
      <c r="H409" s="9"/>
      <c r="I409" s="9"/>
      <c r="J409" s="9"/>
      <c r="K409" s="9"/>
      <c r="L409" s="9"/>
      <c r="M409" s="9"/>
      <c r="N409" s="73"/>
      <c r="O409" s="31"/>
      <c r="P409" s="14"/>
      <c r="Q409" s="772">
        <v>1</v>
      </c>
      <c r="R409" s="773">
        <v>1733.18</v>
      </c>
      <c r="S409" s="773"/>
      <c r="T409" s="773"/>
      <c r="U409" s="773"/>
      <c r="V409" s="773"/>
      <c r="W409" s="773"/>
      <c r="X409" s="773"/>
      <c r="Y409" s="773"/>
      <c r="Z409" s="773">
        <v>1733.18</v>
      </c>
      <c r="AA409" s="773">
        <v>915.70770833333336</v>
      </c>
      <c r="AB409" s="773"/>
      <c r="AC409" s="791">
        <v>915.70770833333336</v>
      </c>
      <c r="AD409" s="775">
        <v>18247.507708333331</v>
      </c>
      <c r="AE409" s="776">
        <v>18247.507708333331</v>
      </c>
      <c r="AF409" s="14"/>
      <c r="AG409" s="772">
        <v>1</v>
      </c>
      <c r="AH409" s="772">
        <v>1</v>
      </c>
      <c r="AI409" s="778">
        <v>18247.507708333331</v>
      </c>
    </row>
    <row r="410" spans="1:35" x14ac:dyDescent="0.2">
      <c r="A410" s="13" t="s">
        <v>15907</v>
      </c>
      <c r="B410" s="772"/>
      <c r="C410" s="9"/>
      <c r="D410" s="9"/>
      <c r="E410" s="9"/>
      <c r="F410" s="9"/>
      <c r="G410" s="9"/>
      <c r="H410" s="9"/>
      <c r="I410" s="9"/>
      <c r="J410" s="9"/>
      <c r="K410" s="9"/>
      <c r="L410" s="9"/>
      <c r="M410" s="9"/>
      <c r="N410" s="73"/>
      <c r="O410" s="31"/>
      <c r="P410" s="14"/>
      <c r="Q410" s="772"/>
      <c r="R410" s="773"/>
      <c r="S410" s="773"/>
      <c r="T410" s="773"/>
      <c r="U410" s="773"/>
      <c r="V410" s="773"/>
      <c r="W410" s="773"/>
      <c r="X410" s="773"/>
      <c r="Y410" s="773"/>
      <c r="Z410" s="773"/>
      <c r="AA410" s="773"/>
      <c r="AB410" s="773"/>
      <c r="AC410" s="791"/>
      <c r="AD410" s="775"/>
      <c r="AE410" s="776"/>
      <c r="AF410" s="14"/>
      <c r="AG410" s="13"/>
      <c r="AH410" s="772"/>
      <c r="AI410" s="778">
        <v>0</v>
      </c>
    </row>
    <row r="411" spans="1:35" x14ac:dyDescent="0.2">
      <c r="A411" s="13"/>
      <c r="B411" s="772"/>
      <c r="C411" s="9"/>
      <c r="D411" s="9"/>
      <c r="E411" s="9"/>
      <c r="F411" s="9"/>
      <c r="G411" s="9"/>
      <c r="H411" s="9"/>
      <c r="I411" s="9"/>
      <c r="J411" s="9"/>
      <c r="K411" s="9"/>
      <c r="L411" s="9"/>
      <c r="M411" s="9"/>
      <c r="N411" s="73"/>
      <c r="O411" s="31"/>
      <c r="P411" s="14"/>
      <c r="Q411" s="772"/>
      <c r="R411" s="773"/>
      <c r="S411" s="773"/>
      <c r="T411" s="773"/>
      <c r="U411" s="773"/>
      <c r="V411" s="773"/>
      <c r="W411" s="773"/>
      <c r="X411" s="773"/>
      <c r="Y411" s="773"/>
      <c r="Z411" s="773"/>
      <c r="AA411" s="773"/>
      <c r="AB411" s="773"/>
      <c r="AC411" s="791"/>
      <c r="AD411" s="775"/>
      <c r="AE411" s="776"/>
      <c r="AF411" s="14"/>
      <c r="AG411" s="13"/>
      <c r="AH411" s="772"/>
      <c r="AI411" s="778">
        <v>0</v>
      </c>
    </row>
    <row r="412" spans="1:35" x14ac:dyDescent="0.2">
      <c r="A412" s="13" t="s">
        <v>15908</v>
      </c>
      <c r="B412" s="772">
        <v>1</v>
      </c>
      <c r="C412" s="9">
        <v>2000</v>
      </c>
      <c r="D412" s="9"/>
      <c r="E412" s="9"/>
      <c r="F412" s="9"/>
      <c r="G412" s="9"/>
      <c r="H412" s="9"/>
      <c r="I412" s="9"/>
      <c r="J412" s="9"/>
      <c r="K412" s="9">
        <v>2000</v>
      </c>
      <c r="L412" s="9">
        <v>300</v>
      </c>
      <c r="M412" s="9"/>
      <c r="N412" s="73">
        <v>300</v>
      </c>
      <c r="O412" s="31">
        <v>4300</v>
      </c>
      <c r="P412" s="14">
        <v>4300</v>
      </c>
      <c r="Q412" s="772">
        <v>1</v>
      </c>
      <c r="R412" s="773">
        <v>2000</v>
      </c>
      <c r="S412" s="773"/>
      <c r="T412" s="773"/>
      <c r="U412" s="773"/>
      <c r="V412" s="773"/>
      <c r="W412" s="773"/>
      <c r="X412" s="773"/>
      <c r="Y412" s="773"/>
      <c r="Z412" s="773">
        <v>2000</v>
      </c>
      <c r="AA412" s="773">
        <v>300</v>
      </c>
      <c r="AB412" s="773"/>
      <c r="AC412" s="791">
        <v>300</v>
      </c>
      <c r="AD412" s="775">
        <v>24300</v>
      </c>
      <c r="AE412" s="776">
        <v>24300</v>
      </c>
      <c r="AF412" s="14"/>
      <c r="AG412" s="772">
        <v>0</v>
      </c>
      <c r="AH412" s="772">
        <v>1</v>
      </c>
      <c r="AI412" s="778">
        <v>24300</v>
      </c>
    </row>
    <row r="413" spans="1:35" x14ac:dyDescent="0.2">
      <c r="A413" s="13" t="s">
        <v>15908</v>
      </c>
      <c r="B413" s="772">
        <v>1</v>
      </c>
      <c r="C413" s="9">
        <v>4400</v>
      </c>
      <c r="D413" s="9"/>
      <c r="E413" s="9"/>
      <c r="F413" s="9"/>
      <c r="G413" s="9"/>
      <c r="H413" s="9"/>
      <c r="I413" s="9"/>
      <c r="J413" s="9"/>
      <c r="K413" s="9">
        <v>4400</v>
      </c>
      <c r="L413" s="9">
        <v>300</v>
      </c>
      <c r="M413" s="9"/>
      <c r="N413" s="73">
        <v>300</v>
      </c>
      <c r="O413" s="31">
        <v>9100</v>
      </c>
      <c r="P413" s="14">
        <v>9100</v>
      </c>
      <c r="Q413" s="772">
        <v>1</v>
      </c>
      <c r="R413" s="773">
        <v>4400</v>
      </c>
      <c r="S413" s="773"/>
      <c r="T413" s="773"/>
      <c r="U413" s="773"/>
      <c r="V413" s="773"/>
      <c r="W413" s="773"/>
      <c r="X413" s="773"/>
      <c r="Y413" s="773"/>
      <c r="Z413" s="773">
        <v>4400</v>
      </c>
      <c r="AA413" s="773">
        <v>300</v>
      </c>
      <c r="AB413" s="773"/>
      <c r="AC413" s="791">
        <v>300</v>
      </c>
      <c r="AD413" s="775">
        <v>53100</v>
      </c>
      <c r="AE413" s="776">
        <v>53100</v>
      </c>
      <c r="AF413" s="14"/>
      <c r="AG413" s="772">
        <v>0</v>
      </c>
      <c r="AH413" s="772">
        <v>1</v>
      </c>
      <c r="AI413" s="778">
        <v>53100</v>
      </c>
    </row>
    <row r="414" spans="1:35" x14ac:dyDescent="0.2">
      <c r="A414" s="13"/>
      <c r="B414" s="772"/>
      <c r="C414" s="9"/>
      <c r="D414" s="9"/>
      <c r="E414" s="9"/>
      <c r="F414" s="9"/>
      <c r="G414" s="9"/>
      <c r="H414" s="9"/>
      <c r="I414" s="9"/>
      <c r="J414" s="9"/>
      <c r="K414" s="9"/>
      <c r="L414" s="9"/>
      <c r="M414" s="9"/>
      <c r="N414" s="73"/>
      <c r="O414" s="31"/>
      <c r="P414" s="14"/>
      <c r="Q414" s="772"/>
      <c r="R414" s="773"/>
      <c r="S414" s="773"/>
      <c r="T414" s="773"/>
      <c r="U414" s="773"/>
      <c r="V414" s="773"/>
      <c r="W414" s="773"/>
      <c r="X414" s="773"/>
      <c r="Y414" s="773"/>
      <c r="Z414" s="773"/>
      <c r="AA414" s="773"/>
      <c r="AB414" s="773"/>
      <c r="AC414" s="791"/>
      <c r="AD414" s="775"/>
      <c r="AE414" s="776"/>
      <c r="AF414" s="14"/>
      <c r="AG414" s="13"/>
      <c r="AH414" s="772"/>
      <c r="AI414" s="778">
        <v>0</v>
      </c>
    </row>
    <row r="415" spans="1:35" x14ac:dyDescent="0.2">
      <c r="A415" s="13" t="s">
        <v>15909</v>
      </c>
      <c r="B415" s="772"/>
      <c r="C415" s="9"/>
      <c r="D415" s="9"/>
      <c r="E415" s="9"/>
      <c r="F415" s="9"/>
      <c r="G415" s="9"/>
      <c r="H415" s="9"/>
      <c r="I415" s="9"/>
      <c r="J415" s="9"/>
      <c r="K415" s="9"/>
      <c r="L415" s="9"/>
      <c r="M415" s="9"/>
      <c r="N415" s="73"/>
      <c r="O415" s="31"/>
      <c r="P415" s="14"/>
      <c r="Q415" s="772">
        <v>1</v>
      </c>
      <c r="R415" s="773"/>
      <c r="S415" s="773"/>
      <c r="T415" s="773"/>
      <c r="U415" s="773"/>
      <c r="V415" s="773"/>
      <c r="W415" s="773"/>
      <c r="X415" s="773"/>
      <c r="Y415" s="773">
        <v>3000</v>
      </c>
      <c r="Z415" s="773">
        <v>3000</v>
      </c>
      <c r="AA415" s="773"/>
      <c r="AB415" s="773"/>
      <c r="AC415" s="791">
        <v>0</v>
      </c>
      <c r="AD415" s="775">
        <v>30000</v>
      </c>
      <c r="AE415" s="776">
        <v>30000</v>
      </c>
      <c r="AF415" s="14"/>
      <c r="AG415" s="772">
        <v>1</v>
      </c>
      <c r="AH415" s="772">
        <v>1</v>
      </c>
      <c r="AI415" s="778">
        <v>30000</v>
      </c>
    </row>
    <row r="416" spans="1:35" x14ac:dyDescent="0.2">
      <c r="A416" s="13" t="s">
        <v>15909</v>
      </c>
      <c r="B416" s="772"/>
      <c r="C416" s="9"/>
      <c r="D416" s="9"/>
      <c r="E416" s="9"/>
      <c r="F416" s="9"/>
      <c r="G416" s="9"/>
      <c r="H416" s="9"/>
      <c r="I416" s="9"/>
      <c r="J416" s="9"/>
      <c r="K416" s="9"/>
      <c r="L416" s="9"/>
      <c r="M416" s="9"/>
      <c r="N416" s="73"/>
      <c r="O416" s="31"/>
      <c r="P416" s="14"/>
      <c r="Q416" s="772">
        <v>1</v>
      </c>
      <c r="R416" s="773"/>
      <c r="S416" s="773"/>
      <c r="T416" s="773"/>
      <c r="U416" s="773"/>
      <c r="V416" s="773"/>
      <c r="W416" s="773"/>
      <c r="X416" s="773"/>
      <c r="Y416" s="773">
        <v>3000</v>
      </c>
      <c r="Z416" s="773">
        <v>3000</v>
      </c>
      <c r="AA416" s="773"/>
      <c r="AB416" s="773"/>
      <c r="AC416" s="791">
        <v>0</v>
      </c>
      <c r="AD416" s="775">
        <v>30000</v>
      </c>
      <c r="AE416" s="776">
        <v>30000</v>
      </c>
      <c r="AF416" s="14"/>
      <c r="AG416" s="772">
        <v>1</v>
      </c>
      <c r="AH416" s="772">
        <v>1</v>
      </c>
      <c r="AI416" s="778">
        <v>30000</v>
      </c>
    </row>
    <row r="417" spans="1:35" x14ac:dyDescent="0.2">
      <c r="A417" s="13" t="s">
        <v>15909</v>
      </c>
      <c r="B417" s="772"/>
      <c r="C417" s="9"/>
      <c r="D417" s="9"/>
      <c r="E417" s="9"/>
      <c r="F417" s="9"/>
      <c r="G417" s="9"/>
      <c r="H417" s="9"/>
      <c r="I417" s="9"/>
      <c r="J417" s="9"/>
      <c r="K417" s="9"/>
      <c r="L417" s="9"/>
      <c r="M417" s="9"/>
      <c r="N417" s="73"/>
      <c r="O417" s="31"/>
      <c r="P417" s="14"/>
      <c r="Q417" s="772">
        <v>1</v>
      </c>
      <c r="R417" s="773"/>
      <c r="S417" s="773"/>
      <c r="T417" s="773"/>
      <c r="U417" s="773"/>
      <c r="V417" s="773"/>
      <c r="W417" s="773"/>
      <c r="X417" s="773"/>
      <c r="Y417" s="773">
        <v>3000</v>
      </c>
      <c r="Z417" s="773">
        <v>3000</v>
      </c>
      <c r="AA417" s="773"/>
      <c r="AB417" s="773"/>
      <c r="AC417" s="791">
        <v>0</v>
      </c>
      <c r="AD417" s="775">
        <v>30000</v>
      </c>
      <c r="AE417" s="776">
        <v>30000</v>
      </c>
      <c r="AF417" s="14"/>
      <c r="AG417" s="772">
        <v>1</v>
      </c>
      <c r="AH417" s="772">
        <v>1</v>
      </c>
      <c r="AI417" s="778">
        <v>30000</v>
      </c>
    </row>
    <row r="418" spans="1:35" x14ac:dyDescent="0.2">
      <c r="A418" s="13" t="s">
        <v>15909</v>
      </c>
      <c r="B418" s="772"/>
      <c r="C418" s="9"/>
      <c r="D418" s="9"/>
      <c r="E418" s="9"/>
      <c r="F418" s="9"/>
      <c r="G418" s="9"/>
      <c r="H418" s="9"/>
      <c r="I418" s="9"/>
      <c r="J418" s="9"/>
      <c r="K418" s="9"/>
      <c r="L418" s="9"/>
      <c r="M418" s="9"/>
      <c r="N418" s="73"/>
      <c r="O418" s="31"/>
      <c r="P418" s="14"/>
      <c r="Q418" s="772">
        <v>1</v>
      </c>
      <c r="R418" s="773"/>
      <c r="S418" s="773"/>
      <c r="T418" s="773"/>
      <c r="U418" s="773"/>
      <c r="V418" s="773"/>
      <c r="W418" s="773"/>
      <c r="X418" s="773"/>
      <c r="Y418" s="773">
        <v>3000</v>
      </c>
      <c r="Z418" s="773">
        <v>3000</v>
      </c>
      <c r="AA418" s="773"/>
      <c r="AB418" s="773"/>
      <c r="AC418" s="791">
        <v>0</v>
      </c>
      <c r="AD418" s="775">
        <v>30000</v>
      </c>
      <c r="AE418" s="776">
        <v>30000</v>
      </c>
      <c r="AF418" s="14"/>
      <c r="AG418" s="772">
        <v>1</v>
      </c>
      <c r="AH418" s="772">
        <v>1</v>
      </c>
      <c r="AI418" s="778">
        <v>30000</v>
      </c>
    </row>
    <row r="419" spans="1:35" x14ac:dyDescent="0.2">
      <c r="A419" s="13" t="s">
        <v>15909</v>
      </c>
      <c r="B419" s="772"/>
      <c r="C419" s="9"/>
      <c r="D419" s="9"/>
      <c r="E419" s="9"/>
      <c r="F419" s="9"/>
      <c r="G419" s="9"/>
      <c r="H419" s="9"/>
      <c r="I419" s="9"/>
      <c r="J419" s="9"/>
      <c r="K419" s="9"/>
      <c r="L419" s="9"/>
      <c r="M419" s="9"/>
      <c r="N419" s="73"/>
      <c r="O419" s="31"/>
      <c r="P419" s="14"/>
      <c r="Q419" s="772">
        <v>1</v>
      </c>
      <c r="R419" s="773"/>
      <c r="S419" s="773"/>
      <c r="T419" s="773"/>
      <c r="U419" s="773"/>
      <c r="V419" s="773"/>
      <c r="W419" s="773"/>
      <c r="X419" s="773"/>
      <c r="Y419" s="773">
        <v>3000</v>
      </c>
      <c r="Z419" s="773">
        <v>3000</v>
      </c>
      <c r="AA419" s="773"/>
      <c r="AB419" s="773"/>
      <c r="AC419" s="791">
        <v>0</v>
      </c>
      <c r="AD419" s="775">
        <v>30000</v>
      </c>
      <c r="AE419" s="776">
        <v>30000</v>
      </c>
      <c r="AF419" s="14"/>
      <c r="AG419" s="772">
        <v>1</v>
      </c>
      <c r="AH419" s="772">
        <v>1</v>
      </c>
      <c r="AI419" s="778">
        <v>30000</v>
      </c>
    </row>
    <row r="420" spans="1:35" x14ac:dyDescent="0.2">
      <c r="A420" s="13" t="s">
        <v>15909</v>
      </c>
      <c r="B420" s="772"/>
      <c r="C420" s="9"/>
      <c r="D420" s="9"/>
      <c r="E420" s="9"/>
      <c r="F420" s="9"/>
      <c r="G420" s="9"/>
      <c r="H420" s="9"/>
      <c r="I420" s="9"/>
      <c r="J420" s="9"/>
      <c r="K420" s="9"/>
      <c r="L420" s="9"/>
      <c r="M420" s="9"/>
      <c r="N420" s="73"/>
      <c r="O420" s="31"/>
      <c r="P420" s="14"/>
      <c r="Q420" s="772">
        <v>1</v>
      </c>
      <c r="R420" s="773"/>
      <c r="S420" s="773"/>
      <c r="T420" s="773"/>
      <c r="U420" s="773"/>
      <c r="V420" s="773"/>
      <c r="W420" s="773"/>
      <c r="X420" s="773"/>
      <c r="Y420" s="773">
        <v>3000</v>
      </c>
      <c r="Z420" s="773">
        <v>3000</v>
      </c>
      <c r="AA420" s="773"/>
      <c r="AB420" s="773"/>
      <c r="AC420" s="791">
        <v>0</v>
      </c>
      <c r="AD420" s="775">
        <v>30000</v>
      </c>
      <c r="AE420" s="776">
        <v>30000</v>
      </c>
      <c r="AF420" s="14"/>
      <c r="AG420" s="772">
        <v>1</v>
      </c>
      <c r="AH420" s="772">
        <v>1</v>
      </c>
      <c r="AI420" s="778">
        <v>30000</v>
      </c>
    </row>
    <row r="421" spans="1:35" x14ac:dyDescent="0.2">
      <c r="A421" s="13" t="s">
        <v>15909</v>
      </c>
      <c r="B421" s="772"/>
      <c r="C421" s="9"/>
      <c r="D421" s="9"/>
      <c r="E421" s="9"/>
      <c r="F421" s="9"/>
      <c r="G421" s="9"/>
      <c r="H421" s="9"/>
      <c r="I421" s="9"/>
      <c r="J421" s="9"/>
      <c r="K421" s="9"/>
      <c r="L421" s="9"/>
      <c r="M421" s="9"/>
      <c r="N421" s="73"/>
      <c r="O421" s="31"/>
      <c r="P421" s="14"/>
      <c r="Q421" s="772">
        <v>1</v>
      </c>
      <c r="R421" s="773"/>
      <c r="S421" s="773"/>
      <c r="T421" s="773"/>
      <c r="U421" s="773"/>
      <c r="V421" s="773"/>
      <c r="W421" s="773"/>
      <c r="X421" s="773"/>
      <c r="Y421" s="773">
        <v>3000</v>
      </c>
      <c r="Z421" s="773">
        <v>3000</v>
      </c>
      <c r="AA421" s="773"/>
      <c r="AB421" s="773"/>
      <c r="AC421" s="791">
        <v>0</v>
      </c>
      <c r="AD421" s="775">
        <v>30000</v>
      </c>
      <c r="AE421" s="776">
        <v>30000</v>
      </c>
      <c r="AF421" s="14"/>
      <c r="AG421" s="772">
        <v>1</v>
      </c>
      <c r="AH421" s="772">
        <v>1</v>
      </c>
      <c r="AI421" s="778">
        <v>30000</v>
      </c>
    </row>
    <row r="422" spans="1:35" x14ac:dyDescent="0.2">
      <c r="A422" s="13"/>
      <c r="B422" s="772"/>
      <c r="C422" s="9"/>
      <c r="D422" s="9"/>
      <c r="E422" s="9"/>
      <c r="F422" s="9"/>
      <c r="G422" s="9"/>
      <c r="H422" s="9"/>
      <c r="I422" s="9"/>
      <c r="J422" s="9"/>
      <c r="K422" s="9"/>
      <c r="L422" s="9"/>
      <c r="M422" s="9"/>
      <c r="N422" s="73"/>
      <c r="O422" s="31"/>
      <c r="P422" s="14"/>
      <c r="Q422" s="772"/>
      <c r="R422" s="773"/>
      <c r="S422" s="773"/>
      <c r="T422" s="773"/>
      <c r="U422" s="773"/>
      <c r="V422" s="773"/>
      <c r="W422" s="773"/>
      <c r="X422" s="773"/>
      <c r="Y422" s="773"/>
      <c r="Z422" s="773"/>
      <c r="AA422" s="773"/>
      <c r="AB422" s="773"/>
      <c r="AC422" s="791"/>
      <c r="AD422" s="775"/>
      <c r="AE422" s="776"/>
      <c r="AF422" s="14"/>
      <c r="AG422" s="13"/>
      <c r="AH422" s="772"/>
      <c r="AI422" s="778"/>
    </row>
    <row r="423" spans="1:35" x14ac:dyDescent="0.2">
      <c r="A423" s="13"/>
      <c r="B423" s="13"/>
      <c r="C423" s="9"/>
      <c r="D423" s="9"/>
      <c r="E423" s="9"/>
      <c r="F423" s="9"/>
      <c r="G423" s="9"/>
      <c r="H423" s="9"/>
      <c r="I423" s="9"/>
      <c r="J423" s="9"/>
      <c r="K423" s="9"/>
      <c r="L423" s="9"/>
      <c r="M423" s="9"/>
      <c r="N423" s="73"/>
      <c r="O423" s="31"/>
      <c r="P423" s="14"/>
      <c r="Q423" s="13"/>
      <c r="R423" s="773"/>
      <c r="S423" s="773"/>
      <c r="T423" s="773"/>
      <c r="U423" s="773"/>
      <c r="V423" s="773"/>
      <c r="W423" s="773"/>
      <c r="X423" s="773"/>
      <c r="Y423" s="773"/>
      <c r="Z423" s="773"/>
      <c r="AA423" s="773"/>
      <c r="AB423" s="773"/>
      <c r="AC423" s="791"/>
      <c r="AD423" s="775"/>
      <c r="AE423" s="776"/>
      <c r="AF423" s="14"/>
      <c r="AG423" s="13"/>
      <c r="AH423" s="14"/>
      <c r="AI423" s="778"/>
    </row>
    <row r="424" spans="1:35" ht="12.75" thickBot="1" x14ac:dyDescent="0.25">
      <c r="A424" s="29"/>
      <c r="B424" s="52"/>
      <c r="C424" s="11"/>
      <c r="D424" s="11"/>
      <c r="E424" s="11"/>
      <c r="F424" s="11"/>
      <c r="G424" s="11"/>
      <c r="H424" s="11"/>
      <c r="I424" s="11"/>
      <c r="J424" s="11"/>
      <c r="K424" s="11"/>
      <c r="L424" s="11"/>
      <c r="M424" s="11"/>
      <c r="N424" s="10"/>
      <c r="O424" s="32"/>
      <c r="P424" s="33"/>
      <c r="Q424" s="52"/>
      <c r="R424" s="793"/>
      <c r="S424" s="793"/>
      <c r="T424" s="793"/>
      <c r="U424" s="793"/>
      <c r="V424" s="793"/>
      <c r="W424" s="793"/>
      <c r="X424" s="793"/>
      <c r="Y424" s="793"/>
      <c r="Z424" s="793"/>
      <c r="AA424" s="793"/>
      <c r="AB424" s="793"/>
      <c r="AC424" s="794"/>
      <c r="AD424" s="795"/>
      <c r="AE424" s="796"/>
      <c r="AF424" s="33"/>
      <c r="AG424" s="52"/>
      <c r="AH424" s="33"/>
      <c r="AI424" s="797"/>
    </row>
    <row r="425" spans="1:35" ht="12.75" thickBot="1" x14ac:dyDescent="0.25">
      <c r="A425" s="798" t="s">
        <v>0</v>
      </c>
      <c r="B425" s="792">
        <f t="shared" ref="B425:AE425" si="2">SUM(B394:B424)</f>
        <v>2</v>
      </c>
      <c r="C425" s="799">
        <f t="shared" si="2"/>
        <v>6400</v>
      </c>
      <c r="D425" s="799">
        <f t="shared" si="2"/>
        <v>0</v>
      </c>
      <c r="E425" s="799">
        <f t="shared" si="2"/>
        <v>0</v>
      </c>
      <c r="F425" s="799">
        <f t="shared" si="2"/>
        <v>0</v>
      </c>
      <c r="G425" s="799">
        <f t="shared" si="2"/>
        <v>0</v>
      </c>
      <c r="H425" s="799">
        <f t="shared" si="2"/>
        <v>0</v>
      </c>
      <c r="I425" s="799">
        <f t="shared" si="2"/>
        <v>0</v>
      </c>
      <c r="J425" s="799">
        <f t="shared" si="2"/>
        <v>0</v>
      </c>
      <c r="K425" s="799">
        <f t="shared" si="2"/>
        <v>6400</v>
      </c>
      <c r="L425" s="799">
        <f t="shared" si="2"/>
        <v>600</v>
      </c>
      <c r="M425" s="799">
        <f t="shared" si="2"/>
        <v>0</v>
      </c>
      <c r="N425" s="799">
        <f t="shared" si="2"/>
        <v>600</v>
      </c>
      <c r="O425" s="799">
        <f t="shared" si="2"/>
        <v>13400</v>
      </c>
      <c r="P425" s="799">
        <f t="shared" si="2"/>
        <v>13400</v>
      </c>
      <c r="Q425" s="800">
        <f t="shared" si="2"/>
        <v>23</v>
      </c>
      <c r="R425" s="799">
        <f t="shared" si="2"/>
        <v>42404.17</v>
      </c>
      <c r="S425" s="799">
        <f t="shared" si="2"/>
        <v>0</v>
      </c>
      <c r="T425" s="799">
        <f t="shared" si="2"/>
        <v>0</v>
      </c>
      <c r="U425" s="799">
        <f t="shared" si="2"/>
        <v>0</v>
      </c>
      <c r="V425" s="799">
        <f t="shared" si="2"/>
        <v>0</v>
      </c>
      <c r="W425" s="799">
        <f t="shared" si="2"/>
        <v>0</v>
      </c>
      <c r="X425" s="799">
        <f t="shared" si="2"/>
        <v>0</v>
      </c>
      <c r="Y425" s="799">
        <f t="shared" si="2"/>
        <v>21000</v>
      </c>
      <c r="Z425" s="799">
        <f t="shared" si="2"/>
        <v>63404.17</v>
      </c>
      <c r="AA425" s="799">
        <f t="shared" si="2"/>
        <v>19824.383333333331</v>
      </c>
      <c r="AB425" s="799">
        <f t="shared" si="2"/>
        <v>0</v>
      </c>
      <c r="AC425" s="799">
        <f t="shared" si="2"/>
        <v>19824.383333333331</v>
      </c>
      <c r="AD425" s="799">
        <f t="shared" si="2"/>
        <v>666666.08333333326</v>
      </c>
      <c r="AE425" s="799">
        <f t="shared" si="2"/>
        <v>666666.08333333326</v>
      </c>
      <c r="AF425" s="801"/>
      <c r="AG425" s="798">
        <f>SUM(AG394:AG424)</f>
        <v>21</v>
      </c>
      <c r="AH425" s="798">
        <f>SUM(AH394:AH424)</f>
        <v>23</v>
      </c>
      <c r="AI425" s="802">
        <f>SUM(AI394:AI424)</f>
        <v>666666.08333333326</v>
      </c>
    </row>
    <row r="426" spans="1:35" x14ac:dyDescent="0.2">
      <c r="A426" s="73" t="s">
        <v>83</v>
      </c>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H426" s="73"/>
      <c r="AI426" s="73"/>
    </row>
    <row r="427" spans="1:35" x14ac:dyDescent="0.2">
      <c r="A427" s="73" t="s">
        <v>84</v>
      </c>
      <c r="B427" s="73" t="s">
        <v>173</v>
      </c>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H427" s="73"/>
      <c r="AI427" s="73"/>
    </row>
    <row r="428" spans="1:35" x14ac:dyDescent="0.2">
      <c r="A428" s="73" t="s">
        <v>85</v>
      </c>
      <c r="B428" s="73" t="s">
        <v>86</v>
      </c>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H428" s="73"/>
      <c r="AI428" s="73"/>
    </row>
    <row r="429" spans="1:35" x14ac:dyDescent="0.2">
      <c r="A429" s="73" t="s">
        <v>87</v>
      </c>
      <c r="B429" s="73" t="s">
        <v>88</v>
      </c>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H429" s="73"/>
      <c r="AI429" s="73"/>
    </row>
    <row r="430" spans="1:35" x14ac:dyDescent="0.2">
      <c r="A430" s="73" t="s">
        <v>89</v>
      </c>
      <c r="B430" s="73" t="s">
        <v>90</v>
      </c>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H430" s="73"/>
      <c r="AI430" s="73"/>
    </row>
    <row r="431" spans="1:35" x14ac:dyDescent="0.2">
      <c r="A431" s="73"/>
      <c r="B431" s="73" t="s">
        <v>91</v>
      </c>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H431" s="73"/>
      <c r="AI431" s="73"/>
    </row>
    <row r="432" spans="1:35" x14ac:dyDescent="0.2">
      <c r="A432" s="73" t="s">
        <v>92</v>
      </c>
      <c r="B432" s="73" t="s">
        <v>164</v>
      </c>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H432" s="73"/>
      <c r="AI432" s="73"/>
    </row>
    <row r="433" spans="1:35" x14ac:dyDescent="0.2">
      <c r="A433" s="73"/>
      <c r="B433" s="73" t="s">
        <v>93</v>
      </c>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H433" s="73"/>
      <c r="AI433" s="73"/>
    </row>
    <row r="434" spans="1:35" x14ac:dyDescent="0.2">
      <c r="A434" s="73"/>
      <c r="B434" s="73" t="s">
        <v>94</v>
      </c>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H434" s="73"/>
      <c r="AI434" s="73"/>
    </row>
    <row r="435" spans="1:35" x14ac:dyDescent="0.2">
      <c r="A435" s="73"/>
      <c r="B435" s="73" t="s">
        <v>95</v>
      </c>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H435" s="73"/>
      <c r="AI435" s="73"/>
    </row>
    <row r="436" spans="1:35" x14ac:dyDescent="0.2">
      <c r="A436" s="73" t="s">
        <v>199</v>
      </c>
      <c r="B436" s="73" t="s">
        <v>200</v>
      </c>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H436" s="73"/>
      <c r="AI436" s="73"/>
    </row>
    <row r="437" spans="1:35" x14ac:dyDescent="0.2">
      <c r="A437" s="73" t="s">
        <v>201</v>
      </c>
      <c r="B437" s="73" t="s">
        <v>169</v>
      </c>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H437" s="73"/>
      <c r="AI437" s="73"/>
    </row>
    <row r="438" spans="1:35" x14ac:dyDescent="0.2">
      <c r="A438" s="73" t="s">
        <v>202</v>
      </c>
      <c r="B438" s="73" t="s">
        <v>165</v>
      </c>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H438" s="73"/>
      <c r="AI438" s="73"/>
    </row>
    <row r="439" spans="1:35" x14ac:dyDescent="0.2">
      <c r="A439" s="73"/>
      <c r="B439" s="73" t="s">
        <v>93</v>
      </c>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H439" s="73"/>
      <c r="AI439" s="73"/>
    </row>
    <row r="440" spans="1:35" x14ac:dyDescent="0.2">
      <c r="A440" s="73"/>
      <c r="B440" s="73" t="s">
        <v>94</v>
      </c>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H440" s="73"/>
      <c r="AI440" s="73"/>
    </row>
    <row r="441" spans="1:35" x14ac:dyDescent="0.2">
      <c r="A441" s="73"/>
      <c r="B441" s="73" t="s">
        <v>132</v>
      </c>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H441" s="73"/>
      <c r="AI441" s="73"/>
    </row>
    <row r="442" spans="1:35" x14ac:dyDescent="0.2">
      <c r="A442" s="73" t="s">
        <v>211</v>
      </c>
      <c r="B442" s="73" t="s">
        <v>212</v>
      </c>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H442" s="73"/>
      <c r="AI442" s="73"/>
    </row>
    <row r="443" spans="1:35" x14ac:dyDescent="0.2">
      <c r="A443" s="73" t="s">
        <v>209</v>
      </c>
      <c r="B443" s="73" t="s">
        <v>205</v>
      </c>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H443" s="73"/>
      <c r="AI443" s="73"/>
    </row>
    <row r="444" spans="1:35" x14ac:dyDescent="0.2">
      <c r="A444" s="73" t="s">
        <v>210</v>
      </c>
      <c r="B444" s="73" t="s">
        <v>213</v>
      </c>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H444" s="73"/>
      <c r="AI444" s="73"/>
    </row>
    <row r="445" spans="1:35" x14ac:dyDescent="0.2">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H445" s="73"/>
      <c r="AI445" s="73"/>
    </row>
  </sheetData>
  <mergeCells count="35">
    <mergeCell ref="A6:A8"/>
    <mergeCell ref="B6:P6"/>
    <mergeCell ref="Q6:AE6"/>
    <mergeCell ref="AF6:AG6"/>
    <mergeCell ref="AH6:AI6"/>
    <mergeCell ref="A103:A105"/>
    <mergeCell ref="B103:P103"/>
    <mergeCell ref="Q103:AE103"/>
    <mergeCell ref="AF103:AG103"/>
    <mergeCell ref="AH103:AI103"/>
    <mergeCell ref="A169:A171"/>
    <mergeCell ref="B169:P169"/>
    <mergeCell ref="Q169:AE169"/>
    <mergeCell ref="AF169:AG169"/>
    <mergeCell ref="AH169:AI169"/>
    <mergeCell ref="A219:A221"/>
    <mergeCell ref="B219:P219"/>
    <mergeCell ref="Q219:AE219"/>
    <mergeCell ref="AF219:AG219"/>
    <mergeCell ref="AH219:AI219"/>
    <mergeCell ref="A291:A293"/>
    <mergeCell ref="B291:P291"/>
    <mergeCell ref="Q291:AE291"/>
    <mergeCell ref="AF291:AG291"/>
    <mergeCell ref="AH291:AI291"/>
    <mergeCell ref="A361:A363"/>
    <mergeCell ref="B361:P361"/>
    <mergeCell ref="Q361:AE361"/>
    <mergeCell ref="AF361:AG361"/>
    <mergeCell ref="AH361:AI361"/>
    <mergeCell ref="A393:A395"/>
    <mergeCell ref="B393:P393"/>
    <mergeCell ref="Q393:AE393"/>
    <mergeCell ref="AF393:AG393"/>
    <mergeCell ref="AH393:AI393"/>
  </mergeCells>
  <phoneticPr fontId="13" type="noConversion"/>
  <printOptions horizontalCentered="1"/>
  <pageMargins left="0" right="0" top="0.78740157480314965" bottom="0.78740157480314965" header="0.31496062992125984" footer="0.31496062992125984"/>
  <pageSetup paperSize="8" scale="56" fitToHeight="10"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REPÚBLICA&amp;R&amp;P de &amp;N</oddFooter>
  </headerFooter>
  <rowBreaks count="5" manualBreakCount="5">
    <brk id="97" max="34" man="1"/>
    <brk id="163" max="34" man="1"/>
    <brk id="213" max="34" man="1"/>
    <brk id="288" max="34" man="1"/>
    <brk id="358" max="3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7">
    <tabColor theme="9" tint="-0.249977111117893"/>
  </sheetPr>
  <dimension ref="A1:U235"/>
  <sheetViews>
    <sheetView showGridLines="0" view="pageBreakPreview" zoomScale="80" zoomScaleNormal="100" zoomScaleSheetLayoutView="80" workbookViewId="0"/>
  </sheetViews>
  <sheetFormatPr baseColWidth="10" defaultColWidth="11.42578125" defaultRowHeight="12" x14ac:dyDescent="0.2"/>
  <cols>
    <col min="1" max="1" width="57.140625" style="3" customWidth="1"/>
    <col min="2" max="7" width="13.7109375" style="3" customWidth="1"/>
    <col min="8" max="8" width="11.85546875" style="3" customWidth="1"/>
    <col min="9" max="9" width="13.7109375" style="3" customWidth="1"/>
    <col min="10" max="10" width="11.85546875" style="3" customWidth="1"/>
    <col min="11" max="16384" width="11.42578125" style="3"/>
  </cols>
  <sheetData>
    <row r="1" spans="1:21" s="53" customFormat="1" x14ac:dyDescent="0.2">
      <c r="A1" s="74" t="s">
        <v>412</v>
      </c>
      <c r="B1" s="74"/>
      <c r="C1" s="74"/>
      <c r="D1" s="74"/>
      <c r="E1" s="74"/>
      <c r="F1" s="74"/>
      <c r="G1" s="74"/>
      <c r="H1" s="74"/>
      <c r="I1" s="74"/>
    </row>
    <row r="2" spans="1:21" s="4" customFormat="1" x14ac:dyDescent="0.2">
      <c r="A2" s="74" t="s">
        <v>500</v>
      </c>
      <c r="B2" s="74"/>
      <c r="C2" s="74"/>
      <c r="D2" s="74"/>
      <c r="E2" s="74"/>
      <c r="F2" s="74"/>
      <c r="G2" s="74"/>
      <c r="H2" s="74"/>
      <c r="I2" s="74"/>
      <c r="J2" s="74"/>
      <c r="K2" s="74"/>
      <c r="L2" s="74"/>
      <c r="M2" s="74"/>
      <c r="N2" s="74"/>
      <c r="O2" s="74"/>
      <c r="P2" s="74"/>
      <c r="Q2" s="74"/>
      <c r="R2" s="74"/>
      <c r="S2" s="74"/>
      <c r="T2" s="74"/>
      <c r="U2" s="74"/>
    </row>
    <row r="3" spans="1:21" s="59" customFormat="1" ht="12.75" thickBot="1" x14ac:dyDescent="0.25">
      <c r="A3" s="7" t="s">
        <v>501</v>
      </c>
      <c r="B3" s="8"/>
      <c r="E3" s="8"/>
    </row>
    <row r="4" spans="1:21" ht="12" customHeight="1" thickBot="1" x14ac:dyDescent="0.25">
      <c r="A4" s="1080" t="s">
        <v>34</v>
      </c>
      <c r="B4" s="1090" t="s">
        <v>350</v>
      </c>
      <c r="C4" s="1086" t="s">
        <v>413</v>
      </c>
      <c r="D4" s="1091" t="s">
        <v>414</v>
      </c>
      <c r="E4" s="1084" t="s">
        <v>415</v>
      </c>
      <c r="F4" s="1088" t="s">
        <v>416</v>
      </c>
      <c r="G4" s="1082" t="s">
        <v>494</v>
      </c>
      <c r="H4" s="1084" t="s">
        <v>495</v>
      </c>
      <c r="I4" s="1082" t="s">
        <v>496</v>
      </c>
      <c r="J4" s="1086" t="s">
        <v>497</v>
      </c>
    </row>
    <row r="5" spans="1:21" ht="31.5" customHeight="1" thickBot="1" x14ac:dyDescent="0.25">
      <c r="A5" s="1081"/>
      <c r="B5" s="1081"/>
      <c r="C5" s="1087"/>
      <c r="D5" s="1092"/>
      <c r="E5" s="1085"/>
      <c r="F5" s="1089"/>
      <c r="G5" s="1083"/>
      <c r="H5" s="1085"/>
      <c r="I5" s="1083"/>
      <c r="J5" s="1087"/>
    </row>
    <row r="6" spans="1:21" x14ac:dyDescent="0.2">
      <c r="A6" s="27" t="s">
        <v>37</v>
      </c>
      <c r="B6" s="360">
        <f>B46+B85+B124+B163+B202</f>
        <v>4013125</v>
      </c>
      <c r="C6" s="361">
        <f t="shared" ref="C6:F6" si="0">C46+C85+C124+C163+C202</f>
        <v>1818670</v>
      </c>
      <c r="D6" s="362">
        <f t="shared" si="0"/>
        <v>1420141</v>
      </c>
      <c r="E6" s="360">
        <f t="shared" si="0"/>
        <v>2137286</v>
      </c>
      <c r="F6" s="363">
        <f t="shared" si="0"/>
        <v>435287</v>
      </c>
      <c r="G6" s="364">
        <f>D6-C6</f>
        <v>-398529</v>
      </c>
      <c r="H6" s="359">
        <f>G6/B6</f>
        <v>-9.9306400872138295E-2</v>
      </c>
      <c r="I6" s="375">
        <f>F6-D6</f>
        <v>-984854</v>
      </c>
      <c r="J6" s="357">
        <f t="shared" ref="J6:J38" si="1">I6/D6</f>
        <v>-0.69349029427359676</v>
      </c>
    </row>
    <row r="7" spans="1:21" x14ac:dyDescent="0.2">
      <c r="A7" s="27" t="s">
        <v>268</v>
      </c>
      <c r="B7" s="360">
        <f t="shared" ref="B7:F7" si="2">B47+B86+B125+B164+B203</f>
        <v>42239826</v>
      </c>
      <c r="C7" s="361">
        <f t="shared" si="2"/>
        <v>121343503</v>
      </c>
      <c r="D7" s="362">
        <f t="shared" si="2"/>
        <v>23308933</v>
      </c>
      <c r="E7" s="360">
        <f t="shared" si="2"/>
        <v>56243379</v>
      </c>
      <c r="F7" s="363">
        <f t="shared" si="2"/>
        <v>30368430</v>
      </c>
      <c r="G7" s="364">
        <f t="shared" ref="G7:G36" si="3">D7-C7</f>
        <v>-98034570</v>
      </c>
      <c r="H7" s="359">
        <f t="shared" ref="H7:H36" si="4">G7/B7</f>
        <v>-2.3209037366773244</v>
      </c>
      <c r="I7" s="375">
        <f t="shared" ref="I7:I36" si="5">F7-D7</f>
        <v>7059497</v>
      </c>
      <c r="J7" s="357">
        <f t="shared" si="1"/>
        <v>0.30286658767263175</v>
      </c>
    </row>
    <row r="8" spans="1:21" x14ac:dyDescent="0.2">
      <c r="A8" s="356" t="s">
        <v>36</v>
      </c>
      <c r="B8" s="360">
        <f t="shared" ref="B8:F8" si="6">B48+B87+B126+B165+B204</f>
        <v>0</v>
      </c>
      <c r="C8" s="361">
        <f t="shared" si="6"/>
        <v>0</v>
      </c>
      <c r="D8" s="362">
        <f t="shared" si="6"/>
        <v>0</v>
      </c>
      <c r="E8" s="360">
        <f t="shared" si="6"/>
        <v>0</v>
      </c>
      <c r="F8" s="363">
        <f t="shared" si="6"/>
        <v>0</v>
      </c>
      <c r="G8" s="364">
        <f t="shared" si="3"/>
        <v>0</v>
      </c>
      <c r="H8" s="359">
        <v>0</v>
      </c>
      <c r="I8" s="375">
        <f t="shared" si="5"/>
        <v>0</v>
      </c>
      <c r="J8" s="357">
        <v>0</v>
      </c>
    </row>
    <row r="9" spans="1:21" x14ac:dyDescent="0.2">
      <c r="A9" s="356" t="s">
        <v>30</v>
      </c>
      <c r="B9" s="360">
        <f t="shared" ref="B9:F9" si="7">B49+B88+B127+B166+B205</f>
        <v>0</v>
      </c>
      <c r="C9" s="361">
        <f t="shared" si="7"/>
        <v>0</v>
      </c>
      <c r="D9" s="362">
        <f t="shared" si="7"/>
        <v>0</v>
      </c>
      <c r="E9" s="360">
        <f t="shared" si="7"/>
        <v>0</v>
      </c>
      <c r="F9" s="363">
        <f t="shared" si="7"/>
        <v>0</v>
      </c>
      <c r="G9" s="364">
        <f t="shared" si="3"/>
        <v>0</v>
      </c>
      <c r="H9" s="359">
        <v>0</v>
      </c>
      <c r="I9" s="375">
        <f t="shared" si="5"/>
        <v>0</v>
      </c>
      <c r="J9" s="357">
        <v>0</v>
      </c>
    </row>
    <row r="10" spans="1:21" x14ac:dyDescent="0.2">
      <c r="A10" s="27" t="s">
        <v>27</v>
      </c>
      <c r="B10" s="360">
        <f t="shared" ref="B10:F10" si="8">B50+B89+B128+B167+B206</f>
        <v>15054661</v>
      </c>
      <c r="C10" s="361">
        <f t="shared" si="8"/>
        <v>15063639</v>
      </c>
      <c r="D10" s="362">
        <f t="shared" si="8"/>
        <v>10848318</v>
      </c>
      <c r="E10" s="360">
        <f t="shared" si="8"/>
        <v>14230650</v>
      </c>
      <c r="F10" s="363">
        <f t="shared" si="8"/>
        <v>5565414</v>
      </c>
      <c r="G10" s="364">
        <f t="shared" si="3"/>
        <v>-4215321</v>
      </c>
      <c r="H10" s="359">
        <f t="shared" si="4"/>
        <v>-0.28000105747980641</v>
      </c>
      <c r="I10" s="375">
        <f t="shared" si="5"/>
        <v>-5282904</v>
      </c>
      <c r="J10" s="357">
        <f t="shared" si="1"/>
        <v>-0.48697908744931701</v>
      </c>
    </row>
    <row r="11" spans="1:21" x14ac:dyDescent="0.2">
      <c r="A11" s="27" t="s">
        <v>265</v>
      </c>
      <c r="B11" s="360">
        <f t="shared" ref="B11:F11" si="9">B51+B90+B129+B168+B207</f>
        <v>1041309</v>
      </c>
      <c r="C11" s="361">
        <f t="shared" si="9"/>
        <v>430987</v>
      </c>
      <c r="D11" s="362">
        <f t="shared" si="9"/>
        <v>501748</v>
      </c>
      <c r="E11" s="360">
        <f t="shared" si="9"/>
        <v>571345</v>
      </c>
      <c r="F11" s="363">
        <f t="shared" si="9"/>
        <v>29094</v>
      </c>
      <c r="G11" s="364">
        <f t="shared" si="3"/>
        <v>70761</v>
      </c>
      <c r="H11" s="359">
        <f t="shared" si="4"/>
        <v>6.7953892648579817E-2</v>
      </c>
      <c r="I11" s="375">
        <f t="shared" si="5"/>
        <v>-472654</v>
      </c>
      <c r="J11" s="357">
        <f t="shared" si="1"/>
        <v>-0.94201471655093794</v>
      </c>
    </row>
    <row r="12" spans="1:21" x14ac:dyDescent="0.2">
      <c r="A12" s="27" t="s">
        <v>278</v>
      </c>
      <c r="B12" s="360">
        <f t="shared" ref="B12:F12" si="10">B52+B91+B130+B169+B208</f>
        <v>5100969</v>
      </c>
      <c r="C12" s="361">
        <f t="shared" si="10"/>
        <v>9463803</v>
      </c>
      <c r="D12" s="362">
        <f t="shared" si="10"/>
        <v>3355077</v>
      </c>
      <c r="E12" s="360">
        <f t="shared" si="10"/>
        <v>3133727</v>
      </c>
      <c r="F12" s="363">
        <f t="shared" si="10"/>
        <v>296199</v>
      </c>
      <c r="G12" s="364">
        <f t="shared" si="3"/>
        <v>-6108726</v>
      </c>
      <c r="H12" s="359">
        <f t="shared" si="4"/>
        <v>-1.1975618750084542</v>
      </c>
      <c r="I12" s="375">
        <f t="shared" si="5"/>
        <v>-3058878</v>
      </c>
      <c r="J12" s="357">
        <f t="shared" si="1"/>
        <v>-0.91171618415911171</v>
      </c>
    </row>
    <row r="13" spans="1:21" x14ac:dyDescent="0.2">
      <c r="A13" s="356" t="s">
        <v>32</v>
      </c>
      <c r="B13" s="360">
        <f t="shared" ref="B13:F13" si="11">B53+B92+B131+B170+B209</f>
        <v>0</v>
      </c>
      <c r="C13" s="361">
        <f t="shared" si="11"/>
        <v>0</v>
      </c>
      <c r="D13" s="362">
        <f t="shared" si="11"/>
        <v>0</v>
      </c>
      <c r="E13" s="360">
        <f t="shared" si="11"/>
        <v>0</v>
      </c>
      <c r="F13" s="363">
        <f t="shared" si="11"/>
        <v>0</v>
      </c>
      <c r="G13" s="364">
        <f t="shared" si="3"/>
        <v>0</v>
      </c>
      <c r="H13" s="359">
        <v>0</v>
      </c>
      <c r="I13" s="375">
        <f t="shared" si="5"/>
        <v>0</v>
      </c>
      <c r="J13" s="357">
        <v>0</v>
      </c>
    </row>
    <row r="14" spans="1:21" x14ac:dyDescent="0.2">
      <c r="A14" s="27" t="s">
        <v>274</v>
      </c>
      <c r="B14" s="360">
        <f t="shared" ref="B14:F14" si="12">B54+B93+B132+B171+B210</f>
        <v>266967189</v>
      </c>
      <c r="C14" s="361">
        <f t="shared" si="12"/>
        <v>312339672</v>
      </c>
      <c r="D14" s="362">
        <f t="shared" si="12"/>
        <v>239517526</v>
      </c>
      <c r="E14" s="360">
        <f t="shared" si="12"/>
        <v>316964896</v>
      </c>
      <c r="F14" s="363">
        <f t="shared" si="12"/>
        <v>233284437</v>
      </c>
      <c r="G14" s="364">
        <f t="shared" si="3"/>
        <v>-72822146</v>
      </c>
      <c r="H14" s="359">
        <f t="shared" si="4"/>
        <v>-0.27277564060503329</v>
      </c>
      <c r="I14" s="375">
        <f t="shared" si="5"/>
        <v>-6233089</v>
      </c>
      <c r="J14" s="357">
        <f t="shared" si="1"/>
        <v>-2.6023519464709235E-2</v>
      </c>
    </row>
    <row r="15" spans="1:21" x14ac:dyDescent="0.2">
      <c r="A15" s="27" t="s">
        <v>272</v>
      </c>
      <c r="B15" s="360">
        <f t="shared" ref="B15:F15" si="13">B55+B94+B133+B172+B211</f>
        <v>1746816</v>
      </c>
      <c r="C15" s="361">
        <f t="shared" si="13"/>
        <v>1685566</v>
      </c>
      <c r="D15" s="362">
        <f t="shared" si="13"/>
        <v>153195</v>
      </c>
      <c r="E15" s="360">
        <f t="shared" si="13"/>
        <v>357737</v>
      </c>
      <c r="F15" s="363">
        <f t="shared" si="13"/>
        <v>66284</v>
      </c>
      <c r="G15" s="364">
        <f t="shared" si="3"/>
        <v>-1532371</v>
      </c>
      <c r="H15" s="359">
        <f t="shared" si="4"/>
        <v>-0.87723664083681396</v>
      </c>
      <c r="I15" s="375">
        <f t="shared" si="5"/>
        <v>-86911</v>
      </c>
      <c r="J15" s="357">
        <f t="shared" si="1"/>
        <v>-0.56732269329938967</v>
      </c>
    </row>
    <row r="16" spans="1:21" x14ac:dyDescent="0.2">
      <c r="A16" s="27" t="s">
        <v>269</v>
      </c>
      <c r="B16" s="360">
        <f t="shared" ref="B16:F16" si="14">B56+B95+B134+B173+B212</f>
        <v>8456931</v>
      </c>
      <c r="C16" s="361">
        <f t="shared" si="14"/>
        <v>14955007</v>
      </c>
      <c r="D16" s="362">
        <f t="shared" si="14"/>
        <v>11357478</v>
      </c>
      <c r="E16" s="360">
        <f t="shared" si="14"/>
        <v>11159886</v>
      </c>
      <c r="F16" s="363">
        <f t="shared" si="14"/>
        <v>5920966</v>
      </c>
      <c r="G16" s="364">
        <f t="shared" si="3"/>
        <v>-3597529</v>
      </c>
      <c r="H16" s="359">
        <f t="shared" si="4"/>
        <v>-0.42539415303258354</v>
      </c>
      <c r="I16" s="375">
        <f t="shared" si="5"/>
        <v>-5436512</v>
      </c>
      <c r="J16" s="357">
        <f t="shared" si="1"/>
        <v>-0.47867246584144824</v>
      </c>
    </row>
    <row r="17" spans="1:10" x14ac:dyDescent="0.2">
      <c r="A17" s="27" t="s">
        <v>276</v>
      </c>
      <c r="B17" s="360">
        <f t="shared" ref="B17:F17" si="15">B57+B96+B135+B174+B213</f>
        <v>420</v>
      </c>
      <c r="C17" s="361">
        <f t="shared" si="15"/>
        <v>260560</v>
      </c>
      <c r="D17" s="362">
        <f t="shared" si="15"/>
        <v>0</v>
      </c>
      <c r="E17" s="360">
        <f t="shared" si="15"/>
        <v>535</v>
      </c>
      <c r="F17" s="363">
        <f t="shared" si="15"/>
        <v>0</v>
      </c>
      <c r="G17" s="364">
        <f t="shared" si="3"/>
        <v>-260560</v>
      </c>
      <c r="H17" s="359">
        <f t="shared" si="4"/>
        <v>-620.38095238095241</v>
      </c>
      <c r="I17" s="375">
        <f t="shared" si="5"/>
        <v>0</v>
      </c>
      <c r="J17" s="357">
        <v>0</v>
      </c>
    </row>
    <row r="18" spans="1:10" x14ac:dyDescent="0.2">
      <c r="A18" s="27" t="s">
        <v>498</v>
      </c>
      <c r="B18" s="360">
        <f t="shared" ref="B18:F18" si="16">B58+B97+B136+B175+B214</f>
        <v>26223515</v>
      </c>
      <c r="C18" s="361">
        <f t="shared" si="16"/>
        <v>5078034</v>
      </c>
      <c r="D18" s="362">
        <f t="shared" si="16"/>
        <v>1393080</v>
      </c>
      <c r="E18" s="360">
        <f t="shared" si="16"/>
        <v>5155282</v>
      </c>
      <c r="F18" s="363">
        <f t="shared" si="16"/>
        <v>938299</v>
      </c>
      <c r="G18" s="364">
        <f t="shared" si="3"/>
        <v>-3684954</v>
      </c>
      <c r="H18" s="359">
        <f t="shared" si="4"/>
        <v>-0.14052097897631191</v>
      </c>
      <c r="I18" s="375">
        <f t="shared" si="5"/>
        <v>-454781</v>
      </c>
      <c r="J18" s="357">
        <f t="shared" si="1"/>
        <v>-0.32645720274499668</v>
      </c>
    </row>
    <row r="19" spans="1:10" x14ac:dyDescent="0.2">
      <c r="A19" s="27" t="s">
        <v>35</v>
      </c>
      <c r="B19" s="360">
        <f t="shared" ref="B19:F19" si="17">B59+B98+B137+B176+B215</f>
        <v>1061134572</v>
      </c>
      <c r="C19" s="361">
        <f t="shared" si="17"/>
        <v>275662937</v>
      </c>
      <c r="D19" s="362">
        <f t="shared" si="17"/>
        <v>434145513</v>
      </c>
      <c r="E19" s="360">
        <f t="shared" si="17"/>
        <v>363716962</v>
      </c>
      <c r="F19" s="363">
        <f t="shared" si="17"/>
        <v>346283872</v>
      </c>
      <c r="G19" s="364">
        <f t="shared" si="3"/>
        <v>158482576</v>
      </c>
      <c r="H19" s="359">
        <f t="shared" si="4"/>
        <v>0.14935200509139571</v>
      </c>
      <c r="I19" s="375">
        <f t="shared" si="5"/>
        <v>-87861641</v>
      </c>
      <c r="J19" s="357">
        <f t="shared" si="1"/>
        <v>-0.20237832332497238</v>
      </c>
    </row>
    <row r="20" spans="1:10" s="59" customFormat="1" x14ac:dyDescent="0.2">
      <c r="A20" s="27" t="s">
        <v>31</v>
      </c>
      <c r="B20" s="360">
        <f t="shared" ref="B20:F20" si="18">B60+B99+B138+B177+B216</f>
        <v>8786340</v>
      </c>
      <c r="C20" s="361">
        <f t="shared" si="18"/>
        <v>18265490</v>
      </c>
      <c r="D20" s="362">
        <f t="shared" si="18"/>
        <v>6438789</v>
      </c>
      <c r="E20" s="360">
        <f t="shared" si="18"/>
        <v>6577933</v>
      </c>
      <c r="F20" s="363">
        <f t="shared" si="18"/>
        <v>4189562</v>
      </c>
      <c r="G20" s="364">
        <f t="shared" si="3"/>
        <v>-11826701</v>
      </c>
      <c r="H20" s="359">
        <f t="shared" si="4"/>
        <v>-1.3460327053130199</v>
      </c>
      <c r="I20" s="375">
        <f t="shared" si="5"/>
        <v>-2249227</v>
      </c>
      <c r="J20" s="357">
        <f t="shared" si="1"/>
        <v>-0.3493245391330575</v>
      </c>
    </row>
    <row r="21" spans="1:10" s="59" customFormat="1" x14ac:dyDescent="0.2">
      <c r="A21" s="27" t="s">
        <v>29</v>
      </c>
      <c r="B21" s="360">
        <f t="shared" ref="B21:F21" si="19">B61+B100+B139+B178+B217</f>
        <v>2389596</v>
      </c>
      <c r="C21" s="361">
        <f t="shared" si="19"/>
        <v>1488659</v>
      </c>
      <c r="D21" s="362">
        <f t="shared" si="19"/>
        <v>3512770</v>
      </c>
      <c r="E21" s="360">
        <f t="shared" si="19"/>
        <v>2319825</v>
      </c>
      <c r="F21" s="363">
        <f t="shared" si="19"/>
        <v>1998417</v>
      </c>
      <c r="G21" s="364">
        <f t="shared" si="3"/>
        <v>2024111</v>
      </c>
      <c r="H21" s="359">
        <f t="shared" si="4"/>
        <v>0.84705155181043157</v>
      </c>
      <c r="I21" s="375">
        <f t="shared" si="5"/>
        <v>-1514353</v>
      </c>
      <c r="J21" s="357">
        <f t="shared" si="1"/>
        <v>-0.43109938880143023</v>
      </c>
    </row>
    <row r="22" spans="1:10" s="59" customFormat="1" x14ac:dyDescent="0.2">
      <c r="A22" s="27" t="s">
        <v>270</v>
      </c>
      <c r="B22" s="360">
        <f t="shared" ref="B22:F22" si="20">B62+B101+B140+B179+B218</f>
        <v>20177685</v>
      </c>
      <c r="C22" s="361">
        <f t="shared" si="20"/>
        <v>15418346</v>
      </c>
      <c r="D22" s="362">
        <f t="shared" si="20"/>
        <v>4674454</v>
      </c>
      <c r="E22" s="360">
        <f t="shared" si="20"/>
        <v>6670108</v>
      </c>
      <c r="F22" s="363">
        <f t="shared" si="20"/>
        <v>2509999</v>
      </c>
      <c r="G22" s="364">
        <f t="shared" si="3"/>
        <v>-10743892</v>
      </c>
      <c r="H22" s="359">
        <f t="shared" si="4"/>
        <v>-0.53246405620862847</v>
      </c>
      <c r="I22" s="375">
        <f t="shared" si="5"/>
        <v>-2164455</v>
      </c>
      <c r="J22" s="357">
        <f t="shared" si="1"/>
        <v>-0.46303910574368684</v>
      </c>
    </row>
    <row r="23" spans="1:10" s="59" customFormat="1" x14ac:dyDescent="0.2">
      <c r="A23" s="27" t="s">
        <v>39</v>
      </c>
      <c r="B23" s="360">
        <f t="shared" ref="B23:F23" si="21">B63+B102+B141+B180+B219</f>
        <v>22280466</v>
      </c>
      <c r="C23" s="361">
        <f t="shared" si="21"/>
        <v>39194992</v>
      </c>
      <c r="D23" s="362">
        <f t="shared" si="21"/>
        <v>11539977</v>
      </c>
      <c r="E23" s="360">
        <f t="shared" si="21"/>
        <v>12573682</v>
      </c>
      <c r="F23" s="363">
        <f t="shared" si="21"/>
        <v>8223999</v>
      </c>
      <c r="G23" s="364">
        <f t="shared" si="3"/>
        <v>-27655015</v>
      </c>
      <c r="H23" s="359">
        <f t="shared" si="4"/>
        <v>-1.2412224681476591</v>
      </c>
      <c r="I23" s="375">
        <f t="shared" si="5"/>
        <v>-3315978</v>
      </c>
      <c r="J23" s="357">
        <f>I23/D23</f>
        <v>-0.2873470198424139</v>
      </c>
    </row>
    <row r="24" spans="1:10" s="59" customFormat="1" x14ac:dyDescent="0.2">
      <c r="A24" s="27" t="s">
        <v>42</v>
      </c>
      <c r="B24" s="360">
        <f t="shared" ref="B24:F24" si="22">B64+B103+B142+B181+B220</f>
        <v>86611869</v>
      </c>
      <c r="C24" s="361">
        <f t="shared" si="22"/>
        <v>57733957</v>
      </c>
      <c r="D24" s="362">
        <f t="shared" si="22"/>
        <v>8429699</v>
      </c>
      <c r="E24" s="360">
        <f t="shared" si="22"/>
        <v>60331153</v>
      </c>
      <c r="F24" s="363">
        <f t="shared" si="22"/>
        <v>4444750</v>
      </c>
      <c r="G24" s="364">
        <f t="shared" si="3"/>
        <v>-49304258</v>
      </c>
      <c r="H24" s="359">
        <f t="shared" si="4"/>
        <v>-0.56925521373981669</v>
      </c>
      <c r="I24" s="375">
        <f t="shared" si="5"/>
        <v>-3984949</v>
      </c>
      <c r="J24" s="357">
        <f t="shared" si="1"/>
        <v>-0.4727273180216755</v>
      </c>
    </row>
    <row r="25" spans="1:10" s="59" customFormat="1" x14ac:dyDescent="0.2">
      <c r="A25" s="27" t="s">
        <v>267</v>
      </c>
      <c r="B25" s="360">
        <f t="shared" ref="B25:F25" si="23">B65+B104+B143+B182+B221</f>
        <v>1855170966</v>
      </c>
      <c r="C25" s="361">
        <f t="shared" si="23"/>
        <v>2643446531</v>
      </c>
      <c r="D25" s="362">
        <f t="shared" si="23"/>
        <v>2313041490</v>
      </c>
      <c r="E25" s="360">
        <f t="shared" si="23"/>
        <v>2390587205</v>
      </c>
      <c r="F25" s="363">
        <f t="shared" si="23"/>
        <v>2514799233</v>
      </c>
      <c r="G25" s="364">
        <f t="shared" si="3"/>
        <v>-330405041</v>
      </c>
      <c r="H25" s="359">
        <f t="shared" si="4"/>
        <v>-0.17809951053319795</v>
      </c>
      <c r="I25" s="375">
        <f t="shared" si="5"/>
        <v>201757743</v>
      </c>
      <c r="J25" s="357">
        <f t="shared" si="1"/>
        <v>8.7226166876928787E-2</v>
      </c>
    </row>
    <row r="26" spans="1:10" s="59" customFormat="1" x14ac:dyDescent="0.2">
      <c r="A26" s="27" t="s">
        <v>271</v>
      </c>
      <c r="B26" s="360">
        <f t="shared" ref="B26:F26" si="24">B66+B105+B144+B183+B222</f>
        <v>7688945</v>
      </c>
      <c r="C26" s="361">
        <f t="shared" si="24"/>
        <v>10903865</v>
      </c>
      <c r="D26" s="362">
        <f t="shared" si="24"/>
        <v>13029409</v>
      </c>
      <c r="E26" s="360">
        <f t="shared" si="24"/>
        <v>8250907</v>
      </c>
      <c r="F26" s="363">
        <f t="shared" si="24"/>
        <v>6822384</v>
      </c>
      <c r="G26" s="364">
        <f t="shared" si="3"/>
        <v>2125544</v>
      </c>
      <c r="H26" s="359">
        <f t="shared" si="4"/>
        <v>0.27644156643076523</v>
      </c>
      <c r="I26" s="375">
        <f t="shared" si="5"/>
        <v>-6207025</v>
      </c>
      <c r="J26" s="357">
        <f t="shared" si="1"/>
        <v>-0.47638576699833429</v>
      </c>
    </row>
    <row r="27" spans="1:10" s="59" customFormat="1" x14ac:dyDescent="0.2">
      <c r="A27" s="27" t="s">
        <v>264</v>
      </c>
      <c r="B27" s="360">
        <f t="shared" ref="B27:F27" si="25">B67+B106+B145+B184+B223</f>
        <v>115158428</v>
      </c>
      <c r="C27" s="361">
        <f t="shared" si="25"/>
        <v>101615399</v>
      </c>
      <c r="D27" s="362">
        <f t="shared" si="25"/>
        <v>20645343</v>
      </c>
      <c r="E27" s="360">
        <f t="shared" si="25"/>
        <v>39925388</v>
      </c>
      <c r="F27" s="363">
        <f t="shared" si="25"/>
        <v>17907344</v>
      </c>
      <c r="G27" s="364">
        <f t="shared" si="3"/>
        <v>-80970056</v>
      </c>
      <c r="H27" s="359">
        <f t="shared" si="4"/>
        <v>-0.70311880255954862</v>
      </c>
      <c r="I27" s="375">
        <f t="shared" si="5"/>
        <v>-2737999</v>
      </c>
      <c r="J27" s="357">
        <f t="shared" si="1"/>
        <v>-0.13262065929347844</v>
      </c>
    </row>
    <row r="28" spans="1:10" s="59" customFormat="1" x14ac:dyDescent="0.2">
      <c r="A28" s="27" t="s">
        <v>266</v>
      </c>
      <c r="B28" s="360">
        <f t="shared" ref="B28:F28" si="26">B68+B107+B146+B185+B224</f>
        <v>62455546</v>
      </c>
      <c r="C28" s="361">
        <f t="shared" si="26"/>
        <v>81918548</v>
      </c>
      <c r="D28" s="362">
        <f t="shared" si="26"/>
        <v>57037663</v>
      </c>
      <c r="E28" s="360">
        <f t="shared" si="26"/>
        <v>106694978</v>
      </c>
      <c r="F28" s="363">
        <f t="shared" si="26"/>
        <v>52675253</v>
      </c>
      <c r="G28" s="364">
        <f t="shared" si="3"/>
        <v>-24880885</v>
      </c>
      <c r="H28" s="359">
        <f t="shared" si="4"/>
        <v>-0.39837751158239815</v>
      </c>
      <c r="I28" s="375">
        <f t="shared" si="5"/>
        <v>-4362410</v>
      </c>
      <c r="J28" s="357">
        <f t="shared" si="1"/>
        <v>-7.6482972312522698E-2</v>
      </c>
    </row>
    <row r="29" spans="1:10" s="59" customFormat="1" x14ac:dyDescent="0.2">
      <c r="A29" s="356" t="s">
        <v>28</v>
      </c>
      <c r="B29" s="360">
        <f t="shared" ref="B29:F29" si="27">B69+B108+B147+B186+B225</f>
        <v>0</v>
      </c>
      <c r="C29" s="361">
        <f t="shared" si="27"/>
        <v>0</v>
      </c>
      <c r="D29" s="362">
        <f t="shared" si="27"/>
        <v>0</v>
      </c>
      <c r="E29" s="360">
        <f t="shared" si="27"/>
        <v>0</v>
      </c>
      <c r="F29" s="363">
        <f t="shared" si="27"/>
        <v>0</v>
      </c>
      <c r="G29" s="364">
        <f t="shared" si="3"/>
        <v>0</v>
      </c>
      <c r="H29" s="359">
        <v>0</v>
      </c>
      <c r="I29" s="375">
        <f t="shared" si="5"/>
        <v>0</v>
      </c>
      <c r="J29" s="357">
        <v>0</v>
      </c>
    </row>
    <row r="30" spans="1:10" s="59" customFormat="1" x14ac:dyDescent="0.2">
      <c r="A30" s="27" t="s">
        <v>273</v>
      </c>
      <c r="B30" s="360">
        <f t="shared" ref="B30:F30" si="28">B70+B109+B148+B187+B226</f>
        <v>106751913</v>
      </c>
      <c r="C30" s="361">
        <f t="shared" si="28"/>
        <v>420506293</v>
      </c>
      <c r="D30" s="362">
        <f t="shared" si="28"/>
        <v>60892880</v>
      </c>
      <c r="E30" s="360">
        <f t="shared" si="28"/>
        <v>73990578</v>
      </c>
      <c r="F30" s="363">
        <f t="shared" si="28"/>
        <v>17128471</v>
      </c>
      <c r="G30" s="364">
        <f t="shared" si="3"/>
        <v>-359613413</v>
      </c>
      <c r="H30" s="359">
        <f t="shared" si="4"/>
        <v>-3.368683547619423</v>
      </c>
      <c r="I30" s="375">
        <f t="shared" si="5"/>
        <v>-43764409</v>
      </c>
      <c r="J30" s="357">
        <f t="shared" si="1"/>
        <v>-0.71871143227254153</v>
      </c>
    </row>
    <row r="31" spans="1:10" s="59" customFormat="1" x14ac:dyDescent="0.2">
      <c r="A31" s="27" t="s">
        <v>275</v>
      </c>
      <c r="B31" s="360">
        <f t="shared" ref="B31:F31" si="29">B71+B110+B149+B188+B227</f>
        <v>1155952</v>
      </c>
      <c r="C31" s="361">
        <f t="shared" si="29"/>
        <v>406406</v>
      </c>
      <c r="D31" s="362">
        <f t="shared" si="29"/>
        <v>90999</v>
      </c>
      <c r="E31" s="360">
        <f t="shared" si="29"/>
        <v>8178442</v>
      </c>
      <c r="F31" s="363">
        <f t="shared" si="29"/>
        <v>907422</v>
      </c>
      <c r="G31" s="364">
        <f t="shared" si="3"/>
        <v>-315407</v>
      </c>
      <c r="H31" s="359">
        <f t="shared" si="4"/>
        <v>-0.27285475521474939</v>
      </c>
      <c r="I31" s="375">
        <f t="shared" si="5"/>
        <v>816423</v>
      </c>
      <c r="J31" s="357">
        <f t="shared" si="1"/>
        <v>8.9717799096693369</v>
      </c>
    </row>
    <row r="32" spans="1:10" s="59" customFormat="1" x14ac:dyDescent="0.2">
      <c r="A32" s="27" t="s">
        <v>263</v>
      </c>
      <c r="B32" s="360">
        <f t="shared" ref="B32:F32" si="30">B72+B111+B150+B189+B228</f>
        <v>8204935</v>
      </c>
      <c r="C32" s="361">
        <f t="shared" si="30"/>
        <v>10535452</v>
      </c>
      <c r="D32" s="362">
        <f t="shared" si="30"/>
        <v>3700637</v>
      </c>
      <c r="E32" s="360">
        <f t="shared" si="30"/>
        <v>9664646</v>
      </c>
      <c r="F32" s="363">
        <f t="shared" si="30"/>
        <v>34144</v>
      </c>
      <c r="G32" s="364">
        <f t="shared" si="3"/>
        <v>-6834815</v>
      </c>
      <c r="H32" s="359">
        <f t="shared" si="4"/>
        <v>-0.83301269297075475</v>
      </c>
      <c r="I32" s="375">
        <f t="shared" si="5"/>
        <v>-3666493</v>
      </c>
      <c r="J32" s="357">
        <f t="shared" si="1"/>
        <v>-0.99077348034946411</v>
      </c>
    </row>
    <row r="33" spans="1:10" s="59" customFormat="1" x14ac:dyDescent="0.2">
      <c r="A33" s="27" t="s">
        <v>277</v>
      </c>
      <c r="B33" s="360">
        <f t="shared" ref="B33:F33" si="31">B73+B112+B151+B190+B229</f>
        <v>32702</v>
      </c>
      <c r="C33" s="361">
        <f t="shared" si="31"/>
        <v>2704</v>
      </c>
      <c r="D33" s="362">
        <f t="shared" si="31"/>
        <v>10415</v>
      </c>
      <c r="E33" s="360">
        <f t="shared" si="31"/>
        <v>9399</v>
      </c>
      <c r="F33" s="363">
        <f t="shared" si="31"/>
        <v>0</v>
      </c>
      <c r="G33" s="364">
        <f t="shared" si="3"/>
        <v>7711</v>
      </c>
      <c r="H33" s="359">
        <f t="shared" si="4"/>
        <v>0.23579597578129777</v>
      </c>
      <c r="I33" s="375">
        <f t="shared" si="5"/>
        <v>-10415</v>
      </c>
      <c r="J33" s="357">
        <f t="shared" si="1"/>
        <v>-1</v>
      </c>
    </row>
    <row r="34" spans="1:10" s="59" customFormat="1" x14ac:dyDescent="0.2">
      <c r="A34" s="356" t="s">
        <v>38</v>
      </c>
      <c r="B34" s="360">
        <f t="shared" ref="B34:F34" si="32">B74+B113+B152+B191+B230</f>
        <v>0</v>
      </c>
      <c r="C34" s="361">
        <f t="shared" si="32"/>
        <v>0</v>
      </c>
      <c r="D34" s="362">
        <f t="shared" si="32"/>
        <v>0</v>
      </c>
      <c r="E34" s="360">
        <f t="shared" si="32"/>
        <v>0</v>
      </c>
      <c r="F34" s="363">
        <f t="shared" si="32"/>
        <v>0</v>
      </c>
      <c r="G34" s="364">
        <f t="shared" si="3"/>
        <v>0</v>
      </c>
      <c r="H34" s="359">
        <v>0</v>
      </c>
      <c r="I34" s="375">
        <f t="shared" si="5"/>
        <v>0</v>
      </c>
      <c r="J34" s="357">
        <v>0</v>
      </c>
    </row>
    <row r="35" spans="1:10" s="59" customFormat="1" x14ac:dyDescent="0.2">
      <c r="A35" s="356" t="s">
        <v>262</v>
      </c>
      <c r="B35" s="360">
        <f t="shared" ref="B35:F35" si="33">B75+B114+B153+B192+B231</f>
        <v>0</v>
      </c>
      <c r="C35" s="361">
        <f t="shared" si="33"/>
        <v>0</v>
      </c>
      <c r="D35" s="362">
        <f t="shared" si="33"/>
        <v>0</v>
      </c>
      <c r="E35" s="360">
        <f t="shared" si="33"/>
        <v>0</v>
      </c>
      <c r="F35" s="363">
        <f t="shared" si="33"/>
        <v>0</v>
      </c>
      <c r="G35" s="364">
        <f t="shared" si="3"/>
        <v>0</v>
      </c>
      <c r="H35" s="359">
        <v>0</v>
      </c>
      <c r="I35" s="375">
        <f t="shared" si="5"/>
        <v>0</v>
      </c>
      <c r="J35" s="357">
        <v>0</v>
      </c>
    </row>
    <row r="36" spans="1:10" s="59" customFormat="1" x14ac:dyDescent="0.2">
      <c r="A36" s="27" t="s">
        <v>40</v>
      </c>
      <c r="B36" s="360">
        <f t="shared" ref="B36:F36" si="34">B76+B115+B154+B193+B232</f>
        <v>17546828</v>
      </c>
      <c r="C36" s="361">
        <f t="shared" si="34"/>
        <v>21990037</v>
      </c>
      <c r="D36" s="362">
        <f t="shared" si="34"/>
        <v>20297105</v>
      </c>
      <c r="E36" s="360">
        <f t="shared" si="34"/>
        <v>20146392</v>
      </c>
      <c r="F36" s="363">
        <f t="shared" si="34"/>
        <v>7585913</v>
      </c>
      <c r="G36" s="364">
        <f t="shared" si="3"/>
        <v>-1692932</v>
      </c>
      <c r="H36" s="359">
        <f t="shared" si="4"/>
        <v>-9.648079983459118E-2</v>
      </c>
      <c r="I36" s="375">
        <f t="shared" si="5"/>
        <v>-12711192</v>
      </c>
      <c r="J36" s="357">
        <f t="shared" si="1"/>
        <v>-0.62625640454636267</v>
      </c>
    </row>
    <row r="37" spans="1:10" ht="7.5" customHeight="1" thickBot="1" x14ac:dyDescent="0.25">
      <c r="A37" s="27"/>
      <c r="B37" s="365"/>
      <c r="C37" s="366"/>
      <c r="D37" s="367"/>
      <c r="E37" s="365"/>
      <c r="F37" s="368"/>
      <c r="G37" s="369"/>
      <c r="H37" s="202"/>
      <c r="I37" s="376"/>
      <c r="J37" s="23"/>
    </row>
    <row r="38" spans="1:10" ht="18.75" customHeight="1" thickBot="1" x14ac:dyDescent="0.25">
      <c r="A38" s="20" t="s">
        <v>55</v>
      </c>
      <c r="B38" s="370">
        <f>SUM(B6:B36)</f>
        <v>3746391504</v>
      </c>
      <c r="C38" s="371">
        <f t="shared" ref="C38:G38" si="35">SUM(C6:C36)</f>
        <v>4181529057</v>
      </c>
      <c r="D38" s="372">
        <f t="shared" si="35"/>
        <v>3249342639</v>
      </c>
      <c r="E38" s="373">
        <f t="shared" si="35"/>
        <v>3519592321</v>
      </c>
      <c r="F38" s="374">
        <f t="shared" si="35"/>
        <v>3262415173</v>
      </c>
      <c r="G38" s="370">
        <f t="shared" si="35"/>
        <v>-932186418</v>
      </c>
      <c r="H38" s="358">
        <f>G38/B38</f>
        <v>-0.24882247811119315</v>
      </c>
      <c r="I38" s="377">
        <f>SUM(I6:I36)</f>
        <v>13072534</v>
      </c>
      <c r="J38" s="379">
        <f t="shared" si="1"/>
        <v>4.0231318923088797E-3</v>
      </c>
    </row>
    <row r="39" spans="1:10" x14ac:dyDescent="0.2">
      <c r="A39" s="1" t="s">
        <v>57</v>
      </c>
      <c r="B39" s="2"/>
      <c r="C39" s="2"/>
      <c r="D39" s="2"/>
      <c r="E39" s="2"/>
      <c r="F39" s="2"/>
      <c r="G39" s="2"/>
      <c r="H39" s="2"/>
      <c r="I39" s="2"/>
    </row>
    <row r="40" spans="1:10" s="47" customFormat="1" x14ac:dyDescent="0.2">
      <c r="A40" s="1" t="s">
        <v>499</v>
      </c>
      <c r="B40" s="41"/>
      <c r="C40" s="41"/>
      <c r="D40" s="41"/>
      <c r="E40" s="41"/>
      <c r="F40" s="41"/>
      <c r="G40" s="41"/>
      <c r="H40" s="41"/>
      <c r="I40" s="41"/>
    </row>
    <row r="41" spans="1:10" x14ac:dyDescent="0.2">
      <c r="A41" s="1" t="s">
        <v>174</v>
      </c>
      <c r="B41" s="2"/>
      <c r="C41" s="2"/>
      <c r="D41" s="2"/>
      <c r="E41" s="2"/>
      <c r="F41" s="2"/>
      <c r="G41" s="2"/>
      <c r="H41" s="2"/>
      <c r="I41" s="2"/>
    </row>
    <row r="42" spans="1:10" x14ac:dyDescent="0.2">
      <c r="A42" s="1"/>
      <c r="B42" s="2"/>
      <c r="C42" s="2"/>
      <c r="D42" s="2"/>
      <c r="E42" s="2"/>
      <c r="F42" s="2"/>
      <c r="G42" s="2"/>
      <c r="H42" s="2"/>
      <c r="I42" s="2"/>
    </row>
    <row r="43" spans="1:10" ht="12.75" thickBot="1" x14ac:dyDescent="0.25">
      <c r="A43" s="7" t="s">
        <v>502</v>
      </c>
    </row>
    <row r="44" spans="1:10" ht="12.75" thickBot="1" x14ac:dyDescent="0.25">
      <c r="A44" s="1080" t="s">
        <v>34</v>
      </c>
      <c r="B44" s="1090" t="s">
        <v>350</v>
      </c>
      <c r="C44" s="1086" t="s">
        <v>413</v>
      </c>
      <c r="D44" s="1091" t="s">
        <v>414</v>
      </c>
      <c r="E44" s="1084" t="s">
        <v>415</v>
      </c>
      <c r="F44" s="1088" t="s">
        <v>416</v>
      </c>
      <c r="G44" s="1082" t="s">
        <v>494</v>
      </c>
      <c r="H44" s="1084" t="s">
        <v>495</v>
      </c>
      <c r="I44" s="1082" t="s">
        <v>496</v>
      </c>
      <c r="J44" s="1086" t="s">
        <v>497</v>
      </c>
    </row>
    <row r="45" spans="1:10" ht="12.75" thickBot="1" x14ac:dyDescent="0.25">
      <c r="A45" s="1081"/>
      <c r="B45" s="1081"/>
      <c r="C45" s="1087"/>
      <c r="D45" s="1092"/>
      <c r="E45" s="1085"/>
      <c r="F45" s="1089"/>
      <c r="G45" s="1083"/>
      <c r="H45" s="1085"/>
      <c r="I45" s="1083"/>
      <c r="J45" s="1087"/>
    </row>
    <row r="46" spans="1:10" x14ac:dyDescent="0.2">
      <c r="A46" s="27" t="s">
        <v>37</v>
      </c>
      <c r="B46" s="360">
        <v>2484830</v>
      </c>
      <c r="C46" s="361">
        <v>1022793</v>
      </c>
      <c r="D46" s="362">
        <v>1014060</v>
      </c>
      <c r="E46" s="360">
        <v>1470823</v>
      </c>
      <c r="F46" s="363">
        <v>383057</v>
      </c>
      <c r="G46" s="364">
        <f>D46-B46</f>
        <v>-1470770</v>
      </c>
      <c r="H46" s="359">
        <f>G46/B46</f>
        <v>-0.59189964705835008</v>
      </c>
      <c r="I46" s="375">
        <f>F46-D46</f>
        <v>-631003</v>
      </c>
      <c r="J46" s="357">
        <f t="shared" ref="J46:J62" si="36">I46/D46</f>
        <v>-0.62225410725203634</v>
      </c>
    </row>
    <row r="47" spans="1:10" x14ac:dyDescent="0.2">
      <c r="A47" s="27" t="s">
        <v>268</v>
      </c>
      <c r="B47" s="360">
        <v>29791028</v>
      </c>
      <c r="C47" s="361">
        <v>111987190</v>
      </c>
      <c r="D47" s="362">
        <v>14727324</v>
      </c>
      <c r="E47" s="360">
        <v>43945871</v>
      </c>
      <c r="F47" s="363">
        <v>27614946</v>
      </c>
      <c r="G47" s="364">
        <f t="shared" ref="G47:G76" si="37">D47-B47</f>
        <v>-15063704</v>
      </c>
      <c r="H47" s="359">
        <f t="shared" ref="H47:H76" si="38">G47/B47</f>
        <v>-0.50564565949184437</v>
      </c>
      <c r="I47" s="375">
        <f t="shared" ref="I47:I75" si="39">F47-D47</f>
        <v>12887622</v>
      </c>
      <c r="J47" s="357">
        <f t="shared" si="36"/>
        <v>0.8750823978612815</v>
      </c>
    </row>
    <row r="48" spans="1:10" x14ac:dyDescent="0.2">
      <c r="A48" s="356" t="s">
        <v>36</v>
      </c>
      <c r="B48" s="360">
        <v>0</v>
      </c>
      <c r="C48" s="361">
        <v>0</v>
      </c>
      <c r="D48" s="362">
        <v>0</v>
      </c>
      <c r="E48" s="360">
        <v>0</v>
      </c>
      <c r="F48" s="363">
        <v>0</v>
      </c>
      <c r="G48" s="364">
        <f t="shared" si="37"/>
        <v>0</v>
      </c>
      <c r="H48" s="359">
        <v>0</v>
      </c>
      <c r="I48" s="375">
        <f t="shared" si="39"/>
        <v>0</v>
      </c>
      <c r="J48" s="357">
        <v>0</v>
      </c>
    </row>
    <row r="49" spans="1:10" x14ac:dyDescent="0.2">
      <c r="A49" s="356" t="s">
        <v>30</v>
      </c>
      <c r="B49" s="360">
        <v>0</v>
      </c>
      <c r="C49" s="361">
        <v>0</v>
      </c>
      <c r="D49" s="362">
        <v>0</v>
      </c>
      <c r="E49" s="360">
        <v>0</v>
      </c>
      <c r="F49" s="363">
        <v>0</v>
      </c>
      <c r="G49" s="364">
        <f t="shared" si="37"/>
        <v>0</v>
      </c>
      <c r="H49" s="359">
        <v>0</v>
      </c>
      <c r="I49" s="375">
        <f t="shared" si="39"/>
        <v>0</v>
      </c>
      <c r="J49" s="357">
        <v>0</v>
      </c>
    </row>
    <row r="50" spans="1:10" x14ac:dyDescent="0.2">
      <c r="A50" s="27" t="s">
        <v>27</v>
      </c>
      <c r="B50" s="360">
        <v>11013533</v>
      </c>
      <c r="C50" s="361">
        <v>11473776</v>
      </c>
      <c r="D50" s="362">
        <v>7300041</v>
      </c>
      <c r="E50" s="360">
        <v>9616375</v>
      </c>
      <c r="F50" s="363">
        <v>4857853</v>
      </c>
      <c r="G50" s="364">
        <f t="shared" si="37"/>
        <v>-3713492</v>
      </c>
      <c r="H50" s="359">
        <f t="shared" si="38"/>
        <v>-0.33717536416334343</v>
      </c>
      <c r="I50" s="375">
        <f t="shared" si="39"/>
        <v>-2442188</v>
      </c>
      <c r="J50" s="357">
        <f t="shared" si="36"/>
        <v>-0.3345444224217371</v>
      </c>
    </row>
    <row r="51" spans="1:10" x14ac:dyDescent="0.2">
      <c r="A51" s="27" t="s">
        <v>265</v>
      </c>
      <c r="B51" s="360">
        <v>559826</v>
      </c>
      <c r="C51" s="361">
        <v>314126</v>
      </c>
      <c r="D51" s="362">
        <v>337450</v>
      </c>
      <c r="E51" s="360">
        <v>379013</v>
      </c>
      <c r="F51" s="363">
        <v>29094</v>
      </c>
      <c r="G51" s="364">
        <f t="shared" si="37"/>
        <v>-222376</v>
      </c>
      <c r="H51" s="359">
        <f t="shared" si="38"/>
        <v>-0.39722342299214397</v>
      </c>
      <c r="I51" s="375">
        <f t="shared" si="39"/>
        <v>-308356</v>
      </c>
      <c r="J51" s="357">
        <f t="shared" si="36"/>
        <v>-0.91378278263446433</v>
      </c>
    </row>
    <row r="52" spans="1:10" x14ac:dyDescent="0.2">
      <c r="A52" s="27" t="s">
        <v>278</v>
      </c>
      <c r="B52" s="360">
        <v>1003399</v>
      </c>
      <c r="C52" s="361">
        <v>7234164</v>
      </c>
      <c r="D52" s="362">
        <v>213485</v>
      </c>
      <c r="E52" s="360">
        <v>881106</v>
      </c>
      <c r="F52" s="363">
        <v>258848</v>
      </c>
      <c r="G52" s="364">
        <f t="shared" si="37"/>
        <v>-789914</v>
      </c>
      <c r="H52" s="359">
        <f t="shared" si="38"/>
        <v>-0.78723817743489877</v>
      </c>
      <c r="I52" s="375">
        <f t="shared" si="39"/>
        <v>45363</v>
      </c>
      <c r="J52" s="357">
        <f t="shared" si="36"/>
        <v>0.21248799681476449</v>
      </c>
    </row>
    <row r="53" spans="1:10" x14ac:dyDescent="0.2">
      <c r="A53" s="356" t="s">
        <v>32</v>
      </c>
      <c r="B53" s="360">
        <v>0</v>
      </c>
      <c r="C53" s="361">
        <v>0</v>
      </c>
      <c r="D53" s="362">
        <v>0</v>
      </c>
      <c r="E53" s="360">
        <v>0</v>
      </c>
      <c r="F53" s="363">
        <v>0</v>
      </c>
      <c r="G53" s="364">
        <f t="shared" si="37"/>
        <v>0</v>
      </c>
      <c r="H53" s="359">
        <v>0</v>
      </c>
      <c r="I53" s="375">
        <f t="shared" si="39"/>
        <v>0</v>
      </c>
      <c r="J53" s="357">
        <v>0</v>
      </c>
    </row>
    <row r="54" spans="1:10" x14ac:dyDescent="0.2">
      <c r="A54" s="27" t="s">
        <v>274</v>
      </c>
      <c r="B54" s="360">
        <v>152512910</v>
      </c>
      <c r="C54" s="361">
        <v>196473384</v>
      </c>
      <c r="D54" s="362">
        <v>181598601</v>
      </c>
      <c r="E54" s="360">
        <v>245480466</v>
      </c>
      <c r="F54" s="363">
        <v>180675334</v>
      </c>
      <c r="G54" s="364">
        <f t="shared" si="37"/>
        <v>29085691</v>
      </c>
      <c r="H54" s="359">
        <f t="shared" si="38"/>
        <v>0.19070969795278314</v>
      </c>
      <c r="I54" s="375">
        <f t="shared" si="39"/>
        <v>-923267</v>
      </c>
      <c r="J54" s="357">
        <f t="shared" si="36"/>
        <v>-5.0841085499331575E-3</v>
      </c>
    </row>
    <row r="55" spans="1:10" x14ac:dyDescent="0.2">
      <c r="A55" s="27" t="s">
        <v>272</v>
      </c>
      <c r="B55" s="360">
        <v>1441247</v>
      </c>
      <c r="C55" s="361">
        <v>1469201</v>
      </c>
      <c r="D55" s="362">
        <v>39168</v>
      </c>
      <c r="E55" s="360">
        <v>234730</v>
      </c>
      <c r="F55" s="363">
        <v>64684</v>
      </c>
      <c r="G55" s="364">
        <f t="shared" si="37"/>
        <v>-1402079</v>
      </c>
      <c r="H55" s="359">
        <f t="shared" si="38"/>
        <v>-0.97282353406459821</v>
      </c>
      <c r="I55" s="375">
        <f t="shared" si="39"/>
        <v>25516</v>
      </c>
      <c r="J55" s="357">
        <f t="shared" si="36"/>
        <v>0.65145016339869277</v>
      </c>
    </row>
    <row r="56" spans="1:10" x14ac:dyDescent="0.2">
      <c r="A56" s="27" t="s">
        <v>269</v>
      </c>
      <c r="B56" s="360">
        <v>3812208</v>
      </c>
      <c r="C56" s="361">
        <v>9142935</v>
      </c>
      <c r="D56" s="362">
        <v>6018430</v>
      </c>
      <c r="E56" s="360">
        <v>7390715</v>
      </c>
      <c r="F56" s="363">
        <v>5209876</v>
      </c>
      <c r="G56" s="364">
        <f t="shared" si="37"/>
        <v>2206222</v>
      </c>
      <c r="H56" s="359">
        <f t="shared" si="38"/>
        <v>0.57872550500917053</v>
      </c>
      <c r="I56" s="375">
        <f t="shared" si="39"/>
        <v>-808554</v>
      </c>
      <c r="J56" s="357">
        <f t="shared" si="36"/>
        <v>-0.13434633284760311</v>
      </c>
    </row>
    <row r="57" spans="1:10" x14ac:dyDescent="0.2">
      <c r="A57" s="27" t="s">
        <v>276</v>
      </c>
      <c r="B57" s="360">
        <v>420</v>
      </c>
      <c r="C57" s="361">
        <v>226299</v>
      </c>
      <c r="D57" s="362">
        <v>0</v>
      </c>
      <c r="E57" s="360">
        <v>535</v>
      </c>
      <c r="F57" s="363">
        <v>0</v>
      </c>
      <c r="G57" s="364">
        <f t="shared" si="37"/>
        <v>-420</v>
      </c>
      <c r="H57" s="359">
        <f t="shared" si="38"/>
        <v>-1</v>
      </c>
      <c r="I57" s="375">
        <f t="shared" si="39"/>
        <v>0</v>
      </c>
      <c r="J57" s="357">
        <v>0</v>
      </c>
    </row>
    <row r="58" spans="1:10" x14ac:dyDescent="0.2">
      <c r="A58" s="27" t="s">
        <v>498</v>
      </c>
      <c r="B58" s="360">
        <v>25205237</v>
      </c>
      <c r="C58" s="361">
        <v>4136478</v>
      </c>
      <c r="D58" s="362">
        <v>504688</v>
      </c>
      <c r="E58" s="360">
        <v>4200804</v>
      </c>
      <c r="F58" s="363">
        <v>405754</v>
      </c>
      <c r="G58" s="364">
        <f t="shared" si="37"/>
        <v>-24700549</v>
      </c>
      <c r="H58" s="359">
        <f t="shared" si="38"/>
        <v>-0.97997685957088998</v>
      </c>
      <c r="I58" s="375">
        <f t="shared" si="39"/>
        <v>-98934</v>
      </c>
      <c r="J58" s="357">
        <f t="shared" si="36"/>
        <v>-0.19603002250895601</v>
      </c>
    </row>
    <row r="59" spans="1:10" x14ac:dyDescent="0.2">
      <c r="A59" s="27" t="s">
        <v>35</v>
      </c>
      <c r="B59" s="360">
        <v>882220539</v>
      </c>
      <c r="C59" s="361">
        <v>202995805</v>
      </c>
      <c r="D59" s="362">
        <v>211104047</v>
      </c>
      <c r="E59" s="360">
        <v>272336274</v>
      </c>
      <c r="F59" s="363">
        <v>327240219</v>
      </c>
      <c r="G59" s="364">
        <f t="shared" si="37"/>
        <v>-671116492</v>
      </c>
      <c r="H59" s="359">
        <f t="shared" si="38"/>
        <v>-0.76071284030715591</v>
      </c>
      <c r="I59" s="375">
        <f t="shared" si="39"/>
        <v>116136172</v>
      </c>
      <c r="J59" s="357">
        <f t="shared" si="36"/>
        <v>0.55013711793028774</v>
      </c>
    </row>
    <row r="60" spans="1:10" x14ac:dyDescent="0.2">
      <c r="A60" s="27" t="s">
        <v>31</v>
      </c>
      <c r="B60" s="360">
        <v>2378921</v>
      </c>
      <c r="C60" s="361">
        <v>13377730</v>
      </c>
      <c r="D60" s="362">
        <v>4183175</v>
      </c>
      <c r="E60" s="360">
        <v>3880544</v>
      </c>
      <c r="F60" s="363">
        <v>2755155</v>
      </c>
      <c r="G60" s="364">
        <f t="shared" si="37"/>
        <v>1804254</v>
      </c>
      <c r="H60" s="359">
        <f t="shared" si="38"/>
        <v>0.75843376051579692</v>
      </c>
      <c r="I60" s="375">
        <f t="shared" si="39"/>
        <v>-1428020</v>
      </c>
      <c r="J60" s="357">
        <f t="shared" si="36"/>
        <v>-0.3413722830146958</v>
      </c>
    </row>
    <row r="61" spans="1:10" x14ac:dyDescent="0.2">
      <c r="A61" s="27" t="s">
        <v>29</v>
      </c>
      <c r="B61" s="360">
        <v>769355</v>
      </c>
      <c r="C61" s="361">
        <v>238491</v>
      </c>
      <c r="D61" s="362">
        <v>1575834</v>
      </c>
      <c r="E61" s="360">
        <v>1238668</v>
      </c>
      <c r="F61" s="363">
        <v>819866</v>
      </c>
      <c r="G61" s="364">
        <f t="shared" si="37"/>
        <v>806479</v>
      </c>
      <c r="H61" s="359">
        <f t="shared" si="38"/>
        <v>1.0482534070747573</v>
      </c>
      <c r="I61" s="375">
        <f t="shared" si="39"/>
        <v>-755968</v>
      </c>
      <c r="J61" s="357">
        <f t="shared" si="36"/>
        <v>-0.47972565638258852</v>
      </c>
    </row>
    <row r="62" spans="1:10" x14ac:dyDescent="0.2">
      <c r="A62" s="27" t="s">
        <v>270</v>
      </c>
      <c r="B62" s="360">
        <v>16723503</v>
      </c>
      <c r="C62" s="361">
        <v>12275050</v>
      </c>
      <c r="D62" s="362">
        <v>3487307</v>
      </c>
      <c r="E62" s="360">
        <v>4842748</v>
      </c>
      <c r="F62" s="363">
        <v>2178757</v>
      </c>
      <c r="G62" s="364">
        <f t="shared" si="37"/>
        <v>-13236196</v>
      </c>
      <c r="H62" s="359">
        <f t="shared" si="38"/>
        <v>-0.79147269564277289</v>
      </c>
      <c r="I62" s="375">
        <f t="shared" si="39"/>
        <v>-1308550</v>
      </c>
      <c r="J62" s="357">
        <f t="shared" si="36"/>
        <v>-0.37523223507422776</v>
      </c>
    </row>
    <row r="63" spans="1:10" x14ac:dyDescent="0.2">
      <c r="A63" s="27" t="s">
        <v>39</v>
      </c>
      <c r="B63" s="360">
        <v>15309189</v>
      </c>
      <c r="C63" s="361">
        <v>34629948</v>
      </c>
      <c r="D63" s="362">
        <v>10115582</v>
      </c>
      <c r="E63" s="360">
        <v>10451746</v>
      </c>
      <c r="F63" s="363">
        <v>4439734</v>
      </c>
      <c r="G63" s="364">
        <f t="shared" si="37"/>
        <v>-5193607</v>
      </c>
      <c r="H63" s="359">
        <f t="shared" si="38"/>
        <v>-0.33924768973718988</v>
      </c>
      <c r="I63" s="375">
        <f t="shared" si="39"/>
        <v>-5675848</v>
      </c>
      <c r="J63" s="357">
        <f>I63/D63</f>
        <v>-0.56109949976185258</v>
      </c>
    </row>
    <row r="64" spans="1:10" x14ac:dyDescent="0.2">
      <c r="A64" s="27" t="s">
        <v>42</v>
      </c>
      <c r="B64" s="360">
        <v>52837619</v>
      </c>
      <c r="C64" s="361">
        <v>24413947</v>
      </c>
      <c r="D64" s="362">
        <v>3564599</v>
      </c>
      <c r="E64" s="360">
        <v>15101374</v>
      </c>
      <c r="F64" s="363">
        <v>2742286</v>
      </c>
      <c r="G64" s="364">
        <f t="shared" si="37"/>
        <v>-49273020</v>
      </c>
      <c r="H64" s="359">
        <f t="shared" si="38"/>
        <v>-0.93253672161116874</v>
      </c>
      <c r="I64" s="375">
        <f t="shared" si="39"/>
        <v>-822313</v>
      </c>
      <c r="J64" s="357">
        <f t="shared" ref="J64:J76" si="40">I64/D64</f>
        <v>-0.23068878154316938</v>
      </c>
    </row>
    <row r="65" spans="1:10" x14ac:dyDescent="0.2">
      <c r="A65" s="27" t="s">
        <v>267</v>
      </c>
      <c r="B65" s="360">
        <v>1620917123</v>
      </c>
      <c r="C65" s="361">
        <v>2297589948</v>
      </c>
      <c r="D65" s="362">
        <v>2045758405</v>
      </c>
      <c r="E65" s="360">
        <v>2117255222</v>
      </c>
      <c r="F65" s="363">
        <v>2118079320</v>
      </c>
      <c r="G65" s="364">
        <f t="shared" si="37"/>
        <v>424841282</v>
      </c>
      <c r="H65" s="359">
        <f t="shared" si="38"/>
        <v>0.26209932387764651</v>
      </c>
      <c r="I65" s="375">
        <f t="shared" si="39"/>
        <v>72320915</v>
      </c>
      <c r="J65" s="357">
        <f t="shared" si="40"/>
        <v>3.5351640165936407E-2</v>
      </c>
    </row>
    <row r="66" spans="1:10" x14ac:dyDescent="0.2">
      <c r="A66" s="27" t="s">
        <v>271</v>
      </c>
      <c r="B66" s="360">
        <v>3494977</v>
      </c>
      <c r="C66" s="361">
        <v>5676713</v>
      </c>
      <c r="D66" s="362">
        <v>9166696</v>
      </c>
      <c r="E66" s="360">
        <v>4335649</v>
      </c>
      <c r="F66" s="363">
        <v>6440754</v>
      </c>
      <c r="G66" s="364">
        <f t="shared" si="37"/>
        <v>5671719</v>
      </c>
      <c r="H66" s="359">
        <f t="shared" si="38"/>
        <v>1.6228201215630318</v>
      </c>
      <c r="I66" s="375">
        <f t="shared" si="39"/>
        <v>-2725942</v>
      </c>
      <c r="J66" s="357">
        <f t="shared" si="40"/>
        <v>-0.29737453931056512</v>
      </c>
    </row>
    <row r="67" spans="1:10" x14ac:dyDescent="0.2">
      <c r="A67" s="27" t="s">
        <v>264</v>
      </c>
      <c r="B67" s="360">
        <v>103430863</v>
      </c>
      <c r="C67" s="361">
        <v>86839832</v>
      </c>
      <c r="D67" s="362">
        <v>13471476</v>
      </c>
      <c r="E67" s="360">
        <v>29371291</v>
      </c>
      <c r="F67" s="363">
        <v>13924538</v>
      </c>
      <c r="G67" s="364">
        <f t="shared" si="37"/>
        <v>-89959387</v>
      </c>
      <c r="H67" s="359">
        <f t="shared" si="38"/>
        <v>-0.86975380839662919</v>
      </c>
      <c r="I67" s="375">
        <f t="shared" si="39"/>
        <v>453062</v>
      </c>
      <c r="J67" s="357">
        <f t="shared" si="40"/>
        <v>3.3631207152059653E-2</v>
      </c>
    </row>
    <row r="68" spans="1:10" x14ac:dyDescent="0.2">
      <c r="A68" s="27" t="s">
        <v>266</v>
      </c>
      <c r="B68" s="360">
        <v>29093444</v>
      </c>
      <c r="C68" s="361">
        <v>53443836</v>
      </c>
      <c r="D68" s="362">
        <v>48843244</v>
      </c>
      <c r="E68" s="360">
        <v>95532694</v>
      </c>
      <c r="F68" s="363">
        <v>40841877</v>
      </c>
      <c r="G68" s="364">
        <f t="shared" si="37"/>
        <v>19749800</v>
      </c>
      <c r="H68" s="359">
        <f t="shared" si="38"/>
        <v>0.67884022256010668</v>
      </c>
      <c r="I68" s="375">
        <f t="shared" si="39"/>
        <v>-8001367</v>
      </c>
      <c r="J68" s="357">
        <f t="shared" si="40"/>
        <v>-0.16381727225161374</v>
      </c>
    </row>
    <row r="69" spans="1:10" x14ac:dyDescent="0.2">
      <c r="A69" s="356" t="s">
        <v>28</v>
      </c>
      <c r="B69" s="360">
        <v>0</v>
      </c>
      <c r="C69" s="361">
        <v>0</v>
      </c>
      <c r="D69" s="362">
        <v>0</v>
      </c>
      <c r="E69" s="360">
        <v>0</v>
      </c>
      <c r="F69" s="363">
        <v>0</v>
      </c>
      <c r="G69" s="364">
        <f t="shared" si="37"/>
        <v>0</v>
      </c>
      <c r="H69" s="359">
        <v>0</v>
      </c>
      <c r="I69" s="375">
        <f t="shared" si="39"/>
        <v>0</v>
      </c>
      <c r="J69" s="357">
        <v>0</v>
      </c>
    </row>
    <row r="70" spans="1:10" x14ac:dyDescent="0.2">
      <c r="A70" s="27" t="s">
        <v>273</v>
      </c>
      <c r="B70" s="360">
        <v>63816669</v>
      </c>
      <c r="C70" s="361">
        <v>377899947</v>
      </c>
      <c r="D70" s="362">
        <v>51091381</v>
      </c>
      <c r="E70" s="360">
        <v>61837695</v>
      </c>
      <c r="F70" s="363">
        <v>13782946</v>
      </c>
      <c r="G70" s="364">
        <f t="shared" si="37"/>
        <v>-12725288</v>
      </c>
      <c r="H70" s="359">
        <f t="shared" si="38"/>
        <v>-0.19940382660837405</v>
      </c>
      <c r="I70" s="375">
        <f t="shared" si="39"/>
        <v>-37308435</v>
      </c>
      <c r="J70" s="357">
        <f t="shared" si="40"/>
        <v>-0.73022952736392077</v>
      </c>
    </row>
    <row r="71" spans="1:10" x14ac:dyDescent="0.2">
      <c r="A71" s="27" t="s">
        <v>275</v>
      </c>
      <c r="B71" s="360">
        <v>1082477</v>
      </c>
      <c r="C71" s="361">
        <v>352359</v>
      </c>
      <c r="D71" s="362">
        <v>62064</v>
      </c>
      <c r="E71" s="360">
        <v>7356752</v>
      </c>
      <c r="F71" s="363">
        <v>556222</v>
      </c>
      <c r="G71" s="364">
        <f t="shared" si="37"/>
        <v>-1020413</v>
      </c>
      <c r="H71" s="359">
        <f t="shared" si="38"/>
        <v>-0.94266483260152412</v>
      </c>
      <c r="I71" s="375">
        <f t="shared" si="39"/>
        <v>494158</v>
      </c>
      <c r="J71" s="357">
        <f t="shared" si="40"/>
        <v>7.9620714101572574</v>
      </c>
    </row>
    <row r="72" spans="1:10" x14ac:dyDescent="0.2">
      <c r="A72" s="27" t="s">
        <v>263</v>
      </c>
      <c r="B72" s="360">
        <v>7603024</v>
      </c>
      <c r="C72" s="361">
        <v>9233574</v>
      </c>
      <c r="D72" s="362">
        <v>2391885</v>
      </c>
      <c r="E72" s="360">
        <v>7509818</v>
      </c>
      <c r="F72" s="363">
        <v>32557</v>
      </c>
      <c r="G72" s="364">
        <f t="shared" si="37"/>
        <v>-5211139</v>
      </c>
      <c r="H72" s="359">
        <f t="shared" si="38"/>
        <v>-0.68540346577887956</v>
      </c>
      <c r="I72" s="375">
        <f t="shared" si="39"/>
        <v>-2359328</v>
      </c>
      <c r="J72" s="357">
        <f t="shared" si="40"/>
        <v>-0.98638855965065209</v>
      </c>
    </row>
    <row r="73" spans="1:10" x14ac:dyDescent="0.2">
      <c r="A73" s="27" t="s">
        <v>277</v>
      </c>
      <c r="B73" s="360">
        <v>0</v>
      </c>
      <c r="C73" s="361">
        <v>0</v>
      </c>
      <c r="D73" s="362">
        <v>5615</v>
      </c>
      <c r="E73" s="360">
        <v>5615</v>
      </c>
      <c r="F73" s="363">
        <v>0</v>
      </c>
      <c r="G73" s="364">
        <f t="shared" si="37"/>
        <v>5615</v>
      </c>
      <c r="H73" s="359">
        <v>1</v>
      </c>
      <c r="I73" s="375">
        <f t="shared" si="39"/>
        <v>-5615</v>
      </c>
      <c r="J73" s="357">
        <f t="shared" si="40"/>
        <v>-1</v>
      </c>
    </row>
    <row r="74" spans="1:10" x14ac:dyDescent="0.2">
      <c r="A74" s="356" t="s">
        <v>38</v>
      </c>
      <c r="B74" s="360">
        <v>0</v>
      </c>
      <c r="C74" s="361">
        <v>0</v>
      </c>
      <c r="D74" s="362">
        <v>0</v>
      </c>
      <c r="E74" s="360">
        <v>0</v>
      </c>
      <c r="F74" s="363">
        <v>0</v>
      </c>
      <c r="G74" s="364">
        <f t="shared" si="37"/>
        <v>0</v>
      </c>
      <c r="H74" s="359">
        <v>0</v>
      </c>
      <c r="I74" s="375">
        <f t="shared" si="39"/>
        <v>0</v>
      </c>
      <c r="J74" s="357">
        <v>0</v>
      </c>
    </row>
    <row r="75" spans="1:10" x14ac:dyDescent="0.2">
      <c r="A75" s="356" t="s">
        <v>262</v>
      </c>
      <c r="B75" s="360">
        <v>0</v>
      </c>
      <c r="C75" s="361">
        <v>0</v>
      </c>
      <c r="D75" s="362">
        <v>0</v>
      </c>
      <c r="E75" s="360">
        <v>0</v>
      </c>
      <c r="F75" s="363">
        <v>0</v>
      </c>
      <c r="G75" s="364">
        <f t="shared" si="37"/>
        <v>0</v>
      </c>
      <c r="H75" s="359">
        <v>0</v>
      </c>
      <c r="I75" s="375">
        <f t="shared" si="39"/>
        <v>0</v>
      </c>
      <c r="J75" s="357">
        <v>0</v>
      </c>
    </row>
    <row r="76" spans="1:10" x14ac:dyDescent="0.2">
      <c r="A76" s="27" t="s">
        <v>40</v>
      </c>
      <c r="B76" s="360">
        <v>6265913</v>
      </c>
      <c r="C76" s="361">
        <v>7184481</v>
      </c>
      <c r="D76" s="362">
        <v>12372441</v>
      </c>
      <c r="E76" s="360">
        <v>10988709</v>
      </c>
      <c r="F76" s="363">
        <v>5765171</v>
      </c>
      <c r="G76" s="364">
        <f t="shared" si="37"/>
        <v>6106528</v>
      </c>
      <c r="H76" s="359">
        <f t="shared" si="38"/>
        <v>0.9745631642188457</v>
      </c>
      <c r="I76" s="375">
        <f>F76-D76</f>
        <v>-6607270</v>
      </c>
      <c r="J76" s="357">
        <f t="shared" si="40"/>
        <v>-0.53403123926798279</v>
      </c>
    </row>
    <row r="77" spans="1:10" ht="12.75" thickBot="1" x14ac:dyDescent="0.25">
      <c r="A77" s="27"/>
      <c r="B77" s="365"/>
      <c r="C77" s="366"/>
      <c r="D77" s="367"/>
      <c r="E77" s="365"/>
      <c r="F77" s="368"/>
      <c r="G77" s="369"/>
      <c r="H77" s="202"/>
      <c r="I77" s="376"/>
      <c r="J77" s="23"/>
    </row>
    <row r="78" spans="1:10" ht="14.25" customHeight="1" thickBot="1" x14ac:dyDescent="0.25">
      <c r="A78" s="49" t="s">
        <v>55</v>
      </c>
      <c r="B78" s="370">
        <f>SUM(B46:B76)</f>
        <v>3033768254</v>
      </c>
      <c r="C78" s="371">
        <f t="shared" ref="C78:G78" si="41">SUM(C46:C76)</f>
        <v>3469632007</v>
      </c>
      <c r="D78" s="372">
        <f t="shared" si="41"/>
        <v>2628946998</v>
      </c>
      <c r="E78" s="373">
        <f t="shared" si="41"/>
        <v>2955645237</v>
      </c>
      <c r="F78" s="374">
        <f t="shared" si="41"/>
        <v>2759098848</v>
      </c>
      <c r="G78" s="370">
        <f t="shared" si="41"/>
        <v>-404821256</v>
      </c>
      <c r="H78" s="358">
        <f>G78/B78</f>
        <v>-0.13343842446312315</v>
      </c>
      <c r="I78" s="377">
        <f>SUM(I46:I76)</f>
        <v>130151850</v>
      </c>
      <c r="J78" s="379">
        <f t="shared" ref="J78" si="42">I78/D78</f>
        <v>4.9507217185821711E-2</v>
      </c>
    </row>
    <row r="79" spans="1:10" x14ac:dyDescent="0.2">
      <c r="A79" s="1" t="s">
        <v>57</v>
      </c>
      <c r="B79" s="2"/>
      <c r="C79" s="2"/>
      <c r="D79" s="2"/>
      <c r="E79" s="2"/>
      <c r="F79" s="2"/>
      <c r="G79" s="2"/>
      <c r="H79" s="2"/>
      <c r="I79" s="2"/>
      <c r="J79" s="73"/>
    </row>
    <row r="80" spans="1:10" x14ac:dyDescent="0.2">
      <c r="A80" s="1"/>
      <c r="B80" s="41"/>
      <c r="C80" s="41"/>
      <c r="D80" s="41"/>
      <c r="E80" s="41"/>
      <c r="F80" s="41"/>
      <c r="G80" s="41"/>
      <c r="H80" s="41"/>
      <c r="I80" s="41"/>
      <c r="J80" s="73"/>
    </row>
    <row r="81" spans="1:10" x14ac:dyDescent="0.2">
      <c r="A81" s="1"/>
      <c r="B81" s="2"/>
      <c r="C81" s="2"/>
      <c r="D81" s="2"/>
      <c r="E81" s="2"/>
      <c r="F81" s="2"/>
      <c r="G81" s="2"/>
      <c r="H81" s="2"/>
      <c r="I81" s="2"/>
      <c r="J81" s="73"/>
    </row>
    <row r="82" spans="1:10" ht="12.75" thickBot="1" x14ac:dyDescent="0.25">
      <c r="A82" s="7" t="s">
        <v>503</v>
      </c>
      <c r="B82" s="73"/>
      <c r="C82" s="73"/>
      <c r="D82" s="73"/>
      <c r="E82" s="73"/>
      <c r="F82" s="73"/>
      <c r="G82" s="73"/>
      <c r="H82" s="73"/>
      <c r="I82" s="73"/>
      <c r="J82" s="73"/>
    </row>
    <row r="83" spans="1:10" ht="12.75" thickBot="1" x14ac:dyDescent="0.25">
      <c r="A83" s="1080" t="s">
        <v>34</v>
      </c>
      <c r="B83" s="1090" t="s">
        <v>350</v>
      </c>
      <c r="C83" s="1086" t="s">
        <v>413</v>
      </c>
      <c r="D83" s="1091" t="s">
        <v>414</v>
      </c>
      <c r="E83" s="1084" t="s">
        <v>415</v>
      </c>
      <c r="F83" s="1088" t="s">
        <v>416</v>
      </c>
      <c r="G83" s="1082" t="s">
        <v>494</v>
      </c>
      <c r="H83" s="1084" t="s">
        <v>495</v>
      </c>
      <c r="I83" s="1082" t="s">
        <v>496</v>
      </c>
      <c r="J83" s="1086" t="s">
        <v>497</v>
      </c>
    </row>
    <row r="84" spans="1:10" ht="12.75" thickBot="1" x14ac:dyDescent="0.25">
      <c r="A84" s="1081"/>
      <c r="B84" s="1081"/>
      <c r="C84" s="1087"/>
      <c r="D84" s="1092"/>
      <c r="E84" s="1085"/>
      <c r="F84" s="1089"/>
      <c r="G84" s="1083"/>
      <c r="H84" s="1085"/>
      <c r="I84" s="1083"/>
      <c r="J84" s="1087"/>
    </row>
    <row r="85" spans="1:10" x14ac:dyDescent="0.2">
      <c r="A85" s="27" t="s">
        <v>37</v>
      </c>
      <c r="B85" s="360">
        <v>1407428</v>
      </c>
      <c r="C85" s="361">
        <v>704290</v>
      </c>
      <c r="D85" s="362">
        <v>406081</v>
      </c>
      <c r="E85" s="360">
        <v>650463</v>
      </c>
      <c r="F85" s="363">
        <v>52230</v>
      </c>
      <c r="G85" s="364">
        <f>D85-B85</f>
        <v>-1001347</v>
      </c>
      <c r="H85" s="359">
        <f>G85/B85</f>
        <v>-0.71147298476369658</v>
      </c>
      <c r="I85" s="375">
        <f t="shared" ref="I85:I114" si="43">F85-D85</f>
        <v>-353851</v>
      </c>
      <c r="J85" s="357">
        <f t="shared" ref="J85:J101" si="44">I85/D85</f>
        <v>-0.87138034037544232</v>
      </c>
    </row>
    <row r="86" spans="1:10" x14ac:dyDescent="0.2">
      <c r="A86" s="27" t="s">
        <v>268</v>
      </c>
      <c r="B86" s="360">
        <v>12437798</v>
      </c>
      <c r="C86" s="361">
        <v>9326091</v>
      </c>
      <c r="D86" s="362">
        <v>7576609</v>
      </c>
      <c r="E86" s="360">
        <v>12045452</v>
      </c>
      <c r="F86" s="363">
        <v>2753484</v>
      </c>
      <c r="G86" s="364">
        <f t="shared" ref="G86:G115" si="45">D86-B86</f>
        <v>-4861189</v>
      </c>
      <c r="H86" s="359">
        <f t="shared" ref="H86:H115" si="46">G86/B86</f>
        <v>-0.39084000238627448</v>
      </c>
      <c r="I86" s="375">
        <f t="shared" si="43"/>
        <v>-4823125</v>
      </c>
      <c r="J86" s="357">
        <f t="shared" si="44"/>
        <v>-0.63658095593952391</v>
      </c>
    </row>
    <row r="87" spans="1:10" x14ac:dyDescent="0.2">
      <c r="A87" s="356" t="s">
        <v>36</v>
      </c>
      <c r="B87" s="360">
        <v>0</v>
      </c>
      <c r="C87" s="361">
        <v>0</v>
      </c>
      <c r="D87" s="362">
        <v>0</v>
      </c>
      <c r="E87" s="360">
        <v>0</v>
      </c>
      <c r="F87" s="363">
        <v>0</v>
      </c>
      <c r="G87" s="364">
        <f t="shared" si="45"/>
        <v>0</v>
      </c>
      <c r="H87" s="359">
        <v>0</v>
      </c>
      <c r="I87" s="375">
        <f t="shared" si="43"/>
        <v>0</v>
      </c>
      <c r="J87" s="357">
        <v>0</v>
      </c>
    </row>
    <row r="88" spans="1:10" x14ac:dyDescent="0.2">
      <c r="A88" s="356" t="s">
        <v>30</v>
      </c>
      <c r="B88" s="360">
        <v>0</v>
      </c>
      <c r="C88" s="361">
        <v>0</v>
      </c>
      <c r="D88" s="362">
        <v>0</v>
      </c>
      <c r="E88" s="360">
        <v>0</v>
      </c>
      <c r="F88" s="363">
        <v>0</v>
      </c>
      <c r="G88" s="364">
        <f t="shared" si="45"/>
        <v>0</v>
      </c>
      <c r="H88" s="359">
        <v>0</v>
      </c>
      <c r="I88" s="375">
        <f t="shared" si="43"/>
        <v>0</v>
      </c>
      <c r="J88" s="357">
        <v>0</v>
      </c>
    </row>
    <row r="89" spans="1:10" x14ac:dyDescent="0.2">
      <c r="A89" s="27" t="s">
        <v>27</v>
      </c>
      <c r="B89" s="360">
        <v>4041128</v>
      </c>
      <c r="C89" s="361">
        <v>3589863</v>
      </c>
      <c r="D89" s="362">
        <v>3548277</v>
      </c>
      <c r="E89" s="360">
        <v>4608975</v>
      </c>
      <c r="F89" s="363">
        <v>707561</v>
      </c>
      <c r="G89" s="364">
        <f t="shared" si="45"/>
        <v>-492851</v>
      </c>
      <c r="H89" s="359">
        <f t="shared" si="46"/>
        <v>-0.12195876992760438</v>
      </c>
      <c r="I89" s="375">
        <f t="shared" si="43"/>
        <v>-2840716</v>
      </c>
      <c r="J89" s="357">
        <f t="shared" si="44"/>
        <v>-0.80059025831410568</v>
      </c>
    </row>
    <row r="90" spans="1:10" x14ac:dyDescent="0.2">
      <c r="A90" s="27" t="s">
        <v>265</v>
      </c>
      <c r="B90" s="360">
        <v>481483</v>
      </c>
      <c r="C90" s="361">
        <v>116861</v>
      </c>
      <c r="D90" s="362">
        <v>164298</v>
      </c>
      <c r="E90" s="360">
        <v>192332</v>
      </c>
      <c r="F90" s="363">
        <v>0</v>
      </c>
      <c r="G90" s="364">
        <f t="shared" si="45"/>
        <v>-317185</v>
      </c>
      <c r="H90" s="359">
        <f t="shared" si="46"/>
        <v>-0.65876676850480698</v>
      </c>
      <c r="I90" s="375">
        <f t="shared" si="43"/>
        <v>-164298</v>
      </c>
      <c r="J90" s="357">
        <f t="shared" si="44"/>
        <v>-1</v>
      </c>
    </row>
    <row r="91" spans="1:10" x14ac:dyDescent="0.2">
      <c r="A91" s="27" t="s">
        <v>278</v>
      </c>
      <c r="B91" s="360">
        <v>4038319</v>
      </c>
      <c r="C91" s="361">
        <v>2160987</v>
      </c>
      <c r="D91" s="362">
        <v>3141592</v>
      </c>
      <c r="E91" s="360">
        <v>2246663</v>
      </c>
      <c r="F91" s="363">
        <v>37351</v>
      </c>
      <c r="G91" s="364">
        <f t="shared" si="45"/>
        <v>-896727</v>
      </c>
      <c r="H91" s="359">
        <f t="shared" si="46"/>
        <v>-0.22205452318155153</v>
      </c>
      <c r="I91" s="375">
        <f t="shared" si="43"/>
        <v>-3104241</v>
      </c>
      <c r="J91" s="357">
        <f t="shared" si="44"/>
        <v>-0.98811080496767245</v>
      </c>
    </row>
    <row r="92" spans="1:10" x14ac:dyDescent="0.2">
      <c r="A92" s="356" t="s">
        <v>32</v>
      </c>
      <c r="B92" s="360">
        <v>0</v>
      </c>
      <c r="C92" s="361">
        <v>0</v>
      </c>
      <c r="D92" s="362">
        <v>0</v>
      </c>
      <c r="E92" s="360">
        <v>0</v>
      </c>
      <c r="F92" s="363">
        <v>0</v>
      </c>
      <c r="G92" s="364">
        <f t="shared" si="45"/>
        <v>0</v>
      </c>
      <c r="H92" s="359">
        <v>0</v>
      </c>
      <c r="I92" s="375">
        <f t="shared" si="43"/>
        <v>0</v>
      </c>
      <c r="J92" s="357">
        <v>0</v>
      </c>
    </row>
    <row r="93" spans="1:10" x14ac:dyDescent="0.2">
      <c r="A93" s="27" t="s">
        <v>274</v>
      </c>
      <c r="B93" s="360">
        <v>98816966</v>
      </c>
      <c r="C93" s="361">
        <v>100006675</v>
      </c>
      <c r="D93" s="362">
        <v>42263611</v>
      </c>
      <c r="E93" s="360">
        <v>55829116</v>
      </c>
      <c r="F93" s="363">
        <v>36944066</v>
      </c>
      <c r="G93" s="364">
        <f t="shared" si="45"/>
        <v>-56553355</v>
      </c>
      <c r="H93" s="359">
        <f t="shared" si="46"/>
        <v>-0.57230410211137228</v>
      </c>
      <c r="I93" s="375">
        <f t="shared" si="43"/>
        <v>-5319545</v>
      </c>
      <c r="J93" s="357">
        <f t="shared" si="44"/>
        <v>-0.12586584236732634</v>
      </c>
    </row>
    <row r="94" spans="1:10" x14ac:dyDescent="0.2">
      <c r="A94" s="27" t="s">
        <v>272</v>
      </c>
      <c r="B94" s="360">
        <v>300974</v>
      </c>
      <c r="C94" s="361">
        <v>215485</v>
      </c>
      <c r="D94" s="362">
        <v>114027</v>
      </c>
      <c r="E94" s="360">
        <v>121755</v>
      </c>
      <c r="F94" s="363">
        <v>1600</v>
      </c>
      <c r="G94" s="364">
        <f t="shared" si="45"/>
        <v>-186947</v>
      </c>
      <c r="H94" s="359">
        <f t="shared" si="46"/>
        <v>-0.62114003202934476</v>
      </c>
      <c r="I94" s="375">
        <f t="shared" si="43"/>
        <v>-112427</v>
      </c>
      <c r="J94" s="357">
        <f t="shared" si="44"/>
        <v>-0.98596823559332436</v>
      </c>
    </row>
    <row r="95" spans="1:10" x14ac:dyDescent="0.2">
      <c r="A95" s="27" t="s">
        <v>269</v>
      </c>
      <c r="B95" s="360">
        <v>4274725</v>
      </c>
      <c r="C95" s="361">
        <v>5485940</v>
      </c>
      <c r="D95" s="362">
        <v>5339048</v>
      </c>
      <c r="E95" s="360">
        <v>3375205</v>
      </c>
      <c r="F95" s="363">
        <v>711090</v>
      </c>
      <c r="G95" s="364">
        <f t="shared" si="45"/>
        <v>1064323</v>
      </c>
      <c r="H95" s="359">
        <f t="shared" si="46"/>
        <v>0.24898046073139207</v>
      </c>
      <c r="I95" s="375">
        <f t="shared" si="43"/>
        <v>-4627958</v>
      </c>
      <c r="J95" s="357">
        <f t="shared" si="44"/>
        <v>-0.86681333451207032</v>
      </c>
    </row>
    <row r="96" spans="1:10" x14ac:dyDescent="0.2">
      <c r="A96" s="27" t="s">
        <v>276</v>
      </c>
      <c r="B96" s="360">
        <v>0</v>
      </c>
      <c r="C96" s="361">
        <v>34261</v>
      </c>
      <c r="D96" s="362">
        <v>0</v>
      </c>
      <c r="E96" s="360">
        <v>0</v>
      </c>
      <c r="F96" s="363">
        <v>0</v>
      </c>
      <c r="G96" s="364">
        <f t="shared" si="45"/>
        <v>0</v>
      </c>
      <c r="H96" s="359">
        <v>1</v>
      </c>
      <c r="I96" s="375">
        <f t="shared" si="43"/>
        <v>0</v>
      </c>
      <c r="J96" s="357">
        <v>0</v>
      </c>
    </row>
    <row r="97" spans="1:10" x14ac:dyDescent="0.2">
      <c r="A97" s="27" t="s">
        <v>498</v>
      </c>
      <c r="B97" s="360">
        <v>1018278</v>
      </c>
      <c r="C97" s="361">
        <v>755658</v>
      </c>
      <c r="D97" s="362">
        <v>888392</v>
      </c>
      <c r="E97" s="360">
        <v>902028</v>
      </c>
      <c r="F97" s="363">
        <v>532545</v>
      </c>
      <c r="G97" s="364">
        <f t="shared" si="45"/>
        <v>-129886</v>
      </c>
      <c r="H97" s="359">
        <f t="shared" si="46"/>
        <v>-0.12755455779266567</v>
      </c>
      <c r="I97" s="375">
        <f t="shared" si="43"/>
        <v>-355847</v>
      </c>
      <c r="J97" s="357">
        <f t="shared" si="44"/>
        <v>-0.40055178344694686</v>
      </c>
    </row>
    <row r="98" spans="1:10" x14ac:dyDescent="0.2">
      <c r="A98" s="27" t="s">
        <v>35</v>
      </c>
      <c r="B98" s="360">
        <v>149638431</v>
      </c>
      <c r="C98" s="361">
        <v>71632854</v>
      </c>
      <c r="D98" s="362">
        <v>193541466</v>
      </c>
      <c r="E98" s="360">
        <v>78229259</v>
      </c>
      <c r="F98" s="363">
        <v>18955653</v>
      </c>
      <c r="G98" s="364">
        <f t="shared" si="45"/>
        <v>43903035</v>
      </c>
      <c r="H98" s="359">
        <f t="shared" si="46"/>
        <v>0.29339411477790756</v>
      </c>
      <c r="I98" s="375">
        <f t="shared" si="43"/>
        <v>-174585813</v>
      </c>
      <c r="J98" s="357">
        <f t="shared" si="44"/>
        <v>-0.9020589572262514</v>
      </c>
    </row>
    <row r="99" spans="1:10" x14ac:dyDescent="0.2">
      <c r="A99" s="27" t="s">
        <v>31</v>
      </c>
      <c r="B99" s="360">
        <v>6377119</v>
      </c>
      <c r="C99" s="361">
        <v>4834043</v>
      </c>
      <c r="D99" s="362">
        <v>2255614</v>
      </c>
      <c r="E99" s="360">
        <v>2565389</v>
      </c>
      <c r="F99" s="363">
        <v>1434407</v>
      </c>
      <c r="G99" s="364">
        <f t="shared" si="45"/>
        <v>-4121505</v>
      </c>
      <c r="H99" s="359">
        <f t="shared" si="46"/>
        <v>-0.64629576459213012</v>
      </c>
      <c r="I99" s="375">
        <f t="shared" si="43"/>
        <v>-821207</v>
      </c>
      <c r="J99" s="357">
        <f t="shared" si="44"/>
        <v>-0.36407248757987848</v>
      </c>
    </row>
    <row r="100" spans="1:10" x14ac:dyDescent="0.2">
      <c r="A100" s="27" t="s">
        <v>29</v>
      </c>
      <c r="B100" s="360">
        <v>1163236</v>
      </c>
      <c r="C100" s="361">
        <v>884771</v>
      </c>
      <c r="D100" s="362">
        <v>1396148</v>
      </c>
      <c r="E100" s="360">
        <v>927340</v>
      </c>
      <c r="F100" s="363">
        <v>775361</v>
      </c>
      <c r="G100" s="364">
        <f t="shared" si="45"/>
        <v>232912</v>
      </c>
      <c r="H100" s="359">
        <f t="shared" si="46"/>
        <v>0.20022764082267056</v>
      </c>
      <c r="I100" s="375">
        <f t="shared" si="43"/>
        <v>-620787</v>
      </c>
      <c r="J100" s="357">
        <f t="shared" si="44"/>
        <v>-0.44464268831098136</v>
      </c>
    </row>
    <row r="101" spans="1:10" x14ac:dyDescent="0.2">
      <c r="A101" s="27" t="s">
        <v>270</v>
      </c>
      <c r="B101" s="360">
        <v>3445022</v>
      </c>
      <c r="C101" s="361">
        <v>3103603</v>
      </c>
      <c r="D101" s="362">
        <v>1187147</v>
      </c>
      <c r="E101" s="360">
        <v>1622278</v>
      </c>
      <c r="F101" s="363">
        <v>331242</v>
      </c>
      <c r="G101" s="364">
        <f t="shared" si="45"/>
        <v>-2257875</v>
      </c>
      <c r="H101" s="359">
        <f t="shared" si="46"/>
        <v>-0.65540220062455334</v>
      </c>
      <c r="I101" s="375">
        <f t="shared" si="43"/>
        <v>-855905</v>
      </c>
      <c r="J101" s="357">
        <f t="shared" si="44"/>
        <v>-0.72097642499201864</v>
      </c>
    </row>
    <row r="102" spans="1:10" x14ac:dyDescent="0.2">
      <c r="A102" s="27" t="s">
        <v>39</v>
      </c>
      <c r="B102" s="360">
        <v>6971277</v>
      </c>
      <c r="C102" s="361">
        <v>4421491</v>
      </c>
      <c r="D102" s="362">
        <v>1424395</v>
      </c>
      <c r="E102" s="360">
        <v>2046730</v>
      </c>
      <c r="F102" s="363">
        <v>3052385</v>
      </c>
      <c r="G102" s="364">
        <f t="shared" si="45"/>
        <v>-5546882</v>
      </c>
      <c r="H102" s="359">
        <f t="shared" si="46"/>
        <v>-0.79567660272285834</v>
      </c>
      <c r="I102" s="375">
        <f t="shared" si="43"/>
        <v>1627990</v>
      </c>
      <c r="J102" s="357">
        <f>I102/D102</f>
        <v>1.1429343686266802</v>
      </c>
    </row>
    <row r="103" spans="1:10" x14ac:dyDescent="0.2">
      <c r="A103" s="27" t="s">
        <v>42</v>
      </c>
      <c r="B103" s="360">
        <v>32969440</v>
      </c>
      <c r="C103" s="361">
        <v>32435028</v>
      </c>
      <c r="D103" s="362">
        <v>4865100</v>
      </c>
      <c r="E103" s="360">
        <v>44256022</v>
      </c>
      <c r="F103" s="363">
        <v>1405524</v>
      </c>
      <c r="G103" s="364">
        <f t="shared" si="45"/>
        <v>-28104340</v>
      </c>
      <c r="H103" s="359">
        <f t="shared" si="46"/>
        <v>-0.85243607413410727</v>
      </c>
      <c r="I103" s="375">
        <f t="shared" si="43"/>
        <v>-3459576</v>
      </c>
      <c r="J103" s="357">
        <f t="shared" ref="J103:J115" si="47">I103/D103</f>
        <v>-0.71110069679965471</v>
      </c>
    </row>
    <row r="104" spans="1:10" x14ac:dyDescent="0.2">
      <c r="A104" s="27" t="s">
        <v>267</v>
      </c>
      <c r="B104" s="360">
        <v>234250183</v>
      </c>
      <c r="C104" s="361">
        <v>344927686</v>
      </c>
      <c r="D104" s="362">
        <v>267283085</v>
      </c>
      <c r="E104" s="360">
        <v>268458587</v>
      </c>
      <c r="F104" s="363">
        <v>396469913</v>
      </c>
      <c r="G104" s="364">
        <f t="shared" si="45"/>
        <v>33032902</v>
      </c>
      <c r="H104" s="359">
        <f t="shared" si="46"/>
        <v>0.14101548001778935</v>
      </c>
      <c r="I104" s="375">
        <f t="shared" si="43"/>
        <v>129186828</v>
      </c>
      <c r="J104" s="357">
        <f t="shared" si="47"/>
        <v>0.48333334673984324</v>
      </c>
    </row>
    <row r="105" spans="1:10" x14ac:dyDescent="0.2">
      <c r="A105" s="27" t="s">
        <v>271</v>
      </c>
      <c r="B105" s="360">
        <v>4193968</v>
      </c>
      <c r="C105" s="361">
        <v>5221612</v>
      </c>
      <c r="D105" s="362">
        <v>3862713</v>
      </c>
      <c r="E105" s="360">
        <v>3874938</v>
      </c>
      <c r="F105" s="363">
        <v>381630</v>
      </c>
      <c r="G105" s="364">
        <f t="shared" si="45"/>
        <v>-331255</v>
      </c>
      <c r="H105" s="359">
        <f t="shared" si="46"/>
        <v>-7.8983673695173645E-2</v>
      </c>
      <c r="I105" s="375">
        <f t="shared" si="43"/>
        <v>-3481083</v>
      </c>
      <c r="J105" s="357">
        <f t="shared" si="47"/>
        <v>-0.9012015648069116</v>
      </c>
    </row>
    <row r="106" spans="1:10" x14ac:dyDescent="0.2">
      <c r="A106" s="27" t="s">
        <v>264</v>
      </c>
      <c r="B106" s="360">
        <v>11262831</v>
      </c>
      <c r="C106" s="361">
        <v>14462704</v>
      </c>
      <c r="D106" s="362">
        <v>7173867</v>
      </c>
      <c r="E106" s="360">
        <v>10390411</v>
      </c>
      <c r="F106" s="363">
        <v>3982806</v>
      </c>
      <c r="G106" s="364">
        <f t="shared" si="45"/>
        <v>-4088964</v>
      </c>
      <c r="H106" s="359">
        <f t="shared" si="46"/>
        <v>-0.36304939672805175</v>
      </c>
      <c r="I106" s="375">
        <f t="shared" si="43"/>
        <v>-3191061</v>
      </c>
      <c r="J106" s="357">
        <f t="shared" si="47"/>
        <v>-0.44481741855543183</v>
      </c>
    </row>
    <row r="107" spans="1:10" x14ac:dyDescent="0.2">
      <c r="A107" s="27" t="s">
        <v>266</v>
      </c>
      <c r="B107" s="360">
        <v>33362102</v>
      </c>
      <c r="C107" s="361">
        <v>28307137</v>
      </c>
      <c r="D107" s="362">
        <v>8194419</v>
      </c>
      <c r="E107" s="360">
        <v>7821758</v>
      </c>
      <c r="F107" s="363">
        <v>9687993</v>
      </c>
      <c r="G107" s="364">
        <f t="shared" si="45"/>
        <v>-25167683</v>
      </c>
      <c r="H107" s="359">
        <f t="shared" si="46"/>
        <v>-0.75437941530182961</v>
      </c>
      <c r="I107" s="375">
        <f t="shared" si="43"/>
        <v>1493574</v>
      </c>
      <c r="J107" s="357">
        <f t="shared" si="47"/>
        <v>0.18226722358229425</v>
      </c>
    </row>
    <row r="108" spans="1:10" x14ac:dyDescent="0.2">
      <c r="A108" s="356" t="s">
        <v>28</v>
      </c>
      <c r="B108" s="360">
        <v>0</v>
      </c>
      <c r="C108" s="361">
        <v>0</v>
      </c>
      <c r="D108" s="362">
        <v>0</v>
      </c>
      <c r="E108" s="360">
        <v>0</v>
      </c>
      <c r="F108" s="363">
        <v>0</v>
      </c>
      <c r="G108" s="364">
        <f t="shared" si="45"/>
        <v>0</v>
      </c>
      <c r="H108" s="359">
        <v>0</v>
      </c>
      <c r="I108" s="375">
        <f t="shared" si="43"/>
        <v>0</v>
      </c>
      <c r="J108" s="357">
        <v>0</v>
      </c>
    </row>
    <row r="109" spans="1:10" x14ac:dyDescent="0.2">
      <c r="A109" s="27" t="s">
        <v>273</v>
      </c>
      <c r="B109" s="360">
        <v>42263394</v>
      </c>
      <c r="C109" s="361">
        <v>41192815</v>
      </c>
      <c r="D109" s="362">
        <v>9801499</v>
      </c>
      <c r="E109" s="360">
        <v>7759164</v>
      </c>
      <c r="F109" s="363">
        <v>3345525</v>
      </c>
      <c r="G109" s="364">
        <f t="shared" si="45"/>
        <v>-32461895</v>
      </c>
      <c r="H109" s="359">
        <f t="shared" si="46"/>
        <v>-0.76808537903983765</v>
      </c>
      <c r="I109" s="375">
        <f t="shared" si="43"/>
        <v>-6455974</v>
      </c>
      <c r="J109" s="357">
        <f t="shared" si="47"/>
        <v>-0.65867210719503211</v>
      </c>
    </row>
    <row r="110" spans="1:10" x14ac:dyDescent="0.2">
      <c r="A110" s="27" t="s">
        <v>275</v>
      </c>
      <c r="B110" s="360">
        <v>63935</v>
      </c>
      <c r="C110" s="361">
        <v>45578</v>
      </c>
      <c r="D110" s="362">
        <v>28935</v>
      </c>
      <c r="E110" s="360">
        <v>463865</v>
      </c>
      <c r="F110" s="363">
        <v>351200</v>
      </c>
      <c r="G110" s="364">
        <f t="shared" si="45"/>
        <v>-35000</v>
      </c>
      <c r="H110" s="359">
        <f t="shared" si="46"/>
        <v>-0.54743098459372797</v>
      </c>
      <c r="I110" s="375">
        <f t="shared" si="43"/>
        <v>322265</v>
      </c>
      <c r="J110" s="357">
        <f t="shared" si="47"/>
        <v>11.137549680317955</v>
      </c>
    </row>
    <row r="111" spans="1:10" x14ac:dyDescent="0.2">
      <c r="A111" s="27" t="s">
        <v>263</v>
      </c>
      <c r="B111" s="360">
        <v>596781</v>
      </c>
      <c r="C111" s="361">
        <v>1295248</v>
      </c>
      <c r="D111" s="362">
        <v>1308752</v>
      </c>
      <c r="E111" s="360">
        <v>2153328</v>
      </c>
      <c r="F111" s="363">
        <v>1587</v>
      </c>
      <c r="G111" s="364">
        <f t="shared" si="45"/>
        <v>711971</v>
      </c>
      <c r="H111" s="359">
        <f t="shared" si="46"/>
        <v>1.1930188796225081</v>
      </c>
      <c r="I111" s="375">
        <f t="shared" si="43"/>
        <v>-1307165</v>
      </c>
      <c r="J111" s="357">
        <f t="shared" si="47"/>
        <v>-0.99878739440321773</v>
      </c>
    </row>
    <row r="112" spans="1:10" x14ac:dyDescent="0.2">
      <c r="A112" s="27" t="s">
        <v>277</v>
      </c>
      <c r="B112" s="360">
        <v>32702</v>
      </c>
      <c r="C112" s="361">
        <v>2704</v>
      </c>
      <c r="D112" s="362">
        <v>4800</v>
      </c>
      <c r="E112" s="360">
        <v>3784</v>
      </c>
      <c r="F112" s="363">
        <v>0</v>
      </c>
      <c r="G112" s="364">
        <f t="shared" si="45"/>
        <v>-27902</v>
      </c>
      <c r="H112" s="359">
        <f t="shared" si="46"/>
        <v>-0.8532199865451654</v>
      </c>
      <c r="I112" s="375">
        <f t="shared" si="43"/>
        <v>-4800</v>
      </c>
      <c r="J112" s="357">
        <f t="shared" si="47"/>
        <v>-1</v>
      </c>
    </row>
    <row r="113" spans="1:10" x14ac:dyDescent="0.2">
      <c r="A113" s="356" t="s">
        <v>38</v>
      </c>
      <c r="B113" s="360">
        <v>0</v>
      </c>
      <c r="C113" s="361">
        <v>0</v>
      </c>
      <c r="D113" s="362">
        <v>0</v>
      </c>
      <c r="E113" s="360">
        <v>0</v>
      </c>
      <c r="F113" s="363">
        <v>0</v>
      </c>
      <c r="G113" s="364">
        <f t="shared" si="45"/>
        <v>0</v>
      </c>
      <c r="H113" s="359">
        <v>0</v>
      </c>
      <c r="I113" s="375">
        <f t="shared" si="43"/>
        <v>0</v>
      </c>
      <c r="J113" s="357">
        <v>0</v>
      </c>
    </row>
    <row r="114" spans="1:10" x14ac:dyDescent="0.2">
      <c r="A114" s="356" t="s">
        <v>262</v>
      </c>
      <c r="B114" s="360">
        <v>0</v>
      </c>
      <c r="C114" s="361">
        <v>0</v>
      </c>
      <c r="D114" s="362">
        <v>0</v>
      </c>
      <c r="E114" s="360">
        <v>0</v>
      </c>
      <c r="F114" s="363">
        <v>0</v>
      </c>
      <c r="G114" s="364">
        <f t="shared" si="45"/>
        <v>0</v>
      </c>
      <c r="H114" s="359">
        <v>0</v>
      </c>
      <c r="I114" s="375">
        <f t="shared" si="43"/>
        <v>0</v>
      </c>
      <c r="J114" s="357">
        <v>0</v>
      </c>
    </row>
    <row r="115" spans="1:10" x14ac:dyDescent="0.2">
      <c r="A115" s="27" t="s">
        <v>40</v>
      </c>
      <c r="B115" s="360">
        <v>11058315</v>
      </c>
      <c r="C115" s="361">
        <v>14577428</v>
      </c>
      <c r="D115" s="362">
        <v>7874664</v>
      </c>
      <c r="E115" s="360">
        <v>8957608</v>
      </c>
      <c r="F115" s="363">
        <v>1820742</v>
      </c>
      <c r="G115" s="364">
        <f t="shared" si="45"/>
        <v>-3183651</v>
      </c>
      <c r="H115" s="359">
        <f t="shared" si="46"/>
        <v>-0.28789657375468142</v>
      </c>
      <c r="I115" s="375">
        <f>F115-D115</f>
        <v>-6053922</v>
      </c>
      <c r="J115" s="357">
        <f t="shared" si="47"/>
        <v>-0.76878480148486339</v>
      </c>
    </row>
    <row r="116" spans="1:10" ht="12.75" thickBot="1" x14ac:dyDescent="0.25">
      <c r="A116" s="27"/>
      <c r="B116" s="365"/>
      <c r="C116" s="366"/>
      <c r="D116" s="367"/>
      <c r="E116" s="365"/>
      <c r="F116" s="368"/>
      <c r="G116" s="369"/>
      <c r="H116" s="202"/>
      <c r="I116" s="376"/>
      <c r="J116" s="23"/>
    </row>
    <row r="117" spans="1:10" ht="12.75" thickBot="1" x14ac:dyDescent="0.25">
      <c r="A117" s="49" t="s">
        <v>55</v>
      </c>
      <c r="B117" s="370">
        <f>SUM(B85:B115)</f>
        <v>664465835</v>
      </c>
      <c r="C117" s="371">
        <f t="shared" ref="C117:F117" si="48">SUM(C85:C115)</f>
        <v>689740813</v>
      </c>
      <c r="D117" s="372">
        <f t="shared" si="48"/>
        <v>573644539</v>
      </c>
      <c r="E117" s="373">
        <f t="shared" si="48"/>
        <v>519502450</v>
      </c>
      <c r="F117" s="374">
        <f t="shared" si="48"/>
        <v>483735895</v>
      </c>
      <c r="G117" s="370">
        <f>SUM(G85:G115)</f>
        <v>-90821296</v>
      </c>
      <c r="H117" s="358">
        <f>G117/B117</f>
        <v>-0.1366831689698538</v>
      </c>
      <c r="I117" s="377">
        <f>SUM(I85:I115)</f>
        <v>-89908644</v>
      </c>
      <c r="J117" s="379">
        <f t="shared" ref="J117" si="49">I117/D117</f>
        <v>-0.15673232792685926</v>
      </c>
    </row>
    <row r="118" spans="1:10" x14ac:dyDescent="0.2">
      <c r="A118" s="1" t="s">
        <v>57</v>
      </c>
      <c r="B118" s="2"/>
      <c r="C118" s="2"/>
      <c r="D118" s="2"/>
      <c r="E118" s="2"/>
      <c r="F118" s="2"/>
      <c r="G118" s="2"/>
      <c r="H118" s="2"/>
      <c r="I118" s="2"/>
      <c r="J118" s="73"/>
    </row>
    <row r="119" spans="1:10" x14ac:dyDescent="0.2">
      <c r="D119" s="378"/>
      <c r="E119" s="378"/>
    </row>
    <row r="121" spans="1:10" ht="12.75" thickBot="1" x14ac:dyDescent="0.25">
      <c r="A121" s="7" t="s">
        <v>504</v>
      </c>
      <c r="B121" s="73"/>
      <c r="C121" s="73"/>
      <c r="D121" s="73"/>
      <c r="E121" s="73"/>
      <c r="F121" s="73"/>
      <c r="G121" s="73"/>
      <c r="H121" s="73"/>
      <c r="I121" s="73"/>
      <c r="J121" s="73"/>
    </row>
    <row r="122" spans="1:10" ht="12.75" thickBot="1" x14ac:dyDescent="0.25">
      <c r="A122" s="1080" t="s">
        <v>34</v>
      </c>
      <c r="B122" s="1090" t="s">
        <v>350</v>
      </c>
      <c r="C122" s="1086" t="s">
        <v>413</v>
      </c>
      <c r="D122" s="1091" t="s">
        <v>414</v>
      </c>
      <c r="E122" s="1084" t="s">
        <v>415</v>
      </c>
      <c r="F122" s="1088" t="s">
        <v>416</v>
      </c>
      <c r="G122" s="1082" t="s">
        <v>494</v>
      </c>
      <c r="H122" s="1084" t="s">
        <v>495</v>
      </c>
      <c r="I122" s="1082" t="s">
        <v>496</v>
      </c>
      <c r="J122" s="1086" t="s">
        <v>497</v>
      </c>
    </row>
    <row r="123" spans="1:10" ht="12.75" thickBot="1" x14ac:dyDescent="0.25">
      <c r="A123" s="1081"/>
      <c r="B123" s="1081"/>
      <c r="C123" s="1087"/>
      <c r="D123" s="1092"/>
      <c r="E123" s="1085"/>
      <c r="F123" s="1089"/>
      <c r="G123" s="1083"/>
      <c r="H123" s="1085"/>
      <c r="I123" s="1083"/>
      <c r="J123" s="1087"/>
    </row>
    <row r="124" spans="1:10" x14ac:dyDescent="0.2">
      <c r="A124" s="27" t="s">
        <v>37</v>
      </c>
      <c r="B124" s="360">
        <v>0</v>
      </c>
      <c r="C124" s="361">
        <v>0</v>
      </c>
      <c r="D124" s="362">
        <v>0</v>
      </c>
      <c r="E124" s="360">
        <v>0</v>
      </c>
      <c r="F124" s="363">
        <v>0</v>
      </c>
      <c r="G124" s="364">
        <f>D124-B124</f>
        <v>0</v>
      </c>
      <c r="H124" s="359">
        <v>0</v>
      </c>
      <c r="I124" s="375">
        <f t="shared" ref="I124:I154" si="50">F124-D124</f>
        <v>0</v>
      </c>
      <c r="J124" s="357">
        <v>0</v>
      </c>
    </row>
    <row r="125" spans="1:10" x14ac:dyDescent="0.2">
      <c r="A125" s="27" t="s">
        <v>268</v>
      </c>
      <c r="B125" s="360">
        <v>0</v>
      </c>
      <c r="C125" s="361">
        <v>0</v>
      </c>
      <c r="D125" s="362">
        <v>0</v>
      </c>
      <c r="E125" s="360">
        <v>0</v>
      </c>
      <c r="F125" s="363">
        <v>0</v>
      </c>
      <c r="G125" s="364">
        <f t="shared" ref="G125:G154" si="51">D125-B125</f>
        <v>0</v>
      </c>
      <c r="H125" s="359">
        <v>0</v>
      </c>
      <c r="I125" s="375">
        <f t="shared" si="50"/>
        <v>0</v>
      </c>
      <c r="J125" s="357">
        <v>0</v>
      </c>
    </row>
    <row r="126" spans="1:10" x14ac:dyDescent="0.2">
      <c r="A126" s="356" t="s">
        <v>36</v>
      </c>
      <c r="B126" s="360">
        <v>0</v>
      </c>
      <c r="C126" s="361">
        <v>0</v>
      </c>
      <c r="D126" s="362">
        <v>0</v>
      </c>
      <c r="E126" s="360">
        <v>0</v>
      </c>
      <c r="F126" s="363">
        <v>0</v>
      </c>
      <c r="G126" s="364">
        <f t="shared" si="51"/>
        <v>0</v>
      </c>
      <c r="H126" s="359">
        <v>0</v>
      </c>
      <c r="I126" s="375">
        <f t="shared" si="50"/>
        <v>0</v>
      </c>
      <c r="J126" s="357">
        <v>0</v>
      </c>
    </row>
    <row r="127" spans="1:10" x14ac:dyDescent="0.2">
      <c r="A127" s="356" t="s">
        <v>30</v>
      </c>
      <c r="B127" s="360">
        <v>0</v>
      </c>
      <c r="C127" s="361">
        <v>0</v>
      </c>
      <c r="D127" s="362">
        <v>0</v>
      </c>
      <c r="E127" s="360">
        <v>0</v>
      </c>
      <c r="F127" s="363">
        <v>0</v>
      </c>
      <c r="G127" s="364">
        <f t="shared" si="51"/>
        <v>0</v>
      </c>
      <c r="H127" s="359">
        <v>0</v>
      </c>
      <c r="I127" s="375">
        <f t="shared" si="50"/>
        <v>0</v>
      </c>
      <c r="J127" s="357">
        <v>0</v>
      </c>
    </row>
    <row r="128" spans="1:10" x14ac:dyDescent="0.2">
      <c r="A128" s="27" t="s">
        <v>27</v>
      </c>
      <c r="B128" s="360">
        <v>0</v>
      </c>
      <c r="C128" s="361">
        <v>0</v>
      </c>
      <c r="D128" s="362">
        <v>0</v>
      </c>
      <c r="E128" s="360">
        <v>0</v>
      </c>
      <c r="F128" s="363">
        <v>0</v>
      </c>
      <c r="G128" s="364">
        <f t="shared" si="51"/>
        <v>0</v>
      </c>
      <c r="H128" s="359">
        <v>0</v>
      </c>
      <c r="I128" s="375">
        <f t="shared" si="50"/>
        <v>0</v>
      </c>
      <c r="J128" s="357">
        <v>0</v>
      </c>
    </row>
    <row r="129" spans="1:10" x14ac:dyDescent="0.2">
      <c r="A129" s="27" t="s">
        <v>265</v>
      </c>
      <c r="B129" s="360">
        <v>0</v>
      </c>
      <c r="C129" s="361">
        <v>0</v>
      </c>
      <c r="D129" s="362">
        <v>0</v>
      </c>
      <c r="E129" s="360">
        <v>0</v>
      </c>
      <c r="F129" s="363">
        <v>0</v>
      </c>
      <c r="G129" s="364">
        <f t="shared" si="51"/>
        <v>0</v>
      </c>
      <c r="H129" s="359">
        <v>0</v>
      </c>
      <c r="I129" s="375">
        <f t="shared" si="50"/>
        <v>0</v>
      </c>
      <c r="J129" s="357">
        <v>0</v>
      </c>
    </row>
    <row r="130" spans="1:10" x14ac:dyDescent="0.2">
      <c r="A130" s="27" t="s">
        <v>278</v>
      </c>
      <c r="B130" s="360">
        <v>0</v>
      </c>
      <c r="C130" s="361">
        <v>0</v>
      </c>
      <c r="D130" s="362">
        <v>0</v>
      </c>
      <c r="E130" s="360">
        <v>0</v>
      </c>
      <c r="F130" s="363">
        <v>0</v>
      </c>
      <c r="G130" s="364">
        <f t="shared" si="51"/>
        <v>0</v>
      </c>
      <c r="H130" s="359">
        <v>0</v>
      </c>
      <c r="I130" s="375">
        <f>F130-D130</f>
        <v>0</v>
      </c>
      <c r="J130" s="357">
        <v>0</v>
      </c>
    </row>
    <row r="131" spans="1:10" x14ac:dyDescent="0.2">
      <c r="A131" s="356" t="s">
        <v>32</v>
      </c>
      <c r="B131" s="360">
        <v>0</v>
      </c>
      <c r="C131" s="361">
        <v>0</v>
      </c>
      <c r="D131" s="362">
        <v>0</v>
      </c>
      <c r="E131" s="360">
        <v>0</v>
      </c>
      <c r="F131" s="363">
        <v>0</v>
      </c>
      <c r="G131" s="364">
        <f t="shared" si="51"/>
        <v>0</v>
      </c>
      <c r="H131" s="359">
        <v>0</v>
      </c>
      <c r="I131" s="375">
        <f t="shared" si="50"/>
        <v>0</v>
      </c>
      <c r="J131" s="357">
        <v>0</v>
      </c>
    </row>
    <row r="132" spans="1:10" x14ac:dyDescent="0.2">
      <c r="A132" s="27" t="s">
        <v>274</v>
      </c>
      <c r="B132" s="360">
        <v>0</v>
      </c>
      <c r="C132" s="361">
        <v>0</v>
      </c>
      <c r="D132" s="362">
        <v>0</v>
      </c>
      <c r="E132" s="360">
        <v>0</v>
      </c>
      <c r="F132" s="363">
        <v>0</v>
      </c>
      <c r="G132" s="364">
        <f t="shared" si="51"/>
        <v>0</v>
      </c>
      <c r="H132" s="359">
        <v>0</v>
      </c>
      <c r="I132" s="375">
        <f t="shared" si="50"/>
        <v>0</v>
      </c>
      <c r="J132" s="357">
        <v>0</v>
      </c>
    </row>
    <row r="133" spans="1:10" x14ac:dyDescent="0.2">
      <c r="A133" s="27" t="s">
        <v>272</v>
      </c>
      <c r="B133" s="360">
        <v>0</v>
      </c>
      <c r="C133" s="361">
        <v>0</v>
      </c>
      <c r="D133" s="362">
        <v>0</v>
      </c>
      <c r="E133" s="360">
        <v>1252</v>
      </c>
      <c r="F133" s="363">
        <v>0</v>
      </c>
      <c r="G133" s="364">
        <f t="shared" si="51"/>
        <v>0</v>
      </c>
      <c r="H133" s="359">
        <v>0</v>
      </c>
      <c r="I133" s="375">
        <f t="shared" si="50"/>
        <v>0</v>
      </c>
      <c r="J133" s="357">
        <v>0</v>
      </c>
    </row>
    <row r="134" spans="1:10" x14ac:dyDescent="0.2">
      <c r="A134" s="27" t="s">
        <v>269</v>
      </c>
      <c r="B134" s="360">
        <v>0</v>
      </c>
      <c r="C134" s="361">
        <v>0</v>
      </c>
      <c r="D134" s="362">
        <v>0</v>
      </c>
      <c r="E134" s="360">
        <v>300000</v>
      </c>
      <c r="F134" s="363">
        <v>0</v>
      </c>
      <c r="G134" s="364">
        <f t="shared" si="51"/>
        <v>0</v>
      </c>
      <c r="H134" s="359">
        <v>0</v>
      </c>
      <c r="I134" s="375">
        <f t="shared" si="50"/>
        <v>0</v>
      </c>
      <c r="J134" s="357">
        <v>0</v>
      </c>
    </row>
    <row r="135" spans="1:10" x14ac:dyDescent="0.2">
      <c r="A135" s="27" t="s">
        <v>276</v>
      </c>
      <c r="B135" s="360">
        <v>0</v>
      </c>
      <c r="C135" s="361">
        <v>0</v>
      </c>
      <c r="D135" s="362">
        <v>0</v>
      </c>
      <c r="E135" s="360">
        <v>0</v>
      </c>
      <c r="F135" s="363">
        <v>0</v>
      </c>
      <c r="G135" s="364">
        <f t="shared" si="51"/>
        <v>0</v>
      </c>
      <c r="H135" s="359">
        <v>0</v>
      </c>
      <c r="I135" s="375">
        <f t="shared" si="50"/>
        <v>0</v>
      </c>
      <c r="J135" s="357">
        <v>0</v>
      </c>
    </row>
    <row r="136" spans="1:10" x14ac:dyDescent="0.2">
      <c r="A136" s="27" t="s">
        <v>498</v>
      </c>
      <c r="B136" s="360">
        <v>0</v>
      </c>
      <c r="C136" s="361">
        <v>0</v>
      </c>
      <c r="D136" s="362">
        <v>0</v>
      </c>
      <c r="E136" s="360">
        <v>52450</v>
      </c>
      <c r="F136" s="363">
        <v>0</v>
      </c>
      <c r="G136" s="364">
        <f t="shared" si="51"/>
        <v>0</v>
      </c>
      <c r="H136" s="359">
        <v>0</v>
      </c>
      <c r="I136" s="375">
        <f t="shared" si="50"/>
        <v>0</v>
      </c>
      <c r="J136" s="357">
        <v>0</v>
      </c>
    </row>
    <row r="137" spans="1:10" x14ac:dyDescent="0.2">
      <c r="A137" s="27" t="s">
        <v>35</v>
      </c>
      <c r="B137" s="360">
        <v>0</v>
      </c>
      <c r="C137" s="361">
        <v>0</v>
      </c>
      <c r="D137" s="362">
        <v>0</v>
      </c>
      <c r="E137" s="360">
        <v>7352871</v>
      </c>
      <c r="F137" s="363">
        <v>0</v>
      </c>
      <c r="G137" s="364">
        <f t="shared" si="51"/>
        <v>0</v>
      </c>
      <c r="H137" s="359">
        <v>0</v>
      </c>
      <c r="I137" s="375">
        <f t="shared" si="50"/>
        <v>0</v>
      </c>
      <c r="J137" s="357">
        <v>0</v>
      </c>
    </row>
    <row r="138" spans="1:10" x14ac:dyDescent="0.2">
      <c r="A138" s="27" t="s">
        <v>31</v>
      </c>
      <c r="B138" s="360">
        <v>0</v>
      </c>
      <c r="C138" s="361">
        <v>0</v>
      </c>
      <c r="D138" s="362">
        <v>0</v>
      </c>
      <c r="E138" s="360">
        <v>132000</v>
      </c>
      <c r="F138" s="363">
        <v>0</v>
      </c>
      <c r="G138" s="364">
        <f t="shared" si="51"/>
        <v>0</v>
      </c>
      <c r="H138" s="359">
        <v>0</v>
      </c>
      <c r="I138" s="375">
        <f t="shared" si="50"/>
        <v>0</v>
      </c>
      <c r="J138" s="357">
        <v>0</v>
      </c>
    </row>
    <row r="139" spans="1:10" x14ac:dyDescent="0.2">
      <c r="A139" s="27" t="s">
        <v>29</v>
      </c>
      <c r="B139" s="360">
        <v>0</v>
      </c>
      <c r="C139" s="361">
        <v>0</v>
      </c>
      <c r="D139" s="362">
        <v>0</v>
      </c>
      <c r="E139" s="360">
        <v>0</v>
      </c>
      <c r="F139" s="363">
        <v>0</v>
      </c>
      <c r="G139" s="364">
        <f t="shared" si="51"/>
        <v>0</v>
      </c>
      <c r="H139" s="359">
        <v>0</v>
      </c>
      <c r="I139" s="375">
        <f t="shared" si="50"/>
        <v>0</v>
      </c>
      <c r="J139" s="357">
        <v>0</v>
      </c>
    </row>
    <row r="140" spans="1:10" x14ac:dyDescent="0.2">
      <c r="A140" s="27" t="s">
        <v>270</v>
      </c>
      <c r="B140" s="360">
        <v>0</v>
      </c>
      <c r="C140" s="361">
        <v>0</v>
      </c>
      <c r="D140" s="362">
        <v>0</v>
      </c>
      <c r="E140" s="360">
        <v>161682</v>
      </c>
      <c r="F140" s="363">
        <v>0</v>
      </c>
      <c r="G140" s="364">
        <f t="shared" si="51"/>
        <v>0</v>
      </c>
      <c r="H140" s="359">
        <v>0</v>
      </c>
      <c r="I140" s="375">
        <f t="shared" si="50"/>
        <v>0</v>
      </c>
      <c r="J140" s="357">
        <v>0</v>
      </c>
    </row>
    <row r="141" spans="1:10" x14ac:dyDescent="0.2">
      <c r="A141" s="27" t="s">
        <v>39</v>
      </c>
      <c r="B141" s="360">
        <v>0</v>
      </c>
      <c r="C141" s="361">
        <v>0</v>
      </c>
      <c r="D141" s="362">
        <v>0</v>
      </c>
      <c r="E141" s="360">
        <v>0</v>
      </c>
      <c r="F141" s="363">
        <v>0</v>
      </c>
      <c r="G141" s="364">
        <f t="shared" si="51"/>
        <v>0</v>
      </c>
      <c r="H141" s="359">
        <v>0</v>
      </c>
      <c r="I141" s="375">
        <f t="shared" si="50"/>
        <v>0</v>
      </c>
      <c r="J141" s="357">
        <v>0</v>
      </c>
    </row>
    <row r="142" spans="1:10" x14ac:dyDescent="0.2">
      <c r="A142" s="27" t="s">
        <v>42</v>
      </c>
      <c r="B142" s="360">
        <v>0</v>
      </c>
      <c r="C142" s="361">
        <v>0</v>
      </c>
      <c r="D142" s="362">
        <v>0</v>
      </c>
      <c r="E142" s="360">
        <v>0</v>
      </c>
      <c r="F142" s="363">
        <v>0</v>
      </c>
      <c r="G142" s="364">
        <f t="shared" si="51"/>
        <v>0</v>
      </c>
      <c r="H142" s="359">
        <v>0</v>
      </c>
      <c r="I142" s="375">
        <f t="shared" si="50"/>
        <v>0</v>
      </c>
      <c r="J142" s="357">
        <v>0</v>
      </c>
    </row>
    <row r="143" spans="1:10" x14ac:dyDescent="0.2">
      <c r="A143" s="27" t="s">
        <v>267</v>
      </c>
      <c r="B143" s="360">
        <v>0</v>
      </c>
      <c r="C143" s="361">
        <v>0</v>
      </c>
      <c r="D143" s="362">
        <v>0</v>
      </c>
      <c r="E143" s="360">
        <v>4473594</v>
      </c>
      <c r="F143" s="363">
        <v>0</v>
      </c>
      <c r="G143" s="364">
        <f t="shared" si="51"/>
        <v>0</v>
      </c>
      <c r="H143" s="359">
        <v>0</v>
      </c>
      <c r="I143" s="375">
        <f t="shared" si="50"/>
        <v>0</v>
      </c>
      <c r="J143" s="357">
        <v>0</v>
      </c>
    </row>
    <row r="144" spans="1:10" x14ac:dyDescent="0.2">
      <c r="A144" s="27" t="s">
        <v>271</v>
      </c>
      <c r="B144" s="360">
        <v>0</v>
      </c>
      <c r="C144" s="361">
        <v>0</v>
      </c>
      <c r="D144" s="362">
        <v>0</v>
      </c>
      <c r="E144" s="360">
        <v>0</v>
      </c>
      <c r="F144" s="363">
        <v>0</v>
      </c>
      <c r="G144" s="364">
        <f t="shared" si="51"/>
        <v>0</v>
      </c>
      <c r="H144" s="359">
        <v>0</v>
      </c>
      <c r="I144" s="375">
        <f t="shared" si="50"/>
        <v>0</v>
      </c>
      <c r="J144" s="357">
        <v>0</v>
      </c>
    </row>
    <row r="145" spans="1:10" x14ac:dyDescent="0.2">
      <c r="A145" s="27" t="s">
        <v>264</v>
      </c>
      <c r="B145" s="360">
        <v>0</v>
      </c>
      <c r="C145" s="361">
        <v>0</v>
      </c>
      <c r="D145" s="362">
        <v>0</v>
      </c>
      <c r="E145" s="360">
        <v>0</v>
      </c>
      <c r="F145" s="363">
        <v>0</v>
      </c>
      <c r="G145" s="364">
        <f t="shared" si="51"/>
        <v>0</v>
      </c>
      <c r="H145" s="359">
        <v>0</v>
      </c>
      <c r="I145" s="375">
        <f t="shared" si="50"/>
        <v>0</v>
      </c>
      <c r="J145" s="357">
        <v>0</v>
      </c>
    </row>
    <row r="146" spans="1:10" x14ac:dyDescent="0.2">
      <c r="A146" s="27" t="s">
        <v>266</v>
      </c>
      <c r="B146" s="360">
        <v>0</v>
      </c>
      <c r="C146" s="361">
        <v>0</v>
      </c>
      <c r="D146" s="362">
        <v>0</v>
      </c>
      <c r="E146" s="360">
        <v>3318000</v>
      </c>
      <c r="F146" s="363">
        <v>0</v>
      </c>
      <c r="G146" s="364">
        <f t="shared" si="51"/>
        <v>0</v>
      </c>
      <c r="H146" s="359">
        <v>0</v>
      </c>
      <c r="I146" s="375">
        <f t="shared" si="50"/>
        <v>0</v>
      </c>
      <c r="J146" s="357">
        <v>0</v>
      </c>
    </row>
    <row r="147" spans="1:10" x14ac:dyDescent="0.2">
      <c r="A147" s="356" t="s">
        <v>28</v>
      </c>
      <c r="B147" s="360">
        <v>0</v>
      </c>
      <c r="C147" s="361">
        <v>0</v>
      </c>
      <c r="D147" s="362">
        <v>0</v>
      </c>
      <c r="E147" s="360">
        <v>0</v>
      </c>
      <c r="F147" s="363">
        <v>0</v>
      </c>
      <c r="G147" s="364">
        <f t="shared" si="51"/>
        <v>0</v>
      </c>
      <c r="H147" s="359">
        <v>0</v>
      </c>
      <c r="I147" s="375">
        <f t="shared" si="50"/>
        <v>0</v>
      </c>
      <c r="J147" s="357">
        <v>0</v>
      </c>
    </row>
    <row r="148" spans="1:10" x14ac:dyDescent="0.2">
      <c r="A148" s="27" t="s">
        <v>273</v>
      </c>
      <c r="B148" s="360">
        <v>0</v>
      </c>
      <c r="C148" s="361">
        <v>0</v>
      </c>
      <c r="D148" s="362">
        <v>0</v>
      </c>
      <c r="E148" s="360">
        <v>3378268</v>
      </c>
      <c r="F148" s="363">
        <v>0</v>
      </c>
      <c r="G148" s="364">
        <f t="shared" si="51"/>
        <v>0</v>
      </c>
      <c r="H148" s="359">
        <v>0</v>
      </c>
      <c r="I148" s="375">
        <f t="shared" si="50"/>
        <v>0</v>
      </c>
      <c r="J148" s="357">
        <v>0</v>
      </c>
    </row>
    <row r="149" spans="1:10" x14ac:dyDescent="0.2">
      <c r="A149" s="27" t="s">
        <v>275</v>
      </c>
      <c r="B149" s="360">
        <v>0</v>
      </c>
      <c r="C149" s="361">
        <v>0</v>
      </c>
      <c r="D149" s="362">
        <v>0</v>
      </c>
      <c r="E149" s="360">
        <v>300000</v>
      </c>
      <c r="F149" s="363">
        <v>0</v>
      </c>
      <c r="G149" s="364">
        <f t="shared" si="51"/>
        <v>0</v>
      </c>
      <c r="H149" s="359">
        <v>0</v>
      </c>
      <c r="I149" s="375">
        <f t="shared" si="50"/>
        <v>0</v>
      </c>
      <c r="J149" s="357">
        <v>0</v>
      </c>
    </row>
    <row r="150" spans="1:10" x14ac:dyDescent="0.2">
      <c r="A150" s="27" t="s">
        <v>263</v>
      </c>
      <c r="B150" s="360">
        <v>0</v>
      </c>
      <c r="C150" s="361">
        <v>0</v>
      </c>
      <c r="D150" s="362">
        <v>0</v>
      </c>
      <c r="E150" s="360">
        <v>0</v>
      </c>
      <c r="F150" s="363">
        <v>0</v>
      </c>
      <c r="G150" s="364">
        <f t="shared" si="51"/>
        <v>0</v>
      </c>
      <c r="H150" s="359">
        <v>0</v>
      </c>
      <c r="I150" s="375">
        <f t="shared" si="50"/>
        <v>0</v>
      </c>
      <c r="J150" s="357">
        <v>0</v>
      </c>
    </row>
    <row r="151" spans="1:10" x14ac:dyDescent="0.2">
      <c r="A151" s="27" t="s">
        <v>277</v>
      </c>
      <c r="B151" s="360">
        <v>0</v>
      </c>
      <c r="C151" s="361">
        <v>0</v>
      </c>
      <c r="D151" s="362">
        <v>0</v>
      </c>
      <c r="E151" s="360">
        <v>0</v>
      </c>
      <c r="F151" s="363">
        <v>0</v>
      </c>
      <c r="G151" s="364">
        <f t="shared" si="51"/>
        <v>0</v>
      </c>
      <c r="H151" s="359">
        <v>0</v>
      </c>
      <c r="I151" s="375">
        <f t="shared" si="50"/>
        <v>0</v>
      </c>
      <c r="J151" s="357">
        <v>0</v>
      </c>
    </row>
    <row r="152" spans="1:10" x14ac:dyDescent="0.2">
      <c r="A152" s="356" t="s">
        <v>38</v>
      </c>
      <c r="B152" s="360">
        <v>0</v>
      </c>
      <c r="C152" s="361">
        <v>0</v>
      </c>
      <c r="D152" s="362">
        <v>0</v>
      </c>
      <c r="E152" s="360">
        <v>0</v>
      </c>
      <c r="F152" s="363">
        <v>0</v>
      </c>
      <c r="G152" s="364">
        <f t="shared" si="51"/>
        <v>0</v>
      </c>
      <c r="H152" s="359">
        <v>0</v>
      </c>
      <c r="I152" s="375">
        <f t="shared" si="50"/>
        <v>0</v>
      </c>
      <c r="J152" s="357">
        <v>0</v>
      </c>
    </row>
    <row r="153" spans="1:10" x14ac:dyDescent="0.2">
      <c r="A153" s="356" t="s">
        <v>262</v>
      </c>
      <c r="B153" s="360">
        <v>0</v>
      </c>
      <c r="C153" s="361">
        <v>0</v>
      </c>
      <c r="D153" s="362">
        <v>0</v>
      </c>
      <c r="E153" s="360">
        <v>0</v>
      </c>
      <c r="F153" s="363">
        <v>0</v>
      </c>
      <c r="G153" s="364">
        <f t="shared" si="51"/>
        <v>0</v>
      </c>
      <c r="H153" s="359">
        <v>0</v>
      </c>
      <c r="I153" s="375">
        <f t="shared" si="50"/>
        <v>0</v>
      </c>
      <c r="J153" s="357">
        <v>0</v>
      </c>
    </row>
    <row r="154" spans="1:10" x14ac:dyDescent="0.2">
      <c r="A154" s="27" t="s">
        <v>40</v>
      </c>
      <c r="B154" s="360">
        <v>0</v>
      </c>
      <c r="C154" s="361">
        <v>0</v>
      </c>
      <c r="D154" s="362">
        <v>0</v>
      </c>
      <c r="E154" s="360">
        <v>46600</v>
      </c>
      <c r="F154" s="363">
        <v>0</v>
      </c>
      <c r="G154" s="364">
        <f t="shared" si="51"/>
        <v>0</v>
      </c>
      <c r="H154" s="359">
        <v>0</v>
      </c>
      <c r="I154" s="375">
        <f t="shared" si="50"/>
        <v>0</v>
      </c>
      <c r="J154" s="357">
        <v>0</v>
      </c>
    </row>
    <row r="155" spans="1:10" ht="12.75" thickBot="1" x14ac:dyDescent="0.25">
      <c r="A155" s="27"/>
      <c r="B155" s="365"/>
      <c r="C155" s="366"/>
      <c r="D155" s="367"/>
      <c r="E155" s="365"/>
      <c r="F155" s="368"/>
      <c r="G155" s="369"/>
      <c r="H155" s="202"/>
      <c r="I155" s="376"/>
      <c r="J155" s="23"/>
    </row>
    <row r="156" spans="1:10" ht="12.75" thickBot="1" x14ac:dyDescent="0.25">
      <c r="A156" s="49" t="s">
        <v>55</v>
      </c>
      <c r="B156" s="370">
        <f>SUM(B124:B154)</f>
        <v>0</v>
      </c>
      <c r="C156" s="371">
        <f t="shared" ref="C156:G156" si="52">SUM(C124:C154)</f>
        <v>0</v>
      </c>
      <c r="D156" s="372">
        <f t="shared" si="52"/>
        <v>0</v>
      </c>
      <c r="E156" s="373">
        <f t="shared" si="52"/>
        <v>19516717</v>
      </c>
      <c r="F156" s="374">
        <f t="shared" si="52"/>
        <v>0</v>
      </c>
      <c r="G156" s="370">
        <f t="shared" si="52"/>
        <v>0</v>
      </c>
      <c r="H156" s="358">
        <v>0</v>
      </c>
      <c r="I156" s="377">
        <f>SUM(I124:I154)</f>
        <v>0</v>
      </c>
      <c r="J156" s="379">
        <v>0</v>
      </c>
    </row>
    <row r="157" spans="1:10" x14ac:dyDescent="0.2">
      <c r="A157" s="1" t="s">
        <v>57</v>
      </c>
      <c r="B157" s="2"/>
      <c r="C157" s="2"/>
      <c r="D157" s="2"/>
      <c r="E157" s="2"/>
      <c r="F157" s="2"/>
      <c r="G157" s="2"/>
      <c r="H157" s="2"/>
      <c r="I157" s="2"/>
      <c r="J157" s="73"/>
    </row>
    <row r="160" spans="1:10" ht="12.75" thickBot="1" x14ac:dyDescent="0.25">
      <c r="A160" s="7" t="s">
        <v>505</v>
      </c>
      <c r="B160" s="73"/>
      <c r="C160" s="73"/>
      <c r="D160" s="73"/>
      <c r="E160" s="73"/>
      <c r="F160" s="73"/>
      <c r="G160" s="73"/>
      <c r="H160" s="73"/>
      <c r="I160" s="73"/>
      <c r="J160" s="73"/>
    </row>
    <row r="161" spans="1:10" ht="12.75" thickBot="1" x14ac:dyDescent="0.25">
      <c r="A161" s="1080" t="s">
        <v>34</v>
      </c>
      <c r="B161" s="1090" t="s">
        <v>350</v>
      </c>
      <c r="C161" s="1086" t="s">
        <v>413</v>
      </c>
      <c r="D161" s="1091" t="s">
        <v>414</v>
      </c>
      <c r="E161" s="1084" t="s">
        <v>415</v>
      </c>
      <c r="F161" s="1088" t="s">
        <v>416</v>
      </c>
      <c r="G161" s="1082" t="s">
        <v>494</v>
      </c>
      <c r="H161" s="1084" t="s">
        <v>495</v>
      </c>
      <c r="I161" s="1082" t="s">
        <v>496</v>
      </c>
      <c r="J161" s="1086" t="s">
        <v>497</v>
      </c>
    </row>
    <row r="162" spans="1:10" ht="12.75" thickBot="1" x14ac:dyDescent="0.25">
      <c r="A162" s="1081"/>
      <c r="B162" s="1081"/>
      <c r="C162" s="1087"/>
      <c r="D162" s="1092"/>
      <c r="E162" s="1085"/>
      <c r="F162" s="1089"/>
      <c r="G162" s="1083"/>
      <c r="H162" s="1085"/>
      <c r="I162" s="1083"/>
      <c r="J162" s="1087"/>
    </row>
    <row r="163" spans="1:10" x14ac:dyDescent="0.2">
      <c r="A163" s="27" t="s">
        <v>37</v>
      </c>
      <c r="B163" s="360">
        <v>0</v>
      </c>
      <c r="C163" s="361">
        <v>0</v>
      </c>
      <c r="D163" s="362">
        <v>0</v>
      </c>
      <c r="E163" s="360">
        <v>0</v>
      </c>
      <c r="F163" s="363">
        <v>0</v>
      </c>
      <c r="G163" s="364">
        <f>D163-B163</f>
        <v>0</v>
      </c>
      <c r="H163" s="359">
        <v>0</v>
      </c>
      <c r="I163" s="375">
        <f t="shared" ref="I163:I193" si="53">F163-D163</f>
        <v>0</v>
      </c>
      <c r="J163" s="357">
        <v>0</v>
      </c>
    </row>
    <row r="164" spans="1:10" x14ac:dyDescent="0.2">
      <c r="A164" s="27" t="s">
        <v>268</v>
      </c>
      <c r="B164" s="360">
        <v>0</v>
      </c>
      <c r="C164" s="361">
        <v>0</v>
      </c>
      <c r="D164" s="362">
        <v>1005000</v>
      </c>
      <c r="E164" s="360">
        <v>0</v>
      </c>
      <c r="F164" s="363">
        <v>0</v>
      </c>
      <c r="G164" s="364">
        <f>D164-B164</f>
        <v>1005000</v>
      </c>
      <c r="H164" s="359">
        <v>1</v>
      </c>
      <c r="I164" s="375">
        <f t="shared" si="53"/>
        <v>-1005000</v>
      </c>
      <c r="J164" s="357">
        <f t="shared" ref="J164:J176" si="54">I164/D164</f>
        <v>-1</v>
      </c>
    </row>
    <row r="165" spans="1:10" x14ac:dyDescent="0.2">
      <c r="A165" s="356" t="s">
        <v>36</v>
      </c>
      <c r="B165" s="360">
        <v>0</v>
      </c>
      <c r="C165" s="361">
        <v>0</v>
      </c>
      <c r="D165" s="362">
        <v>0</v>
      </c>
      <c r="E165" s="360">
        <v>0</v>
      </c>
      <c r="F165" s="363">
        <v>0</v>
      </c>
      <c r="G165" s="364">
        <f t="shared" ref="G165:G175" si="55">D165-B165</f>
        <v>0</v>
      </c>
      <c r="H165" s="359">
        <v>0</v>
      </c>
      <c r="I165" s="375">
        <f t="shared" si="53"/>
        <v>0</v>
      </c>
      <c r="J165" s="357">
        <v>0</v>
      </c>
    </row>
    <row r="166" spans="1:10" x14ac:dyDescent="0.2">
      <c r="A166" s="356" t="s">
        <v>30</v>
      </c>
      <c r="B166" s="360">
        <v>0</v>
      </c>
      <c r="C166" s="361">
        <v>0</v>
      </c>
      <c r="D166" s="362">
        <v>0</v>
      </c>
      <c r="E166" s="360">
        <v>0</v>
      </c>
      <c r="F166" s="363">
        <v>0</v>
      </c>
      <c r="G166" s="364">
        <f t="shared" si="55"/>
        <v>0</v>
      </c>
      <c r="H166" s="359">
        <v>0</v>
      </c>
      <c r="I166" s="375">
        <f t="shared" si="53"/>
        <v>0</v>
      </c>
      <c r="J166" s="357">
        <v>0</v>
      </c>
    </row>
    <row r="167" spans="1:10" x14ac:dyDescent="0.2">
      <c r="A167" s="27" t="s">
        <v>27</v>
      </c>
      <c r="B167" s="360">
        <v>0</v>
      </c>
      <c r="C167" s="361">
        <v>0</v>
      </c>
      <c r="D167" s="362">
        <v>0</v>
      </c>
      <c r="E167" s="360">
        <v>0</v>
      </c>
      <c r="F167" s="363">
        <v>0</v>
      </c>
      <c r="G167" s="364">
        <f t="shared" si="55"/>
        <v>0</v>
      </c>
      <c r="H167" s="359">
        <v>0</v>
      </c>
      <c r="I167" s="375">
        <f t="shared" si="53"/>
        <v>0</v>
      </c>
      <c r="J167" s="357">
        <v>0</v>
      </c>
    </row>
    <row r="168" spans="1:10" x14ac:dyDescent="0.2">
      <c r="A168" s="27" t="s">
        <v>265</v>
      </c>
      <c r="B168" s="360">
        <v>0</v>
      </c>
      <c r="C168" s="361">
        <v>0</v>
      </c>
      <c r="D168" s="362">
        <v>0</v>
      </c>
      <c r="E168" s="360">
        <v>0</v>
      </c>
      <c r="F168" s="363">
        <v>0</v>
      </c>
      <c r="G168" s="364">
        <f t="shared" si="55"/>
        <v>0</v>
      </c>
      <c r="H168" s="359">
        <v>0</v>
      </c>
      <c r="I168" s="375">
        <f t="shared" si="53"/>
        <v>0</v>
      </c>
      <c r="J168" s="357">
        <v>0</v>
      </c>
    </row>
    <row r="169" spans="1:10" x14ac:dyDescent="0.2">
      <c r="A169" s="27" t="s">
        <v>278</v>
      </c>
      <c r="B169" s="360">
        <v>0</v>
      </c>
      <c r="C169" s="361">
        <v>0</v>
      </c>
      <c r="D169" s="362">
        <v>0</v>
      </c>
      <c r="E169" s="360">
        <v>0</v>
      </c>
      <c r="F169" s="363">
        <v>0</v>
      </c>
      <c r="G169" s="364">
        <f t="shared" si="55"/>
        <v>0</v>
      </c>
      <c r="H169" s="359">
        <v>0</v>
      </c>
      <c r="I169" s="375">
        <f t="shared" si="53"/>
        <v>0</v>
      </c>
      <c r="J169" s="357">
        <v>0</v>
      </c>
    </row>
    <row r="170" spans="1:10" x14ac:dyDescent="0.2">
      <c r="A170" s="356" t="s">
        <v>32</v>
      </c>
      <c r="B170" s="360">
        <v>0</v>
      </c>
      <c r="C170" s="361">
        <v>0</v>
      </c>
      <c r="D170" s="362">
        <v>0</v>
      </c>
      <c r="E170" s="360">
        <v>0</v>
      </c>
      <c r="F170" s="363">
        <v>0</v>
      </c>
      <c r="G170" s="364">
        <f t="shared" si="55"/>
        <v>0</v>
      </c>
      <c r="H170" s="359">
        <v>0</v>
      </c>
      <c r="I170" s="375">
        <f t="shared" si="53"/>
        <v>0</v>
      </c>
      <c r="J170" s="357">
        <v>0</v>
      </c>
    </row>
    <row r="171" spans="1:10" x14ac:dyDescent="0.2">
      <c r="A171" s="27" t="s">
        <v>274</v>
      </c>
      <c r="B171" s="360">
        <v>0</v>
      </c>
      <c r="C171" s="361">
        <v>0</v>
      </c>
      <c r="D171" s="362">
        <v>0</v>
      </c>
      <c r="E171" s="360">
        <v>0</v>
      </c>
      <c r="F171" s="363">
        <v>0</v>
      </c>
      <c r="G171" s="364">
        <f t="shared" si="55"/>
        <v>0</v>
      </c>
      <c r="H171" s="359">
        <v>0</v>
      </c>
      <c r="I171" s="375">
        <f t="shared" si="53"/>
        <v>0</v>
      </c>
      <c r="J171" s="357">
        <v>0</v>
      </c>
    </row>
    <row r="172" spans="1:10" x14ac:dyDescent="0.2">
      <c r="A172" s="27" t="s">
        <v>272</v>
      </c>
      <c r="B172" s="360">
        <v>0</v>
      </c>
      <c r="C172" s="361">
        <v>0</v>
      </c>
      <c r="D172" s="362">
        <v>0</v>
      </c>
      <c r="E172" s="360">
        <v>0</v>
      </c>
      <c r="F172" s="363">
        <v>0</v>
      </c>
      <c r="G172" s="364">
        <f t="shared" si="55"/>
        <v>0</v>
      </c>
      <c r="H172" s="359">
        <v>0</v>
      </c>
      <c r="I172" s="375">
        <f t="shared" si="53"/>
        <v>0</v>
      </c>
      <c r="J172" s="357">
        <v>0</v>
      </c>
    </row>
    <row r="173" spans="1:10" x14ac:dyDescent="0.2">
      <c r="A173" s="27" t="s">
        <v>269</v>
      </c>
      <c r="B173" s="360">
        <v>0</v>
      </c>
      <c r="C173" s="361">
        <v>0</v>
      </c>
      <c r="D173" s="362">
        <v>0</v>
      </c>
      <c r="E173" s="360">
        <v>0</v>
      </c>
      <c r="F173" s="363">
        <v>0</v>
      </c>
      <c r="G173" s="364">
        <f t="shared" si="55"/>
        <v>0</v>
      </c>
      <c r="H173" s="359">
        <v>0</v>
      </c>
      <c r="I173" s="375">
        <f t="shared" si="53"/>
        <v>0</v>
      </c>
      <c r="J173" s="357">
        <v>0</v>
      </c>
    </row>
    <row r="174" spans="1:10" x14ac:dyDescent="0.2">
      <c r="A174" s="27" t="s">
        <v>276</v>
      </c>
      <c r="B174" s="360">
        <v>0</v>
      </c>
      <c r="C174" s="361">
        <v>0</v>
      </c>
      <c r="D174" s="362">
        <v>0</v>
      </c>
      <c r="E174" s="360">
        <v>0</v>
      </c>
      <c r="F174" s="363">
        <v>0</v>
      </c>
      <c r="G174" s="364">
        <f t="shared" si="55"/>
        <v>0</v>
      </c>
      <c r="H174" s="359">
        <v>0</v>
      </c>
      <c r="I174" s="375">
        <f t="shared" si="53"/>
        <v>0</v>
      </c>
      <c r="J174" s="357">
        <v>0</v>
      </c>
    </row>
    <row r="175" spans="1:10" x14ac:dyDescent="0.2">
      <c r="A175" s="27" t="s">
        <v>498</v>
      </c>
      <c r="B175" s="360">
        <v>0</v>
      </c>
      <c r="C175" s="361">
        <v>0</v>
      </c>
      <c r="D175" s="362">
        <v>0</v>
      </c>
      <c r="E175" s="360">
        <v>0</v>
      </c>
      <c r="F175" s="363">
        <v>0</v>
      </c>
      <c r="G175" s="364">
        <f t="shared" si="55"/>
        <v>0</v>
      </c>
      <c r="H175" s="359">
        <v>0</v>
      </c>
      <c r="I175" s="375">
        <f t="shared" si="53"/>
        <v>0</v>
      </c>
      <c r="J175" s="357">
        <v>0</v>
      </c>
    </row>
    <row r="176" spans="1:10" x14ac:dyDescent="0.2">
      <c r="A176" s="27" t="s">
        <v>35</v>
      </c>
      <c r="B176" s="360">
        <v>29185774</v>
      </c>
      <c r="C176" s="361">
        <v>185774</v>
      </c>
      <c r="D176" s="362">
        <v>29500000</v>
      </c>
      <c r="E176" s="360">
        <v>4500000</v>
      </c>
      <c r="F176" s="363">
        <v>0</v>
      </c>
      <c r="G176" s="364">
        <f>D176-B176</f>
        <v>314226</v>
      </c>
      <c r="H176" s="359">
        <f t="shared" ref="H176" si="56">G176/B176</f>
        <v>1.076640968987151E-2</v>
      </c>
      <c r="I176" s="375">
        <f>F176-D176</f>
        <v>-29500000</v>
      </c>
      <c r="J176" s="357">
        <f t="shared" si="54"/>
        <v>-1</v>
      </c>
    </row>
    <row r="177" spans="1:10" x14ac:dyDescent="0.2">
      <c r="A177" s="27" t="s">
        <v>31</v>
      </c>
      <c r="B177" s="360">
        <v>0</v>
      </c>
      <c r="C177" s="361">
        <v>0</v>
      </c>
      <c r="D177" s="362">
        <v>0</v>
      </c>
      <c r="E177" s="360">
        <v>0</v>
      </c>
      <c r="F177" s="363">
        <v>0</v>
      </c>
      <c r="G177" s="364">
        <f t="shared" ref="G177:G193" si="57">D177-B177</f>
        <v>0</v>
      </c>
      <c r="H177" s="359">
        <v>0</v>
      </c>
      <c r="I177" s="375">
        <f t="shared" si="53"/>
        <v>0</v>
      </c>
      <c r="J177" s="357">
        <v>0</v>
      </c>
    </row>
    <row r="178" spans="1:10" x14ac:dyDescent="0.2">
      <c r="A178" s="27" t="s">
        <v>29</v>
      </c>
      <c r="B178" s="360">
        <v>0</v>
      </c>
      <c r="C178" s="361">
        <v>0</v>
      </c>
      <c r="D178" s="362">
        <v>0</v>
      </c>
      <c r="E178" s="360">
        <v>0</v>
      </c>
      <c r="F178" s="363">
        <v>0</v>
      </c>
      <c r="G178" s="364">
        <f t="shared" si="57"/>
        <v>0</v>
      </c>
      <c r="H178" s="359">
        <v>0</v>
      </c>
      <c r="I178" s="375">
        <f t="shared" si="53"/>
        <v>0</v>
      </c>
      <c r="J178" s="357">
        <v>0</v>
      </c>
    </row>
    <row r="179" spans="1:10" x14ac:dyDescent="0.2">
      <c r="A179" s="27" t="s">
        <v>270</v>
      </c>
      <c r="B179" s="360">
        <v>0</v>
      </c>
      <c r="C179" s="361">
        <v>0</v>
      </c>
      <c r="D179" s="362">
        <v>0</v>
      </c>
      <c r="E179" s="360">
        <v>0</v>
      </c>
      <c r="F179" s="363">
        <v>0</v>
      </c>
      <c r="G179" s="364">
        <f t="shared" si="57"/>
        <v>0</v>
      </c>
      <c r="H179" s="359">
        <v>0</v>
      </c>
      <c r="I179" s="375">
        <f t="shared" si="53"/>
        <v>0</v>
      </c>
      <c r="J179" s="357">
        <v>0</v>
      </c>
    </row>
    <row r="180" spans="1:10" x14ac:dyDescent="0.2">
      <c r="A180" s="27" t="s">
        <v>39</v>
      </c>
      <c r="B180" s="360">
        <v>0</v>
      </c>
      <c r="C180" s="361">
        <v>0</v>
      </c>
      <c r="D180" s="362">
        <v>0</v>
      </c>
      <c r="E180" s="360">
        <v>0</v>
      </c>
      <c r="F180" s="363">
        <v>0</v>
      </c>
      <c r="G180" s="364">
        <f t="shared" si="57"/>
        <v>0</v>
      </c>
      <c r="H180" s="359">
        <v>0</v>
      </c>
      <c r="I180" s="375">
        <f t="shared" si="53"/>
        <v>0</v>
      </c>
      <c r="J180" s="357">
        <v>0</v>
      </c>
    </row>
    <row r="181" spans="1:10" x14ac:dyDescent="0.2">
      <c r="A181" s="27" t="s">
        <v>42</v>
      </c>
      <c r="B181" s="360">
        <v>0</v>
      </c>
      <c r="C181" s="361">
        <v>0</v>
      </c>
      <c r="D181" s="362">
        <v>0</v>
      </c>
      <c r="E181" s="360">
        <v>0</v>
      </c>
      <c r="F181" s="363">
        <v>0</v>
      </c>
      <c r="G181" s="364">
        <f t="shared" si="57"/>
        <v>0</v>
      </c>
      <c r="H181" s="359">
        <v>0</v>
      </c>
      <c r="I181" s="375">
        <f t="shared" si="53"/>
        <v>0</v>
      </c>
      <c r="J181" s="357">
        <v>0</v>
      </c>
    </row>
    <row r="182" spans="1:10" x14ac:dyDescent="0.2">
      <c r="A182" s="27" t="s">
        <v>267</v>
      </c>
      <c r="B182" s="360">
        <v>0</v>
      </c>
      <c r="C182" s="361">
        <v>0</v>
      </c>
      <c r="D182" s="362">
        <v>0</v>
      </c>
      <c r="E182" s="360">
        <v>0</v>
      </c>
      <c r="F182" s="363">
        <v>0</v>
      </c>
      <c r="G182" s="364">
        <f t="shared" si="57"/>
        <v>0</v>
      </c>
      <c r="H182" s="359">
        <v>0</v>
      </c>
      <c r="I182" s="375">
        <f t="shared" si="53"/>
        <v>0</v>
      </c>
      <c r="J182" s="357">
        <v>0</v>
      </c>
    </row>
    <row r="183" spans="1:10" x14ac:dyDescent="0.2">
      <c r="A183" s="27" t="s">
        <v>271</v>
      </c>
      <c r="B183" s="360">
        <v>0</v>
      </c>
      <c r="C183" s="361">
        <v>0</v>
      </c>
      <c r="D183" s="362">
        <v>0</v>
      </c>
      <c r="E183" s="360">
        <v>0</v>
      </c>
      <c r="F183" s="363">
        <v>0</v>
      </c>
      <c r="G183" s="364">
        <f t="shared" si="57"/>
        <v>0</v>
      </c>
      <c r="H183" s="359">
        <v>0</v>
      </c>
      <c r="I183" s="375">
        <f t="shared" si="53"/>
        <v>0</v>
      </c>
      <c r="J183" s="357">
        <v>0</v>
      </c>
    </row>
    <row r="184" spans="1:10" x14ac:dyDescent="0.2">
      <c r="A184" s="27" t="s">
        <v>264</v>
      </c>
      <c r="B184" s="360">
        <v>0</v>
      </c>
      <c r="C184" s="361">
        <v>0</v>
      </c>
      <c r="D184" s="362">
        <v>0</v>
      </c>
      <c r="E184" s="360">
        <v>0</v>
      </c>
      <c r="F184" s="363">
        <v>0</v>
      </c>
      <c r="G184" s="364">
        <f t="shared" si="57"/>
        <v>0</v>
      </c>
      <c r="H184" s="359">
        <v>0</v>
      </c>
      <c r="I184" s="375">
        <f t="shared" si="53"/>
        <v>0</v>
      </c>
      <c r="J184" s="357">
        <v>0</v>
      </c>
    </row>
    <row r="185" spans="1:10" x14ac:dyDescent="0.2">
      <c r="A185" s="27" t="s">
        <v>266</v>
      </c>
      <c r="B185" s="360">
        <v>0</v>
      </c>
      <c r="C185" s="361">
        <v>0</v>
      </c>
      <c r="D185" s="362">
        <v>0</v>
      </c>
      <c r="E185" s="360">
        <v>0</v>
      </c>
      <c r="F185" s="363">
        <v>0</v>
      </c>
      <c r="G185" s="364">
        <f t="shared" si="57"/>
        <v>0</v>
      </c>
      <c r="H185" s="359">
        <v>0</v>
      </c>
      <c r="I185" s="375">
        <f t="shared" si="53"/>
        <v>0</v>
      </c>
      <c r="J185" s="357">
        <v>0</v>
      </c>
    </row>
    <row r="186" spans="1:10" x14ac:dyDescent="0.2">
      <c r="A186" s="356" t="s">
        <v>28</v>
      </c>
      <c r="B186" s="360">
        <v>0</v>
      </c>
      <c r="C186" s="361">
        <v>0</v>
      </c>
      <c r="D186" s="362">
        <v>0</v>
      </c>
      <c r="E186" s="360">
        <v>0</v>
      </c>
      <c r="F186" s="363">
        <v>0</v>
      </c>
      <c r="G186" s="364">
        <f t="shared" si="57"/>
        <v>0</v>
      </c>
      <c r="H186" s="359">
        <v>0</v>
      </c>
      <c r="I186" s="375">
        <f t="shared" si="53"/>
        <v>0</v>
      </c>
      <c r="J186" s="357">
        <v>0</v>
      </c>
    </row>
    <row r="187" spans="1:10" x14ac:dyDescent="0.2">
      <c r="A187" s="27" t="s">
        <v>273</v>
      </c>
      <c r="B187" s="360">
        <v>0</v>
      </c>
      <c r="C187" s="361">
        <v>0</v>
      </c>
      <c r="D187" s="362">
        <v>0</v>
      </c>
      <c r="E187" s="360">
        <v>0</v>
      </c>
      <c r="F187" s="363">
        <v>0</v>
      </c>
      <c r="G187" s="364">
        <f t="shared" si="57"/>
        <v>0</v>
      </c>
      <c r="H187" s="359">
        <v>0</v>
      </c>
      <c r="I187" s="375">
        <f t="shared" si="53"/>
        <v>0</v>
      </c>
      <c r="J187" s="357">
        <v>0</v>
      </c>
    </row>
    <row r="188" spans="1:10" x14ac:dyDescent="0.2">
      <c r="A188" s="27" t="s">
        <v>275</v>
      </c>
      <c r="B188" s="360">
        <v>0</v>
      </c>
      <c r="C188" s="361">
        <v>0</v>
      </c>
      <c r="D188" s="362">
        <v>0</v>
      </c>
      <c r="E188" s="360">
        <v>0</v>
      </c>
      <c r="F188" s="363">
        <v>0</v>
      </c>
      <c r="G188" s="364">
        <f t="shared" si="57"/>
        <v>0</v>
      </c>
      <c r="H188" s="359">
        <v>0</v>
      </c>
      <c r="I188" s="375">
        <f t="shared" si="53"/>
        <v>0</v>
      </c>
      <c r="J188" s="357">
        <v>0</v>
      </c>
    </row>
    <row r="189" spans="1:10" x14ac:dyDescent="0.2">
      <c r="A189" s="27" t="s">
        <v>263</v>
      </c>
      <c r="B189" s="360">
        <v>0</v>
      </c>
      <c r="C189" s="361">
        <v>0</v>
      </c>
      <c r="D189" s="362">
        <v>0</v>
      </c>
      <c r="E189" s="360">
        <v>0</v>
      </c>
      <c r="F189" s="363">
        <v>0</v>
      </c>
      <c r="G189" s="364">
        <f t="shared" si="57"/>
        <v>0</v>
      </c>
      <c r="H189" s="359">
        <v>0</v>
      </c>
      <c r="I189" s="375">
        <f t="shared" si="53"/>
        <v>0</v>
      </c>
      <c r="J189" s="357">
        <v>0</v>
      </c>
    </row>
    <row r="190" spans="1:10" x14ac:dyDescent="0.2">
      <c r="A190" s="27" t="s">
        <v>277</v>
      </c>
      <c r="B190" s="360">
        <v>0</v>
      </c>
      <c r="C190" s="361">
        <v>0</v>
      </c>
      <c r="D190" s="362">
        <v>0</v>
      </c>
      <c r="E190" s="360">
        <v>0</v>
      </c>
      <c r="F190" s="363">
        <v>0</v>
      </c>
      <c r="G190" s="364">
        <f t="shared" si="57"/>
        <v>0</v>
      </c>
      <c r="H190" s="359">
        <v>0</v>
      </c>
      <c r="I190" s="375">
        <f t="shared" si="53"/>
        <v>0</v>
      </c>
      <c r="J190" s="357">
        <v>0</v>
      </c>
    </row>
    <row r="191" spans="1:10" x14ac:dyDescent="0.2">
      <c r="A191" s="356" t="s">
        <v>38</v>
      </c>
      <c r="B191" s="360">
        <v>0</v>
      </c>
      <c r="C191" s="361">
        <v>0</v>
      </c>
      <c r="D191" s="362">
        <v>0</v>
      </c>
      <c r="E191" s="360">
        <v>0</v>
      </c>
      <c r="F191" s="363">
        <v>0</v>
      </c>
      <c r="G191" s="364">
        <f t="shared" si="57"/>
        <v>0</v>
      </c>
      <c r="H191" s="359">
        <v>0</v>
      </c>
      <c r="I191" s="375">
        <f t="shared" si="53"/>
        <v>0</v>
      </c>
      <c r="J191" s="357">
        <v>0</v>
      </c>
    </row>
    <row r="192" spans="1:10" x14ac:dyDescent="0.2">
      <c r="A192" s="356" t="s">
        <v>262</v>
      </c>
      <c r="B192" s="360">
        <v>0</v>
      </c>
      <c r="C192" s="361">
        <v>0</v>
      </c>
      <c r="D192" s="362">
        <v>0</v>
      </c>
      <c r="E192" s="360">
        <v>0</v>
      </c>
      <c r="F192" s="363">
        <v>0</v>
      </c>
      <c r="G192" s="364">
        <f t="shared" si="57"/>
        <v>0</v>
      </c>
      <c r="H192" s="359">
        <v>0</v>
      </c>
      <c r="I192" s="375">
        <f t="shared" si="53"/>
        <v>0</v>
      </c>
      <c r="J192" s="357">
        <v>0</v>
      </c>
    </row>
    <row r="193" spans="1:10" x14ac:dyDescent="0.2">
      <c r="A193" s="27" t="s">
        <v>40</v>
      </c>
      <c r="B193" s="360">
        <v>0</v>
      </c>
      <c r="C193" s="361">
        <v>0</v>
      </c>
      <c r="D193" s="362">
        <v>0</v>
      </c>
      <c r="E193" s="360">
        <v>0</v>
      </c>
      <c r="F193" s="363">
        <v>0</v>
      </c>
      <c r="G193" s="364">
        <f t="shared" si="57"/>
        <v>0</v>
      </c>
      <c r="H193" s="359">
        <v>0</v>
      </c>
      <c r="I193" s="375">
        <f t="shared" si="53"/>
        <v>0</v>
      </c>
      <c r="J193" s="357">
        <v>0</v>
      </c>
    </row>
    <row r="194" spans="1:10" ht="12.75" thickBot="1" x14ac:dyDescent="0.25">
      <c r="A194" s="27"/>
      <c r="B194" s="365"/>
      <c r="C194" s="366"/>
      <c r="D194" s="367"/>
      <c r="E194" s="365"/>
      <c r="F194" s="368"/>
      <c r="G194" s="369"/>
      <c r="H194" s="202"/>
      <c r="I194" s="376"/>
      <c r="J194" s="23"/>
    </row>
    <row r="195" spans="1:10" ht="12.75" thickBot="1" x14ac:dyDescent="0.25">
      <c r="A195" s="49" t="s">
        <v>55</v>
      </c>
      <c r="B195" s="370">
        <f>SUM(B163:B193)</f>
        <v>29185774</v>
      </c>
      <c r="C195" s="371">
        <f t="shared" ref="C195:G195" si="58">SUM(C163:C193)</f>
        <v>185774</v>
      </c>
      <c r="D195" s="372">
        <f t="shared" si="58"/>
        <v>30505000</v>
      </c>
      <c r="E195" s="373">
        <f t="shared" si="58"/>
        <v>4500000</v>
      </c>
      <c r="F195" s="374">
        <f t="shared" si="58"/>
        <v>0</v>
      </c>
      <c r="G195" s="370">
        <f t="shared" si="58"/>
        <v>1319226</v>
      </c>
      <c r="H195" s="358">
        <f>G195/B195</f>
        <v>4.5200994155577302E-2</v>
      </c>
      <c r="I195" s="377">
        <f>SUM(I163:I193)</f>
        <v>-30505000</v>
      </c>
      <c r="J195" s="379">
        <f t="shared" ref="J195" si="59">I195/D195</f>
        <v>-1</v>
      </c>
    </row>
    <row r="196" spans="1:10" x14ac:dyDescent="0.2">
      <c r="A196" s="1" t="s">
        <v>57</v>
      </c>
      <c r="B196" s="2"/>
      <c r="C196" s="2"/>
      <c r="D196" s="2"/>
      <c r="E196" s="2"/>
      <c r="F196" s="2"/>
      <c r="G196" s="2"/>
      <c r="H196" s="2"/>
      <c r="I196" s="2"/>
      <c r="J196" s="73"/>
    </row>
    <row r="199" spans="1:10" ht="12.75" thickBot="1" x14ac:dyDescent="0.25">
      <c r="A199" s="7" t="s">
        <v>506</v>
      </c>
      <c r="B199" s="73"/>
      <c r="C199" s="73"/>
      <c r="D199" s="73"/>
      <c r="E199" s="73"/>
      <c r="F199" s="73"/>
      <c r="G199" s="73"/>
      <c r="H199" s="73"/>
      <c r="I199" s="73"/>
      <c r="J199" s="73"/>
    </row>
    <row r="200" spans="1:10" ht="12.75" thickBot="1" x14ac:dyDescent="0.25">
      <c r="A200" s="1080" t="s">
        <v>34</v>
      </c>
      <c r="B200" s="1090" t="s">
        <v>350</v>
      </c>
      <c r="C200" s="1086" t="s">
        <v>413</v>
      </c>
      <c r="D200" s="1091" t="s">
        <v>414</v>
      </c>
      <c r="E200" s="1084" t="s">
        <v>415</v>
      </c>
      <c r="F200" s="1088" t="s">
        <v>416</v>
      </c>
      <c r="G200" s="1082" t="s">
        <v>494</v>
      </c>
      <c r="H200" s="1084" t="s">
        <v>495</v>
      </c>
      <c r="I200" s="1082" t="s">
        <v>496</v>
      </c>
      <c r="J200" s="1086" t="s">
        <v>497</v>
      </c>
    </row>
    <row r="201" spans="1:10" ht="12.75" thickBot="1" x14ac:dyDescent="0.25">
      <c r="A201" s="1081"/>
      <c r="B201" s="1081"/>
      <c r="C201" s="1087"/>
      <c r="D201" s="1092"/>
      <c r="E201" s="1085"/>
      <c r="F201" s="1089"/>
      <c r="G201" s="1083"/>
      <c r="H201" s="1085"/>
      <c r="I201" s="1083"/>
      <c r="J201" s="1087"/>
    </row>
    <row r="202" spans="1:10" x14ac:dyDescent="0.2">
      <c r="A202" s="27" t="s">
        <v>37</v>
      </c>
      <c r="B202" s="360">
        <v>120867</v>
      </c>
      <c r="C202" s="361">
        <v>91587</v>
      </c>
      <c r="D202" s="362">
        <v>0</v>
      </c>
      <c r="E202" s="360">
        <v>16000</v>
      </c>
      <c r="F202" s="363">
        <v>0</v>
      </c>
      <c r="G202" s="364">
        <f>D202-B202</f>
        <v>-120867</v>
      </c>
      <c r="H202" s="359">
        <f>G202/B202</f>
        <v>-1</v>
      </c>
      <c r="I202" s="375">
        <f t="shared" ref="I202:I232" si="60">F202-D202</f>
        <v>0</v>
      </c>
      <c r="J202" s="357">
        <v>0</v>
      </c>
    </row>
    <row r="203" spans="1:10" x14ac:dyDescent="0.2">
      <c r="A203" s="27" t="s">
        <v>268</v>
      </c>
      <c r="B203" s="360">
        <v>11000</v>
      </c>
      <c r="C203" s="361">
        <v>30222</v>
      </c>
      <c r="D203" s="362">
        <v>0</v>
      </c>
      <c r="E203" s="360">
        <v>252056</v>
      </c>
      <c r="F203" s="363">
        <v>0</v>
      </c>
      <c r="G203" s="364">
        <f t="shared" ref="G203:G232" si="61">D203-B203</f>
        <v>-11000</v>
      </c>
      <c r="H203" s="359">
        <f t="shared" ref="H203:H232" si="62">G203/B203</f>
        <v>-1</v>
      </c>
      <c r="I203" s="375">
        <f t="shared" si="60"/>
        <v>0</v>
      </c>
      <c r="J203" s="357">
        <v>0</v>
      </c>
    </row>
    <row r="204" spans="1:10" x14ac:dyDescent="0.2">
      <c r="A204" s="356" t="s">
        <v>36</v>
      </c>
      <c r="B204" s="360">
        <v>0</v>
      </c>
      <c r="C204" s="361">
        <v>0</v>
      </c>
      <c r="D204" s="362">
        <v>0</v>
      </c>
      <c r="E204" s="360">
        <v>0</v>
      </c>
      <c r="F204" s="363">
        <v>0</v>
      </c>
      <c r="G204" s="364">
        <f t="shared" si="61"/>
        <v>0</v>
      </c>
      <c r="H204" s="359">
        <v>0</v>
      </c>
      <c r="I204" s="375">
        <f t="shared" si="60"/>
        <v>0</v>
      </c>
      <c r="J204" s="357">
        <v>0</v>
      </c>
    </row>
    <row r="205" spans="1:10" x14ac:dyDescent="0.2">
      <c r="A205" s="356" t="s">
        <v>30</v>
      </c>
      <c r="B205" s="360">
        <v>0</v>
      </c>
      <c r="C205" s="361">
        <v>0</v>
      </c>
      <c r="D205" s="362">
        <v>0</v>
      </c>
      <c r="E205" s="360">
        <v>0</v>
      </c>
      <c r="F205" s="363">
        <v>0</v>
      </c>
      <c r="G205" s="364">
        <f t="shared" si="61"/>
        <v>0</v>
      </c>
      <c r="H205" s="359">
        <v>0</v>
      </c>
      <c r="I205" s="375">
        <f t="shared" si="60"/>
        <v>0</v>
      </c>
      <c r="J205" s="357">
        <v>0</v>
      </c>
    </row>
    <row r="206" spans="1:10" x14ac:dyDescent="0.2">
      <c r="A206" s="27" t="s">
        <v>27</v>
      </c>
      <c r="B206" s="360">
        <v>0</v>
      </c>
      <c r="C206" s="361">
        <v>0</v>
      </c>
      <c r="D206" s="362">
        <v>0</v>
      </c>
      <c r="E206" s="360">
        <v>5300</v>
      </c>
      <c r="F206" s="363">
        <v>0</v>
      </c>
      <c r="G206" s="364">
        <f t="shared" si="61"/>
        <v>0</v>
      </c>
      <c r="H206" s="359">
        <v>0</v>
      </c>
      <c r="I206" s="375">
        <f t="shared" si="60"/>
        <v>0</v>
      </c>
      <c r="J206" s="357">
        <v>0</v>
      </c>
    </row>
    <row r="207" spans="1:10" x14ac:dyDescent="0.2">
      <c r="A207" s="27" t="s">
        <v>265</v>
      </c>
      <c r="B207" s="360">
        <v>0</v>
      </c>
      <c r="C207" s="361">
        <v>0</v>
      </c>
      <c r="D207" s="362">
        <v>0</v>
      </c>
      <c r="E207" s="360">
        <v>0</v>
      </c>
      <c r="F207" s="363">
        <v>0</v>
      </c>
      <c r="G207" s="364">
        <f t="shared" si="61"/>
        <v>0</v>
      </c>
      <c r="H207" s="359">
        <v>0</v>
      </c>
      <c r="I207" s="375">
        <f t="shared" si="60"/>
        <v>0</v>
      </c>
      <c r="J207" s="357">
        <v>0</v>
      </c>
    </row>
    <row r="208" spans="1:10" x14ac:dyDescent="0.2">
      <c r="A208" s="27" t="s">
        <v>278</v>
      </c>
      <c r="B208" s="360">
        <v>59251</v>
      </c>
      <c r="C208" s="361">
        <v>68652</v>
      </c>
      <c r="D208" s="362">
        <v>0</v>
      </c>
      <c r="E208" s="360">
        <v>5958</v>
      </c>
      <c r="F208" s="363">
        <v>0</v>
      </c>
      <c r="G208" s="364">
        <f t="shared" si="61"/>
        <v>-59251</v>
      </c>
      <c r="H208" s="359">
        <f t="shared" si="62"/>
        <v>-1</v>
      </c>
      <c r="I208" s="375">
        <f>F208-D208</f>
        <v>0</v>
      </c>
      <c r="J208" s="357">
        <v>0</v>
      </c>
    </row>
    <row r="209" spans="1:10" x14ac:dyDescent="0.2">
      <c r="A209" s="356" t="s">
        <v>32</v>
      </c>
      <c r="B209" s="360">
        <v>0</v>
      </c>
      <c r="C209" s="361">
        <v>0</v>
      </c>
      <c r="D209" s="362">
        <v>0</v>
      </c>
      <c r="E209" s="360">
        <v>0</v>
      </c>
      <c r="F209" s="363">
        <v>0</v>
      </c>
      <c r="G209" s="364">
        <f t="shared" si="61"/>
        <v>0</v>
      </c>
      <c r="H209" s="359">
        <v>0</v>
      </c>
      <c r="I209" s="375">
        <f t="shared" si="60"/>
        <v>0</v>
      </c>
      <c r="J209" s="357">
        <v>0</v>
      </c>
    </row>
    <row r="210" spans="1:10" x14ac:dyDescent="0.2">
      <c r="A210" s="27" t="s">
        <v>274</v>
      </c>
      <c r="B210" s="360">
        <v>15637313</v>
      </c>
      <c r="C210" s="361">
        <v>15859613</v>
      </c>
      <c r="D210" s="362">
        <v>15655314</v>
      </c>
      <c r="E210" s="360">
        <v>15655314</v>
      </c>
      <c r="F210" s="363">
        <v>15665037</v>
      </c>
      <c r="G210" s="364">
        <f t="shared" si="61"/>
        <v>18001</v>
      </c>
      <c r="H210" s="359">
        <f t="shared" si="62"/>
        <v>1.1511568515639484E-3</v>
      </c>
      <c r="I210" s="375">
        <f t="shared" si="60"/>
        <v>9723</v>
      </c>
      <c r="J210" s="357">
        <v>1</v>
      </c>
    </row>
    <row r="211" spans="1:10" x14ac:dyDescent="0.2">
      <c r="A211" s="27" t="s">
        <v>272</v>
      </c>
      <c r="B211" s="360">
        <v>4595</v>
      </c>
      <c r="C211" s="361">
        <v>880</v>
      </c>
      <c r="D211" s="362">
        <v>0</v>
      </c>
      <c r="E211" s="360">
        <v>0</v>
      </c>
      <c r="F211" s="363">
        <v>0</v>
      </c>
      <c r="G211" s="364">
        <f t="shared" si="61"/>
        <v>-4595</v>
      </c>
      <c r="H211" s="359">
        <f t="shared" si="62"/>
        <v>-1</v>
      </c>
      <c r="I211" s="375">
        <f t="shared" si="60"/>
        <v>0</v>
      </c>
      <c r="J211" s="357">
        <v>0</v>
      </c>
    </row>
    <row r="212" spans="1:10" x14ac:dyDescent="0.2">
      <c r="A212" s="27" t="s">
        <v>269</v>
      </c>
      <c r="B212" s="360">
        <v>369998</v>
      </c>
      <c r="C212" s="361">
        <v>326132</v>
      </c>
      <c r="D212" s="362">
        <v>0</v>
      </c>
      <c r="E212" s="360">
        <v>93966</v>
      </c>
      <c r="F212" s="363">
        <v>0</v>
      </c>
      <c r="G212" s="364">
        <f t="shared" si="61"/>
        <v>-369998</v>
      </c>
      <c r="H212" s="359">
        <f t="shared" si="62"/>
        <v>-1</v>
      </c>
      <c r="I212" s="375">
        <f t="shared" si="60"/>
        <v>0</v>
      </c>
      <c r="J212" s="357">
        <v>0</v>
      </c>
    </row>
    <row r="213" spans="1:10" x14ac:dyDescent="0.2">
      <c r="A213" s="27" t="s">
        <v>276</v>
      </c>
      <c r="B213" s="360">
        <v>0</v>
      </c>
      <c r="C213" s="361">
        <v>0</v>
      </c>
      <c r="D213" s="362">
        <v>0</v>
      </c>
      <c r="E213" s="360">
        <v>0</v>
      </c>
      <c r="F213" s="363">
        <v>0</v>
      </c>
      <c r="G213" s="364">
        <f t="shared" si="61"/>
        <v>0</v>
      </c>
      <c r="H213" s="359">
        <v>0</v>
      </c>
      <c r="I213" s="375">
        <f t="shared" si="60"/>
        <v>0</v>
      </c>
      <c r="J213" s="357">
        <v>0</v>
      </c>
    </row>
    <row r="214" spans="1:10" x14ac:dyDescent="0.2">
      <c r="A214" s="27" t="s">
        <v>498</v>
      </c>
      <c r="B214" s="360">
        <v>0</v>
      </c>
      <c r="C214" s="361">
        <v>185898</v>
      </c>
      <c r="D214" s="362">
        <v>0</v>
      </c>
      <c r="E214" s="360">
        <v>0</v>
      </c>
      <c r="F214" s="363">
        <v>0</v>
      </c>
      <c r="G214" s="364">
        <f t="shared" si="61"/>
        <v>0</v>
      </c>
      <c r="H214" s="359">
        <v>0</v>
      </c>
      <c r="I214" s="375">
        <f t="shared" si="60"/>
        <v>0</v>
      </c>
      <c r="J214" s="357">
        <v>0</v>
      </c>
    </row>
    <row r="215" spans="1:10" x14ac:dyDescent="0.2">
      <c r="A215" s="27" t="s">
        <v>35</v>
      </c>
      <c r="B215" s="360">
        <v>89828</v>
      </c>
      <c r="C215" s="361">
        <v>848504</v>
      </c>
      <c r="D215" s="362">
        <v>0</v>
      </c>
      <c r="E215" s="360">
        <v>1298558</v>
      </c>
      <c r="F215" s="363">
        <v>88000</v>
      </c>
      <c r="G215" s="364">
        <f t="shared" si="61"/>
        <v>-89828</v>
      </c>
      <c r="H215" s="359">
        <f t="shared" si="62"/>
        <v>-1</v>
      </c>
      <c r="I215" s="375">
        <f t="shared" si="60"/>
        <v>88000</v>
      </c>
      <c r="J215" s="357">
        <v>1</v>
      </c>
    </row>
    <row r="216" spans="1:10" x14ac:dyDescent="0.2">
      <c r="A216" s="27" t="s">
        <v>31</v>
      </c>
      <c r="B216" s="360">
        <v>30300</v>
      </c>
      <c r="C216" s="361">
        <v>53717</v>
      </c>
      <c r="D216" s="362">
        <v>0</v>
      </c>
      <c r="E216" s="360">
        <v>0</v>
      </c>
      <c r="F216" s="363">
        <v>0</v>
      </c>
      <c r="G216" s="364">
        <f t="shared" si="61"/>
        <v>-30300</v>
      </c>
      <c r="H216" s="359">
        <f t="shared" si="62"/>
        <v>-1</v>
      </c>
      <c r="I216" s="375">
        <f t="shared" si="60"/>
        <v>0</v>
      </c>
      <c r="J216" s="357">
        <v>0</v>
      </c>
    </row>
    <row r="217" spans="1:10" x14ac:dyDescent="0.2">
      <c r="A217" s="27" t="s">
        <v>29</v>
      </c>
      <c r="B217" s="360">
        <v>457005</v>
      </c>
      <c r="C217" s="361">
        <v>365397</v>
      </c>
      <c r="D217" s="362">
        <v>540788</v>
      </c>
      <c r="E217" s="360">
        <v>153817</v>
      </c>
      <c r="F217" s="363">
        <v>403190</v>
      </c>
      <c r="G217" s="364">
        <f t="shared" si="61"/>
        <v>83783</v>
      </c>
      <c r="H217" s="359">
        <f t="shared" si="62"/>
        <v>0.18333059813349964</v>
      </c>
      <c r="I217" s="375">
        <f>F217-D217</f>
        <v>-137598</v>
      </c>
      <c r="J217" s="357">
        <f>I217/D217</f>
        <v>-0.25443981745157068</v>
      </c>
    </row>
    <row r="218" spans="1:10" x14ac:dyDescent="0.2">
      <c r="A218" s="27" t="s">
        <v>270</v>
      </c>
      <c r="B218" s="360">
        <v>9160</v>
      </c>
      <c r="C218" s="361">
        <v>39693</v>
      </c>
      <c r="D218" s="362">
        <v>0</v>
      </c>
      <c r="E218" s="360">
        <v>43400</v>
      </c>
      <c r="F218" s="363">
        <v>0</v>
      </c>
      <c r="G218" s="364">
        <f t="shared" si="61"/>
        <v>-9160</v>
      </c>
      <c r="H218" s="359">
        <f t="shared" si="62"/>
        <v>-1</v>
      </c>
      <c r="I218" s="375">
        <f t="shared" si="60"/>
        <v>0</v>
      </c>
      <c r="J218" s="357">
        <v>0</v>
      </c>
    </row>
    <row r="219" spans="1:10" x14ac:dyDescent="0.2">
      <c r="A219" s="27" t="s">
        <v>39</v>
      </c>
      <c r="B219" s="360">
        <v>0</v>
      </c>
      <c r="C219" s="361">
        <v>143553</v>
      </c>
      <c r="D219" s="362">
        <v>0</v>
      </c>
      <c r="E219" s="360">
        <v>75206</v>
      </c>
      <c r="F219" s="363">
        <v>731880</v>
      </c>
      <c r="G219" s="364">
        <f t="shared" si="61"/>
        <v>0</v>
      </c>
      <c r="H219" s="359">
        <v>0</v>
      </c>
      <c r="I219" s="375">
        <f t="shared" si="60"/>
        <v>731880</v>
      </c>
      <c r="J219" s="357">
        <v>1</v>
      </c>
    </row>
    <row r="220" spans="1:10" x14ac:dyDescent="0.2">
      <c r="A220" s="27" t="s">
        <v>42</v>
      </c>
      <c r="B220" s="360">
        <v>804810</v>
      </c>
      <c r="C220" s="361">
        <v>884982</v>
      </c>
      <c r="D220" s="362">
        <v>0</v>
      </c>
      <c r="E220" s="360">
        <v>973757</v>
      </c>
      <c r="F220" s="363">
        <v>296940</v>
      </c>
      <c r="G220" s="364">
        <f t="shared" si="61"/>
        <v>-804810</v>
      </c>
      <c r="H220" s="359">
        <f t="shared" si="62"/>
        <v>-1</v>
      </c>
      <c r="I220" s="375">
        <f t="shared" si="60"/>
        <v>296940</v>
      </c>
      <c r="J220" s="357">
        <v>1</v>
      </c>
    </row>
    <row r="221" spans="1:10" x14ac:dyDescent="0.2">
      <c r="A221" s="27" t="s">
        <v>267</v>
      </c>
      <c r="B221" s="360">
        <v>3660</v>
      </c>
      <c r="C221" s="361">
        <v>928897</v>
      </c>
      <c r="D221" s="362">
        <v>0</v>
      </c>
      <c r="E221" s="360">
        <v>399802</v>
      </c>
      <c r="F221" s="363">
        <v>250000</v>
      </c>
      <c r="G221" s="364">
        <f t="shared" si="61"/>
        <v>-3660</v>
      </c>
      <c r="H221" s="359">
        <f t="shared" si="62"/>
        <v>-1</v>
      </c>
      <c r="I221" s="375">
        <f t="shared" si="60"/>
        <v>250000</v>
      </c>
      <c r="J221" s="357">
        <v>1</v>
      </c>
    </row>
    <row r="222" spans="1:10" x14ac:dyDescent="0.2">
      <c r="A222" s="27" t="s">
        <v>271</v>
      </c>
      <c r="B222" s="360">
        <v>0</v>
      </c>
      <c r="C222" s="361">
        <v>5540</v>
      </c>
      <c r="D222" s="362">
        <v>0</v>
      </c>
      <c r="E222" s="360">
        <v>40320</v>
      </c>
      <c r="F222" s="363">
        <v>0</v>
      </c>
      <c r="G222" s="364">
        <f t="shared" si="61"/>
        <v>0</v>
      </c>
      <c r="H222" s="359">
        <v>0</v>
      </c>
      <c r="I222" s="375">
        <f t="shared" si="60"/>
        <v>0</v>
      </c>
      <c r="J222" s="357">
        <v>0</v>
      </c>
    </row>
    <row r="223" spans="1:10" x14ac:dyDescent="0.2">
      <c r="A223" s="27" t="s">
        <v>264</v>
      </c>
      <c r="B223" s="360">
        <v>464734</v>
      </c>
      <c r="C223" s="361">
        <v>312863</v>
      </c>
      <c r="D223" s="362">
        <v>0</v>
      </c>
      <c r="E223" s="360">
        <v>163686</v>
      </c>
      <c r="F223" s="363">
        <v>0</v>
      </c>
      <c r="G223" s="364">
        <f t="shared" si="61"/>
        <v>-464734</v>
      </c>
      <c r="H223" s="359">
        <f t="shared" si="62"/>
        <v>-1</v>
      </c>
      <c r="I223" s="375">
        <f t="shared" si="60"/>
        <v>0</v>
      </c>
      <c r="J223" s="357">
        <v>0</v>
      </c>
    </row>
    <row r="224" spans="1:10" x14ac:dyDescent="0.2">
      <c r="A224" s="27" t="s">
        <v>266</v>
      </c>
      <c r="B224" s="360">
        <v>0</v>
      </c>
      <c r="C224" s="361">
        <v>167575</v>
      </c>
      <c r="D224" s="362">
        <v>0</v>
      </c>
      <c r="E224" s="360">
        <v>22526</v>
      </c>
      <c r="F224" s="363">
        <v>2145383</v>
      </c>
      <c r="G224" s="364">
        <f t="shared" si="61"/>
        <v>0</v>
      </c>
      <c r="H224" s="359">
        <v>0</v>
      </c>
      <c r="I224" s="375">
        <f t="shared" si="60"/>
        <v>2145383</v>
      </c>
      <c r="J224" s="357">
        <v>1</v>
      </c>
    </row>
    <row r="225" spans="1:10" x14ac:dyDescent="0.2">
      <c r="A225" s="356" t="s">
        <v>28</v>
      </c>
      <c r="B225" s="360">
        <v>0</v>
      </c>
      <c r="C225" s="361">
        <v>0</v>
      </c>
      <c r="D225" s="362">
        <v>0</v>
      </c>
      <c r="E225" s="360">
        <v>0</v>
      </c>
      <c r="F225" s="363">
        <v>0</v>
      </c>
      <c r="G225" s="364">
        <f t="shared" si="61"/>
        <v>0</v>
      </c>
      <c r="H225" s="359">
        <v>0</v>
      </c>
      <c r="I225" s="375">
        <f t="shared" si="60"/>
        <v>0</v>
      </c>
      <c r="J225" s="357">
        <v>0</v>
      </c>
    </row>
    <row r="226" spans="1:10" x14ac:dyDescent="0.2">
      <c r="A226" s="27" t="s">
        <v>273</v>
      </c>
      <c r="B226" s="360">
        <v>671850</v>
      </c>
      <c r="C226" s="361">
        <v>1413531</v>
      </c>
      <c r="D226" s="362">
        <v>0</v>
      </c>
      <c r="E226" s="360">
        <v>1015451</v>
      </c>
      <c r="F226" s="363">
        <v>0</v>
      </c>
      <c r="G226" s="364">
        <f t="shared" si="61"/>
        <v>-671850</v>
      </c>
      <c r="H226" s="359">
        <f t="shared" si="62"/>
        <v>-1</v>
      </c>
      <c r="I226" s="375">
        <f t="shared" si="60"/>
        <v>0</v>
      </c>
      <c r="J226" s="357">
        <v>0</v>
      </c>
    </row>
    <row r="227" spans="1:10" x14ac:dyDescent="0.2">
      <c r="A227" s="27" t="s">
        <v>275</v>
      </c>
      <c r="B227" s="360">
        <v>9540</v>
      </c>
      <c r="C227" s="361">
        <v>8469</v>
      </c>
      <c r="D227" s="362">
        <v>0</v>
      </c>
      <c r="E227" s="360">
        <v>57825</v>
      </c>
      <c r="F227" s="363">
        <v>0</v>
      </c>
      <c r="G227" s="364">
        <f t="shared" si="61"/>
        <v>-9540</v>
      </c>
      <c r="H227" s="359">
        <f t="shared" si="62"/>
        <v>-1</v>
      </c>
      <c r="I227" s="375">
        <f t="shared" si="60"/>
        <v>0</v>
      </c>
      <c r="J227" s="357">
        <v>0</v>
      </c>
    </row>
    <row r="228" spans="1:10" x14ac:dyDescent="0.2">
      <c r="A228" s="27" t="s">
        <v>263</v>
      </c>
      <c r="B228" s="360">
        <v>5130</v>
      </c>
      <c r="C228" s="361">
        <v>6630</v>
      </c>
      <c r="D228" s="362">
        <v>0</v>
      </c>
      <c r="E228" s="360">
        <v>1500</v>
      </c>
      <c r="F228" s="363">
        <v>0</v>
      </c>
      <c r="G228" s="364">
        <f t="shared" si="61"/>
        <v>-5130</v>
      </c>
      <c r="H228" s="359">
        <f t="shared" si="62"/>
        <v>-1</v>
      </c>
      <c r="I228" s="375">
        <f t="shared" si="60"/>
        <v>0</v>
      </c>
      <c r="J228" s="357">
        <v>0</v>
      </c>
    </row>
    <row r="229" spans="1:10" x14ac:dyDescent="0.2">
      <c r="A229" s="27" t="s">
        <v>277</v>
      </c>
      <c r="B229" s="360">
        <v>0</v>
      </c>
      <c r="C229" s="361">
        <v>0</v>
      </c>
      <c r="D229" s="362">
        <v>0</v>
      </c>
      <c r="E229" s="360">
        <v>0</v>
      </c>
      <c r="F229" s="363">
        <v>0</v>
      </c>
      <c r="G229" s="364">
        <f t="shared" si="61"/>
        <v>0</v>
      </c>
      <c r="H229" s="359">
        <v>0</v>
      </c>
      <c r="I229" s="375">
        <f t="shared" si="60"/>
        <v>0</v>
      </c>
      <c r="J229" s="357">
        <v>0</v>
      </c>
    </row>
    <row r="230" spans="1:10" x14ac:dyDescent="0.2">
      <c r="A230" s="356" t="s">
        <v>38</v>
      </c>
      <c r="B230" s="360">
        <v>0</v>
      </c>
      <c r="C230" s="361">
        <v>0</v>
      </c>
      <c r="D230" s="362">
        <v>0</v>
      </c>
      <c r="E230" s="360">
        <v>0</v>
      </c>
      <c r="F230" s="363">
        <v>0</v>
      </c>
      <c r="G230" s="364">
        <f t="shared" si="61"/>
        <v>0</v>
      </c>
      <c r="H230" s="359">
        <v>0</v>
      </c>
      <c r="I230" s="375">
        <f t="shared" si="60"/>
        <v>0</v>
      </c>
      <c r="J230" s="357">
        <v>0</v>
      </c>
    </row>
    <row r="231" spans="1:10" x14ac:dyDescent="0.2">
      <c r="A231" s="356" t="s">
        <v>262</v>
      </c>
      <c r="B231" s="360">
        <v>0</v>
      </c>
      <c r="C231" s="361">
        <v>0</v>
      </c>
      <c r="D231" s="362">
        <v>0</v>
      </c>
      <c r="E231" s="360">
        <v>0</v>
      </c>
      <c r="F231" s="363">
        <v>0</v>
      </c>
      <c r="G231" s="364">
        <f t="shared" si="61"/>
        <v>0</v>
      </c>
      <c r="H231" s="359">
        <v>0</v>
      </c>
      <c r="I231" s="375">
        <f t="shared" si="60"/>
        <v>0</v>
      </c>
      <c r="J231" s="357">
        <v>0</v>
      </c>
    </row>
    <row r="232" spans="1:10" x14ac:dyDescent="0.2">
      <c r="A232" s="27" t="s">
        <v>40</v>
      </c>
      <c r="B232" s="360">
        <v>222600</v>
      </c>
      <c r="C232" s="361">
        <v>228128</v>
      </c>
      <c r="D232" s="362">
        <v>50000</v>
      </c>
      <c r="E232" s="360">
        <v>153475</v>
      </c>
      <c r="F232" s="363">
        <v>0</v>
      </c>
      <c r="G232" s="364">
        <f t="shared" si="61"/>
        <v>-172600</v>
      </c>
      <c r="H232" s="359">
        <f t="shared" si="62"/>
        <v>-0.77538185085354894</v>
      </c>
      <c r="I232" s="375">
        <f t="shared" si="60"/>
        <v>-50000</v>
      </c>
      <c r="J232" s="357">
        <f t="shared" ref="J232" si="63">I232/D232</f>
        <v>-1</v>
      </c>
    </row>
    <row r="233" spans="1:10" ht="12.75" thickBot="1" x14ac:dyDescent="0.25">
      <c r="A233" s="27"/>
      <c r="B233" s="365"/>
      <c r="C233" s="366"/>
      <c r="D233" s="367"/>
      <c r="E233" s="365"/>
      <c r="F233" s="368"/>
      <c r="G233" s="369"/>
      <c r="H233" s="202"/>
      <c r="I233" s="376"/>
      <c r="J233" s="23"/>
    </row>
    <row r="234" spans="1:10" ht="12.75" thickBot="1" x14ac:dyDescent="0.25">
      <c r="A234" s="49" t="s">
        <v>55</v>
      </c>
      <c r="B234" s="370">
        <f>SUM(B202:B232)</f>
        <v>18971641</v>
      </c>
      <c r="C234" s="371">
        <f t="shared" ref="C234:G234" si="64">SUM(C202:C232)</f>
        <v>21970463</v>
      </c>
      <c r="D234" s="372">
        <f t="shared" si="64"/>
        <v>16246102</v>
      </c>
      <c r="E234" s="373">
        <f t="shared" si="64"/>
        <v>20427917</v>
      </c>
      <c r="F234" s="374">
        <f t="shared" si="64"/>
        <v>19580430</v>
      </c>
      <c r="G234" s="370">
        <f t="shared" si="64"/>
        <v>-2725539</v>
      </c>
      <c r="H234" s="358">
        <f>G234/B234</f>
        <v>-0.14366385069167184</v>
      </c>
      <c r="I234" s="377">
        <f>SUM(I202:I232)</f>
        <v>3334328</v>
      </c>
      <c r="J234" s="379">
        <f t="shared" ref="J234" si="65">I234/D234</f>
        <v>0.20523864739985012</v>
      </c>
    </row>
    <row r="235" spans="1:10" x14ac:dyDescent="0.2">
      <c r="A235" s="1" t="s">
        <v>57</v>
      </c>
      <c r="B235" s="2"/>
      <c r="C235" s="2"/>
      <c r="D235" s="2"/>
      <c r="E235" s="2"/>
      <c r="F235" s="2"/>
      <c r="G235" s="2"/>
      <c r="H235" s="2"/>
      <c r="I235" s="2"/>
      <c r="J235" s="73"/>
    </row>
  </sheetData>
  <sortState xmlns:xlrd2="http://schemas.microsoft.com/office/spreadsheetml/2017/richdata2" ref="A8:K42">
    <sortCondition ref="A8:A42"/>
  </sortState>
  <mergeCells count="60">
    <mergeCell ref="F200:F201"/>
    <mergeCell ref="G200:G201"/>
    <mergeCell ref="H200:H201"/>
    <mergeCell ref="I200:I201"/>
    <mergeCell ref="J200:J201"/>
    <mergeCell ref="A200:A201"/>
    <mergeCell ref="B200:B201"/>
    <mergeCell ref="C200:C201"/>
    <mergeCell ref="D200:D201"/>
    <mergeCell ref="E200:E201"/>
    <mergeCell ref="F161:F162"/>
    <mergeCell ref="G161:G162"/>
    <mergeCell ref="H161:H162"/>
    <mergeCell ref="I161:I162"/>
    <mergeCell ref="J161:J162"/>
    <mergeCell ref="A161:A162"/>
    <mergeCell ref="B161:B162"/>
    <mergeCell ref="C161:C162"/>
    <mergeCell ref="D161:D162"/>
    <mergeCell ref="E161:E162"/>
    <mergeCell ref="F122:F123"/>
    <mergeCell ref="G122:G123"/>
    <mergeCell ref="H122:H123"/>
    <mergeCell ref="I122:I123"/>
    <mergeCell ref="J122:J123"/>
    <mergeCell ref="A122:A123"/>
    <mergeCell ref="B122:B123"/>
    <mergeCell ref="C122:C123"/>
    <mergeCell ref="D122:D123"/>
    <mergeCell ref="E122:E123"/>
    <mergeCell ref="F83:F84"/>
    <mergeCell ref="G83:G84"/>
    <mergeCell ref="H83:H84"/>
    <mergeCell ref="I83:I84"/>
    <mergeCell ref="J83:J84"/>
    <mergeCell ref="A83:A84"/>
    <mergeCell ref="B83:B84"/>
    <mergeCell ref="C83:C84"/>
    <mergeCell ref="D83:D84"/>
    <mergeCell ref="E83:E84"/>
    <mergeCell ref="F44:F45"/>
    <mergeCell ref="G44:G45"/>
    <mergeCell ref="H44:H45"/>
    <mergeCell ref="I44:I45"/>
    <mergeCell ref="J44:J45"/>
    <mergeCell ref="A44:A45"/>
    <mergeCell ref="B44:B45"/>
    <mergeCell ref="C44:C45"/>
    <mergeCell ref="D44:D45"/>
    <mergeCell ref="E44:E45"/>
    <mergeCell ref="A4:A5"/>
    <mergeCell ref="G4:G5"/>
    <mergeCell ref="I4:I5"/>
    <mergeCell ref="H4:H5"/>
    <mergeCell ref="J4:J5"/>
    <mergeCell ref="C4:C5"/>
    <mergeCell ref="E4:E5"/>
    <mergeCell ref="F4:F5"/>
    <mergeCell ref="B4:B5"/>
    <mergeCell ref="D4:D5"/>
  </mergeCells>
  <phoneticPr fontId="0" type="noConversion"/>
  <printOptions horizontalCentered="1"/>
  <pageMargins left="0.39370078740157483" right="0.39370078740157483" top="0.78740157480314965" bottom="0.78740157480314965" header="0.31496062992125984" footer="0.31496062992125984"/>
  <pageSetup paperSize="9" scale="80" fitToHeight="6"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REPÚBLICA&amp;R&amp;P de &amp;N</oddFooter>
  </headerFooter>
  <rowBreaks count="5" manualBreakCount="5">
    <brk id="42" max="9" man="1"/>
    <brk id="81" max="9" man="1"/>
    <brk id="120" max="9" man="1"/>
    <brk id="159" max="9" man="1"/>
    <brk id="198" max="9" man="1"/>
  </rowBreaks>
  <ignoredErrors>
    <ignoredError sqref="J6:J7 J24:J28 J10:J12 J14:J16 J18:J22 J30:J33 J36" evalError="1"/>
    <ignoredError sqref="H38:I38 I6:I36 I47:I75 H78 I85:I114 H195:I195 H202:H234 I217 I232 I234 G164 G176:I176 H85:H115 H117 I115:I117 H46:H76 I76:I7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9">
    <tabColor theme="9" tint="-0.249977111117893"/>
  </sheetPr>
  <dimension ref="A1:Y66"/>
  <sheetViews>
    <sheetView showGridLines="0" view="pageBreakPreview" topLeftCell="A61" zoomScale="90" zoomScaleNormal="90" zoomScaleSheetLayoutView="90" zoomScalePageLayoutView="85" workbookViewId="0">
      <selection sqref="A1:XFD4"/>
    </sheetView>
  </sheetViews>
  <sheetFormatPr baseColWidth="10" defaultColWidth="11.42578125" defaultRowHeight="12" x14ac:dyDescent="0.2"/>
  <cols>
    <col min="1" max="1" width="47.140625" style="319" customWidth="1"/>
    <col min="2" max="7" width="15.5703125" style="319" customWidth="1"/>
    <col min="8" max="8" width="27.140625" style="319" customWidth="1"/>
    <col min="9" max="14" width="15.5703125" style="319" customWidth="1"/>
    <col min="15" max="16384" width="11.42578125" style="319"/>
  </cols>
  <sheetData>
    <row r="1" spans="1:25" s="505" customFormat="1" ht="15.75" customHeight="1" x14ac:dyDescent="0.2">
      <c r="A1" s="200" t="s">
        <v>417</v>
      </c>
      <c r="B1" s="74"/>
      <c r="C1" s="74"/>
      <c r="D1" s="74"/>
      <c r="E1" s="74"/>
      <c r="F1" s="74"/>
      <c r="G1" s="74"/>
      <c r="H1" s="74"/>
      <c r="I1" s="74"/>
      <c r="J1" s="74"/>
      <c r="K1" s="74"/>
      <c r="L1" s="74"/>
      <c r="M1" s="74"/>
      <c r="N1" s="74"/>
    </row>
    <row r="2" spans="1:25" s="505" customFormat="1" ht="12.75" x14ac:dyDescent="0.2">
      <c r="A2" s="200" t="s">
        <v>457</v>
      </c>
      <c r="B2" s="74"/>
      <c r="C2" s="74"/>
      <c r="D2" s="74"/>
      <c r="E2" s="74"/>
      <c r="F2" s="74"/>
      <c r="G2" s="74"/>
      <c r="H2" s="74"/>
      <c r="I2" s="74"/>
      <c r="J2" s="74"/>
      <c r="K2" s="74"/>
      <c r="L2" s="74"/>
      <c r="M2" s="74"/>
      <c r="N2" s="74"/>
      <c r="O2" s="74"/>
      <c r="P2" s="74"/>
      <c r="Q2" s="74"/>
      <c r="R2" s="74"/>
      <c r="S2" s="74"/>
      <c r="T2" s="74"/>
      <c r="U2" s="74"/>
      <c r="V2" s="74"/>
      <c r="W2" s="74"/>
      <c r="X2" s="74"/>
      <c r="Y2" s="74"/>
    </row>
    <row r="3" spans="1:25" ht="12.75" thickBot="1" x14ac:dyDescent="0.25">
      <c r="A3" s="867"/>
      <c r="B3" s="8"/>
      <c r="G3" s="8"/>
      <c r="H3" s="8"/>
    </row>
    <row r="4" spans="1:25" ht="57" customHeight="1" thickBot="1" x14ac:dyDescent="0.25">
      <c r="A4" s="417" t="s">
        <v>99</v>
      </c>
      <c r="B4" s="140" t="s">
        <v>100</v>
      </c>
      <c r="C4" s="139" t="s">
        <v>101</v>
      </c>
      <c r="D4" s="139" t="s">
        <v>215</v>
      </c>
      <c r="E4" s="139" t="s">
        <v>216</v>
      </c>
      <c r="F4" s="139" t="s">
        <v>252</v>
      </c>
      <c r="G4" s="139" t="s">
        <v>176</v>
      </c>
      <c r="H4" s="139" t="s">
        <v>214</v>
      </c>
      <c r="I4" s="139" t="s">
        <v>178</v>
      </c>
      <c r="J4" s="139" t="s">
        <v>177</v>
      </c>
      <c r="K4" s="139" t="s">
        <v>179</v>
      </c>
      <c r="L4" s="139" t="s">
        <v>180</v>
      </c>
      <c r="M4" s="139" t="s">
        <v>181</v>
      </c>
      <c r="N4" s="139" t="s">
        <v>182</v>
      </c>
    </row>
    <row r="5" spans="1:25" ht="15" x14ac:dyDescent="0.2">
      <c r="A5" s="868" t="s">
        <v>15920</v>
      </c>
      <c r="B5" s="820"/>
      <c r="C5" s="821"/>
      <c r="D5" s="822"/>
      <c r="E5" s="823"/>
      <c r="F5" s="824"/>
      <c r="G5" s="825"/>
      <c r="H5" s="826"/>
      <c r="I5" s="827"/>
      <c r="J5" s="828"/>
      <c r="K5" s="821"/>
      <c r="L5" s="821"/>
      <c r="M5" s="821"/>
      <c r="N5" s="821"/>
    </row>
    <row r="6" spans="1:25" ht="12.75" x14ac:dyDescent="0.2">
      <c r="A6" s="869"/>
      <c r="B6" s="829"/>
      <c r="C6" s="830"/>
      <c r="D6" s="831"/>
      <c r="E6" s="832"/>
      <c r="F6" s="833"/>
      <c r="G6" s="834"/>
      <c r="H6" s="835"/>
      <c r="I6" s="836"/>
      <c r="J6" s="837"/>
      <c r="K6" s="830"/>
      <c r="L6" s="830"/>
      <c r="M6" s="830"/>
      <c r="N6" s="830"/>
    </row>
    <row r="7" spans="1:25" ht="144" x14ac:dyDescent="0.2">
      <c r="A7" s="870" t="s">
        <v>15921</v>
      </c>
      <c r="B7" s="838">
        <v>2426973</v>
      </c>
      <c r="C7" s="839" t="s">
        <v>15922</v>
      </c>
      <c r="D7" s="840" t="s">
        <v>15923</v>
      </c>
      <c r="E7" s="841" t="s">
        <v>15924</v>
      </c>
      <c r="F7" s="833">
        <v>99763973.510000005</v>
      </c>
      <c r="G7" s="834">
        <v>43663</v>
      </c>
      <c r="H7" s="835" t="s">
        <v>15925</v>
      </c>
      <c r="I7" s="836" t="s">
        <v>15926</v>
      </c>
      <c r="J7" s="842">
        <v>44203</v>
      </c>
      <c r="K7" s="839" t="s">
        <v>5705</v>
      </c>
      <c r="L7" s="839" t="s">
        <v>5705</v>
      </c>
      <c r="M7" s="839" t="s">
        <v>5705</v>
      </c>
      <c r="N7" s="839" t="s">
        <v>5705</v>
      </c>
    </row>
    <row r="8" spans="1:25" ht="96" x14ac:dyDescent="0.2">
      <c r="A8" s="870" t="s">
        <v>15927</v>
      </c>
      <c r="B8" s="843">
        <v>2426974</v>
      </c>
      <c r="C8" s="839" t="s">
        <v>15922</v>
      </c>
      <c r="D8" s="840" t="s">
        <v>15923</v>
      </c>
      <c r="E8" s="844" t="s">
        <v>15928</v>
      </c>
      <c r="F8" s="833">
        <v>69331713.010000005</v>
      </c>
      <c r="G8" s="834">
        <v>43511</v>
      </c>
      <c r="H8" s="835" t="s">
        <v>15929</v>
      </c>
      <c r="I8" s="836" t="s">
        <v>15930</v>
      </c>
      <c r="J8" s="842">
        <v>44171</v>
      </c>
      <c r="K8" s="839" t="s">
        <v>5705</v>
      </c>
      <c r="L8" s="839" t="s">
        <v>5705</v>
      </c>
      <c r="M8" s="839" t="s">
        <v>5705</v>
      </c>
      <c r="N8" s="839" t="s">
        <v>5705</v>
      </c>
    </row>
    <row r="9" spans="1:25" ht="132" x14ac:dyDescent="0.2">
      <c r="A9" s="870" t="s">
        <v>16097</v>
      </c>
      <c r="B9" s="843">
        <v>2426977</v>
      </c>
      <c r="C9" s="839" t="s">
        <v>15922</v>
      </c>
      <c r="D9" s="840" t="s">
        <v>15923</v>
      </c>
      <c r="E9" s="844" t="s">
        <v>15931</v>
      </c>
      <c r="F9" s="833">
        <v>126431481.98999999</v>
      </c>
      <c r="G9" s="834">
        <v>43696</v>
      </c>
      <c r="H9" s="835" t="s">
        <v>15932</v>
      </c>
      <c r="I9" s="836" t="s">
        <v>15933</v>
      </c>
      <c r="J9" s="842">
        <v>44296</v>
      </c>
      <c r="K9" s="839" t="s">
        <v>5705</v>
      </c>
      <c r="L9" s="839" t="s">
        <v>5705</v>
      </c>
      <c r="M9" s="839" t="s">
        <v>5705</v>
      </c>
      <c r="N9" s="839" t="s">
        <v>5705</v>
      </c>
    </row>
    <row r="10" spans="1:25" ht="96" x14ac:dyDescent="0.2">
      <c r="A10" s="870" t="s">
        <v>15934</v>
      </c>
      <c r="B10" s="843">
        <v>2426978</v>
      </c>
      <c r="C10" s="839" t="s">
        <v>15922</v>
      </c>
      <c r="D10" s="840" t="s">
        <v>15923</v>
      </c>
      <c r="E10" s="844" t="s">
        <v>15935</v>
      </c>
      <c r="F10" s="833">
        <v>42098804.479999997</v>
      </c>
      <c r="G10" s="834">
        <v>43633</v>
      </c>
      <c r="H10" s="835" t="s">
        <v>15936</v>
      </c>
      <c r="I10" s="836" t="s">
        <v>15937</v>
      </c>
      <c r="J10" s="842">
        <v>43963</v>
      </c>
      <c r="K10" s="839" t="s">
        <v>5705</v>
      </c>
      <c r="L10" s="839" t="s">
        <v>5705</v>
      </c>
      <c r="M10" s="839" t="s">
        <v>5705</v>
      </c>
      <c r="N10" s="839" t="s">
        <v>5705</v>
      </c>
    </row>
    <row r="11" spans="1:25" ht="132" x14ac:dyDescent="0.2">
      <c r="A11" s="870" t="s">
        <v>15938</v>
      </c>
      <c r="B11" s="843">
        <v>2426979</v>
      </c>
      <c r="C11" s="839" t="s">
        <v>15922</v>
      </c>
      <c r="D11" s="840" t="s">
        <v>15923</v>
      </c>
      <c r="E11" s="844" t="s">
        <v>15939</v>
      </c>
      <c r="F11" s="833">
        <v>81505616.730000004</v>
      </c>
      <c r="G11" s="834">
        <v>43683</v>
      </c>
      <c r="H11" s="835" t="s">
        <v>15940</v>
      </c>
      <c r="I11" s="836" t="s">
        <v>15941</v>
      </c>
      <c r="J11" s="842">
        <v>44193</v>
      </c>
      <c r="K11" s="839" t="s">
        <v>5705</v>
      </c>
      <c r="L11" s="839" t="s">
        <v>5705</v>
      </c>
      <c r="M11" s="839" t="s">
        <v>5705</v>
      </c>
      <c r="N11" s="839" t="s">
        <v>5705</v>
      </c>
    </row>
    <row r="12" spans="1:25" ht="96" x14ac:dyDescent="0.2">
      <c r="A12" s="845" t="s">
        <v>15942</v>
      </c>
      <c r="B12" s="843">
        <v>2426982</v>
      </c>
      <c r="C12" s="839" t="s">
        <v>15922</v>
      </c>
      <c r="D12" s="840" t="s">
        <v>15923</v>
      </c>
      <c r="E12" s="845" t="s">
        <v>15943</v>
      </c>
      <c r="F12" s="833">
        <v>22070342.010000002</v>
      </c>
      <c r="G12" s="834">
        <v>43807</v>
      </c>
      <c r="H12" s="835" t="s">
        <v>15944</v>
      </c>
      <c r="I12" s="836" t="s">
        <v>15945</v>
      </c>
      <c r="J12" s="842">
        <v>44172</v>
      </c>
      <c r="K12" s="839" t="s">
        <v>5705</v>
      </c>
      <c r="L12" s="839" t="s">
        <v>5705</v>
      </c>
      <c r="M12" s="839" t="s">
        <v>5705</v>
      </c>
      <c r="N12" s="839" t="s">
        <v>5705</v>
      </c>
    </row>
    <row r="13" spans="1:25" ht="144" x14ac:dyDescent="0.2">
      <c r="A13" s="1093" t="s">
        <v>15946</v>
      </c>
      <c r="B13" s="1094" t="s">
        <v>15947</v>
      </c>
      <c r="C13" s="839" t="s">
        <v>15922</v>
      </c>
      <c r="D13" s="841" t="s">
        <v>15923</v>
      </c>
      <c r="E13" s="1093" t="s">
        <v>15948</v>
      </c>
      <c r="F13" s="833">
        <v>30422401.93</v>
      </c>
      <c r="G13" s="834">
        <v>43601</v>
      </c>
      <c r="H13" s="835" t="s">
        <v>15949</v>
      </c>
      <c r="I13" s="846" t="s">
        <v>15950</v>
      </c>
      <c r="J13" s="842">
        <v>44111</v>
      </c>
      <c r="K13" s="839" t="s">
        <v>5705</v>
      </c>
      <c r="L13" s="839" t="s">
        <v>5705</v>
      </c>
      <c r="M13" s="839" t="s">
        <v>5705</v>
      </c>
      <c r="N13" s="839" t="s">
        <v>5705</v>
      </c>
    </row>
    <row r="14" spans="1:25" ht="144" x14ac:dyDescent="0.2">
      <c r="A14" s="1093"/>
      <c r="B14" s="1095"/>
      <c r="C14" s="839" t="s">
        <v>15922</v>
      </c>
      <c r="D14" s="841" t="s">
        <v>15923</v>
      </c>
      <c r="E14" s="1093"/>
      <c r="F14" s="833">
        <v>39324871.329999998</v>
      </c>
      <c r="G14" s="834">
        <v>43602</v>
      </c>
      <c r="H14" s="835" t="s">
        <v>15949</v>
      </c>
      <c r="I14" s="846" t="s">
        <v>15951</v>
      </c>
      <c r="J14" s="842">
        <v>44142</v>
      </c>
      <c r="K14" s="839" t="s">
        <v>5705</v>
      </c>
      <c r="L14" s="839" t="s">
        <v>5705</v>
      </c>
      <c r="M14" s="839" t="s">
        <v>5705</v>
      </c>
      <c r="N14" s="839" t="s">
        <v>5705</v>
      </c>
    </row>
    <row r="15" spans="1:25" ht="120" x14ac:dyDescent="0.2">
      <c r="A15" s="1096" t="s">
        <v>15952</v>
      </c>
      <c r="B15" s="1094" t="s">
        <v>15953</v>
      </c>
      <c r="C15" s="839" t="s">
        <v>15922</v>
      </c>
      <c r="D15" s="841" t="s">
        <v>15923</v>
      </c>
      <c r="E15" s="1093" t="s">
        <v>15954</v>
      </c>
      <c r="F15" s="833">
        <v>48034575.359999999</v>
      </c>
      <c r="G15" s="834">
        <v>43729</v>
      </c>
      <c r="H15" s="835" t="s">
        <v>15955</v>
      </c>
      <c r="I15" s="846" t="s">
        <v>15956</v>
      </c>
      <c r="J15" s="842">
        <v>44269</v>
      </c>
      <c r="K15" s="839" t="s">
        <v>5705</v>
      </c>
      <c r="L15" s="839" t="s">
        <v>5705</v>
      </c>
      <c r="M15" s="839" t="s">
        <v>5705</v>
      </c>
      <c r="N15" s="839" t="s">
        <v>5705</v>
      </c>
    </row>
    <row r="16" spans="1:25" ht="120" x14ac:dyDescent="0.2">
      <c r="A16" s="1096"/>
      <c r="B16" s="1097"/>
      <c r="C16" s="839" t="s">
        <v>15922</v>
      </c>
      <c r="D16" s="841" t="s">
        <v>15923</v>
      </c>
      <c r="E16" s="1093"/>
      <c r="F16" s="833">
        <v>22676808.780000001</v>
      </c>
      <c r="G16" s="834">
        <v>43739</v>
      </c>
      <c r="H16" s="835" t="s">
        <v>15955</v>
      </c>
      <c r="I16" s="846" t="s">
        <v>15957</v>
      </c>
      <c r="J16" s="842">
        <v>44129</v>
      </c>
      <c r="K16" s="839" t="s">
        <v>5705</v>
      </c>
      <c r="L16" s="839" t="s">
        <v>5705</v>
      </c>
      <c r="M16" s="839" t="s">
        <v>5705</v>
      </c>
      <c r="N16" s="839" t="s">
        <v>5705</v>
      </c>
    </row>
    <row r="17" spans="1:14" ht="120" x14ac:dyDescent="0.2">
      <c r="A17" s="1096"/>
      <c r="B17" s="1095"/>
      <c r="C17" s="839" t="s">
        <v>15922</v>
      </c>
      <c r="D17" s="841" t="s">
        <v>15923</v>
      </c>
      <c r="E17" s="1093"/>
      <c r="F17" s="833">
        <v>21843670.079999998</v>
      </c>
      <c r="G17" s="834">
        <v>43739</v>
      </c>
      <c r="H17" s="835" t="s">
        <v>15955</v>
      </c>
      <c r="I17" s="846" t="s">
        <v>15958</v>
      </c>
      <c r="J17" s="842">
        <v>44129</v>
      </c>
      <c r="K17" s="839" t="s">
        <v>5705</v>
      </c>
      <c r="L17" s="839" t="s">
        <v>5705</v>
      </c>
      <c r="M17" s="839" t="s">
        <v>5705</v>
      </c>
      <c r="N17" s="839" t="s">
        <v>5705</v>
      </c>
    </row>
    <row r="18" spans="1:14" ht="108" x14ac:dyDescent="0.2">
      <c r="A18" s="1096" t="s">
        <v>15959</v>
      </c>
      <c r="B18" s="1098" t="s">
        <v>15960</v>
      </c>
      <c r="C18" s="839" t="s">
        <v>15922</v>
      </c>
      <c r="D18" s="841" t="s">
        <v>15923</v>
      </c>
      <c r="E18" s="1093" t="s">
        <v>15961</v>
      </c>
      <c r="F18" s="833">
        <v>15856550.369999999</v>
      </c>
      <c r="G18" s="834">
        <v>43790</v>
      </c>
      <c r="H18" s="835" t="s">
        <v>15962</v>
      </c>
      <c r="I18" s="846" t="s">
        <v>15963</v>
      </c>
      <c r="J18" s="842">
        <v>44150</v>
      </c>
      <c r="K18" s="839" t="s">
        <v>5705</v>
      </c>
      <c r="L18" s="839" t="s">
        <v>5705</v>
      </c>
      <c r="M18" s="839" t="s">
        <v>5705</v>
      </c>
      <c r="N18" s="839" t="s">
        <v>5705</v>
      </c>
    </row>
    <row r="19" spans="1:14" ht="108" x14ac:dyDescent="0.2">
      <c r="A19" s="1096"/>
      <c r="B19" s="1099"/>
      <c r="C19" s="839" t="s">
        <v>15922</v>
      </c>
      <c r="D19" s="841" t="s">
        <v>15923</v>
      </c>
      <c r="E19" s="1093"/>
      <c r="F19" s="833">
        <v>39993575.93</v>
      </c>
      <c r="G19" s="834">
        <v>43790</v>
      </c>
      <c r="H19" s="835" t="s">
        <v>15962</v>
      </c>
      <c r="I19" s="846" t="s">
        <v>15964</v>
      </c>
      <c r="J19" s="842">
        <v>44360</v>
      </c>
      <c r="K19" s="839" t="s">
        <v>5705</v>
      </c>
      <c r="L19" s="839" t="s">
        <v>5705</v>
      </c>
      <c r="M19" s="839" t="s">
        <v>5705</v>
      </c>
      <c r="N19" s="839" t="s">
        <v>5705</v>
      </c>
    </row>
    <row r="20" spans="1:14" ht="96" x14ac:dyDescent="0.2">
      <c r="A20" s="1096"/>
      <c r="B20" s="1100"/>
      <c r="C20" s="839" t="s">
        <v>15922</v>
      </c>
      <c r="D20" s="841" t="s">
        <v>15923</v>
      </c>
      <c r="E20" s="1093"/>
      <c r="F20" s="833">
        <v>25408996.550000001</v>
      </c>
      <c r="G20" s="834">
        <v>43790</v>
      </c>
      <c r="H20" s="835" t="s">
        <v>15965</v>
      </c>
      <c r="I20" s="846" t="s">
        <v>15966</v>
      </c>
      <c r="J20" s="842">
        <v>44360</v>
      </c>
      <c r="K20" s="839" t="s">
        <v>5705</v>
      </c>
      <c r="L20" s="839" t="s">
        <v>5705</v>
      </c>
      <c r="M20" s="839" t="s">
        <v>5705</v>
      </c>
      <c r="N20" s="839" t="s">
        <v>5705</v>
      </c>
    </row>
    <row r="21" spans="1:14" ht="108" x14ac:dyDescent="0.2">
      <c r="A21" s="1096" t="s">
        <v>15967</v>
      </c>
      <c r="B21" s="1098" t="s">
        <v>15968</v>
      </c>
      <c r="C21" s="839" t="s">
        <v>15922</v>
      </c>
      <c r="D21" s="841" t="s">
        <v>15923</v>
      </c>
      <c r="E21" s="1101" t="s">
        <v>15969</v>
      </c>
      <c r="F21" s="833">
        <v>18253439.969999999</v>
      </c>
      <c r="G21" s="834">
        <v>43798</v>
      </c>
      <c r="H21" s="835" t="s">
        <v>15970</v>
      </c>
      <c r="I21" s="846" t="s">
        <v>15971</v>
      </c>
      <c r="J21" s="842">
        <v>44218</v>
      </c>
      <c r="K21" s="839" t="s">
        <v>5705</v>
      </c>
      <c r="L21" s="839" t="s">
        <v>5705</v>
      </c>
      <c r="M21" s="839" t="s">
        <v>5705</v>
      </c>
      <c r="N21" s="839" t="s">
        <v>5705</v>
      </c>
    </row>
    <row r="22" spans="1:14" ht="108" x14ac:dyDescent="0.2">
      <c r="A22" s="1096"/>
      <c r="B22" s="1099"/>
      <c r="C22" s="839" t="s">
        <v>15922</v>
      </c>
      <c r="D22" s="841" t="s">
        <v>15923</v>
      </c>
      <c r="E22" s="1101"/>
      <c r="F22" s="833">
        <v>18314061.940000001</v>
      </c>
      <c r="G22" s="834">
        <v>43798</v>
      </c>
      <c r="H22" s="835" t="s">
        <v>15970</v>
      </c>
      <c r="I22" s="846" t="s">
        <v>15972</v>
      </c>
      <c r="J22" s="842">
        <v>44188</v>
      </c>
      <c r="K22" s="839" t="s">
        <v>5705</v>
      </c>
      <c r="L22" s="839" t="s">
        <v>5705</v>
      </c>
      <c r="M22" s="839" t="s">
        <v>5705</v>
      </c>
      <c r="N22" s="839" t="s">
        <v>5705</v>
      </c>
    </row>
    <row r="23" spans="1:14" ht="108" x14ac:dyDescent="0.2">
      <c r="A23" s="1096"/>
      <c r="B23" s="1100"/>
      <c r="C23" s="839" t="s">
        <v>15922</v>
      </c>
      <c r="D23" s="841" t="s">
        <v>15923</v>
      </c>
      <c r="E23" s="1101"/>
      <c r="F23" s="833">
        <v>2748590.6</v>
      </c>
      <c r="G23" s="834">
        <v>43798</v>
      </c>
      <c r="H23" s="835" t="s">
        <v>15970</v>
      </c>
      <c r="I23" s="846" t="s">
        <v>15973</v>
      </c>
      <c r="J23" s="842">
        <v>44308</v>
      </c>
      <c r="K23" s="839" t="s">
        <v>5705</v>
      </c>
      <c r="L23" s="839" t="s">
        <v>5705</v>
      </c>
      <c r="M23" s="839" t="s">
        <v>5705</v>
      </c>
      <c r="N23" s="839" t="s">
        <v>5705</v>
      </c>
    </row>
    <row r="24" spans="1:14" ht="48" x14ac:dyDescent="0.2">
      <c r="A24" s="847" t="s">
        <v>15974</v>
      </c>
      <c r="B24" s="847">
        <v>3271</v>
      </c>
      <c r="C24" s="847" t="s">
        <v>15975</v>
      </c>
      <c r="D24" s="847"/>
      <c r="E24" s="847" t="s">
        <v>15976</v>
      </c>
      <c r="F24" s="848"/>
      <c r="G24" s="849">
        <v>43732</v>
      </c>
      <c r="H24" s="847" t="s">
        <v>15977</v>
      </c>
      <c r="I24" s="847" t="s">
        <v>15978</v>
      </c>
      <c r="J24" s="842">
        <v>46652</v>
      </c>
      <c r="K24" s="848">
        <v>108</v>
      </c>
      <c r="L24" s="842">
        <v>46760</v>
      </c>
      <c r="M24" s="842">
        <v>46792</v>
      </c>
      <c r="N24" s="842">
        <v>46900</v>
      </c>
    </row>
    <row r="25" spans="1:14" x14ac:dyDescent="0.2">
      <c r="A25" s="847"/>
      <c r="B25" s="847"/>
      <c r="C25" s="847"/>
      <c r="D25" s="847"/>
      <c r="E25" s="847" t="s">
        <v>15979</v>
      </c>
      <c r="F25" s="850">
        <v>101964418</v>
      </c>
      <c r="G25" s="840"/>
      <c r="H25" s="847"/>
      <c r="I25" s="847"/>
      <c r="J25" s="842"/>
      <c r="K25" s="848"/>
      <c r="L25" s="842"/>
      <c r="M25" s="842"/>
      <c r="N25" s="842"/>
    </row>
    <row r="26" spans="1:14" x14ac:dyDescent="0.2">
      <c r="A26" s="847"/>
      <c r="B26" s="847"/>
      <c r="C26" s="847"/>
      <c r="D26" s="847"/>
      <c r="E26" s="847" t="s">
        <v>15980</v>
      </c>
      <c r="F26" s="850">
        <v>10871529</v>
      </c>
      <c r="G26" s="840"/>
      <c r="H26" s="847"/>
      <c r="I26" s="847"/>
      <c r="J26" s="842"/>
      <c r="K26" s="848"/>
      <c r="L26" s="842"/>
      <c r="M26" s="842"/>
      <c r="N26" s="842"/>
    </row>
    <row r="27" spans="1:14" ht="96" x14ac:dyDescent="0.2">
      <c r="A27" s="847" t="s">
        <v>15981</v>
      </c>
      <c r="B27" s="847">
        <v>3543</v>
      </c>
      <c r="C27" s="847" t="s">
        <v>15982</v>
      </c>
      <c r="D27" s="847"/>
      <c r="E27" s="847" t="s">
        <v>15983</v>
      </c>
      <c r="F27" s="848"/>
      <c r="G27" s="849">
        <v>43763</v>
      </c>
      <c r="H27" s="847" t="s">
        <v>15984</v>
      </c>
      <c r="I27" s="847" t="s">
        <v>15985</v>
      </c>
      <c r="J27" s="842">
        <v>44303</v>
      </c>
      <c r="K27" s="848">
        <v>139</v>
      </c>
      <c r="L27" s="842">
        <v>44442</v>
      </c>
      <c r="M27" s="842">
        <v>44474</v>
      </c>
      <c r="N27" s="842">
        <v>44528</v>
      </c>
    </row>
    <row r="28" spans="1:14" x14ac:dyDescent="0.2">
      <c r="A28" s="847"/>
      <c r="B28" s="847"/>
      <c r="C28" s="847"/>
      <c r="D28" s="847"/>
      <c r="E28" s="847" t="s">
        <v>15979</v>
      </c>
      <c r="F28" s="850">
        <v>28166364</v>
      </c>
      <c r="G28" s="840"/>
      <c r="H28" s="847"/>
      <c r="I28" s="847"/>
      <c r="J28" s="842"/>
      <c r="K28" s="848"/>
      <c r="L28" s="842"/>
      <c r="M28" s="842"/>
      <c r="N28" s="842"/>
    </row>
    <row r="29" spans="1:14" x14ac:dyDescent="0.2">
      <c r="A29" s="847"/>
      <c r="B29" s="847"/>
      <c r="C29" s="847"/>
      <c r="D29" s="847"/>
      <c r="E29" s="847" t="s">
        <v>15980</v>
      </c>
      <c r="F29" s="850">
        <v>39990293</v>
      </c>
      <c r="G29" s="840"/>
      <c r="H29" s="847"/>
      <c r="I29" s="847"/>
      <c r="J29" s="842"/>
      <c r="K29" s="848"/>
      <c r="L29" s="842"/>
      <c r="M29" s="842"/>
      <c r="N29" s="842"/>
    </row>
    <row r="30" spans="1:14" ht="72" x14ac:dyDescent="0.2">
      <c r="A30" s="847" t="s">
        <v>15986</v>
      </c>
      <c r="B30" s="847">
        <v>4588</v>
      </c>
      <c r="C30" s="847" t="s">
        <v>15982</v>
      </c>
      <c r="D30" s="847" t="s">
        <v>15987</v>
      </c>
      <c r="E30" s="847" t="s">
        <v>15988</v>
      </c>
      <c r="F30" s="848"/>
      <c r="G30" s="849">
        <v>43845</v>
      </c>
      <c r="H30" s="847" t="s">
        <v>15989</v>
      </c>
      <c r="I30" s="847" t="s">
        <v>15990</v>
      </c>
      <c r="J30" s="842">
        <v>44505</v>
      </c>
      <c r="K30" s="848">
        <v>178</v>
      </c>
      <c r="L30" s="842">
        <v>44683</v>
      </c>
      <c r="M30" s="842">
        <v>44715</v>
      </c>
      <c r="N30" s="842">
        <v>44781</v>
      </c>
    </row>
    <row r="31" spans="1:14" x14ac:dyDescent="0.2">
      <c r="A31" s="851"/>
      <c r="B31" s="847"/>
      <c r="C31" s="847"/>
      <c r="D31" s="847"/>
      <c r="E31" s="847" t="s">
        <v>15979</v>
      </c>
      <c r="F31" s="850"/>
      <c r="G31" s="848"/>
      <c r="H31" s="848"/>
      <c r="I31" s="848"/>
      <c r="J31" s="848"/>
      <c r="K31" s="848"/>
      <c r="L31" s="848"/>
      <c r="M31" s="848"/>
      <c r="N31" s="848"/>
    </row>
    <row r="32" spans="1:14" x14ac:dyDescent="0.2">
      <c r="A32" s="851"/>
      <c r="B32" s="847"/>
      <c r="C32" s="847"/>
      <c r="D32" s="847"/>
      <c r="E32" s="847" t="s">
        <v>15980</v>
      </c>
      <c r="F32" s="850">
        <v>47248180</v>
      </c>
      <c r="G32" s="848"/>
      <c r="H32" s="848"/>
      <c r="I32" s="848"/>
      <c r="J32" s="848"/>
      <c r="K32" s="848"/>
      <c r="L32" s="848"/>
      <c r="M32" s="848"/>
      <c r="N32" s="848"/>
    </row>
    <row r="33" spans="1:14" ht="24" x14ac:dyDescent="0.2">
      <c r="A33" s="847" t="s">
        <v>15991</v>
      </c>
      <c r="B33" s="839">
        <v>2241795</v>
      </c>
      <c r="C33" s="848" t="s">
        <v>15982</v>
      </c>
      <c r="D33" s="848" t="s">
        <v>15987</v>
      </c>
      <c r="E33" s="848" t="s">
        <v>15992</v>
      </c>
      <c r="F33" s="852">
        <v>87556526.450000003</v>
      </c>
      <c r="G33" s="853" t="s">
        <v>15993</v>
      </c>
      <c r="H33" s="848" t="s">
        <v>15994</v>
      </c>
      <c r="I33" s="848" t="s">
        <v>15995</v>
      </c>
      <c r="J33" s="853">
        <v>44557</v>
      </c>
      <c r="K33" s="839" t="s">
        <v>15996</v>
      </c>
      <c r="L33" s="839" t="s">
        <v>15996</v>
      </c>
      <c r="M33" s="853">
        <v>44572</v>
      </c>
      <c r="N33" s="853" t="s">
        <v>5705</v>
      </c>
    </row>
    <row r="34" spans="1:14" ht="36" x14ac:dyDescent="0.2">
      <c r="A34" s="847" t="s">
        <v>15997</v>
      </c>
      <c r="B34" s="839">
        <v>2226621</v>
      </c>
      <c r="C34" s="848" t="s">
        <v>15998</v>
      </c>
      <c r="D34" s="848" t="s">
        <v>15987</v>
      </c>
      <c r="E34" s="848" t="s">
        <v>15999</v>
      </c>
      <c r="F34" s="852">
        <v>12429895.02</v>
      </c>
      <c r="G34" s="853">
        <v>43822</v>
      </c>
      <c r="H34" s="848" t="s">
        <v>16000</v>
      </c>
      <c r="I34" s="848" t="s">
        <v>16001</v>
      </c>
      <c r="J34" s="853">
        <v>44271</v>
      </c>
      <c r="K34" s="839" t="s">
        <v>15996</v>
      </c>
      <c r="L34" s="839" t="s">
        <v>15996</v>
      </c>
      <c r="M34" s="853">
        <v>44298</v>
      </c>
      <c r="N34" s="853" t="s">
        <v>5705</v>
      </c>
    </row>
    <row r="35" spans="1:14" ht="48" x14ac:dyDescent="0.2">
      <c r="A35" s="847" t="s">
        <v>16002</v>
      </c>
      <c r="B35" s="839">
        <v>2226750</v>
      </c>
      <c r="C35" s="848" t="s">
        <v>15998</v>
      </c>
      <c r="D35" s="848" t="s">
        <v>15987</v>
      </c>
      <c r="E35" s="848" t="s">
        <v>16003</v>
      </c>
      <c r="F35" s="852">
        <v>11913076.18</v>
      </c>
      <c r="G35" s="853" t="s">
        <v>16004</v>
      </c>
      <c r="H35" s="848" t="s">
        <v>16005</v>
      </c>
      <c r="I35" s="848" t="s">
        <v>16006</v>
      </c>
      <c r="J35" s="853">
        <v>44135</v>
      </c>
      <c r="K35" s="839" t="s">
        <v>15996</v>
      </c>
      <c r="L35" s="839" t="s">
        <v>15996</v>
      </c>
      <c r="M35" s="853">
        <v>44150</v>
      </c>
      <c r="N35" s="853">
        <v>44180</v>
      </c>
    </row>
    <row r="36" spans="1:14" ht="24" x14ac:dyDescent="0.2">
      <c r="A36" s="847" t="s">
        <v>16007</v>
      </c>
      <c r="B36" s="839">
        <v>2112512</v>
      </c>
      <c r="C36" s="848" t="s">
        <v>15982</v>
      </c>
      <c r="D36" s="848" t="s">
        <v>15987</v>
      </c>
      <c r="E36" s="848" t="s">
        <v>16008</v>
      </c>
      <c r="F36" s="852">
        <v>17784784.579999998</v>
      </c>
      <c r="G36" s="853" t="s">
        <v>16009</v>
      </c>
      <c r="H36" s="848" t="s">
        <v>16010</v>
      </c>
      <c r="I36" s="848" t="s">
        <v>16011</v>
      </c>
      <c r="J36" s="853">
        <v>44247</v>
      </c>
      <c r="K36" s="839" t="s">
        <v>15996</v>
      </c>
      <c r="L36" s="839" t="s">
        <v>15996</v>
      </c>
      <c r="M36" s="853">
        <v>44262</v>
      </c>
      <c r="N36" s="853">
        <v>44292</v>
      </c>
    </row>
    <row r="37" spans="1:14" ht="36" x14ac:dyDescent="0.2">
      <c r="A37" s="847" t="s">
        <v>16012</v>
      </c>
      <c r="B37" s="839">
        <v>2234357</v>
      </c>
      <c r="C37" s="848" t="s">
        <v>15982</v>
      </c>
      <c r="D37" s="848" t="s">
        <v>15987</v>
      </c>
      <c r="E37" s="848" t="s">
        <v>16013</v>
      </c>
      <c r="F37" s="852">
        <v>14938235.949999999</v>
      </c>
      <c r="G37" s="853">
        <v>43666</v>
      </c>
      <c r="H37" s="848" t="s">
        <v>16014</v>
      </c>
      <c r="I37" s="848" t="s">
        <v>16015</v>
      </c>
      <c r="J37" s="853">
        <v>44242</v>
      </c>
      <c r="K37" s="839" t="s">
        <v>15996</v>
      </c>
      <c r="L37" s="839" t="s">
        <v>15996</v>
      </c>
      <c r="M37" s="853">
        <v>44257</v>
      </c>
      <c r="N37" s="853">
        <v>44287</v>
      </c>
    </row>
    <row r="38" spans="1:14" ht="24" x14ac:dyDescent="0.2">
      <c r="A38" s="847" t="s">
        <v>16016</v>
      </c>
      <c r="B38" s="839">
        <v>2397861</v>
      </c>
      <c r="C38" s="848" t="s">
        <v>15998</v>
      </c>
      <c r="D38" s="848" t="s">
        <v>15987</v>
      </c>
      <c r="E38" s="848" t="s">
        <v>16017</v>
      </c>
      <c r="F38" s="852">
        <v>30188751.809999999</v>
      </c>
      <c r="G38" s="853" t="s">
        <v>16018</v>
      </c>
      <c r="H38" s="848" t="s">
        <v>16019</v>
      </c>
      <c r="I38" s="848" t="s">
        <v>16020</v>
      </c>
      <c r="J38" s="853">
        <v>44277</v>
      </c>
      <c r="K38" s="839" t="s">
        <v>15996</v>
      </c>
      <c r="L38" s="839" t="s">
        <v>15996</v>
      </c>
      <c r="M38" s="853">
        <v>44673</v>
      </c>
      <c r="N38" s="853">
        <v>44703</v>
      </c>
    </row>
    <row r="39" spans="1:14" ht="168" x14ac:dyDescent="0.2">
      <c r="A39" s="847" t="s">
        <v>16021</v>
      </c>
      <c r="B39" s="839">
        <v>2444433</v>
      </c>
      <c r="C39" s="848" t="s">
        <v>16022</v>
      </c>
      <c r="D39" s="848" t="s">
        <v>15987</v>
      </c>
      <c r="E39" s="848" t="s">
        <v>16023</v>
      </c>
      <c r="F39" s="852">
        <v>127930931.48</v>
      </c>
      <c r="G39" s="853" t="s">
        <v>16024</v>
      </c>
      <c r="H39" s="848" t="s">
        <v>16025</v>
      </c>
      <c r="I39" s="848" t="s">
        <v>16026</v>
      </c>
      <c r="J39" s="853">
        <v>45613</v>
      </c>
      <c r="K39" s="839" t="s">
        <v>15996</v>
      </c>
      <c r="L39" s="839" t="s">
        <v>15996</v>
      </c>
      <c r="M39" s="853">
        <v>45643</v>
      </c>
      <c r="N39" s="853">
        <v>45673</v>
      </c>
    </row>
    <row r="40" spans="1:14" ht="156" x14ac:dyDescent="0.2">
      <c r="A40" s="847" t="s">
        <v>16027</v>
      </c>
      <c r="B40" s="839">
        <v>2443427</v>
      </c>
      <c r="C40" s="848" t="s">
        <v>16022</v>
      </c>
      <c r="D40" s="848" t="s">
        <v>15987</v>
      </c>
      <c r="E40" s="848" t="s">
        <v>16028</v>
      </c>
      <c r="F40" s="852">
        <v>156354740.46000001</v>
      </c>
      <c r="G40" s="853" t="s">
        <v>16029</v>
      </c>
      <c r="H40" s="848" t="s">
        <v>16030</v>
      </c>
      <c r="I40" s="848" t="s">
        <v>16031</v>
      </c>
      <c r="J40" s="853">
        <v>45999</v>
      </c>
      <c r="K40" s="839" t="s">
        <v>15996</v>
      </c>
      <c r="L40" s="839" t="s">
        <v>15996</v>
      </c>
      <c r="M40" s="853">
        <v>46019</v>
      </c>
      <c r="N40" s="853">
        <v>46049</v>
      </c>
    </row>
    <row r="41" spans="1:14" ht="96.75" thickBot="1" x14ac:dyDescent="0.25">
      <c r="A41" s="854" t="s">
        <v>16032</v>
      </c>
      <c r="B41" s="855">
        <v>2323818</v>
      </c>
      <c r="C41" s="855" t="s">
        <v>16033</v>
      </c>
      <c r="D41" s="855" t="s">
        <v>16034</v>
      </c>
      <c r="E41" s="856" t="s">
        <v>16035</v>
      </c>
      <c r="F41" s="857">
        <v>394815.41</v>
      </c>
      <c r="G41" s="858">
        <v>43546</v>
      </c>
      <c r="H41" s="855" t="s">
        <v>16036</v>
      </c>
      <c r="I41" s="855">
        <v>35</v>
      </c>
      <c r="J41" s="858">
        <v>43601</v>
      </c>
      <c r="K41" s="855">
        <v>0</v>
      </c>
      <c r="L41" s="855">
        <v>0</v>
      </c>
      <c r="M41" s="858">
        <v>43628</v>
      </c>
      <c r="N41" s="855" t="s">
        <v>16037</v>
      </c>
    </row>
    <row r="42" spans="1:14" ht="12.75" thickBot="1" x14ac:dyDescent="0.25">
      <c r="A42" s="49" t="s">
        <v>0</v>
      </c>
      <c r="B42" s="50"/>
      <c r="C42" s="25"/>
      <c r="D42" s="25"/>
      <c r="E42" s="25"/>
      <c r="F42" s="25"/>
      <c r="G42" s="25"/>
      <c r="H42" s="25"/>
      <c r="I42" s="25"/>
      <c r="J42" s="25"/>
      <c r="K42" s="25"/>
      <c r="L42" s="25"/>
      <c r="M42" s="25"/>
      <c r="N42" s="26"/>
    </row>
    <row r="43" spans="1:14" x14ac:dyDescent="0.2">
      <c r="A43" s="427" t="s">
        <v>352</v>
      </c>
      <c r="B43" s="227"/>
      <c r="C43" s="227"/>
      <c r="D43" s="227"/>
      <c r="E43" s="227"/>
      <c r="F43" s="227"/>
      <c r="G43" s="227"/>
      <c r="H43" s="227"/>
      <c r="I43" s="227"/>
      <c r="J43" s="227"/>
      <c r="K43" s="227"/>
      <c r="L43" s="227"/>
    </row>
    <row r="44" spans="1:14" ht="12.75" thickBot="1" x14ac:dyDescent="0.25">
      <c r="A44" s="859"/>
      <c r="B44" s="859"/>
    </row>
    <row r="45" spans="1:14" ht="36.75" hidden="1" thickBot="1" x14ac:dyDescent="0.25">
      <c r="A45" s="417" t="s">
        <v>99</v>
      </c>
      <c r="B45" s="140" t="s">
        <v>100</v>
      </c>
      <c r="C45" s="139" t="s">
        <v>101</v>
      </c>
      <c r="D45" s="139" t="s">
        <v>215</v>
      </c>
      <c r="E45" s="139" t="s">
        <v>216</v>
      </c>
      <c r="F45" s="139" t="s">
        <v>252</v>
      </c>
      <c r="G45" s="139" t="s">
        <v>176</v>
      </c>
      <c r="H45" s="139" t="s">
        <v>214</v>
      </c>
      <c r="I45" s="139" t="s">
        <v>178</v>
      </c>
      <c r="J45" s="139" t="s">
        <v>177</v>
      </c>
      <c r="K45" s="139" t="s">
        <v>179</v>
      </c>
      <c r="L45" s="139" t="s">
        <v>180</v>
      </c>
      <c r="M45" s="139" t="s">
        <v>181</v>
      </c>
      <c r="N45" s="139" t="s">
        <v>182</v>
      </c>
    </row>
    <row r="46" spans="1:14" ht="15" x14ac:dyDescent="0.2">
      <c r="A46" s="868" t="s">
        <v>16038</v>
      </c>
      <c r="B46" s="820"/>
      <c r="C46" s="821"/>
      <c r="D46" s="822"/>
      <c r="E46" s="823"/>
      <c r="F46" s="824"/>
      <c r="G46" s="825"/>
      <c r="H46" s="826"/>
      <c r="I46" s="827"/>
      <c r="J46" s="828"/>
      <c r="K46" s="821"/>
      <c r="L46" s="821"/>
      <c r="M46" s="821"/>
      <c r="N46" s="821"/>
    </row>
    <row r="47" spans="1:14" ht="108" x14ac:dyDescent="0.2">
      <c r="A47" s="1096" t="s">
        <v>16039</v>
      </c>
      <c r="B47" s="1098" t="s">
        <v>16040</v>
      </c>
      <c r="C47" s="839" t="s">
        <v>15922</v>
      </c>
      <c r="D47" s="841" t="s">
        <v>15923</v>
      </c>
      <c r="E47" s="1093" t="s">
        <v>16041</v>
      </c>
      <c r="F47" s="833">
        <v>16402932.57</v>
      </c>
      <c r="G47" s="834">
        <v>43843</v>
      </c>
      <c r="H47" s="835" t="s">
        <v>16042</v>
      </c>
      <c r="I47" s="846" t="s">
        <v>16043</v>
      </c>
      <c r="J47" s="842">
        <v>44353</v>
      </c>
      <c r="K47" s="839" t="s">
        <v>5705</v>
      </c>
      <c r="L47" s="839" t="s">
        <v>5705</v>
      </c>
      <c r="M47" s="839" t="s">
        <v>5705</v>
      </c>
      <c r="N47" s="839" t="s">
        <v>5705</v>
      </c>
    </row>
    <row r="48" spans="1:14" ht="108" x14ac:dyDescent="0.2">
      <c r="A48" s="1096"/>
      <c r="B48" s="1099"/>
      <c r="C48" s="839" t="s">
        <v>15922</v>
      </c>
      <c r="D48" s="841" t="s">
        <v>15923</v>
      </c>
      <c r="E48" s="1093"/>
      <c r="F48" s="833">
        <v>15899496.949999999</v>
      </c>
      <c r="G48" s="834">
        <v>43843</v>
      </c>
      <c r="H48" s="835" t="s">
        <v>16042</v>
      </c>
      <c r="I48" s="846" t="s">
        <v>16043</v>
      </c>
      <c r="J48" s="842">
        <v>44353</v>
      </c>
      <c r="K48" s="839" t="s">
        <v>5705</v>
      </c>
      <c r="L48" s="839" t="s">
        <v>5705</v>
      </c>
      <c r="M48" s="839" t="s">
        <v>5705</v>
      </c>
      <c r="N48" s="839" t="s">
        <v>5705</v>
      </c>
    </row>
    <row r="49" spans="1:14" ht="108" x14ac:dyDescent="0.2">
      <c r="A49" s="1096"/>
      <c r="B49" s="1100"/>
      <c r="C49" s="839" t="s">
        <v>15922</v>
      </c>
      <c r="D49" s="841" t="s">
        <v>15923</v>
      </c>
      <c r="E49" s="1093"/>
      <c r="F49" s="833">
        <v>25254819.370000001</v>
      </c>
      <c r="G49" s="834">
        <v>43843</v>
      </c>
      <c r="H49" s="835" t="s">
        <v>16042</v>
      </c>
      <c r="I49" s="846" t="s">
        <v>16043</v>
      </c>
      <c r="J49" s="842">
        <v>44353</v>
      </c>
      <c r="K49" s="839" t="s">
        <v>5705</v>
      </c>
      <c r="L49" s="839" t="s">
        <v>5705</v>
      </c>
      <c r="M49" s="839" t="s">
        <v>5705</v>
      </c>
      <c r="N49" s="839" t="s">
        <v>5705</v>
      </c>
    </row>
    <row r="50" spans="1:14" ht="84" x14ac:dyDescent="0.2">
      <c r="A50" s="1096" t="s">
        <v>16044</v>
      </c>
      <c r="B50" s="1098" t="s">
        <v>16045</v>
      </c>
      <c r="C50" s="839" t="s">
        <v>15922</v>
      </c>
      <c r="D50" s="841" t="s">
        <v>15923</v>
      </c>
      <c r="E50" s="1093" t="s">
        <v>16046</v>
      </c>
      <c r="F50" s="833">
        <v>31226297.620000001</v>
      </c>
      <c r="G50" s="834">
        <v>43837</v>
      </c>
      <c r="H50" s="835" t="s">
        <v>16047</v>
      </c>
      <c r="I50" s="846" t="s">
        <v>16043</v>
      </c>
      <c r="J50" s="842">
        <v>44347</v>
      </c>
      <c r="K50" s="839" t="s">
        <v>5705</v>
      </c>
      <c r="L50" s="839" t="s">
        <v>5705</v>
      </c>
      <c r="M50" s="839" t="s">
        <v>5705</v>
      </c>
      <c r="N50" s="839" t="s">
        <v>5705</v>
      </c>
    </row>
    <row r="51" spans="1:14" ht="84" x14ac:dyDescent="0.2">
      <c r="A51" s="1096"/>
      <c r="B51" s="1100"/>
      <c r="C51" s="839" t="s">
        <v>15922</v>
      </c>
      <c r="D51" s="841" t="s">
        <v>15923</v>
      </c>
      <c r="E51" s="1093"/>
      <c r="F51" s="833">
        <v>28828214.5</v>
      </c>
      <c r="G51" s="834">
        <v>43837</v>
      </c>
      <c r="H51" s="835" t="s">
        <v>16047</v>
      </c>
      <c r="I51" s="846" t="s">
        <v>16043</v>
      </c>
      <c r="J51" s="842">
        <v>44347</v>
      </c>
      <c r="K51" s="839" t="s">
        <v>5705</v>
      </c>
      <c r="L51" s="839" t="s">
        <v>5705</v>
      </c>
      <c r="M51" s="839" t="s">
        <v>5705</v>
      </c>
      <c r="N51" s="839" t="s">
        <v>5705</v>
      </c>
    </row>
    <row r="52" spans="1:14" ht="84" x14ac:dyDescent="0.2">
      <c r="A52" s="845" t="s">
        <v>16048</v>
      </c>
      <c r="B52" s="841" t="s">
        <v>16049</v>
      </c>
      <c r="C52" s="839" t="s">
        <v>15922</v>
      </c>
      <c r="D52" s="841" t="s">
        <v>15923</v>
      </c>
      <c r="E52" s="841" t="s">
        <v>16050</v>
      </c>
      <c r="F52" s="833">
        <v>24536354.609999999</v>
      </c>
      <c r="G52" s="834">
        <v>44014</v>
      </c>
      <c r="H52" s="835" t="s">
        <v>16051</v>
      </c>
      <c r="I52" s="846" t="s">
        <v>16052</v>
      </c>
      <c r="J52" s="842">
        <v>44494</v>
      </c>
      <c r="K52" s="839" t="s">
        <v>5705</v>
      </c>
      <c r="L52" s="839" t="s">
        <v>5705</v>
      </c>
      <c r="M52" s="839" t="s">
        <v>5705</v>
      </c>
      <c r="N52" s="839" t="s">
        <v>5705</v>
      </c>
    </row>
    <row r="53" spans="1:14" ht="84" x14ac:dyDescent="0.2">
      <c r="A53" s="1096" t="s">
        <v>16053</v>
      </c>
      <c r="B53" s="1098" t="s">
        <v>16054</v>
      </c>
      <c r="C53" s="839" t="s">
        <v>15922</v>
      </c>
      <c r="D53" s="841" t="s">
        <v>15923</v>
      </c>
      <c r="E53" s="1093" t="s">
        <v>16055</v>
      </c>
      <c r="F53" s="833">
        <v>22792649.379999999</v>
      </c>
      <c r="G53" s="834">
        <v>43891</v>
      </c>
      <c r="H53" s="835" t="s">
        <v>16056</v>
      </c>
      <c r="I53" s="846" t="s">
        <v>16057</v>
      </c>
      <c r="J53" s="842">
        <v>44491</v>
      </c>
      <c r="K53" s="839" t="s">
        <v>5705</v>
      </c>
      <c r="L53" s="839" t="s">
        <v>5705</v>
      </c>
      <c r="M53" s="839" t="s">
        <v>5705</v>
      </c>
      <c r="N53" s="839" t="s">
        <v>5705</v>
      </c>
    </row>
    <row r="54" spans="1:14" ht="84" x14ac:dyDescent="0.2">
      <c r="A54" s="1096"/>
      <c r="B54" s="1100"/>
      <c r="C54" s="839" t="s">
        <v>15922</v>
      </c>
      <c r="D54" s="841" t="s">
        <v>15923</v>
      </c>
      <c r="E54" s="1093"/>
      <c r="F54" s="833">
        <v>14799978.74</v>
      </c>
      <c r="G54" s="834">
        <v>43891</v>
      </c>
      <c r="H54" s="835" t="s">
        <v>16056</v>
      </c>
      <c r="I54" s="846" t="s">
        <v>16058</v>
      </c>
      <c r="J54" s="842">
        <v>44341</v>
      </c>
      <c r="K54" s="839" t="s">
        <v>5705</v>
      </c>
      <c r="L54" s="839" t="s">
        <v>5705</v>
      </c>
      <c r="M54" s="839" t="s">
        <v>5705</v>
      </c>
      <c r="N54" s="839" t="s">
        <v>5705</v>
      </c>
    </row>
    <row r="55" spans="1:14" ht="60" x14ac:dyDescent="0.2">
      <c r="A55" s="1096" t="s">
        <v>16059</v>
      </c>
      <c r="B55" s="1098" t="s">
        <v>16060</v>
      </c>
      <c r="C55" s="839" t="s">
        <v>15922</v>
      </c>
      <c r="D55" s="841" t="s">
        <v>15923</v>
      </c>
      <c r="E55" s="1101" t="s">
        <v>16061</v>
      </c>
      <c r="F55" s="833">
        <v>6715495.7000000002</v>
      </c>
      <c r="G55" s="834">
        <v>43891</v>
      </c>
      <c r="H55" s="835" t="s">
        <v>16062</v>
      </c>
      <c r="I55" s="846" t="s">
        <v>16063</v>
      </c>
      <c r="J55" s="842">
        <v>44461</v>
      </c>
      <c r="K55" s="839" t="s">
        <v>5705</v>
      </c>
      <c r="L55" s="839" t="s">
        <v>5705</v>
      </c>
      <c r="M55" s="839" t="s">
        <v>5705</v>
      </c>
      <c r="N55" s="839" t="s">
        <v>5705</v>
      </c>
    </row>
    <row r="56" spans="1:14" ht="60" x14ac:dyDescent="0.2">
      <c r="A56" s="1096"/>
      <c r="B56" s="1100"/>
      <c r="C56" s="839" t="s">
        <v>15922</v>
      </c>
      <c r="D56" s="841" t="s">
        <v>15923</v>
      </c>
      <c r="E56" s="1101"/>
      <c r="F56" s="833">
        <v>24010931.960000001</v>
      </c>
      <c r="G56" s="834">
        <v>43883</v>
      </c>
      <c r="H56" s="835" t="s">
        <v>16064</v>
      </c>
      <c r="I56" s="846" t="s">
        <v>16065</v>
      </c>
      <c r="J56" s="842">
        <v>44108</v>
      </c>
      <c r="K56" s="839" t="s">
        <v>5705</v>
      </c>
      <c r="L56" s="839" t="s">
        <v>5705</v>
      </c>
      <c r="M56" s="839" t="s">
        <v>5705</v>
      </c>
      <c r="N56" s="839" t="s">
        <v>5705</v>
      </c>
    </row>
    <row r="57" spans="1:14" ht="96" x14ac:dyDescent="0.2">
      <c r="A57" s="845" t="s">
        <v>16066</v>
      </c>
      <c r="B57" s="841">
        <v>7409</v>
      </c>
      <c r="C57" s="839" t="s">
        <v>15922</v>
      </c>
      <c r="D57" s="841" t="s">
        <v>15923</v>
      </c>
      <c r="E57" s="841" t="s">
        <v>16067</v>
      </c>
      <c r="F57" s="833">
        <v>32350198</v>
      </c>
      <c r="G57" s="834">
        <v>43875</v>
      </c>
      <c r="H57" s="835" t="s">
        <v>16068</v>
      </c>
      <c r="I57" s="846" t="s">
        <v>16069</v>
      </c>
      <c r="J57" s="842">
        <v>44565</v>
      </c>
      <c r="K57" s="839" t="s">
        <v>5705</v>
      </c>
      <c r="L57" s="839" t="s">
        <v>5705</v>
      </c>
      <c r="M57" s="839" t="s">
        <v>5705</v>
      </c>
      <c r="N57" s="839" t="s">
        <v>5705</v>
      </c>
    </row>
    <row r="58" spans="1:14" ht="72" x14ac:dyDescent="0.2">
      <c r="A58" s="871" t="s">
        <v>16070</v>
      </c>
      <c r="B58" s="1098" t="s">
        <v>16060</v>
      </c>
      <c r="C58" s="1102" t="s">
        <v>15922</v>
      </c>
      <c r="D58" s="1098" t="s">
        <v>15923</v>
      </c>
      <c r="E58" s="1101" t="s">
        <v>16071</v>
      </c>
      <c r="F58" s="833">
        <v>9795016.2799999993</v>
      </c>
      <c r="G58" s="834">
        <v>43900</v>
      </c>
      <c r="H58" s="835" t="s">
        <v>16072</v>
      </c>
      <c r="I58" s="846" t="s">
        <v>16073</v>
      </c>
      <c r="J58" s="842">
        <v>44080</v>
      </c>
      <c r="K58" s="839" t="s">
        <v>5705</v>
      </c>
      <c r="L58" s="839" t="s">
        <v>5705</v>
      </c>
      <c r="M58" s="839" t="s">
        <v>5705</v>
      </c>
      <c r="N58" s="839" t="s">
        <v>5705</v>
      </c>
    </row>
    <row r="59" spans="1:14" ht="72" x14ac:dyDescent="0.2">
      <c r="A59" s="871" t="s">
        <v>16074</v>
      </c>
      <c r="B59" s="1100"/>
      <c r="C59" s="1103"/>
      <c r="D59" s="1100"/>
      <c r="E59" s="1101"/>
      <c r="F59" s="833">
        <v>5938307.7000000002</v>
      </c>
      <c r="G59" s="834">
        <v>44014</v>
      </c>
      <c r="H59" s="835" t="s">
        <v>16072</v>
      </c>
      <c r="I59" s="846" t="s">
        <v>16075</v>
      </c>
      <c r="J59" s="842">
        <v>44194</v>
      </c>
      <c r="K59" s="839" t="s">
        <v>5705</v>
      </c>
      <c r="L59" s="839" t="s">
        <v>5705</v>
      </c>
      <c r="M59" s="839" t="s">
        <v>5705</v>
      </c>
      <c r="N59" s="839" t="s">
        <v>5705</v>
      </c>
    </row>
    <row r="60" spans="1:14" ht="144" x14ac:dyDescent="0.2">
      <c r="A60" s="847" t="s">
        <v>16076</v>
      </c>
      <c r="B60" s="840">
        <v>2447282</v>
      </c>
      <c r="C60" s="860" t="s">
        <v>16022</v>
      </c>
      <c r="D60" s="860" t="s">
        <v>15987</v>
      </c>
      <c r="E60" s="860" t="s">
        <v>16077</v>
      </c>
      <c r="F60" s="861">
        <v>152793798.19999999</v>
      </c>
      <c r="G60" s="849">
        <v>43859</v>
      </c>
      <c r="H60" s="860" t="s">
        <v>16078</v>
      </c>
      <c r="I60" s="860" t="s">
        <v>16026</v>
      </c>
      <c r="J60" s="849">
        <v>45684</v>
      </c>
      <c r="K60" s="840" t="s">
        <v>15996</v>
      </c>
      <c r="L60" s="840" t="s">
        <v>15996</v>
      </c>
      <c r="M60" s="849">
        <v>45684</v>
      </c>
      <c r="N60" s="849">
        <v>45714</v>
      </c>
    </row>
    <row r="61" spans="1:14" ht="48" x14ac:dyDescent="0.2">
      <c r="A61" s="847" t="s">
        <v>16079</v>
      </c>
      <c r="B61" s="840">
        <v>2224062</v>
      </c>
      <c r="C61" s="860" t="s">
        <v>16022</v>
      </c>
      <c r="D61" s="860" t="s">
        <v>15987</v>
      </c>
      <c r="E61" s="860" t="s">
        <v>16080</v>
      </c>
      <c r="F61" s="861">
        <v>18496057.280000001</v>
      </c>
      <c r="G61" s="849">
        <v>43903</v>
      </c>
      <c r="H61" s="860" t="s">
        <v>16081</v>
      </c>
      <c r="I61" s="860" t="s">
        <v>16082</v>
      </c>
      <c r="J61" s="849">
        <v>44439</v>
      </c>
      <c r="K61" s="840" t="s">
        <v>15996</v>
      </c>
      <c r="L61" s="840" t="s">
        <v>15996</v>
      </c>
      <c r="M61" s="849">
        <v>44454</v>
      </c>
      <c r="N61" s="849">
        <v>44484</v>
      </c>
    </row>
    <row r="62" spans="1:14" ht="72" x14ac:dyDescent="0.2">
      <c r="A62" s="847" t="s">
        <v>16083</v>
      </c>
      <c r="B62" s="840">
        <v>2222155</v>
      </c>
      <c r="C62" s="860" t="s">
        <v>15998</v>
      </c>
      <c r="D62" s="860" t="s">
        <v>15987</v>
      </c>
      <c r="E62" s="860" t="s">
        <v>16084</v>
      </c>
      <c r="F62" s="861">
        <v>23727454.66</v>
      </c>
      <c r="G62" s="849">
        <v>44013</v>
      </c>
      <c r="H62" s="860" t="s">
        <v>16085</v>
      </c>
      <c r="I62" s="860" t="s">
        <v>16086</v>
      </c>
      <c r="J62" s="849">
        <v>44528</v>
      </c>
      <c r="K62" s="840" t="s">
        <v>15996</v>
      </c>
      <c r="L62" s="840" t="s">
        <v>15996</v>
      </c>
      <c r="M62" s="849">
        <v>44555</v>
      </c>
      <c r="N62" s="849">
        <v>44585</v>
      </c>
    </row>
    <row r="63" spans="1:14" ht="156" x14ac:dyDescent="0.2">
      <c r="A63" s="847" t="s">
        <v>16087</v>
      </c>
      <c r="B63" s="840">
        <v>2446445</v>
      </c>
      <c r="C63" s="860" t="s">
        <v>16022</v>
      </c>
      <c r="D63" s="860" t="s">
        <v>15987</v>
      </c>
      <c r="E63" s="860" t="s">
        <v>16088</v>
      </c>
      <c r="F63" s="861">
        <v>108367116.11</v>
      </c>
      <c r="G63" s="849">
        <v>43833</v>
      </c>
      <c r="H63" s="860" t="s">
        <v>16089</v>
      </c>
      <c r="I63" s="860" t="s">
        <v>16090</v>
      </c>
      <c r="J63" s="849">
        <v>45659</v>
      </c>
      <c r="K63" s="840" t="s">
        <v>15996</v>
      </c>
      <c r="L63" s="840" t="s">
        <v>15996</v>
      </c>
      <c r="M63" s="849">
        <v>45659</v>
      </c>
      <c r="N63" s="849">
        <v>45689</v>
      </c>
    </row>
    <row r="64" spans="1:14" ht="144" x14ac:dyDescent="0.2">
      <c r="A64" s="847" t="s">
        <v>16091</v>
      </c>
      <c r="B64" s="840">
        <v>2446449</v>
      </c>
      <c r="C64" s="860" t="s">
        <v>16022</v>
      </c>
      <c r="D64" s="860" t="s">
        <v>15987</v>
      </c>
      <c r="E64" s="860" t="s">
        <v>16092</v>
      </c>
      <c r="F64" s="861">
        <v>205858234.16</v>
      </c>
      <c r="G64" s="849">
        <v>43837</v>
      </c>
      <c r="H64" s="860" t="s">
        <v>16089</v>
      </c>
      <c r="I64" s="860" t="s">
        <v>16093</v>
      </c>
      <c r="J64" s="849">
        <v>46027</v>
      </c>
      <c r="K64" s="840" t="s">
        <v>15996</v>
      </c>
      <c r="L64" s="840" t="s">
        <v>15996</v>
      </c>
      <c r="M64" s="849">
        <v>46027</v>
      </c>
      <c r="N64" s="849">
        <v>46057</v>
      </c>
    </row>
    <row r="65" spans="1:14" ht="144.75" thickBot="1" x14ac:dyDescent="0.25">
      <c r="A65" s="862" t="s">
        <v>16094</v>
      </c>
      <c r="B65" s="863">
        <v>2447282</v>
      </c>
      <c r="C65" s="864" t="s">
        <v>16022</v>
      </c>
      <c r="D65" s="864" t="s">
        <v>15987</v>
      </c>
      <c r="E65" s="864" t="s">
        <v>16077</v>
      </c>
      <c r="F65" s="865">
        <v>152793798.19999999</v>
      </c>
      <c r="G65" s="866">
        <v>43859</v>
      </c>
      <c r="H65" s="864" t="s">
        <v>16095</v>
      </c>
      <c r="I65" s="864" t="s">
        <v>16096</v>
      </c>
      <c r="J65" s="866">
        <v>45684</v>
      </c>
      <c r="K65" s="863" t="s">
        <v>15996</v>
      </c>
      <c r="L65" s="863" t="s">
        <v>15996</v>
      </c>
      <c r="M65" s="866">
        <v>45684</v>
      </c>
      <c r="N65" s="866">
        <v>45714</v>
      </c>
    </row>
    <row r="66" spans="1:14" ht="20.25" customHeight="1" thickBot="1" x14ac:dyDescent="0.25">
      <c r="A66" s="49" t="s">
        <v>0</v>
      </c>
      <c r="B66" s="50"/>
      <c r="C66" s="25"/>
      <c r="D66" s="25"/>
      <c r="E66" s="25"/>
      <c r="F66" s="25"/>
      <c r="G66" s="25"/>
      <c r="H66" s="25"/>
      <c r="I66" s="25"/>
      <c r="J66" s="25"/>
      <c r="K66" s="25"/>
      <c r="L66" s="25"/>
      <c r="M66" s="25"/>
      <c r="N66" s="26"/>
    </row>
  </sheetData>
  <mergeCells count="28">
    <mergeCell ref="B58:B59"/>
    <mergeCell ref="C58:C59"/>
    <mergeCell ref="D58:D59"/>
    <mergeCell ref="E58:E59"/>
    <mergeCell ref="A53:A54"/>
    <mergeCell ref="B53:B54"/>
    <mergeCell ref="E53:E54"/>
    <mergeCell ref="A55:A56"/>
    <mergeCell ref="B55:B56"/>
    <mergeCell ref="E55:E56"/>
    <mergeCell ref="A47:A49"/>
    <mergeCell ref="B47:B49"/>
    <mergeCell ref="E47:E49"/>
    <mergeCell ref="A50:A51"/>
    <mergeCell ref="B50:B51"/>
    <mergeCell ref="E50:E51"/>
    <mergeCell ref="A18:A20"/>
    <mergeCell ref="B18:B20"/>
    <mergeCell ref="E18:E20"/>
    <mergeCell ref="A21:A23"/>
    <mergeCell ref="B21:B23"/>
    <mergeCell ref="E21:E23"/>
    <mergeCell ref="A13:A14"/>
    <mergeCell ref="B13:B14"/>
    <mergeCell ref="E13:E14"/>
    <mergeCell ref="A15:A17"/>
    <mergeCell ref="B15:B17"/>
    <mergeCell ref="E15:E17"/>
  </mergeCells>
  <phoneticPr fontId="13" type="noConversion"/>
  <printOptions horizontalCentered="1"/>
  <pageMargins left="0.39370078740157483" right="0.39370078740157483" top="0.78740157480314965" bottom="0.78740157480314965" header="0.31496062992125984" footer="0.31496062992125984"/>
  <pageSetup paperSize="9" scale="50" fitToHeight="6"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REPÚBLICA&amp;R&amp;P de &amp;N</oddFooter>
  </headerFooter>
  <rowBreaks count="2" manualBreakCount="2">
    <brk id="44" max="13" man="1"/>
    <brk id="52" max="1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0">
    <tabColor theme="9" tint="-0.249977111117893"/>
  </sheetPr>
  <dimension ref="A1:Y550"/>
  <sheetViews>
    <sheetView showGridLines="0" view="pageBreakPreview" topLeftCell="A547" zoomScaleNormal="100" zoomScaleSheetLayoutView="100" workbookViewId="0">
      <selection activeCell="A6" sqref="A6"/>
    </sheetView>
  </sheetViews>
  <sheetFormatPr baseColWidth="10" defaultColWidth="11.42578125" defaultRowHeight="12" x14ac:dyDescent="0.2"/>
  <cols>
    <col min="1" max="1" width="54.85546875" style="3" customWidth="1"/>
    <col min="2" max="2" width="18.85546875" style="3" customWidth="1"/>
    <col min="3" max="3" width="15.140625" style="48" customWidth="1"/>
    <col min="4" max="4" width="16.140625" style="3" customWidth="1"/>
    <col min="5" max="5" width="14.28515625" style="3" customWidth="1"/>
    <col min="6" max="6" width="28.28515625" style="48" customWidth="1"/>
    <col min="7" max="8" width="17.7109375" style="3" customWidth="1"/>
    <col min="9" max="9" width="17.7109375" style="48" customWidth="1"/>
    <col min="10" max="10" width="36.42578125" style="3" customWidth="1"/>
    <col min="11" max="16384" width="11.42578125" style="3"/>
  </cols>
  <sheetData>
    <row r="1" spans="1:25" s="4" customFormat="1" ht="15.75" customHeight="1" x14ac:dyDescent="0.2">
      <c r="A1" s="200" t="s">
        <v>418</v>
      </c>
      <c r="B1" s="74"/>
      <c r="C1" s="74"/>
      <c r="D1" s="74"/>
      <c r="E1" s="74"/>
      <c r="F1" s="74"/>
      <c r="G1" s="74"/>
      <c r="H1" s="74"/>
      <c r="I1" s="74"/>
      <c r="J1" s="74"/>
    </row>
    <row r="2" spans="1:25" s="4" customFormat="1" ht="12.75" x14ac:dyDescent="0.2">
      <c r="A2" s="200" t="s">
        <v>457</v>
      </c>
      <c r="B2" s="74"/>
      <c r="C2" s="74"/>
      <c r="D2" s="74"/>
      <c r="E2" s="74"/>
      <c r="F2" s="74"/>
      <c r="G2" s="74"/>
      <c r="H2" s="74"/>
      <c r="I2" s="74"/>
      <c r="J2" s="74"/>
      <c r="K2" s="74"/>
      <c r="L2" s="74"/>
      <c r="M2" s="74"/>
      <c r="N2" s="74"/>
      <c r="O2" s="74"/>
      <c r="P2" s="74"/>
      <c r="Q2" s="74"/>
      <c r="R2" s="74"/>
      <c r="S2" s="74"/>
      <c r="T2" s="74"/>
      <c r="U2" s="74"/>
      <c r="V2" s="74"/>
      <c r="W2" s="74"/>
      <c r="X2" s="74"/>
      <c r="Y2" s="74"/>
    </row>
    <row r="3" spans="1:25" ht="9.75" customHeight="1" thickBot="1" x14ac:dyDescent="0.25">
      <c r="A3" s="7"/>
      <c r="B3" s="7"/>
      <c r="C3" s="7"/>
      <c r="D3" s="12"/>
      <c r="E3" s="12"/>
      <c r="F3" s="12"/>
      <c r="G3" s="15"/>
    </row>
    <row r="4" spans="1:25" ht="36.75" thickBot="1" x14ac:dyDescent="0.25">
      <c r="A4" s="415" t="s">
        <v>102</v>
      </c>
      <c r="B4" s="140" t="s">
        <v>101</v>
      </c>
      <c r="C4" s="140" t="s">
        <v>215</v>
      </c>
      <c r="D4" s="139" t="s">
        <v>216</v>
      </c>
      <c r="E4" s="139" t="s">
        <v>2</v>
      </c>
      <c r="F4" s="139" t="s">
        <v>214</v>
      </c>
      <c r="G4" s="140" t="s">
        <v>104</v>
      </c>
      <c r="H4" s="139" t="s">
        <v>176</v>
      </c>
      <c r="I4" s="139" t="s">
        <v>181</v>
      </c>
      <c r="J4" s="139" t="s">
        <v>103</v>
      </c>
    </row>
    <row r="5" spans="1:25" ht="15.75" thickBot="1" x14ac:dyDescent="0.25">
      <c r="A5" s="872" t="s">
        <v>15920</v>
      </c>
      <c r="B5" s="873"/>
      <c r="C5" s="874"/>
      <c r="D5" s="875"/>
      <c r="E5" s="876"/>
      <c r="F5" s="875"/>
      <c r="G5" s="873"/>
      <c r="H5" s="877"/>
      <c r="I5" s="873"/>
      <c r="J5" s="878"/>
    </row>
    <row r="6" spans="1:25" ht="48" x14ac:dyDescent="0.2">
      <c r="A6" s="879" t="s">
        <v>16098</v>
      </c>
      <c r="B6" s="879"/>
      <c r="C6" s="879"/>
      <c r="D6" s="879" t="s">
        <v>16099</v>
      </c>
      <c r="E6" s="880">
        <v>274831</v>
      </c>
      <c r="F6" s="879" t="s">
        <v>16100</v>
      </c>
      <c r="G6" s="881" t="s">
        <v>16101</v>
      </c>
      <c r="H6" s="882">
        <v>43567</v>
      </c>
      <c r="I6" s="882">
        <v>43932</v>
      </c>
      <c r="J6" s="881" t="s">
        <v>16102</v>
      </c>
    </row>
    <row r="7" spans="1:25" ht="36" x14ac:dyDescent="0.2">
      <c r="A7" s="847" t="s">
        <v>16103</v>
      </c>
      <c r="B7" s="847" t="s">
        <v>16104</v>
      </c>
      <c r="C7" s="847"/>
      <c r="D7" s="847" t="s">
        <v>16105</v>
      </c>
      <c r="E7" s="883">
        <v>100000</v>
      </c>
      <c r="F7" s="847" t="s">
        <v>16106</v>
      </c>
      <c r="G7" s="860" t="s">
        <v>16101</v>
      </c>
      <c r="H7" s="884">
        <v>43475</v>
      </c>
      <c r="I7" s="884" t="s">
        <v>16107</v>
      </c>
      <c r="J7" s="860" t="s">
        <v>16108</v>
      </c>
    </row>
    <row r="8" spans="1:25" ht="24" x14ac:dyDescent="0.2">
      <c r="A8" s="847" t="s">
        <v>16109</v>
      </c>
      <c r="B8" s="847" t="s">
        <v>16110</v>
      </c>
      <c r="C8" s="847"/>
      <c r="D8" s="847" t="s">
        <v>16111</v>
      </c>
      <c r="E8" s="883">
        <v>1850000</v>
      </c>
      <c r="F8" s="847" t="s">
        <v>16112</v>
      </c>
      <c r="G8" s="860" t="s">
        <v>16101</v>
      </c>
      <c r="H8" s="884">
        <v>43483</v>
      </c>
      <c r="I8" s="884">
        <v>43819</v>
      </c>
      <c r="J8" s="860" t="s">
        <v>16113</v>
      </c>
    </row>
    <row r="9" spans="1:25" ht="36" x14ac:dyDescent="0.2">
      <c r="A9" s="847" t="s">
        <v>16114</v>
      </c>
      <c r="B9" s="847" t="s">
        <v>16104</v>
      </c>
      <c r="C9" s="847"/>
      <c r="D9" s="847" t="s">
        <v>16115</v>
      </c>
      <c r="E9" s="883">
        <v>57500</v>
      </c>
      <c r="F9" s="847" t="s">
        <v>16116</v>
      </c>
      <c r="G9" s="860" t="s">
        <v>16101</v>
      </c>
      <c r="H9" s="884">
        <v>43484</v>
      </c>
      <c r="I9" s="884" t="s">
        <v>16107</v>
      </c>
      <c r="J9" s="860" t="s">
        <v>16117</v>
      </c>
    </row>
    <row r="10" spans="1:25" ht="48" x14ac:dyDescent="0.2">
      <c r="A10" s="847" t="s">
        <v>16118</v>
      </c>
      <c r="B10" s="847" t="s">
        <v>16119</v>
      </c>
      <c r="C10" s="847"/>
      <c r="D10" s="847" t="s">
        <v>16120</v>
      </c>
      <c r="E10" s="883">
        <v>2018750</v>
      </c>
      <c r="F10" s="847" t="s">
        <v>16121</v>
      </c>
      <c r="G10" s="860" t="s">
        <v>16101</v>
      </c>
      <c r="H10" s="884">
        <v>43484</v>
      </c>
      <c r="I10" s="884">
        <v>43634</v>
      </c>
      <c r="J10" s="860" t="s">
        <v>16122</v>
      </c>
    </row>
    <row r="11" spans="1:25" ht="36" x14ac:dyDescent="0.2">
      <c r="A11" s="847" t="s">
        <v>16123</v>
      </c>
      <c r="B11" s="847" t="s">
        <v>16119</v>
      </c>
      <c r="C11" s="847"/>
      <c r="D11" s="847" t="s">
        <v>16124</v>
      </c>
      <c r="E11" s="883">
        <v>79990</v>
      </c>
      <c r="F11" s="847" t="s">
        <v>16125</v>
      </c>
      <c r="G11" s="860" t="s">
        <v>16101</v>
      </c>
      <c r="H11" s="884">
        <v>43491</v>
      </c>
      <c r="I11" s="884">
        <v>43521</v>
      </c>
      <c r="J11" s="860" t="s">
        <v>16126</v>
      </c>
    </row>
    <row r="12" spans="1:25" ht="36" x14ac:dyDescent="0.2">
      <c r="A12" s="847" t="s">
        <v>16127</v>
      </c>
      <c r="B12" s="847" t="s">
        <v>16119</v>
      </c>
      <c r="C12" s="847"/>
      <c r="D12" s="847" t="s">
        <v>16128</v>
      </c>
      <c r="E12" s="883">
        <v>99741.2</v>
      </c>
      <c r="F12" s="847" t="s">
        <v>16129</v>
      </c>
      <c r="G12" s="860" t="s">
        <v>16101</v>
      </c>
      <c r="H12" s="884">
        <v>43497</v>
      </c>
      <c r="I12" s="884">
        <v>43597</v>
      </c>
      <c r="J12" s="860" t="s">
        <v>16130</v>
      </c>
    </row>
    <row r="13" spans="1:25" ht="168" x14ac:dyDescent="0.2">
      <c r="A13" s="847" t="s">
        <v>16131</v>
      </c>
      <c r="B13" s="847" t="s">
        <v>16022</v>
      </c>
      <c r="C13" s="847"/>
      <c r="D13" s="847" t="s">
        <v>16132</v>
      </c>
      <c r="E13" s="883">
        <v>546341.4</v>
      </c>
      <c r="F13" s="847" t="s">
        <v>16133</v>
      </c>
      <c r="G13" s="860" t="s">
        <v>16101</v>
      </c>
      <c r="H13" s="884">
        <v>43502</v>
      </c>
      <c r="I13" s="884">
        <v>43572</v>
      </c>
      <c r="J13" s="860" t="s">
        <v>16134</v>
      </c>
    </row>
    <row r="14" spans="1:25" ht="24" x14ac:dyDescent="0.2">
      <c r="A14" s="847" t="s">
        <v>16135</v>
      </c>
      <c r="B14" s="847" t="s">
        <v>16119</v>
      </c>
      <c r="C14" s="847"/>
      <c r="D14" s="847" t="s">
        <v>16136</v>
      </c>
      <c r="E14" s="883">
        <v>371678.65</v>
      </c>
      <c r="F14" s="847" t="s">
        <v>16137</v>
      </c>
      <c r="G14" s="860" t="s">
        <v>16101</v>
      </c>
      <c r="H14" s="884">
        <v>43503</v>
      </c>
      <c r="I14" s="884">
        <v>43518</v>
      </c>
      <c r="J14" s="860" t="s">
        <v>16138</v>
      </c>
    </row>
    <row r="15" spans="1:25" ht="24" x14ac:dyDescent="0.2">
      <c r="A15" s="847" t="s">
        <v>16139</v>
      </c>
      <c r="B15" s="847" t="s">
        <v>16119</v>
      </c>
      <c r="C15" s="847"/>
      <c r="D15" s="847" t="s">
        <v>16136</v>
      </c>
      <c r="E15" s="883">
        <v>75000</v>
      </c>
      <c r="F15" s="847" t="s">
        <v>16137</v>
      </c>
      <c r="G15" s="860" t="s">
        <v>16101</v>
      </c>
      <c r="H15" s="884">
        <v>43532</v>
      </c>
      <c r="I15" s="884">
        <v>43577</v>
      </c>
      <c r="J15" s="860" t="s">
        <v>16140</v>
      </c>
    </row>
    <row r="16" spans="1:25" ht="48" x14ac:dyDescent="0.2">
      <c r="A16" s="847" t="s">
        <v>16141</v>
      </c>
      <c r="B16" s="847" t="s">
        <v>16022</v>
      </c>
      <c r="C16" s="847"/>
      <c r="D16" s="847" t="s">
        <v>16142</v>
      </c>
      <c r="E16" s="883">
        <v>1673049.9</v>
      </c>
      <c r="F16" s="847" t="s">
        <v>16143</v>
      </c>
      <c r="G16" s="860" t="s">
        <v>16101</v>
      </c>
      <c r="H16" s="884">
        <v>43508</v>
      </c>
      <c r="I16" s="884">
        <v>43568</v>
      </c>
      <c r="J16" s="860" t="s">
        <v>16144</v>
      </c>
    </row>
    <row r="17" spans="1:10" ht="48" x14ac:dyDescent="0.2">
      <c r="A17" s="847" t="s">
        <v>16145</v>
      </c>
      <c r="B17" s="847" t="s">
        <v>16119</v>
      </c>
      <c r="C17" s="847"/>
      <c r="D17" s="847" t="s">
        <v>16146</v>
      </c>
      <c r="E17" s="883">
        <v>49920</v>
      </c>
      <c r="F17" s="847" t="s">
        <v>16147</v>
      </c>
      <c r="G17" s="860" t="s">
        <v>16101</v>
      </c>
      <c r="H17" s="884">
        <v>43508</v>
      </c>
      <c r="I17" s="884">
        <v>43523</v>
      </c>
      <c r="J17" s="860" t="s">
        <v>16148</v>
      </c>
    </row>
    <row r="18" spans="1:10" ht="24" x14ac:dyDescent="0.2">
      <c r="A18" s="847" t="s">
        <v>16149</v>
      </c>
      <c r="B18" s="847" t="s">
        <v>16022</v>
      </c>
      <c r="C18" s="847"/>
      <c r="D18" s="847" t="s">
        <v>16150</v>
      </c>
      <c r="E18" s="883">
        <v>770251.43</v>
      </c>
      <c r="F18" s="847" t="s">
        <v>16151</v>
      </c>
      <c r="G18" s="860" t="s">
        <v>16101</v>
      </c>
      <c r="H18" s="884">
        <v>43510</v>
      </c>
      <c r="I18" s="884">
        <v>43875</v>
      </c>
      <c r="J18" s="860" t="s">
        <v>16152</v>
      </c>
    </row>
    <row r="19" spans="1:10" ht="36" x14ac:dyDescent="0.2">
      <c r="A19" s="847" t="s">
        <v>16153</v>
      </c>
      <c r="B19" s="847" t="s">
        <v>16022</v>
      </c>
      <c r="C19" s="847"/>
      <c r="D19" s="847" t="s">
        <v>16154</v>
      </c>
      <c r="E19" s="883">
        <v>417116.21</v>
      </c>
      <c r="F19" s="847" t="s">
        <v>16155</v>
      </c>
      <c r="G19" s="860" t="s">
        <v>16101</v>
      </c>
      <c r="H19" s="884">
        <v>43602</v>
      </c>
      <c r="I19" s="884">
        <v>43692</v>
      </c>
      <c r="J19" s="860" t="s">
        <v>16156</v>
      </c>
    </row>
    <row r="20" spans="1:10" ht="36" x14ac:dyDescent="0.2">
      <c r="A20" s="847" t="s">
        <v>16157</v>
      </c>
      <c r="B20" s="847" t="s">
        <v>16022</v>
      </c>
      <c r="C20" s="847"/>
      <c r="D20" s="847" t="s">
        <v>16158</v>
      </c>
      <c r="E20" s="883">
        <v>9008100</v>
      </c>
      <c r="F20" s="847" t="s">
        <v>16159</v>
      </c>
      <c r="G20" s="860" t="s">
        <v>16101</v>
      </c>
      <c r="H20" s="884">
        <v>43516</v>
      </c>
      <c r="I20" s="884">
        <v>44246</v>
      </c>
      <c r="J20" s="860" t="s">
        <v>16160</v>
      </c>
    </row>
    <row r="21" spans="1:10" ht="48" x14ac:dyDescent="0.2">
      <c r="A21" s="847" t="s">
        <v>16161</v>
      </c>
      <c r="B21" s="847" t="s">
        <v>16104</v>
      </c>
      <c r="C21" s="847"/>
      <c r="D21" s="847" t="s">
        <v>16162</v>
      </c>
      <c r="E21" s="883">
        <v>60000</v>
      </c>
      <c r="F21" s="847" t="s">
        <v>16163</v>
      </c>
      <c r="G21" s="860" t="s">
        <v>16101</v>
      </c>
      <c r="H21" s="884">
        <v>43516</v>
      </c>
      <c r="I21" s="884" t="s">
        <v>16107</v>
      </c>
      <c r="J21" s="860" t="s">
        <v>16164</v>
      </c>
    </row>
    <row r="22" spans="1:10" ht="48" x14ac:dyDescent="0.2">
      <c r="A22" s="847" t="s">
        <v>16165</v>
      </c>
      <c r="B22" s="847" t="s">
        <v>16022</v>
      </c>
      <c r="C22" s="847"/>
      <c r="D22" s="847" t="s">
        <v>16166</v>
      </c>
      <c r="E22" s="883">
        <v>2957335.74</v>
      </c>
      <c r="F22" s="847" t="s">
        <v>16167</v>
      </c>
      <c r="G22" s="860" t="s">
        <v>16101</v>
      </c>
      <c r="H22" s="884">
        <v>43518</v>
      </c>
      <c r="I22" s="884">
        <v>44248</v>
      </c>
      <c r="J22" s="860" t="s">
        <v>16168</v>
      </c>
    </row>
    <row r="23" spans="1:10" ht="48" x14ac:dyDescent="0.2">
      <c r="A23" s="847" t="s">
        <v>16169</v>
      </c>
      <c r="B23" s="847" t="s">
        <v>16119</v>
      </c>
      <c r="C23" s="847"/>
      <c r="D23" s="847" t="s">
        <v>16170</v>
      </c>
      <c r="E23" s="883">
        <v>98990</v>
      </c>
      <c r="F23" s="847" t="s">
        <v>16171</v>
      </c>
      <c r="G23" s="860" t="s">
        <v>16101</v>
      </c>
      <c r="H23" s="884">
        <v>43519</v>
      </c>
      <c r="I23" s="884">
        <v>43549</v>
      </c>
      <c r="J23" s="860" t="s">
        <v>16172</v>
      </c>
    </row>
    <row r="24" spans="1:10" ht="48" x14ac:dyDescent="0.2">
      <c r="A24" s="847" t="s">
        <v>16173</v>
      </c>
      <c r="B24" s="847" t="s">
        <v>16104</v>
      </c>
      <c r="C24" s="847"/>
      <c r="D24" s="847" t="s">
        <v>16174</v>
      </c>
      <c r="E24" s="883">
        <v>50000</v>
      </c>
      <c r="F24" s="847" t="s">
        <v>16175</v>
      </c>
      <c r="G24" s="860" t="s">
        <v>16101</v>
      </c>
      <c r="H24" s="884">
        <v>43522</v>
      </c>
      <c r="I24" s="884" t="s">
        <v>16107</v>
      </c>
      <c r="J24" s="860" t="s">
        <v>16176</v>
      </c>
    </row>
    <row r="25" spans="1:10" ht="36" x14ac:dyDescent="0.2">
      <c r="A25" s="847" t="s">
        <v>16177</v>
      </c>
      <c r="B25" s="847" t="s">
        <v>16104</v>
      </c>
      <c r="C25" s="847"/>
      <c r="D25" s="847" t="s">
        <v>16178</v>
      </c>
      <c r="E25" s="883">
        <v>50000</v>
      </c>
      <c r="F25" s="847" t="s">
        <v>16175</v>
      </c>
      <c r="G25" s="860" t="s">
        <v>16101</v>
      </c>
      <c r="H25" s="884">
        <v>43522</v>
      </c>
      <c r="I25" s="884" t="s">
        <v>16107</v>
      </c>
      <c r="J25" s="860" t="s">
        <v>16179</v>
      </c>
    </row>
    <row r="26" spans="1:10" ht="48" x14ac:dyDescent="0.2">
      <c r="A26" s="847" t="s">
        <v>16180</v>
      </c>
      <c r="B26" s="847" t="s">
        <v>16104</v>
      </c>
      <c r="C26" s="847"/>
      <c r="D26" s="847" t="s">
        <v>16181</v>
      </c>
      <c r="E26" s="883">
        <v>50000</v>
      </c>
      <c r="F26" s="847" t="s">
        <v>16175</v>
      </c>
      <c r="G26" s="860" t="s">
        <v>16101</v>
      </c>
      <c r="H26" s="884">
        <v>43522</v>
      </c>
      <c r="I26" s="884" t="s">
        <v>16107</v>
      </c>
      <c r="J26" s="860" t="s">
        <v>16182</v>
      </c>
    </row>
    <row r="27" spans="1:10" ht="36" x14ac:dyDescent="0.2">
      <c r="A27" s="847" t="s">
        <v>16183</v>
      </c>
      <c r="B27" s="847" t="s">
        <v>16022</v>
      </c>
      <c r="C27" s="847"/>
      <c r="D27" s="847" t="s">
        <v>16184</v>
      </c>
      <c r="E27" s="883">
        <v>4368000</v>
      </c>
      <c r="F27" s="847" t="s">
        <v>16185</v>
      </c>
      <c r="G27" s="860" t="s">
        <v>16101</v>
      </c>
      <c r="H27" s="884">
        <v>43524</v>
      </c>
      <c r="I27" s="884">
        <v>44064</v>
      </c>
      <c r="J27" s="860" t="s">
        <v>16186</v>
      </c>
    </row>
    <row r="28" spans="1:10" ht="36" x14ac:dyDescent="0.2">
      <c r="A28" s="847" t="s">
        <v>16187</v>
      </c>
      <c r="B28" s="847" t="s">
        <v>16119</v>
      </c>
      <c r="C28" s="847"/>
      <c r="D28" s="847" t="s">
        <v>16188</v>
      </c>
      <c r="E28" s="883">
        <v>271004.64</v>
      </c>
      <c r="F28" s="847" t="s">
        <v>16189</v>
      </c>
      <c r="G28" s="860" t="s">
        <v>16101</v>
      </c>
      <c r="H28" s="884">
        <v>43525</v>
      </c>
      <c r="I28" s="884">
        <v>44255</v>
      </c>
      <c r="J28" s="860" t="s">
        <v>16190</v>
      </c>
    </row>
    <row r="29" spans="1:10" ht="48" x14ac:dyDescent="0.2">
      <c r="A29" s="847" t="s">
        <v>16191</v>
      </c>
      <c r="B29" s="847" t="s">
        <v>16022</v>
      </c>
      <c r="C29" s="847"/>
      <c r="D29" s="847" t="s">
        <v>16192</v>
      </c>
      <c r="E29" s="883">
        <v>86678.592000000004</v>
      </c>
      <c r="F29" s="847" t="s">
        <v>16193</v>
      </c>
      <c r="G29" s="860" t="s">
        <v>16101</v>
      </c>
      <c r="H29" s="884">
        <v>43550</v>
      </c>
      <c r="I29" s="884">
        <v>43659</v>
      </c>
      <c r="J29" s="860" t="s">
        <v>16194</v>
      </c>
    </row>
    <row r="30" spans="1:10" ht="48" x14ac:dyDescent="0.2">
      <c r="A30" s="847" t="s">
        <v>16195</v>
      </c>
      <c r="B30" s="847" t="s">
        <v>16196</v>
      </c>
      <c r="C30" s="847"/>
      <c r="D30" s="847" t="s">
        <v>16197</v>
      </c>
      <c r="E30" s="883">
        <v>80000</v>
      </c>
      <c r="F30" s="847" t="s">
        <v>16198</v>
      </c>
      <c r="G30" s="860" t="s">
        <v>16101</v>
      </c>
      <c r="H30" s="884">
        <v>43698</v>
      </c>
      <c r="I30" s="884">
        <v>43788</v>
      </c>
      <c r="J30" s="860" t="s">
        <v>16199</v>
      </c>
    </row>
    <row r="31" spans="1:10" ht="36" x14ac:dyDescent="0.2">
      <c r="A31" s="847" t="s">
        <v>16200</v>
      </c>
      <c r="B31" s="847" t="s">
        <v>16022</v>
      </c>
      <c r="C31" s="847"/>
      <c r="D31" s="847" t="s">
        <v>16201</v>
      </c>
      <c r="E31" s="883">
        <v>2032200</v>
      </c>
      <c r="F31" s="847" t="s">
        <v>16202</v>
      </c>
      <c r="G31" s="860" t="s">
        <v>16101</v>
      </c>
      <c r="H31" s="884">
        <v>43526</v>
      </c>
      <c r="I31" s="884">
        <v>44256</v>
      </c>
      <c r="J31" s="860" t="s">
        <v>16203</v>
      </c>
    </row>
    <row r="32" spans="1:10" ht="36" x14ac:dyDescent="0.2">
      <c r="A32" s="847" t="s">
        <v>16204</v>
      </c>
      <c r="B32" s="847" t="s">
        <v>16110</v>
      </c>
      <c r="C32" s="847"/>
      <c r="D32" s="847" t="s">
        <v>16205</v>
      </c>
      <c r="E32" s="883">
        <v>2170874.3199999998</v>
      </c>
      <c r="F32" s="847" t="s">
        <v>16206</v>
      </c>
      <c r="G32" s="860" t="s">
        <v>16101</v>
      </c>
      <c r="H32" s="884">
        <v>43529</v>
      </c>
      <c r="I32" s="884">
        <v>43589</v>
      </c>
      <c r="J32" s="860" t="s">
        <v>16207</v>
      </c>
    </row>
    <row r="33" spans="1:10" ht="60" x14ac:dyDescent="0.2">
      <c r="A33" s="847" t="s">
        <v>16208</v>
      </c>
      <c r="B33" s="847" t="s">
        <v>16104</v>
      </c>
      <c r="C33" s="847"/>
      <c r="D33" s="847" t="s">
        <v>16209</v>
      </c>
      <c r="E33" s="883">
        <v>640722.72</v>
      </c>
      <c r="F33" s="847" t="s">
        <v>16210</v>
      </c>
      <c r="G33" s="860" t="s">
        <v>16101</v>
      </c>
      <c r="H33" s="884">
        <v>43532</v>
      </c>
      <c r="I33" s="884">
        <v>43897</v>
      </c>
      <c r="J33" s="860" t="s">
        <v>16211</v>
      </c>
    </row>
    <row r="34" spans="1:10" ht="60" x14ac:dyDescent="0.2">
      <c r="A34" s="847" t="s">
        <v>16212</v>
      </c>
      <c r="B34" s="847" t="s">
        <v>16104</v>
      </c>
      <c r="C34" s="847"/>
      <c r="D34" s="847" t="s">
        <v>16209</v>
      </c>
      <c r="E34" s="883">
        <v>106787.12</v>
      </c>
      <c r="F34" s="847" t="s">
        <v>16210</v>
      </c>
      <c r="G34" s="860" t="s">
        <v>16101</v>
      </c>
      <c r="H34" s="884">
        <v>43532</v>
      </c>
      <c r="I34" s="884">
        <v>43897</v>
      </c>
      <c r="J34" s="860" t="s">
        <v>16213</v>
      </c>
    </row>
    <row r="35" spans="1:10" ht="48" x14ac:dyDescent="0.2">
      <c r="A35" s="847" t="s">
        <v>16214</v>
      </c>
      <c r="B35" s="847" t="s">
        <v>16022</v>
      </c>
      <c r="C35" s="847"/>
      <c r="D35" s="847" t="s">
        <v>16215</v>
      </c>
      <c r="E35" s="883">
        <v>22449327.469999999</v>
      </c>
      <c r="F35" s="847" t="s">
        <v>16216</v>
      </c>
      <c r="G35" s="860" t="s">
        <v>16101</v>
      </c>
      <c r="H35" s="884">
        <v>43536</v>
      </c>
      <c r="I35" s="884">
        <v>44266</v>
      </c>
      <c r="J35" s="860" t="s">
        <v>16217</v>
      </c>
    </row>
    <row r="36" spans="1:10" ht="108" x14ac:dyDescent="0.2">
      <c r="A36" s="847" t="s">
        <v>16218</v>
      </c>
      <c r="B36" s="847" t="s">
        <v>16104</v>
      </c>
      <c r="C36" s="847"/>
      <c r="D36" s="847" t="s">
        <v>16219</v>
      </c>
      <c r="E36" s="883">
        <v>80000</v>
      </c>
      <c r="F36" s="847" t="s">
        <v>16220</v>
      </c>
      <c r="G36" s="860" t="s">
        <v>16101</v>
      </c>
      <c r="H36" s="884">
        <v>43538</v>
      </c>
      <c r="I36" s="884" t="s">
        <v>16107</v>
      </c>
      <c r="J36" s="860" t="s">
        <v>16221</v>
      </c>
    </row>
    <row r="37" spans="1:10" ht="48" x14ac:dyDescent="0.2">
      <c r="A37" s="847" t="s">
        <v>16222</v>
      </c>
      <c r="B37" s="847" t="s">
        <v>16104</v>
      </c>
      <c r="C37" s="847"/>
      <c r="D37" s="847" t="s">
        <v>16223</v>
      </c>
      <c r="E37" s="883">
        <v>150000</v>
      </c>
      <c r="F37" s="847" t="s">
        <v>16220</v>
      </c>
      <c r="G37" s="860" t="s">
        <v>16101</v>
      </c>
      <c r="H37" s="884">
        <v>43540</v>
      </c>
      <c r="I37" s="884" t="s">
        <v>16107</v>
      </c>
      <c r="J37" s="860" t="s">
        <v>16224</v>
      </c>
    </row>
    <row r="38" spans="1:10" ht="48" x14ac:dyDescent="0.2">
      <c r="A38" s="847" t="s">
        <v>16225</v>
      </c>
      <c r="B38" s="847" t="s">
        <v>16104</v>
      </c>
      <c r="C38" s="847"/>
      <c r="D38" s="847" t="s">
        <v>16226</v>
      </c>
      <c r="E38" s="883">
        <v>312000</v>
      </c>
      <c r="F38" s="847" t="s">
        <v>16227</v>
      </c>
      <c r="G38" s="860" t="s">
        <v>16101</v>
      </c>
      <c r="H38" s="884">
        <v>43544</v>
      </c>
      <c r="I38" s="884">
        <v>44274</v>
      </c>
      <c r="J38" s="860" t="s">
        <v>16228</v>
      </c>
    </row>
    <row r="39" spans="1:10" ht="48" x14ac:dyDescent="0.2">
      <c r="A39" s="847" t="s">
        <v>16225</v>
      </c>
      <c r="B39" s="847" t="s">
        <v>16104</v>
      </c>
      <c r="C39" s="847"/>
      <c r="D39" s="847" t="s">
        <v>16226</v>
      </c>
      <c r="E39" s="883">
        <v>13000</v>
      </c>
      <c r="F39" s="847" t="s">
        <v>16227</v>
      </c>
      <c r="G39" s="860" t="s">
        <v>16101</v>
      </c>
      <c r="H39" s="884">
        <v>43544</v>
      </c>
      <c r="I39" s="884">
        <v>44274</v>
      </c>
      <c r="J39" s="860" t="s">
        <v>16229</v>
      </c>
    </row>
    <row r="40" spans="1:10" ht="48" x14ac:dyDescent="0.2">
      <c r="A40" s="847" t="s">
        <v>16230</v>
      </c>
      <c r="B40" s="847" t="s">
        <v>16104</v>
      </c>
      <c r="C40" s="847"/>
      <c r="D40" s="847" t="s">
        <v>16226</v>
      </c>
      <c r="E40" s="883">
        <v>13000</v>
      </c>
      <c r="F40" s="847" t="s">
        <v>16227</v>
      </c>
      <c r="G40" s="860" t="s">
        <v>16101</v>
      </c>
      <c r="H40" s="884">
        <v>43544</v>
      </c>
      <c r="I40" s="884">
        <v>44274</v>
      </c>
      <c r="J40" s="860" t="s">
        <v>16231</v>
      </c>
    </row>
    <row r="41" spans="1:10" ht="36" x14ac:dyDescent="0.2">
      <c r="A41" s="847" t="s">
        <v>16232</v>
      </c>
      <c r="B41" s="847" t="s">
        <v>16104</v>
      </c>
      <c r="C41" s="847"/>
      <c r="D41" s="847" t="s">
        <v>16233</v>
      </c>
      <c r="E41" s="883">
        <v>100000</v>
      </c>
      <c r="F41" s="847" t="s">
        <v>16234</v>
      </c>
      <c r="G41" s="860" t="s">
        <v>16101</v>
      </c>
      <c r="H41" s="884">
        <v>43544</v>
      </c>
      <c r="I41" s="884" t="s">
        <v>16107</v>
      </c>
      <c r="J41" s="860" t="s">
        <v>16235</v>
      </c>
    </row>
    <row r="42" spans="1:10" ht="36" x14ac:dyDescent="0.2">
      <c r="A42" s="847" t="s">
        <v>16236</v>
      </c>
      <c r="B42" s="847" t="s">
        <v>16104</v>
      </c>
      <c r="C42" s="847"/>
      <c r="D42" s="847" t="s">
        <v>16237</v>
      </c>
      <c r="E42" s="883">
        <v>336000</v>
      </c>
      <c r="F42" s="847" t="s">
        <v>16238</v>
      </c>
      <c r="G42" s="860" t="s">
        <v>16101</v>
      </c>
      <c r="H42" s="884">
        <v>43544</v>
      </c>
      <c r="I42" s="884">
        <v>44274</v>
      </c>
      <c r="J42" s="860" t="s">
        <v>16239</v>
      </c>
    </row>
    <row r="43" spans="1:10" ht="48" x14ac:dyDescent="0.2">
      <c r="A43" s="847" t="s">
        <v>16240</v>
      </c>
      <c r="B43" s="847" t="s">
        <v>16104</v>
      </c>
      <c r="C43" s="847"/>
      <c r="D43" s="847" t="s">
        <v>16241</v>
      </c>
      <c r="E43" s="883">
        <v>252000</v>
      </c>
      <c r="F43" s="847" t="s">
        <v>16242</v>
      </c>
      <c r="G43" s="860" t="s">
        <v>16101</v>
      </c>
      <c r="H43" s="884">
        <v>43547</v>
      </c>
      <c r="I43" s="884">
        <v>44277</v>
      </c>
      <c r="J43" s="860" t="s">
        <v>16243</v>
      </c>
    </row>
    <row r="44" spans="1:10" ht="48" x14ac:dyDescent="0.2">
      <c r="A44" s="847" t="s">
        <v>16244</v>
      </c>
      <c r="B44" s="847" t="s">
        <v>16104</v>
      </c>
      <c r="C44" s="847"/>
      <c r="D44" s="847" t="s">
        <v>16245</v>
      </c>
      <c r="E44" s="883">
        <v>100000</v>
      </c>
      <c r="F44" s="847" t="s">
        <v>16246</v>
      </c>
      <c r="G44" s="860" t="s">
        <v>16101</v>
      </c>
      <c r="H44" s="884">
        <v>43553</v>
      </c>
      <c r="I44" s="884" t="s">
        <v>16107</v>
      </c>
      <c r="J44" s="860" t="s">
        <v>16247</v>
      </c>
    </row>
    <row r="45" spans="1:10" ht="36" x14ac:dyDescent="0.2">
      <c r="A45" s="847" t="s">
        <v>16248</v>
      </c>
      <c r="B45" s="847" t="s">
        <v>16104</v>
      </c>
      <c r="C45" s="847"/>
      <c r="D45" s="847" t="s">
        <v>16249</v>
      </c>
      <c r="E45" s="883">
        <v>140000</v>
      </c>
      <c r="F45" s="847" t="s">
        <v>16250</v>
      </c>
      <c r="G45" s="860" t="s">
        <v>16101</v>
      </c>
      <c r="H45" s="884">
        <v>43559</v>
      </c>
      <c r="I45" s="884" t="s">
        <v>16107</v>
      </c>
      <c r="J45" s="860" t="s">
        <v>16251</v>
      </c>
    </row>
    <row r="46" spans="1:10" ht="72" x14ac:dyDescent="0.2">
      <c r="A46" s="847" t="s">
        <v>16252</v>
      </c>
      <c r="B46" s="847" t="s">
        <v>16110</v>
      </c>
      <c r="C46" s="847"/>
      <c r="D46" s="847" t="s">
        <v>16253</v>
      </c>
      <c r="E46" s="883">
        <v>71680</v>
      </c>
      <c r="F46" s="847" t="s">
        <v>16254</v>
      </c>
      <c r="G46" s="860" t="s">
        <v>16101</v>
      </c>
      <c r="H46" s="884">
        <v>43561</v>
      </c>
      <c r="I46" s="884">
        <v>43611</v>
      </c>
      <c r="J46" s="860" t="s">
        <v>16255</v>
      </c>
    </row>
    <row r="47" spans="1:10" ht="72" x14ac:dyDescent="0.2">
      <c r="A47" s="847" t="s">
        <v>16256</v>
      </c>
      <c r="B47" s="847" t="s">
        <v>16110</v>
      </c>
      <c r="C47" s="847"/>
      <c r="D47" s="847" t="s">
        <v>16253</v>
      </c>
      <c r="E47" s="883">
        <v>40960</v>
      </c>
      <c r="F47" s="847" t="s">
        <v>16254</v>
      </c>
      <c r="G47" s="860" t="s">
        <v>16101</v>
      </c>
      <c r="H47" s="884">
        <v>43561</v>
      </c>
      <c r="I47" s="884">
        <v>43611</v>
      </c>
      <c r="J47" s="860" t="s">
        <v>16257</v>
      </c>
    </row>
    <row r="48" spans="1:10" ht="72" x14ac:dyDescent="0.2">
      <c r="A48" s="847" t="s">
        <v>16258</v>
      </c>
      <c r="B48" s="847" t="s">
        <v>16110</v>
      </c>
      <c r="C48" s="847"/>
      <c r="D48" s="847" t="s">
        <v>16253</v>
      </c>
      <c r="E48" s="883">
        <v>1970000</v>
      </c>
      <c r="F48" s="847" t="s">
        <v>16259</v>
      </c>
      <c r="G48" s="860" t="s">
        <v>16101</v>
      </c>
      <c r="H48" s="884">
        <v>43565</v>
      </c>
      <c r="I48" s="884">
        <v>43625</v>
      </c>
      <c r="J48" s="860" t="s">
        <v>16260</v>
      </c>
    </row>
    <row r="49" spans="1:10" ht="36" x14ac:dyDescent="0.2">
      <c r="A49" s="847" t="s">
        <v>16261</v>
      </c>
      <c r="B49" s="847" t="s">
        <v>16119</v>
      </c>
      <c r="C49" s="847"/>
      <c r="D49" s="847" t="s">
        <v>16262</v>
      </c>
      <c r="E49" s="883">
        <v>156500</v>
      </c>
      <c r="F49" s="847" t="s">
        <v>16263</v>
      </c>
      <c r="G49" s="860" t="s">
        <v>16101</v>
      </c>
      <c r="H49" s="884">
        <v>43583</v>
      </c>
      <c r="I49" s="884">
        <v>43589</v>
      </c>
      <c r="J49" s="860" t="s">
        <v>16264</v>
      </c>
    </row>
    <row r="50" spans="1:10" ht="72" x14ac:dyDescent="0.2">
      <c r="A50" s="847" t="s">
        <v>16265</v>
      </c>
      <c r="B50" s="847" t="s">
        <v>16110</v>
      </c>
      <c r="C50" s="847"/>
      <c r="D50" s="847" t="s">
        <v>16253</v>
      </c>
      <c r="E50" s="883">
        <v>323456</v>
      </c>
      <c r="F50" s="847" t="s">
        <v>16266</v>
      </c>
      <c r="G50" s="860" t="s">
        <v>16101</v>
      </c>
      <c r="H50" s="884">
        <v>43567</v>
      </c>
      <c r="I50" s="884">
        <v>43617</v>
      </c>
      <c r="J50" s="860" t="s">
        <v>16267</v>
      </c>
    </row>
    <row r="51" spans="1:10" ht="72" x14ac:dyDescent="0.2">
      <c r="A51" s="847" t="s">
        <v>16268</v>
      </c>
      <c r="B51" s="847" t="s">
        <v>16110</v>
      </c>
      <c r="C51" s="847"/>
      <c r="D51" s="847" t="s">
        <v>16253</v>
      </c>
      <c r="E51" s="883">
        <v>545280</v>
      </c>
      <c r="F51" s="847" t="s">
        <v>16266</v>
      </c>
      <c r="G51" s="860" t="s">
        <v>16101</v>
      </c>
      <c r="H51" s="884">
        <v>43567</v>
      </c>
      <c r="I51" s="884">
        <v>43617</v>
      </c>
      <c r="J51" s="860" t="s">
        <v>16269</v>
      </c>
    </row>
    <row r="52" spans="1:10" ht="36" x14ac:dyDescent="0.2">
      <c r="A52" s="847" t="s">
        <v>16270</v>
      </c>
      <c r="B52" s="847" t="s">
        <v>16104</v>
      </c>
      <c r="C52" s="847"/>
      <c r="D52" s="847" t="s">
        <v>16271</v>
      </c>
      <c r="E52" s="883">
        <v>130000</v>
      </c>
      <c r="F52" s="847" t="s">
        <v>16272</v>
      </c>
      <c r="G52" s="860" t="s">
        <v>16101</v>
      </c>
      <c r="H52" s="884">
        <v>43568</v>
      </c>
      <c r="I52" s="884" t="s">
        <v>16107</v>
      </c>
      <c r="J52" s="860" t="s">
        <v>16273</v>
      </c>
    </row>
    <row r="53" spans="1:10" ht="96" x14ac:dyDescent="0.2">
      <c r="A53" s="847" t="s">
        <v>16274</v>
      </c>
      <c r="B53" s="847" t="s">
        <v>16104</v>
      </c>
      <c r="C53" s="847"/>
      <c r="D53" s="847" t="s">
        <v>16275</v>
      </c>
      <c r="E53" s="883">
        <v>98000</v>
      </c>
      <c r="F53" s="847" t="s">
        <v>16276</v>
      </c>
      <c r="G53" s="860" t="s">
        <v>16101</v>
      </c>
      <c r="H53" s="884">
        <v>43568</v>
      </c>
      <c r="I53" s="884" t="s">
        <v>16107</v>
      </c>
      <c r="J53" s="860" t="s">
        <v>16277</v>
      </c>
    </row>
    <row r="54" spans="1:10" ht="96" x14ac:dyDescent="0.2">
      <c r="A54" s="847" t="s">
        <v>16278</v>
      </c>
      <c r="B54" s="847" t="s">
        <v>16104</v>
      </c>
      <c r="C54" s="847"/>
      <c r="D54" s="847" t="s">
        <v>16279</v>
      </c>
      <c r="E54" s="883">
        <v>98000</v>
      </c>
      <c r="F54" s="847" t="s">
        <v>16276</v>
      </c>
      <c r="G54" s="860" t="s">
        <v>16101</v>
      </c>
      <c r="H54" s="884">
        <v>43568</v>
      </c>
      <c r="I54" s="884" t="s">
        <v>16107</v>
      </c>
      <c r="J54" s="860" t="s">
        <v>16280</v>
      </c>
    </row>
    <row r="55" spans="1:10" ht="72" x14ac:dyDescent="0.2">
      <c r="A55" s="847" t="s">
        <v>16281</v>
      </c>
      <c r="B55" s="847" t="s">
        <v>16110</v>
      </c>
      <c r="C55" s="847"/>
      <c r="D55" s="847" t="s">
        <v>16253</v>
      </c>
      <c r="E55" s="883">
        <v>227430</v>
      </c>
      <c r="F55" s="847" t="s">
        <v>16282</v>
      </c>
      <c r="G55" s="860" t="s">
        <v>16101</v>
      </c>
      <c r="H55" s="884">
        <v>43568</v>
      </c>
      <c r="I55" s="884">
        <v>43618</v>
      </c>
      <c r="J55" s="860" t="s">
        <v>16283</v>
      </c>
    </row>
    <row r="56" spans="1:10" ht="120" x14ac:dyDescent="0.2">
      <c r="A56" s="847" t="s">
        <v>16284</v>
      </c>
      <c r="B56" s="847" t="s">
        <v>16104</v>
      </c>
      <c r="C56" s="847"/>
      <c r="D56" s="847" t="s">
        <v>16285</v>
      </c>
      <c r="E56" s="883">
        <v>98000</v>
      </c>
      <c r="F56" s="847" t="s">
        <v>16276</v>
      </c>
      <c r="G56" s="860" t="s">
        <v>16101</v>
      </c>
      <c r="H56" s="884">
        <v>43571</v>
      </c>
      <c r="I56" s="884" t="s">
        <v>16107</v>
      </c>
      <c r="J56" s="860" t="s">
        <v>16286</v>
      </c>
    </row>
    <row r="57" spans="1:10" ht="48" x14ac:dyDescent="0.2">
      <c r="A57" s="847" t="s">
        <v>16287</v>
      </c>
      <c r="B57" s="847" t="s">
        <v>16104</v>
      </c>
      <c r="C57" s="847"/>
      <c r="D57" s="847" t="s">
        <v>16288</v>
      </c>
      <c r="E57" s="883">
        <v>34000</v>
      </c>
      <c r="F57" s="847" t="s">
        <v>16289</v>
      </c>
      <c r="G57" s="860" t="s">
        <v>16101</v>
      </c>
      <c r="H57" s="884">
        <v>43578</v>
      </c>
      <c r="I57" s="884" t="s">
        <v>16107</v>
      </c>
      <c r="J57" s="860" t="s">
        <v>16290</v>
      </c>
    </row>
    <row r="58" spans="1:10" ht="60" x14ac:dyDescent="0.2">
      <c r="A58" s="847" t="s">
        <v>16291</v>
      </c>
      <c r="B58" s="847" t="s">
        <v>16119</v>
      </c>
      <c r="C58" s="847"/>
      <c r="D58" s="847" t="s">
        <v>16292</v>
      </c>
      <c r="E58" s="883">
        <v>358201</v>
      </c>
      <c r="F58" s="847" t="s">
        <v>16293</v>
      </c>
      <c r="G58" s="860" t="s">
        <v>16101</v>
      </c>
      <c r="H58" s="884">
        <v>43578</v>
      </c>
      <c r="I58" s="884">
        <v>43668</v>
      </c>
      <c r="J58" s="860" t="s">
        <v>16294</v>
      </c>
    </row>
    <row r="59" spans="1:10" ht="60" x14ac:dyDescent="0.2">
      <c r="A59" s="847" t="s">
        <v>16295</v>
      </c>
      <c r="B59" s="847" t="s">
        <v>16119</v>
      </c>
      <c r="C59" s="847"/>
      <c r="D59" s="847" t="s">
        <v>16292</v>
      </c>
      <c r="E59" s="883">
        <v>82386</v>
      </c>
      <c r="F59" s="847" t="s">
        <v>16293</v>
      </c>
      <c r="G59" s="860" t="s">
        <v>16101</v>
      </c>
      <c r="H59" s="884">
        <v>43578</v>
      </c>
      <c r="I59" s="884">
        <v>43668</v>
      </c>
      <c r="J59" s="860" t="s">
        <v>16296</v>
      </c>
    </row>
    <row r="60" spans="1:10" ht="60" x14ac:dyDescent="0.2">
      <c r="A60" s="847" t="s">
        <v>16297</v>
      </c>
      <c r="B60" s="847" t="s">
        <v>16119</v>
      </c>
      <c r="C60" s="847"/>
      <c r="D60" s="847" t="s">
        <v>16298</v>
      </c>
      <c r="E60" s="883">
        <v>115640</v>
      </c>
      <c r="F60" s="847" t="s">
        <v>16299</v>
      </c>
      <c r="G60" s="860" t="s">
        <v>16101</v>
      </c>
      <c r="H60" s="884">
        <v>43583</v>
      </c>
      <c r="I60" s="884">
        <v>43589</v>
      </c>
      <c r="J60" s="860" t="s">
        <v>16300</v>
      </c>
    </row>
    <row r="61" spans="1:10" ht="96" x14ac:dyDescent="0.2">
      <c r="A61" s="847" t="s">
        <v>16301</v>
      </c>
      <c r="B61" s="847" t="s">
        <v>16104</v>
      </c>
      <c r="C61" s="847"/>
      <c r="D61" s="847" t="s">
        <v>16302</v>
      </c>
      <c r="E61" s="883">
        <v>150000</v>
      </c>
      <c r="F61" s="847" t="s">
        <v>16303</v>
      </c>
      <c r="G61" s="860" t="s">
        <v>16101</v>
      </c>
      <c r="H61" s="884">
        <v>43596</v>
      </c>
      <c r="I61" s="884" t="s">
        <v>16107</v>
      </c>
      <c r="J61" s="860" t="s">
        <v>16304</v>
      </c>
    </row>
    <row r="62" spans="1:10" ht="96" x14ac:dyDescent="0.2">
      <c r="A62" s="847" t="s">
        <v>16305</v>
      </c>
      <c r="B62" s="847" t="s">
        <v>16104</v>
      </c>
      <c r="C62" s="847"/>
      <c r="D62" s="847" t="s">
        <v>16306</v>
      </c>
      <c r="E62" s="883">
        <v>150000</v>
      </c>
      <c r="F62" s="847" t="s">
        <v>16303</v>
      </c>
      <c r="G62" s="860" t="s">
        <v>16101</v>
      </c>
      <c r="H62" s="884">
        <v>43596</v>
      </c>
      <c r="I62" s="884" t="s">
        <v>16107</v>
      </c>
      <c r="J62" s="860" t="s">
        <v>16307</v>
      </c>
    </row>
    <row r="63" spans="1:10" ht="24" x14ac:dyDescent="0.2">
      <c r="A63" s="847" t="s">
        <v>16308</v>
      </c>
      <c r="B63" s="847" t="s">
        <v>16119</v>
      </c>
      <c r="C63" s="847"/>
      <c r="D63" s="847" t="s">
        <v>16309</v>
      </c>
      <c r="E63" s="883">
        <v>7199342.0199999996</v>
      </c>
      <c r="F63" s="847" t="s">
        <v>16155</v>
      </c>
      <c r="G63" s="860" t="s">
        <v>16101</v>
      </c>
      <c r="H63" s="884">
        <v>43596</v>
      </c>
      <c r="I63" s="884">
        <v>44136</v>
      </c>
      <c r="J63" s="860" t="s">
        <v>16310</v>
      </c>
    </row>
    <row r="64" spans="1:10" ht="36" x14ac:dyDescent="0.2">
      <c r="A64" s="847" t="s">
        <v>16311</v>
      </c>
      <c r="B64" s="847" t="s">
        <v>16119</v>
      </c>
      <c r="C64" s="847"/>
      <c r="D64" s="847" t="s">
        <v>16312</v>
      </c>
      <c r="E64" s="883">
        <v>37155.839999999997</v>
      </c>
      <c r="F64" s="847" t="s">
        <v>16313</v>
      </c>
      <c r="G64" s="860" t="s">
        <v>16101</v>
      </c>
      <c r="H64" s="884">
        <v>43606</v>
      </c>
      <c r="I64" s="884">
        <v>43616</v>
      </c>
      <c r="J64" s="860" t="s">
        <v>16314</v>
      </c>
    </row>
    <row r="65" spans="1:10" ht="48" x14ac:dyDescent="0.2">
      <c r="A65" s="847" t="s">
        <v>16315</v>
      </c>
      <c r="B65" s="847" t="s">
        <v>16119</v>
      </c>
      <c r="C65" s="847"/>
      <c r="D65" s="847" t="s">
        <v>16316</v>
      </c>
      <c r="E65" s="883">
        <v>295000</v>
      </c>
      <c r="F65" s="847" t="s">
        <v>16317</v>
      </c>
      <c r="G65" s="860" t="s">
        <v>16101</v>
      </c>
      <c r="H65" s="884">
        <v>43614</v>
      </c>
      <c r="I65" s="884">
        <v>43619</v>
      </c>
      <c r="J65" s="860" t="s">
        <v>16318</v>
      </c>
    </row>
    <row r="66" spans="1:10" ht="108" x14ac:dyDescent="0.2">
      <c r="A66" s="847" t="s">
        <v>16319</v>
      </c>
      <c r="B66" s="847" t="s">
        <v>16104</v>
      </c>
      <c r="C66" s="847"/>
      <c r="D66" s="847" t="s">
        <v>16320</v>
      </c>
      <c r="E66" s="883">
        <v>99000</v>
      </c>
      <c r="F66" s="847" t="s">
        <v>16321</v>
      </c>
      <c r="G66" s="860" t="s">
        <v>16101</v>
      </c>
      <c r="H66" s="884">
        <v>43622</v>
      </c>
      <c r="I66" s="884" t="s">
        <v>16107</v>
      </c>
      <c r="J66" s="860" t="s">
        <v>16322</v>
      </c>
    </row>
    <row r="67" spans="1:10" ht="36" x14ac:dyDescent="0.2">
      <c r="A67" s="847" t="s">
        <v>16323</v>
      </c>
      <c r="B67" s="847" t="s">
        <v>16119</v>
      </c>
      <c r="C67" s="847"/>
      <c r="D67" s="847" t="s">
        <v>16324</v>
      </c>
      <c r="E67" s="883">
        <v>90280</v>
      </c>
      <c r="F67" s="847" t="s">
        <v>16325</v>
      </c>
      <c r="G67" s="860" t="s">
        <v>16101</v>
      </c>
      <c r="H67" s="884">
        <v>43622</v>
      </c>
      <c r="I67" s="884">
        <v>43772</v>
      </c>
      <c r="J67" s="860" t="s">
        <v>16326</v>
      </c>
    </row>
    <row r="68" spans="1:10" ht="24" x14ac:dyDescent="0.2">
      <c r="A68" s="847" t="s">
        <v>16327</v>
      </c>
      <c r="B68" s="847" t="s">
        <v>16110</v>
      </c>
      <c r="C68" s="847"/>
      <c r="D68" s="847" t="s">
        <v>16328</v>
      </c>
      <c r="E68" s="883">
        <v>1137240</v>
      </c>
      <c r="F68" s="847" t="s">
        <v>16329</v>
      </c>
      <c r="G68" s="860" t="s">
        <v>16101</v>
      </c>
      <c r="H68" s="884">
        <v>43634</v>
      </c>
      <c r="I68" s="884">
        <v>43704</v>
      </c>
      <c r="J68" s="860" t="s">
        <v>16330</v>
      </c>
    </row>
    <row r="69" spans="1:10" ht="36" x14ac:dyDescent="0.2">
      <c r="A69" s="847" t="s">
        <v>16331</v>
      </c>
      <c r="B69" s="847" t="s">
        <v>16119</v>
      </c>
      <c r="C69" s="847"/>
      <c r="D69" s="847" t="s">
        <v>16332</v>
      </c>
      <c r="E69" s="883">
        <v>185000</v>
      </c>
      <c r="F69" s="847" t="s">
        <v>16333</v>
      </c>
      <c r="G69" s="860" t="s">
        <v>16101</v>
      </c>
      <c r="H69" s="884">
        <v>43636</v>
      </c>
      <c r="I69" s="884">
        <v>43746</v>
      </c>
      <c r="J69" s="860" t="s">
        <v>16334</v>
      </c>
    </row>
    <row r="70" spans="1:10" ht="96" x14ac:dyDescent="0.2">
      <c r="A70" s="847" t="s">
        <v>16335</v>
      </c>
      <c r="B70" s="847" t="s">
        <v>16104</v>
      </c>
      <c r="C70" s="847"/>
      <c r="D70" s="847" t="s">
        <v>16336</v>
      </c>
      <c r="E70" s="883">
        <v>98000</v>
      </c>
      <c r="F70" s="847" t="s">
        <v>16276</v>
      </c>
      <c r="G70" s="860" t="s">
        <v>16101</v>
      </c>
      <c r="H70" s="884">
        <v>43637</v>
      </c>
      <c r="I70" s="884" t="s">
        <v>16107</v>
      </c>
      <c r="J70" s="860" t="s">
        <v>16337</v>
      </c>
    </row>
    <row r="71" spans="1:10" ht="60" x14ac:dyDescent="0.2">
      <c r="A71" s="847" t="s">
        <v>16338</v>
      </c>
      <c r="B71" s="847" t="s">
        <v>16119</v>
      </c>
      <c r="C71" s="847"/>
      <c r="D71" s="847" t="s">
        <v>16339</v>
      </c>
      <c r="E71" s="883">
        <v>4956008.5999999996</v>
      </c>
      <c r="F71" s="847" t="s">
        <v>16340</v>
      </c>
      <c r="G71" s="860" t="s">
        <v>16101</v>
      </c>
      <c r="H71" s="884">
        <v>43643</v>
      </c>
      <c r="I71" s="884">
        <v>43913</v>
      </c>
      <c r="J71" s="860" t="s">
        <v>16341</v>
      </c>
    </row>
    <row r="72" spans="1:10" ht="24" x14ac:dyDescent="0.2">
      <c r="A72" s="847" t="s">
        <v>16342</v>
      </c>
      <c r="B72" s="847" t="s">
        <v>16119</v>
      </c>
      <c r="C72" s="847"/>
      <c r="D72" s="847" t="s">
        <v>16343</v>
      </c>
      <c r="E72" s="883">
        <v>356500</v>
      </c>
      <c r="F72" s="847" t="s">
        <v>16344</v>
      </c>
      <c r="G72" s="860" t="s">
        <v>16101</v>
      </c>
      <c r="H72" s="884">
        <v>43648</v>
      </c>
      <c r="I72" s="884">
        <v>43653</v>
      </c>
      <c r="J72" s="860" t="s">
        <v>16345</v>
      </c>
    </row>
    <row r="73" spans="1:10" ht="24" x14ac:dyDescent="0.2">
      <c r="A73" s="847" t="s">
        <v>16346</v>
      </c>
      <c r="B73" s="847" t="s">
        <v>16119</v>
      </c>
      <c r="C73" s="847"/>
      <c r="D73" s="847" t="s">
        <v>16343</v>
      </c>
      <c r="E73" s="883">
        <v>33400</v>
      </c>
      <c r="F73" s="847" t="s">
        <v>16344</v>
      </c>
      <c r="G73" s="860" t="s">
        <v>16101</v>
      </c>
      <c r="H73" s="884">
        <v>43648</v>
      </c>
      <c r="I73" s="884">
        <v>44378</v>
      </c>
      <c r="J73" s="860" t="s">
        <v>16347</v>
      </c>
    </row>
    <row r="74" spans="1:10" ht="24" x14ac:dyDescent="0.2">
      <c r="A74" s="847" t="s">
        <v>16348</v>
      </c>
      <c r="B74" s="847" t="s">
        <v>16119</v>
      </c>
      <c r="C74" s="847"/>
      <c r="D74" s="847" t="s">
        <v>16349</v>
      </c>
      <c r="E74" s="883">
        <v>75978</v>
      </c>
      <c r="F74" s="847" t="s">
        <v>16350</v>
      </c>
      <c r="G74" s="860" t="s">
        <v>16101</v>
      </c>
      <c r="H74" s="884">
        <v>43650</v>
      </c>
      <c r="I74" s="884">
        <v>43680</v>
      </c>
      <c r="J74" s="860" t="s">
        <v>16351</v>
      </c>
    </row>
    <row r="75" spans="1:10" ht="36" x14ac:dyDescent="0.2">
      <c r="A75" s="847" t="s">
        <v>16352</v>
      </c>
      <c r="B75" s="847" t="s">
        <v>16119</v>
      </c>
      <c r="C75" s="847"/>
      <c r="D75" s="847" t="s">
        <v>16353</v>
      </c>
      <c r="E75" s="883">
        <v>94906.9</v>
      </c>
      <c r="F75" s="847" t="s">
        <v>16354</v>
      </c>
      <c r="G75" s="860" t="s">
        <v>16101</v>
      </c>
      <c r="H75" s="884">
        <v>43664</v>
      </c>
      <c r="I75" s="884">
        <v>44394</v>
      </c>
      <c r="J75" s="860" t="s">
        <v>16355</v>
      </c>
    </row>
    <row r="76" spans="1:10" ht="60" x14ac:dyDescent="0.2">
      <c r="A76" s="847" t="s">
        <v>16356</v>
      </c>
      <c r="B76" s="847" t="s">
        <v>16022</v>
      </c>
      <c r="C76" s="847"/>
      <c r="D76" s="847" t="s">
        <v>16357</v>
      </c>
      <c r="E76" s="883">
        <v>3603936</v>
      </c>
      <c r="F76" s="847" t="s">
        <v>16358</v>
      </c>
      <c r="G76" s="860" t="s">
        <v>16101</v>
      </c>
      <c r="H76" s="884" t="s">
        <v>16359</v>
      </c>
      <c r="I76" s="884"/>
      <c r="J76" s="860" t="s">
        <v>16360</v>
      </c>
    </row>
    <row r="77" spans="1:10" ht="24" x14ac:dyDescent="0.2">
      <c r="A77" s="847" t="s">
        <v>16361</v>
      </c>
      <c r="B77" s="847" t="s">
        <v>16119</v>
      </c>
      <c r="C77" s="847"/>
      <c r="D77" s="847" t="s">
        <v>16362</v>
      </c>
      <c r="E77" s="883">
        <v>175584</v>
      </c>
      <c r="F77" s="847" t="s">
        <v>16363</v>
      </c>
      <c r="G77" s="860" t="s">
        <v>16101</v>
      </c>
      <c r="H77" s="884" t="s">
        <v>16359</v>
      </c>
      <c r="I77" s="884">
        <v>44416</v>
      </c>
      <c r="J77" s="860" t="s">
        <v>16364</v>
      </c>
    </row>
    <row r="78" spans="1:10" ht="24" x14ac:dyDescent="0.2">
      <c r="A78" s="847" t="s">
        <v>16365</v>
      </c>
      <c r="B78" s="847" t="s">
        <v>16119</v>
      </c>
      <c r="C78" s="847"/>
      <c r="D78" s="847" t="s">
        <v>16366</v>
      </c>
      <c r="E78" s="883">
        <v>140399.76</v>
      </c>
      <c r="F78" s="847" t="s">
        <v>16367</v>
      </c>
      <c r="G78" s="860" t="s">
        <v>16101</v>
      </c>
      <c r="H78" s="884" t="s">
        <v>16359</v>
      </c>
      <c r="I78" s="884"/>
      <c r="J78" s="860" t="s">
        <v>16368</v>
      </c>
    </row>
    <row r="79" spans="1:10" ht="24" x14ac:dyDescent="0.2">
      <c r="A79" s="847" t="s">
        <v>16369</v>
      </c>
      <c r="B79" s="847" t="s">
        <v>16119</v>
      </c>
      <c r="C79" s="847"/>
      <c r="D79" s="847" t="s">
        <v>16370</v>
      </c>
      <c r="E79" s="883">
        <v>207352.44</v>
      </c>
      <c r="F79" s="847" t="s">
        <v>16371</v>
      </c>
      <c r="G79" s="860" t="s">
        <v>16101</v>
      </c>
      <c r="H79" s="884">
        <v>43687</v>
      </c>
      <c r="I79" s="884">
        <v>44052</v>
      </c>
      <c r="J79" s="860" t="s">
        <v>16372</v>
      </c>
    </row>
    <row r="80" spans="1:10" ht="24" x14ac:dyDescent="0.2">
      <c r="A80" s="847" t="s">
        <v>16373</v>
      </c>
      <c r="B80" s="847" t="s">
        <v>16119</v>
      </c>
      <c r="C80" s="847"/>
      <c r="D80" s="847" t="s">
        <v>16374</v>
      </c>
      <c r="E80" s="883">
        <v>116000</v>
      </c>
      <c r="F80" s="847" t="s">
        <v>16375</v>
      </c>
      <c r="G80" s="860" t="s">
        <v>16101</v>
      </c>
      <c r="H80" s="884" t="s">
        <v>16359</v>
      </c>
      <c r="I80" s="884"/>
      <c r="J80" s="860" t="s">
        <v>16376</v>
      </c>
    </row>
    <row r="81" spans="1:10" ht="36" x14ac:dyDescent="0.2">
      <c r="A81" s="847" t="s">
        <v>16377</v>
      </c>
      <c r="B81" s="847" t="s">
        <v>16196</v>
      </c>
      <c r="C81" s="847"/>
      <c r="D81" s="847" t="s">
        <v>16378</v>
      </c>
      <c r="E81" s="883">
        <v>214000</v>
      </c>
      <c r="F81" s="847" t="s">
        <v>16379</v>
      </c>
      <c r="G81" s="860" t="s">
        <v>16101</v>
      </c>
      <c r="H81" s="884">
        <v>43694</v>
      </c>
      <c r="I81" s="884">
        <v>44059</v>
      </c>
      <c r="J81" s="860" t="s">
        <v>16380</v>
      </c>
    </row>
    <row r="82" spans="1:10" ht="60" x14ac:dyDescent="0.2">
      <c r="A82" s="847" t="s">
        <v>16381</v>
      </c>
      <c r="B82" s="847" t="s">
        <v>16022</v>
      </c>
      <c r="C82" s="847"/>
      <c r="D82" s="847" t="s">
        <v>16382</v>
      </c>
      <c r="E82" s="883">
        <v>4950218.83</v>
      </c>
      <c r="F82" s="847" t="s">
        <v>16383</v>
      </c>
      <c r="G82" s="860" t="s">
        <v>16101</v>
      </c>
      <c r="H82" s="884">
        <v>43698</v>
      </c>
      <c r="I82" s="884">
        <v>43988</v>
      </c>
      <c r="J82" s="860" t="s">
        <v>16384</v>
      </c>
    </row>
    <row r="83" spans="1:10" ht="36" x14ac:dyDescent="0.2">
      <c r="A83" s="847" t="s">
        <v>16385</v>
      </c>
      <c r="B83" s="847" t="s">
        <v>16104</v>
      </c>
      <c r="C83" s="847"/>
      <c r="D83" s="847" t="s">
        <v>16386</v>
      </c>
      <c r="E83" s="883">
        <v>82600</v>
      </c>
      <c r="F83" s="847" t="s">
        <v>16387</v>
      </c>
      <c r="G83" s="860" t="s">
        <v>16101</v>
      </c>
      <c r="H83" s="884">
        <v>43700</v>
      </c>
      <c r="I83" s="884" t="s">
        <v>16107</v>
      </c>
      <c r="J83" s="860" t="s">
        <v>16388</v>
      </c>
    </row>
    <row r="84" spans="1:10" ht="24" x14ac:dyDescent="0.2">
      <c r="A84" s="847" t="s">
        <v>16389</v>
      </c>
      <c r="B84" s="847" t="s">
        <v>16104</v>
      </c>
      <c r="C84" s="847"/>
      <c r="D84" s="847" t="s">
        <v>16390</v>
      </c>
      <c r="E84" s="883">
        <v>82600</v>
      </c>
      <c r="F84" s="847" t="s">
        <v>16387</v>
      </c>
      <c r="G84" s="860" t="s">
        <v>16101</v>
      </c>
      <c r="H84" s="884">
        <v>43701</v>
      </c>
      <c r="I84" s="884" t="s">
        <v>16107</v>
      </c>
      <c r="J84" s="860" t="s">
        <v>16391</v>
      </c>
    </row>
    <row r="85" spans="1:10" ht="36" x14ac:dyDescent="0.2">
      <c r="A85" s="847" t="s">
        <v>16392</v>
      </c>
      <c r="B85" s="847" t="s">
        <v>16104</v>
      </c>
      <c r="C85" s="847"/>
      <c r="D85" s="847" t="s">
        <v>16393</v>
      </c>
      <c r="E85" s="883">
        <v>82600</v>
      </c>
      <c r="F85" s="847" t="s">
        <v>16387</v>
      </c>
      <c r="G85" s="860" t="s">
        <v>16101</v>
      </c>
      <c r="H85" s="884">
        <v>43704</v>
      </c>
      <c r="I85" s="884" t="s">
        <v>16107</v>
      </c>
      <c r="J85" s="860" t="s">
        <v>16394</v>
      </c>
    </row>
    <row r="86" spans="1:10" ht="24" x14ac:dyDescent="0.2">
      <c r="A86" s="847" t="s">
        <v>16395</v>
      </c>
      <c r="B86" s="847" t="s">
        <v>16104</v>
      </c>
      <c r="C86" s="847"/>
      <c r="D86" s="847" t="s">
        <v>16396</v>
      </c>
      <c r="E86" s="883">
        <v>82600</v>
      </c>
      <c r="F86" s="847" t="s">
        <v>16387</v>
      </c>
      <c r="G86" s="860" t="s">
        <v>16101</v>
      </c>
      <c r="H86" s="884">
        <v>43704</v>
      </c>
      <c r="I86" s="884" t="s">
        <v>16107</v>
      </c>
      <c r="J86" s="860" t="s">
        <v>16397</v>
      </c>
    </row>
    <row r="87" spans="1:10" ht="24" x14ac:dyDescent="0.2">
      <c r="A87" s="847" t="s">
        <v>16398</v>
      </c>
      <c r="B87" s="847" t="s">
        <v>16119</v>
      </c>
      <c r="C87" s="847"/>
      <c r="D87" s="847" t="s">
        <v>16399</v>
      </c>
      <c r="E87" s="883">
        <v>158058.23999999999</v>
      </c>
      <c r="F87" s="847" t="s">
        <v>16400</v>
      </c>
      <c r="G87" s="860" t="s">
        <v>16101</v>
      </c>
      <c r="H87" s="884">
        <v>43705</v>
      </c>
      <c r="I87" s="884">
        <v>44070</v>
      </c>
      <c r="J87" s="860" t="s">
        <v>16401</v>
      </c>
    </row>
    <row r="88" spans="1:10" ht="36" x14ac:dyDescent="0.2">
      <c r="A88" s="847" t="s">
        <v>16402</v>
      </c>
      <c r="B88" s="847" t="s">
        <v>16104</v>
      </c>
      <c r="C88" s="847"/>
      <c r="D88" s="847" t="s">
        <v>16403</v>
      </c>
      <c r="E88" s="883">
        <v>150000</v>
      </c>
      <c r="F88" s="847" t="s">
        <v>16303</v>
      </c>
      <c r="G88" s="860" t="s">
        <v>16101</v>
      </c>
      <c r="H88" s="884">
        <v>43705</v>
      </c>
      <c r="I88" s="884" t="s">
        <v>16107</v>
      </c>
      <c r="J88" s="860" t="s">
        <v>16404</v>
      </c>
    </row>
    <row r="89" spans="1:10" ht="48" x14ac:dyDescent="0.2">
      <c r="A89" s="847" t="s">
        <v>16405</v>
      </c>
      <c r="B89" s="847" t="s">
        <v>16104</v>
      </c>
      <c r="C89" s="847"/>
      <c r="D89" s="847" t="s">
        <v>16406</v>
      </c>
      <c r="E89" s="883">
        <v>99000</v>
      </c>
      <c r="F89" s="847" t="s">
        <v>16321</v>
      </c>
      <c r="G89" s="860" t="s">
        <v>16101</v>
      </c>
      <c r="H89" s="884">
        <v>43706</v>
      </c>
      <c r="I89" s="884" t="s">
        <v>16107</v>
      </c>
      <c r="J89" s="860" t="s">
        <v>16407</v>
      </c>
    </row>
    <row r="90" spans="1:10" ht="48" x14ac:dyDescent="0.2">
      <c r="A90" s="847" t="s">
        <v>16408</v>
      </c>
      <c r="B90" s="847" t="s">
        <v>16104</v>
      </c>
      <c r="C90" s="847"/>
      <c r="D90" s="847" t="s">
        <v>16409</v>
      </c>
      <c r="E90" s="883">
        <v>36509.199999999997</v>
      </c>
      <c r="F90" s="847" t="s">
        <v>16410</v>
      </c>
      <c r="G90" s="860" t="s">
        <v>16101</v>
      </c>
      <c r="H90" s="884">
        <v>43711</v>
      </c>
      <c r="I90" s="884">
        <v>43741</v>
      </c>
      <c r="J90" s="860" t="s">
        <v>16411</v>
      </c>
    </row>
    <row r="91" spans="1:10" ht="48" x14ac:dyDescent="0.2">
      <c r="A91" s="847" t="s">
        <v>16412</v>
      </c>
      <c r="B91" s="847" t="s">
        <v>16104</v>
      </c>
      <c r="C91" s="847"/>
      <c r="D91" s="847" t="s">
        <v>16409</v>
      </c>
      <c r="E91" s="883">
        <v>41068.71</v>
      </c>
      <c r="F91" s="847" t="s">
        <v>16413</v>
      </c>
      <c r="G91" s="860" t="s">
        <v>16101</v>
      </c>
      <c r="H91" s="884">
        <v>43711</v>
      </c>
      <c r="I91" s="884">
        <v>43741</v>
      </c>
      <c r="J91" s="860" t="s">
        <v>16414</v>
      </c>
    </row>
    <row r="92" spans="1:10" ht="36" x14ac:dyDescent="0.2">
      <c r="A92" s="847" t="s">
        <v>16415</v>
      </c>
      <c r="B92" s="847" t="s">
        <v>16104</v>
      </c>
      <c r="C92" s="847"/>
      <c r="D92" s="847" t="s">
        <v>16416</v>
      </c>
      <c r="E92" s="883">
        <v>96900</v>
      </c>
      <c r="F92" s="847" t="s">
        <v>16417</v>
      </c>
      <c r="G92" s="860" t="s">
        <v>16101</v>
      </c>
      <c r="H92" s="884">
        <v>43712</v>
      </c>
      <c r="I92" s="884" t="s">
        <v>16107</v>
      </c>
      <c r="J92" s="860" t="s">
        <v>16418</v>
      </c>
    </row>
    <row r="93" spans="1:10" ht="48" x14ac:dyDescent="0.2">
      <c r="A93" s="847" t="s">
        <v>16419</v>
      </c>
      <c r="B93" s="847" t="s">
        <v>16104</v>
      </c>
      <c r="C93" s="847"/>
      <c r="D93" s="847" t="s">
        <v>16409</v>
      </c>
      <c r="E93" s="883">
        <v>117795.42</v>
      </c>
      <c r="F93" s="847" t="s">
        <v>16420</v>
      </c>
      <c r="G93" s="860" t="s">
        <v>16101</v>
      </c>
      <c r="H93" s="884">
        <v>43712</v>
      </c>
      <c r="I93" s="884">
        <v>43742</v>
      </c>
      <c r="J93" s="860" t="s">
        <v>16421</v>
      </c>
    </row>
    <row r="94" spans="1:10" ht="48" x14ac:dyDescent="0.2">
      <c r="A94" s="847" t="s">
        <v>16422</v>
      </c>
      <c r="B94" s="847" t="s">
        <v>16104</v>
      </c>
      <c r="C94" s="847"/>
      <c r="D94" s="847" t="s">
        <v>16409</v>
      </c>
      <c r="E94" s="883">
        <v>137820.41</v>
      </c>
      <c r="F94" s="847" t="s">
        <v>16423</v>
      </c>
      <c r="G94" s="860" t="s">
        <v>16101</v>
      </c>
      <c r="H94" s="884">
        <v>43712</v>
      </c>
      <c r="I94" s="884">
        <v>43742</v>
      </c>
      <c r="J94" s="860" t="s">
        <v>16424</v>
      </c>
    </row>
    <row r="95" spans="1:10" ht="36" x14ac:dyDescent="0.2">
      <c r="A95" s="847" t="s">
        <v>16425</v>
      </c>
      <c r="B95" s="847" t="s">
        <v>16104</v>
      </c>
      <c r="C95" s="847"/>
      <c r="D95" s="847" t="s">
        <v>16409</v>
      </c>
      <c r="E95" s="883">
        <v>131688</v>
      </c>
      <c r="F95" s="847" t="s">
        <v>16426</v>
      </c>
      <c r="G95" s="860" t="s">
        <v>16101</v>
      </c>
      <c r="H95" s="884">
        <v>43712</v>
      </c>
      <c r="I95" s="884">
        <v>43733</v>
      </c>
      <c r="J95" s="860" t="s">
        <v>16427</v>
      </c>
    </row>
    <row r="96" spans="1:10" ht="36" x14ac:dyDescent="0.2">
      <c r="A96" s="847" t="s">
        <v>16428</v>
      </c>
      <c r="B96" s="847" t="s">
        <v>16104</v>
      </c>
      <c r="C96" s="847"/>
      <c r="D96" s="847" t="s">
        <v>16429</v>
      </c>
      <c r="E96" s="883">
        <v>80000</v>
      </c>
      <c r="F96" s="847" t="s">
        <v>16417</v>
      </c>
      <c r="G96" s="860" t="s">
        <v>16101</v>
      </c>
      <c r="H96" s="884">
        <v>43713</v>
      </c>
      <c r="I96" s="884" t="s">
        <v>16107</v>
      </c>
      <c r="J96" s="860" t="s">
        <v>16430</v>
      </c>
    </row>
    <row r="97" spans="1:10" ht="48" x14ac:dyDescent="0.2">
      <c r="A97" s="847" t="s">
        <v>16431</v>
      </c>
      <c r="B97" s="847" t="s">
        <v>16104</v>
      </c>
      <c r="C97" s="847"/>
      <c r="D97" s="847" t="s">
        <v>16409</v>
      </c>
      <c r="E97" s="883">
        <v>128266</v>
      </c>
      <c r="F97" s="847" t="s">
        <v>16432</v>
      </c>
      <c r="G97" s="860" t="s">
        <v>16101</v>
      </c>
      <c r="H97" s="884">
        <v>43713</v>
      </c>
      <c r="I97" s="884">
        <v>43743</v>
      </c>
      <c r="J97" s="860" t="s">
        <v>16433</v>
      </c>
    </row>
    <row r="98" spans="1:10" ht="36" x14ac:dyDescent="0.2">
      <c r="A98" s="847" t="s">
        <v>16434</v>
      </c>
      <c r="B98" s="847" t="s">
        <v>16104</v>
      </c>
      <c r="C98" s="847"/>
      <c r="D98" s="847" t="s">
        <v>16409</v>
      </c>
      <c r="E98" s="883">
        <v>255234</v>
      </c>
      <c r="F98" s="847" t="s">
        <v>16435</v>
      </c>
      <c r="G98" s="860" t="s">
        <v>16101</v>
      </c>
      <c r="H98" s="884">
        <v>43713</v>
      </c>
      <c r="I98" s="884">
        <v>43734</v>
      </c>
      <c r="J98" s="860" t="s">
        <v>16436</v>
      </c>
    </row>
    <row r="99" spans="1:10" ht="48" x14ac:dyDescent="0.2">
      <c r="A99" s="847" t="s">
        <v>16437</v>
      </c>
      <c r="B99" s="847" t="s">
        <v>16104</v>
      </c>
      <c r="C99" s="847"/>
      <c r="D99" s="847" t="s">
        <v>16409</v>
      </c>
      <c r="E99" s="883">
        <v>358112.3</v>
      </c>
      <c r="F99" s="847" t="s">
        <v>16438</v>
      </c>
      <c r="G99" s="860" t="s">
        <v>16101</v>
      </c>
      <c r="H99" s="884">
        <v>43713</v>
      </c>
      <c r="I99" s="884">
        <v>43741</v>
      </c>
      <c r="J99" s="860" t="s">
        <v>16439</v>
      </c>
    </row>
    <row r="100" spans="1:10" ht="48" x14ac:dyDescent="0.2">
      <c r="A100" s="847" t="s">
        <v>16440</v>
      </c>
      <c r="B100" s="847" t="s">
        <v>16104</v>
      </c>
      <c r="C100" s="847"/>
      <c r="D100" s="847" t="s">
        <v>16409</v>
      </c>
      <c r="E100" s="883">
        <v>97178.9</v>
      </c>
      <c r="F100" s="847" t="s">
        <v>16441</v>
      </c>
      <c r="G100" s="860" t="s">
        <v>16101</v>
      </c>
      <c r="H100" s="884">
        <v>43713</v>
      </c>
      <c r="I100" s="884">
        <v>43743</v>
      </c>
      <c r="J100" s="860" t="s">
        <v>16442</v>
      </c>
    </row>
    <row r="101" spans="1:10" ht="36" x14ac:dyDescent="0.2">
      <c r="A101" s="847" t="s">
        <v>16443</v>
      </c>
      <c r="B101" s="847" t="s">
        <v>16104</v>
      </c>
      <c r="C101" s="847"/>
      <c r="D101" s="847" t="s">
        <v>16409</v>
      </c>
      <c r="E101" s="883">
        <v>216648</v>
      </c>
      <c r="F101" s="847" t="s">
        <v>16444</v>
      </c>
      <c r="G101" s="860" t="s">
        <v>16101</v>
      </c>
      <c r="H101" s="884">
        <v>43714</v>
      </c>
      <c r="I101" s="884">
        <v>43735</v>
      </c>
      <c r="J101" s="860" t="s">
        <v>16445</v>
      </c>
    </row>
    <row r="102" spans="1:10" ht="36" x14ac:dyDescent="0.2">
      <c r="A102" s="847" t="s">
        <v>16446</v>
      </c>
      <c r="B102" s="847" t="s">
        <v>16104</v>
      </c>
      <c r="C102" s="847"/>
      <c r="D102" s="847" t="s">
        <v>16409</v>
      </c>
      <c r="E102" s="883">
        <v>235958.32</v>
      </c>
      <c r="F102" s="847" t="s">
        <v>16447</v>
      </c>
      <c r="G102" s="860" t="s">
        <v>16101</v>
      </c>
      <c r="H102" s="884">
        <v>43718</v>
      </c>
      <c r="I102" s="884">
        <v>43746</v>
      </c>
      <c r="J102" s="860" t="s">
        <v>16448</v>
      </c>
    </row>
    <row r="103" spans="1:10" ht="48" x14ac:dyDescent="0.2">
      <c r="A103" s="847" t="s">
        <v>16449</v>
      </c>
      <c r="B103" s="847" t="s">
        <v>16104</v>
      </c>
      <c r="C103" s="847"/>
      <c r="D103" s="847" t="s">
        <v>16409</v>
      </c>
      <c r="E103" s="883">
        <v>111032.1</v>
      </c>
      <c r="F103" s="847" t="s">
        <v>16450</v>
      </c>
      <c r="G103" s="860" t="s">
        <v>16101</v>
      </c>
      <c r="H103" s="884">
        <v>43718</v>
      </c>
      <c r="I103" s="884">
        <v>43753</v>
      </c>
      <c r="J103" s="860" t="s">
        <v>16451</v>
      </c>
    </row>
    <row r="104" spans="1:10" ht="24" x14ac:dyDescent="0.2">
      <c r="A104" s="847" t="s">
        <v>16452</v>
      </c>
      <c r="B104" s="847" t="s">
        <v>16119</v>
      </c>
      <c r="C104" s="847"/>
      <c r="D104" s="847" t="s">
        <v>16453</v>
      </c>
      <c r="E104" s="883">
        <v>136776</v>
      </c>
      <c r="F104" s="847" t="s">
        <v>16454</v>
      </c>
      <c r="G104" s="860" t="s">
        <v>16101</v>
      </c>
      <c r="H104" s="884">
        <v>43722</v>
      </c>
      <c r="I104" s="884">
        <v>44452</v>
      </c>
      <c r="J104" s="860" t="s">
        <v>16455</v>
      </c>
    </row>
    <row r="105" spans="1:10" ht="24" x14ac:dyDescent="0.2">
      <c r="A105" s="847" t="s">
        <v>16456</v>
      </c>
      <c r="B105" s="847" t="s">
        <v>16119</v>
      </c>
      <c r="C105" s="847"/>
      <c r="D105" s="847" t="s">
        <v>16457</v>
      </c>
      <c r="E105" s="883">
        <v>57000</v>
      </c>
      <c r="F105" s="847" t="s">
        <v>16458</v>
      </c>
      <c r="G105" s="860" t="s">
        <v>16101</v>
      </c>
      <c r="H105" s="884">
        <v>43728</v>
      </c>
      <c r="I105" s="884">
        <v>44093</v>
      </c>
      <c r="J105" s="860" t="s">
        <v>16459</v>
      </c>
    </row>
    <row r="106" spans="1:10" ht="24" x14ac:dyDescent="0.2">
      <c r="A106" s="847" t="s">
        <v>16460</v>
      </c>
      <c r="B106" s="847" t="s">
        <v>16022</v>
      </c>
      <c r="C106" s="847"/>
      <c r="D106" s="847" t="s">
        <v>16461</v>
      </c>
      <c r="E106" s="883">
        <v>1757952</v>
      </c>
      <c r="F106" s="847" t="s">
        <v>16462</v>
      </c>
      <c r="G106" s="860" t="s">
        <v>16101</v>
      </c>
      <c r="H106" s="884">
        <v>43742</v>
      </c>
      <c r="I106" s="884">
        <v>44472</v>
      </c>
      <c r="J106" s="860" t="s">
        <v>16463</v>
      </c>
    </row>
    <row r="107" spans="1:10" ht="60" x14ac:dyDescent="0.2">
      <c r="A107" s="847" t="s">
        <v>16464</v>
      </c>
      <c r="B107" s="847" t="s">
        <v>16110</v>
      </c>
      <c r="C107" s="847"/>
      <c r="D107" s="847" t="s">
        <v>16465</v>
      </c>
      <c r="E107" s="883">
        <v>41385169</v>
      </c>
      <c r="F107" s="847" t="s">
        <v>16466</v>
      </c>
      <c r="G107" s="860" t="s">
        <v>16101</v>
      </c>
      <c r="H107" s="884">
        <v>43748</v>
      </c>
      <c r="I107" s="884">
        <v>45053</v>
      </c>
      <c r="J107" s="860" t="s">
        <v>16467</v>
      </c>
    </row>
    <row r="108" spans="1:10" ht="36" x14ac:dyDescent="0.2">
      <c r="A108" s="847" t="s">
        <v>16468</v>
      </c>
      <c r="B108" s="847" t="s">
        <v>16104</v>
      </c>
      <c r="C108" s="847"/>
      <c r="D108" s="847" t="s">
        <v>16469</v>
      </c>
      <c r="E108" s="883">
        <v>126000</v>
      </c>
      <c r="F108" s="847" t="s">
        <v>16470</v>
      </c>
      <c r="G108" s="860" t="s">
        <v>16101</v>
      </c>
      <c r="H108" s="884">
        <v>43750</v>
      </c>
      <c r="I108" s="884">
        <v>44115</v>
      </c>
      <c r="J108" s="860" t="s">
        <v>16471</v>
      </c>
    </row>
    <row r="109" spans="1:10" ht="48" x14ac:dyDescent="0.2">
      <c r="A109" s="847" t="s">
        <v>16472</v>
      </c>
      <c r="B109" s="847" t="s">
        <v>16119</v>
      </c>
      <c r="C109" s="847"/>
      <c r="D109" s="847" t="s">
        <v>16473</v>
      </c>
      <c r="E109" s="883">
        <v>481250</v>
      </c>
      <c r="F109" s="847" t="s">
        <v>16474</v>
      </c>
      <c r="G109" s="860" t="s">
        <v>16101</v>
      </c>
      <c r="H109" s="884">
        <v>43753</v>
      </c>
      <c r="I109" s="884">
        <v>43830</v>
      </c>
      <c r="J109" s="860" t="s">
        <v>16475</v>
      </c>
    </row>
    <row r="110" spans="1:10" ht="36" x14ac:dyDescent="0.2">
      <c r="A110" s="847" t="s">
        <v>16476</v>
      </c>
      <c r="B110" s="847" t="s">
        <v>16196</v>
      </c>
      <c r="C110" s="847"/>
      <c r="D110" s="847" t="s">
        <v>16477</v>
      </c>
      <c r="E110" s="883">
        <v>286516.8</v>
      </c>
      <c r="F110" s="847" t="s">
        <v>16478</v>
      </c>
      <c r="G110" s="860" t="s">
        <v>16101</v>
      </c>
      <c r="H110" s="884">
        <v>43761</v>
      </c>
      <c r="I110" s="884">
        <v>44126</v>
      </c>
      <c r="J110" s="860" t="s">
        <v>16479</v>
      </c>
    </row>
    <row r="111" spans="1:10" ht="24" x14ac:dyDescent="0.2">
      <c r="A111" s="847" t="s">
        <v>16480</v>
      </c>
      <c r="B111" s="847" t="s">
        <v>16119</v>
      </c>
      <c r="C111" s="847"/>
      <c r="D111" s="847" t="s">
        <v>16481</v>
      </c>
      <c r="E111" s="883">
        <v>273760</v>
      </c>
      <c r="F111" s="847" t="s">
        <v>16482</v>
      </c>
      <c r="G111" s="860" t="s">
        <v>16101</v>
      </c>
      <c r="H111" s="884">
        <v>43764</v>
      </c>
      <c r="I111" s="884">
        <v>43809</v>
      </c>
      <c r="J111" s="860" t="s">
        <v>16483</v>
      </c>
    </row>
    <row r="112" spans="1:10" ht="36" x14ac:dyDescent="0.2">
      <c r="A112" s="847" t="s">
        <v>16484</v>
      </c>
      <c r="B112" s="847" t="s">
        <v>16104</v>
      </c>
      <c r="C112" s="847"/>
      <c r="D112" s="847" t="s">
        <v>16485</v>
      </c>
      <c r="E112" s="883">
        <v>150000</v>
      </c>
      <c r="F112" s="847" t="s">
        <v>16486</v>
      </c>
      <c r="G112" s="860" t="s">
        <v>16101</v>
      </c>
      <c r="H112" s="884">
        <v>43764</v>
      </c>
      <c r="I112" s="884" t="s">
        <v>16107</v>
      </c>
      <c r="J112" s="860" t="s">
        <v>16487</v>
      </c>
    </row>
    <row r="113" spans="1:10" ht="48" x14ac:dyDescent="0.2">
      <c r="A113" s="847" t="s">
        <v>16488</v>
      </c>
      <c r="B113" s="847" t="s">
        <v>16119</v>
      </c>
      <c r="C113" s="847"/>
      <c r="D113" s="847" t="s">
        <v>16489</v>
      </c>
      <c r="E113" s="883">
        <v>399977.54</v>
      </c>
      <c r="F113" s="847" t="s">
        <v>16490</v>
      </c>
      <c r="G113" s="860" t="s">
        <v>16101</v>
      </c>
      <c r="H113" s="884">
        <v>43768</v>
      </c>
      <c r="I113" s="884">
        <v>43798</v>
      </c>
      <c r="J113" s="860" t="s">
        <v>16491</v>
      </c>
    </row>
    <row r="114" spans="1:10" ht="48" x14ac:dyDescent="0.2">
      <c r="A114" s="847" t="s">
        <v>16492</v>
      </c>
      <c r="B114" s="847" t="s">
        <v>16119</v>
      </c>
      <c r="C114" s="847"/>
      <c r="D114" s="847" t="s">
        <v>16493</v>
      </c>
      <c r="E114" s="883">
        <v>181248</v>
      </c>
      <c r="F114" s="847" t="s">
        <v>16494</v>
      </c>
      <c r="G114" s="860" t="s">
        <v>16101</v>
      </c>
      <c r="H114" s="884">
        <v>43798</v>
      </c>
      <c r="I114" s="884">
        <v>44528</v>
      </c>
      <c r="J114" s="860" t="s">
        <v>16495</v>
      </c>
    </row>
    <row r="115" spans="1:10" ht="48" x14ac:dyDescent="0.2">
      <c r="A115" s="847" t="s">
        <v>16496</v>
      </c>
      <c r="B115" s="847" t="s">
        <v>16119</v>
      </c>
      <c r="C115" s="847"/>
      <c r="D115" s="847" t="s">
        <v>16497</v>
      </c>
      <c r="E115" s="883">
        <v>174938</v>
      </c>
      <c r="F115" s="847" t="s">
        <v>16498</v>
      </c>
      <c r="G115" s="860" t="s">
        <v>16101</v>
      </c>
      <c r="H115" s="884">
        <v>43799</v>
      </c>
      <c r="I115" s="884">
        <v>44529</v>
      </c>
      <c r="J115" s="860" t="s">
        <v>16499</v>
      </c>
    </row>
    <row r="116" spans="1:10" ht="48" x14ac:dyDescent="0.2">
      <c r="A116" s="847" t="s">
        <v>16500</v>
      </c>
      <c r="B116" s="847" t="s">
        <v>16119</v>
      </c>
      <c r="C116" s="847"/>
      <c r="D116" s="847" t="s">
        <v>16501</v>
      </c>
      <c r="E116" s="883">
        <v>162380.16</v>
      </c>
      <c r="F116" s="847" t="s">
        <v>16502</v>
      </c>
      <c r="G116" s="860" t="s">
        <v>16101</v>
      </c>
      <c r="H116" s="884">
        <v>43799</v>
      </c>
      <c r="I116" s="884">
        <v>44529</v>
      </c>
      <c r="J116" s="860" t="s">
        <v>16503</v>
      </c>
    </row>
    <row r="117" spans="1:10" ht="48" x14ac:dyDescent="0.2">
      <c r="A117" s="847" t="s">
        <v>16504</v>
      </c>
      <c r="B117" s="847" t="s">
        <v>16104</v>
      </c>
      <c r="C117" s="847"/>
      <c r="D117" s="847" t="s">
        <v>16505</v>
      </c>
      <c r="E117" s="883">
        <v>60000</v>
      </c>
      <c r="F117" s="847" t="s">
        <v>16506</v>
      </c>
      <c r="G117" s="860" t="s">
        <v>16101</v>
      </c>
      <c r="H117" s="884">
        <v>43803</v>
      </c>
      <c r="I117" s="884" t="s">
        <v>16107</v>
      </c>
      <c r="J117" s="860" t="s">
        <v>16507</v>
      </c>
    </row>
    <row r="118" spans="1:10" ht="24" x14ac:dyDescent="0.2">
      <c r="A118" s="847" t="s">
        <v>16508</v>
      </c>
      <c r="B118" s="847" t="s">
        <v>16119</v>
      </c>
      <c r="C118" s="847"/>
      <c r="D118" s="847" t="s">
        <v>16509</v>
      </c>
      <c r="E118" s="883">
        <v>163200</v>
      </c>
      <c r="F118" s="847" t="s">
        <v>16510</v>
      </c>
      <c r="G118" s="860" t="s">
        <v>16101</v>
      </c>
      <c r="H118" s="884">
        <v>43805</v>
      </c>
      <c r="I118" s="884">
        <v>44535</v>
      </c>
      <c r="J118" s="860" t="s">
        <v>16511</v>
      </c>
    </row>
    <row r="119" spans="1:10" ht="48" x14ac:dyDescent="0.2">
      <c r="A119" s="847" t="s">
        <v>16512</v>
      </c>
      <c r="B119" s="847" t="s">
        <v>16104</v>
      </c>
      <c r="C119" s="847"/>
      <c r="D119" s="847" t="s">
        <v>16513</v>
      </c>
      <c r="E119" s="883">
        <v>340115.04</v>
      </c>
      <c r="F119" s="847" t="s">
        <v>16514</v>
      </c>
      <c r="G119" s="860" t="s">
        <v>16101</v>
      </c>
      <c r="H119" s="884">
        <v>43816</v>
      </c>
      <c r="I119" s="884">
        <v>44181</v>
      </c>
      <c r="J119" s="860" t="s">
        <v>16515</v>
      </c>
    </row>
    <row r="120" spans="1:10" ht="36" x14ac:dyDescent="0.2">
      <c r="A120" s="847" t="s">
        <v>16516</v>
      </c>
      <c r="B120" s="847" t="s">
        <v>16104</v>
      </c>
      <c r="C120" s="847"/>
      <c r="D120" s="847" t="s">
        <v>16517</v>
      </c>
      <c r="E120" s="883">
        <v>144000</v>
      </c>
      <c r="F120" s="847" t="s">
        <v>16518</v>
      </c>
      <c r="G120" s="860" t="s">
        <v>16101</v>
      </c>
      <c r="H120" s="884">
        <v>43817</v>
      </c>
      <c r="I120" s="884">
        <v>44182</v>
      </c>
      <c r="J120" s="860" t="s">
        <v>16519</v>
      </c>
    </row>
    <row r="121" spans="1:10" ht="36" x14ac:dyDescent="0.2">
      <c r="A121" s="847" t="s">
        <v>16520</v>
      </c>
      <c r="B121" s="847" t="s">
        <v>16119</v>
      </c>
      <c r="C121" s="847"/>
      <c r="D121" s="847" t="s">
        <v>16521</v>
      </c>
      <c r="E121" s="883">
        <v>44800</v>
      </c>
      <c r="F121" s="847" t="s">
        <v>16522</v>
      </c>
      <c r="G121" s="860" t="s">
        <v>16101</v>
      </c>
      <c r="H121" s="884">
        <v>43818</v>
      </c>
      <c r="I121" s="884">
        <v>43878</v>
      </c>
      <c r="J121" s="860" t="s">
        <v>16523</v>
      </c>
    </row>
    <row r="122" spans="1:10" ht="72" x14ac:dyDescent="0.2">
      <c r="A122" s="847" t="s">
        <v>16524</v>
      </c>
      <c r="B122" s="847" t="s">
        <v>16119</v>
      </c>
      <c r="C122" s="847"/>
      <c r="D122" s="847" t="s">
        <v>16489</v>
      </c>
      <c r="E122" s="883">
        <v>119993.26</v>
      </c>
      <c r="F122" s="847" t="s">
        <v>16490</v>
      </c>
      <c r="G122" s="860" t="s">
        <v>16101</v>
      </c>
      <c r="H122" s="884">
        <v>43818</v>
      </c>
      <c r="I122" s="884">
        <v>43825</v>
      </c>
      <c r="J122" s="860" t="s">
        <v>16525</v>
      </c>
    </row>
    <row r="123" spans="1:10" ht="36" x14ac:dyDescent="0.2">
      <c r="A123" s="885" t="s">
        <v>16526</v>
      </c>
      <c r="B123" s="847" t="s">
        <v>16527</v>
      </c>
      <c r="C123" s="847"/>
      <c r="D123" s="847" t="s">
        <v>16528</v>
      </c>
      <c r="E123" s="883">
        <v>530833350.87</v>
      </c>
      <c r="F123" s="847" t="s">
        <v>16529</v>
      </c>
      <c r="G123" s="860" t="s">
        <v>153</v>
      </c>
      <c r="H123" s="886" t="s">
        <v>16530</v>
      </c>
      <c r="I123" s="860" t="s">
        <v>16531</v>
      </c>
      <c r="J123" s="860"/>
    </row>
    <row r="124" spans="1:10" ht="48" x14ac:dyDescent="0.2">
      <c r="A124" s="885" t="s">
        <v>16532</v>
      </c>
      <c r="B124" s="847" t="s">
        <v>16533</v>
      </c>
      <c r="C124" s="847" t="s">
        <v>16534</v>
      </c>
      <c r="D124" s="847" t="s">
        <v>16535</v>
      </c>
      <c r="E124" s="883">
        <v>1151306</v>
      </c>
      <c r="F124" s="847" t="s">
        <v>16536</v>
      </c>
      <c r="G124" s="860" t="s">
        <v>153</v>
      </c>
      <c r="H124" s="886">
        <v>43805</v>
      </c>
      <c r="I124" s="860" t="s">
        <v>16537</v>
      </c>
      <c r="J124" s="860"/>
    </row>
    <row r="125" spans="1:10" ht="24" x14ac:dyDescent="0.2">
      <c r="A125" s="885" t="s">
        <v>16538</v>
      </c>
      <c r="B125" s="847" t="s">
        <v>16533</v>
      </c>
      <c r="C125" s="847" t="s">
        <v>16534</v>
      </c>
      <c r="D125" s="847" t="s">
        <v>16539</v>
      </c>
      <c r="E125" s="883">
        <v>98736366.599999994</v>
      </c>
      <c r="F125" s="847"/>
      <c r="G125" s="860" t="s">
        <v>16540</v>
      </c>
      <c r="H125" s="886">
        <v>43629</v>
      </c>
      <c r="I125" s="860" t="s">
        <v>16541</v>
      </c>
      <c r="J125" s="860"/>
    </row>
    <row r="126" spans="1:10" ht="84" x14ac:dyDescent="0.2">
      <c r="A126" s="887" t="s">
        <v>16542</v>
      </c>
      <c r="B126" s="847" t="s">
        <v>16533</v>
      </c>
      <c r="C126" s="847" t="s">
        <v>16534</v>
      </c>
      <c r="D126" s="847" t="s">
        <v>16543</v>
      </c>
      <c r="E126" s="883">
        <v>145905252.90000001</v>
      </c>
      <c r="F126" s="847" t="s">
        <v>16544</v>
      </c>
      <c r="G126" s="860" t="s">
        <v>16101</v>
      </c>
      <c r="H126" s="886">
        <v>43553</v>
      </c>
      <c r="I126" s="860" t="s">
        <v>16545</v>
      </c>
      <c r="J126" s="860"/>
    </row>
    <row r="127" spans="1:10" ht="24" x14ac:dyDescent="0.2">
      <c r="A127" s="885" t="s">
        <v>16546</v>
      </c>
      <c r="B127" s="847" t="s">
        <v>16533</v>
      </c>
      <c r="C127" s="847" t="s">
        <v>16534</v>
      </c>
      <c r="D127" s="847" t="s">
        <v>16547</v>
      </c>
      <c r="E127" s="883">
        <v>19047419.510000002</v>
      </c>
      <c r="F127" s="847"/>
      <c r="G127" s="860" t="s">
        <v>16540</v>
      </c>
      <c r="H127" s="886">
        <v>43768</v>
      </c>
      <c r="I127" s="860" t="s">
        <v>16548</v>
      </c>
      <c r="J127" s="860"/>
    </row>
    <row r="128" spans="1:10" ht="36" x14ac:dyDescent="0.2">
      <c r="A128" s="885" t="s">
        <v>16549</v>
      </c>
      <c r="B128" s="847" t="s">
        <v>16533</v>
      </c>
      <c r="C128" s="847" t="s">
        <v>16534</v>
      </c>
      <c r="D128" s="847" t="s">
        <v>16550</v>
      </c>
      <c r="E128" s="883">
        <v>212442713.03</v>
      </c>
      <c r="F128" s="847" t="s">
        <v>16551</v>
      </c>
      <c r="G128" s="860" t="s">
        <v>153</v>
      </c>
      <c r="H128" s="886">
        <v>43763</v>
      </c>
      <c r="I128" s="860" t="s">
        <v>16552</v>
      </c>
      <c r="J128" s="860"/>
    </row>
    <row r="129" spans="1:10" ht="24" x14ac:dyDescent="0.2">
      <c r="A129" s="887" t="s">
        <v>16553</v>
      </c>
      <c r="B129" s="847" t="s">
        <v>16533</v>
      </c>
      <c r="C129" s="847" t="s">
        <v>16534</v>
      </c>
      <c r="D129" s="847" t="s">
        <v>16554</v>
      </c>
      <c r="E129" s="883">
        <v>54172200</v>
      </c>
      <c r="F129" s="847" t="s">
        <v>16555</v>
      </c>
      <c r="G129" s="860" t="s">
        <v>153</v>
      </c>
      <c r="H129" s="886">
        <v>43805</v>
      </c>
      <c r="I129" s="860" t="s">
        <v>16556</v>
      </c>
      <c r="J129" s="860"/>
    </row>
    <row r="130" spans="1:10" ht="120" x14ac:dyDescent="0.2">
      <c r="A130" s="887" t="s">
        <v>16557</v>
      </c>
      <c r="B130" s="847" t="s">
        <v>16533</v>
      </c>
      <c r="C130" s="847" t="s">
        <v>16534</v>
      </c>
      <c r="D130" s="847" t="s">
        <v>16558</v>
      </c>
      <c r="E130" s="883">
        <v>41903062.549999997</v>
      </c>
      <c r="F130" s="847" t="s">
        <v>16559</v>
      </c>
      <c r="G130" s="860" t="s">
        <v>16560</v>
      </c>
      <c r="H130" s="886">
        <v>43811</v>
      </c>
      <c r="I130" s="860" t="s">
        <v>16541</v>
      </c>
      <c r="J130" s="860"/>
    </row>
    <row r="131" spans="1:10" ht="36" x14ac:dyDescent="0.2">
      <c r="A131" s="885" t="s">
        <v>16561</v>
      </c>
      <c r="B131" s="847" t="s">
        <v>16533</v>
      </c>
      <c r="C131" s="847" t="s">
        <v>16534</v>
      </c>
      <c r="D131" s="847" t="s">
        <v>16562</v>
      </c>
      <c r="E131" s="883">
        <v>435987459.42000002</v>
      </c>
      <c r="F131" s="847"/>
      <c r="G131" s="860" t="s">
        <v>16540</v>
      </c>
      <c r="H131" s="886">
        <v>43544</v>
      </c>
      <c r="I131" s="860" t="s">
        <v>16563</v>
      </c>
      <c r="J131" s="860"/>
    </row>
    <row r="132" spans="1:10" ht="108" x14ac:dyDescent="0.2">
      <c r="A132" s="887" t="s">
        <v>16564</v>
      </c>
      <c r="B132" s="847" t="s">
        <v>16533</v>
      </c>
      <c r="C132" s="847" t="s">
        <v>16534</v>
      </c>
      <c r="D132" s="847" t="s">
        <v>16565</v>
      </c>
      <c r="E132" s="883">
        <v>530471.59000000008</v>
      </c>
      <c r="F132" s="847" t="s">
        <v>16566</v>
      </c>
      <c r="G132" s="860" t="s">
        <v>153</v>
      </c>
      <c r="H132" s="886">
        <v>43784</v>
      </c>
      <c r="I132" s="860" t="s">
        <v>16567</v>
      </c>
      <c r="J132" s="860"/>
    </row>
    <row r="133" spans="1:10" ht="60" x14ac:dyDescent="0.2">
      <c r="A133" s="887" t="s">
        <v>16568</v>
      </c>
      <c r="B133" s="847" t="s">
        <v>16569</v>
      </c>
      <c r="C133" s="847" t="s">
        <v>16534</v>
      </c>
      <c r="D133" s="847" t="s">
        <v>16570</v>
      </c>
      <c r="E133" s="883">
        <v>3150000</v>
      </c>
      <c r="F133" s="847" t="s">
        <v>16571</v>
      </c>
      <c r="G133" s="860" t="s">
        <v>153</v>
      </c>
      <c r="H133" s="886">
        <v>43698</v>
      </c>
      <c r="I133" s="860" t="s">
        <v>16572</v>
      </c>
      <c r="J133" s="860"/>
    </row>
    <row r="134" spans="1:10" ht="24" x14ac:dyDescent="0.2">
      <c r="A134" s="885" t="s">
        <v>16573</v>
      </c>
      <c r="B134" s="847" t="s">
        <v>16569</v>
      </c>
      <c r="C134" s="847" t="s">
        <v>16534</v>
      </c>
      <c r="D134" s="847" t="s">
        <v>16574</v>
      </c>
      <c r="E134" s="883">
        <v>2550000</v>
      </c>
      <c r="F134" s="847" t="s">
        <v>16575</v>
      </c>
      <c r="G134" s="860" t="s">
        <v>16101</v>
      </c>
      <c r="H134" s="886">
        <v>43767</v>
      </c>
      <c r="I134" s="860" t="s">
        <v>16572</v>
      </c>
      <c r="J134" s="860"/>
    </row>
    <row r="135" spans="1:10" ht="48" x14ac:dyDescent="0.2">
      <c r="A135" s="885" t="s">
        <v>16576</v>
      </c>
      <c r="B135" s="847" t="s">
        <v>16569</v>
      </c>
      <c r="C135" s="847" t="s">
        <v>16534</v>
      </c>
      <c r="D135" s="847" t="s">
        <v>16577</v>
      </c>
      <c r="E135" s="883">
        <v>4000000</v>
      </c>
      <c r="F135" s="847" t="s">
        <v>16578</v>
      </c>
      <c r="G135" s="860" t="s">
        <v>153</v>
      </c>
      <c r="H135" s="886">
        <v>43663</v>
      </c>
      <c r="I135" s="860" t="s">
        <v>16579</v>
      </c>
      <c r="J135" s="860"/>
    </row>
    <row r="136" spans="1:10" ht="24" x14ac:dyDescent="0.2">
      <c r="A136" s="885" t="s">
        <v>16580</v>
      </c>
      <c r="B136" s="847" t="s">
        <v>16569</v>
      </c>
      <c r="C136" s="847" t="s">
        <v>16534</v>
      </c>
      <c r="D136" s="847" t="s">
        <v>16581</v>
      </c>
      <c r="E136" s="883">
        <v>3890000</v>
      </c>
      <c r="F136" s="847" t="s">
        <v>16582</v>
      </c>
      <c r="G136" s="860" t="s">
        <v>153</v>
      </c>
      <c r="H136" s="886">
        <v>43686</v>
      </c>
      <c r="I136" s="860" t="s">
        <v>16572</v>
      </c>
      <c r="J136" s="860"/>
    </row>
    <row r="137" spans="1:10" ht="24" x14ac:dyDescent="0.2">
      <c r="A137" s="885" t="s">
        <v>16583</v>
      </c>
      <c r="B137" s="847" t="s">
        <v>16569</v>
      </c>
      <c r="C137" s="847" t="s">
        <v>16534</v>
      </c>
      <c r="D137" s="847" t="s">
        <v>16584</v>
      </c>
      <c r="E137" s="883">
        <v>6116858.5099999998</v>
      </c>
      <c r="F137" s="847"/>
      <c r="G137" s="860" t="s">
        <v>16540</v>
      </c>
      <c r="H137" s="886">
        <v>43724</v>
      </c>
      <c r="I137" s="860" t="s">
        <v>16585</v>
      </c>
      <c r="J137" s="860"/>
    </row>
    <row r="138" spans="1:10" ht="24" x14ac:dyDescent="0.2">
      <c r="A138" s="885" t="s">
        <v>16586</v>
      </c>
      <c r="B138" s="847" t="s">
        <v>16569</v>
      </c>
      <c r="C138" s="847" t="s">
        <v>16534</v>
      </c>
      <c r="D138" s="847" t="s">
        <v>16587</v>
      </c>
      <c r="E138" s="883">
        <v>418744.8</v>
      </c>
      <c r="F138" s="847" t="s">
        <v>16588</v>
      </c>
      <c r="G138" s="860" t="s">
        <v>153</v>
      </c>
      <c r="H138" s="886">
        <v>43602</v>
      </c>
      <c r="I138" s="860" t="s">
        <v>16589</v>
      </c>
      <c r="J138" s="860"/>
    </row>
    <row r="139" spans="1:10" ht="84" x14ac:dyDescent="0.2">
      <c r="A139" s="885" t="s">
        <v>16590</v>
      </c>
      <c r="B139" s="847" t="s">
        <v>16569</v>
      </c>
      <c r="C139" s="847" t="s">
        <v>16534</v>
      </c>
      <c r="D139" s="847" t="s">
        <v>16591</v>
      </c>
      <c r="E139" s="883">
        <v>6170629.1900000004</v>
      </c>
      <c r="F139" s="847" t="s">
        <v>16592</v>
      </c>
      <c r="G139" s="860" t="s">
        <v>153</v>
      </c>
      <c r="H139" s="886">
        <v>43594</v>
      </c>
      <c r="I139" s="860" t="s">
        <v>16593</v>
      </c>
      <c r="J139" s="860"/>
    </row>
    <row r="140" spans="1:10" ht="36" x14ac:dyDescent="0.2">
      <c r="A140" s="885" t="s">
        <v>16594</v>
      </c>
      <c r="B140" s="847" t="s">
        <v>16569</v>
      </c>
      <c r="C140" s="847" t="s">
        <v>16534</v>
      </c>
      <c r="D140" s="847" t="s">
        <v>16595</v>
      </c>
      <c r="E140" s="883">
        <v>47572627.329999998</v>
      </c>
      <c r="F140" s="847"/>
      <c r="G140" s="860" t="s">
        <v>16596</v>
      </c>
      <c r="H140" s="886">
        <v>43626</v>
      </c>
      <c r="I140" s="860" t="s">
        <v>16597</v>
      </c>
      <c r="J140" s="860"/>
    </row>
    <row r="141" spans="1:10" ht="36" x14ac:dyDescent="0.2">
      <c r="A141" s="885" t="s">
        <v>16598</v>
      </c>
      <c r="B141" s="847" t="s">
        <v>16569</v>
      </c>
      <c r="C141" s="847" t="s">
        <v>16534</v>
      </c>
      <c r="D141" s="847" t="s">
        <v>16599</v>
      </c>
      <c r="E141" s="883">
        <v>12746789.5</v>
      </c>
      <c r="F141" s="847" t="s">
        <v>16600</v>
      </c>
      <c r="G141" s="860" t="s">
        <v>153</v>
      </c>
      <c r="H141" s="886">
        <v>43773</v>
      </c>
      <c r="I141" s="860" t="s">
        <v>16601</v>
      </c>
      <c r="J141" s="860"/>
    </row>
    <row r="142" spans="1:10" ht="36" x14ac:dyDescent="0.2">
      <c r="A142" s="885" t="s">
        <v>16602</v>
      </c>
      <c r="B142" s="847" t="s">
        <v>16569</v>
      </c>
      <c r="C142" s="847" t="s">
        <v>16534</v>
      </c>
      <c r="D142" s="847" t="s">
        <v>16603</v>
      </c>
      <c r="E142" s="883">
        <v>6906889.9100000001</v>
      </c>
      <c r="F142" s="847" t="s">
        <v>16604</v>
      </c>
      <c r="G142" s="860" t="s">
        <v>153</v>
      </c>
      <c r="H142" s="886">
        <v>43671</v>
      </c>
      <c r="I142" s="860" t="s">
        <v>16605</v>
      </c>
      <c r="J142" s="860"/>
    </row>
    <row r="143" spans="1:10" ht="36" x14ac:dyDescent="0.2">
      <c r="A143" s="885" t="s">
        <v>16606</v>
      </c>
      <c r="B143" s="847" t="s">
        <v>16569</v>
      </c>
      <c r="C143" s="847" t="s">
        <v>16534</v>
      </c>
      <c r="D143" s="847" t="s">
        <v>16607</v>
      </c>
      <c r="E143" s="883">
        <v>41794110.960000001</v>
      </c>
      <c r="F143" s="847" t="s">
        <v>16608</v>
      </c>
      <c r="G143" s="860" t="s">
        <v>153</v>
      </c>
      <c r="H143" s="886">
        <v>43775</v>
      </c>
      <c r="I143" s="860" t="s">
        <v>16609</v>
      </c>
      <c r="J143" s="860"/>
    </row>
    <row r="144" spans="1:10" ht="36" x14ac:dyDescent="0.2">
      <c r="A144" s="885" t="s">
        <v>16610</v>
      </c>
      <c r="B144" s="847" t="s">
        <v>16569</v>
      </c>
      <c r="C144" s="847" t="s">
        <v>16534</v>
      </c>
      <c r="D144" s="847" t="s">
        <v>16611</v>
      </c>
      <c r="E144" s="883">
        <v>83415671</v>
      </c>
      <c r="F144" s="847"/>
      <c r="G144" s="860" t="s">
        <v>16540</v>
      </c>
      <c r="H144" s="886">
        <v>43761</v>
      </c>
      <c r="I144" s="860" t="s">
        <v>16612</v>
      </c>
      <c r="J144" s="860"/>
    </row>
    <row r="145" spans="1:10" ht="84" x14ac:dyDescent="0.2">
      <c r="A145" s="887" t="s">
        <v>16613</v>
      </c>
      <c r="B145" s="847" t="s">
        <v>16569</v>
      </c>
      <c r="C145" s="847" t="s">
        <v>16534</v>
      </c>
      <c r="D145" s="847" t="s">
        <v>16614</v>
      </c>
      <c r="E145" s="883">
        <v>39938835.579999998</v>
      </c>
      <c r="F145" s="847" t="s">
        <v>16615</v>
      </c>
      <c r="G145" s="860" t="s">
        <v>16101</v>
      </c>
      <c r="H145" s="886">
        <v>43777</v>
      </c>
      <c r="I145" s="860" t="s">
        <v>16597</v>
      </c>
      <c r="J145" s="860"/>
    </row>
    <row r="146" spans="1:10" ht="120" x14ac:dyDescent="0.2">
      <c r="A146" s="887" t="s">
        <v>16616</v>
      </c>
      <c r="B146" s="847" t="s">
        <v>16569</v>
      </c>
      <c r="C146" s="847" t="s">
        <v>16534</v>
      </c>
      <c r="D146" s="847" t="s">
        <v>16617</v>
      </c>
      <c r="E146" s="883">
        <v>652799</v>
      </c>
      <c r="F146" s="847" t="s">
        <v>16618</v>
      </c>
      <c r="G146" s="860" t="s">
        <v>153</v>
      </c>
      <c r="H146" s="886">
        <v>43782</v>
      </c>
      <c r="I146" s="860" t="s">
        <v>16593</v>
      </c>
      <c r="J146" s="860"/>
    </row>
    <row r="147" spans="1:10" ht="96" x14ac:dyDescent="0.2">
      <c r="A147" s="887" t="s">
        <v>16619</v>
      </c>
      <c r="B147" s="847" t="s">
        <v>16569</v>
      </c>
      <c r="C147" s="847" t="s">
        <v>16534</v>
      </c>
      <c r="D147" s="847" t="s">
        <v>16620</v>
      </c>
      <c r="E147" s="883">
        <v>1037509.01</v>
      </c>
      <c r="F147" s="847" t="s">
        <v>16621</v>
      </c>
      <c r="G147" s="860" t="s">
        <v>16101</v>
      </c>
      <c r="H147" s="886">
        <v>43805</v>
      </c>
      <c r="I147" s="860" t="s">
        <v>16622</v>
      </c>
      <c r="J147" s="860"/>
    </row>
    <row r="148" spans="1:10" ht="36" x14ac:dyDescent="0.2">
      <c r="A148" s="887" t="s">
        <v>16623</v>
      </c>
      <c r="B148" s="847" t="s">
        <v>16569</v>
      </c>
      <c r="C148" s="847" t="s">
        <v>16534</v>
      </c>
      <c r="D148" s="847" t="s">
        <v>16624</v>
      </c>
      <c r="E148" s="883">
        <v>668313.64</v>
      </c>
      <c r="F148" s="847" t="s">
        <v>16625</v>
      </c>
      <c r="G148" s="860" t="s">
        <v>153</v>
      </c>
      <c r="H148" s="886">
        <v>43725</v>
      </c>
      <c r="I148" s="860"/>
      <c r="J148" s="860"/>
    </row>
    <row r="149" spans="1:10" ht="48" x14ac:dyDescent="0.2">
      <c r="A149" s="887" t="s">
        <v>16626</v>
      </c>
      <c r="B149" s="847" t="s">
        <v>16569</v>
      </c>
      <c r="C149" s="847" t="s">
        <v>16534</v>
      </c>
      <c r="D149" s="847" t="s">
        <v>16627</v>
      </c>
      <c r="E149" s="883">
        <v>1266000</v>
      </c>
      <c r="F149" s="847" t="s">
        <v>16628</v>
      </c>
      <c r="G149" s="860" t="s">
        <v>153</v>
      </c>
      <c r="H149" s="886">
        <v>43782</v>
      </c>
      <c r="I149" s="860" t="s">
        <v>16612</v>
      </c>
      <c r="J149" s="860"/>
    </row>
    <row r="150" spans="1:10" ht="36" x14ac:dyDescent="0.2">
      <c r="A150" s="887" t="s">
        <v>16629</v>
      </c>
      <c r="B150" s="847" t="s">
        <v>16569</v>
      </c>
      <c r="C150" s="847" t="s">
        <v>16534</v>
      </c>
      <c r="D150" s="847" t="s">
        <v>16630</v>
      </c>
      <c r="E150" s="883">
        <v>1764404.01</v>
      </c>
      <c r="F150" s="847" t="s">
        <v>16631</v>
      </c>
      <c r="G150" s="860" t="s">
        <v>153</v>
      </c>
      <c r="H150" s="886">
        <v>43826</v>
      </c>
      <c r="I150" s="860" t="s">
        <v>16612</v>
      </c>
      <c r="J150" s="860"/>
    </row>
    <row r="151" spans="1:10" ht="36" x14ac:dyDescent="0.2">
      <c r="A151" s="887" t="s">
        <v>16632</v>
      </c>
      <c r="B151" s="847" t="s">
        <v>16569</v>
      </c>
      <c r="C151" s="847" t="s">
        <v>16534</v>
      </c>
      <c r="D151" s="847" t="s">
        <v>16633</v>
      </c>
      <c r="E151" s="883">
        <v>1826071.96</v>
      </c>
      <c r="F151" s="847" t="s">
        <v>16634</v>
      </c>
      <c r="G151" s="860" t="s">
        <v>16101</v>
      </c>
      <c r="H151" s="886">
        <v>43797</v>
      </c>
      <c r="I151" s="860" t="s">
        <v>16635</v>
      </c>
      <c r="J151" s="860"/>
    </row>
    <row r="152" spans="1:10" ht="48" x14ac:dyDescent="0.2">
      <c r="A152" s="887" t="s">
        <v>16636</v>
      </c>
      <c r="B152" s="847" t="s">
        <v>16569</v>
      </c>
      <c r="C152" s="847" t="s">
        <v>16534</v>
      </c>
      <c r="D152" s="847" t="s">
        <v>16637</v>
      </c>
      <c r="E152" s="883">
        <v>2467385.0099999998</v>
      </c>
      <c r="F152" s="847" t="s">
        <v>16638</v>
      </c>
      <c r="G152" s="860" t="s">
        <v>16101</v>
      </c>
      <c r="H152" s="886">
        <v>43801</v>
      </c>
      <c r="I152" s="860" t="s">
        <v>16612</v>
      </c>
      <c r="J152" s="860"/>
    </row>
    <row r="153" spans="1:10" ht="36" x14ac:dyDescent="0.2">
      <c r="A153" s="887" t="s">
        <v>16639</v>
      </c>
      <c r="B153" s="847" t="s">
        <v>16569</v>
      </c>
      <c r="C153" s="847" t="s">
        <v>16534</v>
      </c>
      <c r="D153" s="847" t="s">
        <v>16640</v>
      </c>
      <c r="E153" s="883">
        <v>4649281.7699999996</v>
      </c>
      <c r="F153" s="847"/>
      <c r="G153" s="860" t="s">
        <v>16540</v>
      </c>
      <c r="H153" s="886">
        <v>43754</v>
      </c>
      <c r="I153" s="860" t="s">
        <v>16641</v>
      </c>
      <c r="J153" s="860"/>
    </row>
    <row r="154" spans="1:10" ht="48" x14ac:dyDescent="0.2">
      <c r="A154" s="887" t="s">
        <v>16642</v>
      </c>
      <c r="B154" s="847" t="s">
        <v>16569</v>
      </c>
      <c r="C154" s="847" t="s">
        <v>16534</v>
      </c>
      <c r="D154" s="847" t="s">
        <v>16643</v>
      </c>
      <c r="E154" s="883">
        <v>6087058.2800000003</v>
      </c>
      <c r="F154" s="847"/>
      <c r="G154" s="860" t="s">
        <v>16644</v>
      </c>
      <c r="H154" s="886">
        <v>43811</v>
      </c>
      <c r="I154" s="860" t="s">
        <v>16622</v>
      </c>
      <c r="J154" s="860"/>
    </row>
    <row r="155" spans="1:10" ht="72" x14ac:dyDescent="0.2">
      <c r="A155" s="887" t="s">
        <v>16645</v>
      </c>
      <c r="B155" s="847" t="s">
        <v>16569</v>
      </c>
      <c r="C155" s="847" t="s">
        <v>16534</v>
      </c>
      <c r="D155" s="847" t="s">
        <v>16646</v>
      </c>
      <c r="E155" s="883">
        <v>5660043.0199999996</v>
      </c>
      <c r="F155" s="847" t="s">
        <v>16647</v>
      </c>
      <c r="G155" s="860" t="s">
        <v>16101</v>
      </c>
      <c r="H155" s="886">
        <v>43798</v>
      </c>
      <c r="I155" s="860" t="s">
        <v>16548</v>
      </c>
      <c r="J155" s="860"/>
    </row>
    <row r="156" spans="1:10" ht="84" x14ac:dyDescent="0.2">
      <c r="A156" s="887" t="s">
        <v>16648</v>
      </c>
      <c r="B156" s="847" t="s">
        <v>16569</v>
      </c>
      <c r="C156" s="847" t="s">
        <v>16534</v>
      </c>
      <c r="D156" s="847" t="s">
        <v>16649</v>
      </c>
      <c r="E156" s="883">
        <v>5859975.2800000003</v>
      </c>
      <c r="F156" s="847" t="s">
        <v>16650</v>
      </c>
      <c r="G156" s="860" t="s">
        <v>153</v>
      </c>
      <c r="H156" s="886">
        <v>43773</v>
      </c>
      <c r="I156" s="860" t="s">
        <v>16593</v>
      </c>
      <c r="J156" s="860"/>
    </row>
    <row r="157" spans="1:10" ht="48" x14ac:dyDescent="0.2">
      <c r="A157" s="885" t="s">
        <v>16651</v>
      </c>
      <c r="B157" s="847" t="s">
        <v>16569</v>
      </c>
      <c r="C157" s="847" t="s">
        <v>16534</v>
      </c>
      <c r="D157" s="847" t="s">
        <v>16652</v>
      </c>
      <c r="E157" s="883">
        <v>7001701.1799999997</v>
      </c>
      <c r="F157" s="847"/>
      <c r="G157" s="860" t="s">
        <v>16540</v>
      </c>
      <c r="H157" s="886">
        <v>43811</v>
      </c>
      <c r="I157" s="860" t="s">
        <v>16653</v>
      </c>
      <c r="J157" s="860"/>
    </row>
    <row r="158" spans="1:10" ht="24" x14ac:dyDescent="0.2">
      <c r="A158" s="885" t="s">
        <v>16654</v>
      </c>
      <c r="B158" s="847" t="s">
        <v>16569</v>
      </c>
      <c r="C158" s="847" t="s">
        <v>16534</v>
      </c>
      <c r="D158" s="847" t="s">
        <v>16655</v>
      </c>
      <c r="E158" s="883">
        <v>7569532.6100000003</v>
      </c>
      <c r="F158" s="847"/>
      <c r="G158" s="860" t="s">
        <v>16540</v>
      </c>
      <c r="H158" s="886">
        <v>43754</v>
      </c>
      <c r="I158" s="860" t="s">
        <v>16653</v>
      </c>
      <c r="J158" s="860"/>
    </row>
    <row r="159" spans="1:10" ht="36" x14ac:dyDescent="0.2">
      <c r="A159" s="885" t="s">
        <v>16656</v>
      </c>
      <c r="B159" s="847" t="s">
        <v>16569</v>
      </c>
      <c r="C159" s="847" t="s">
        <v>16534</v>
      </c>
      <c r="D159" s="847" t="s">
        <v>16657</v>
      </c>
      <c r="E159" s="883">
        <v>130699296.18000001</v>
      </c>
      <c r="F159" s="847"/>
      <c r="G159" s="860" t="s">
        <v>16540</v>
      </c>
      <c r="H159" s="886">
        <v>43768</v>
      </c>
      <c r="I159" s="860" t="s">
        <v>16597</v>
      </c>
      <c r="J159" s="860"/>
    </row>
    <row r="160" spans="1:10" ht="84" x14ac:dyDescent="0.2">
      <c r="A160" s="885" t="s">
        <v>16658</v>
      </c>
      <c r="B160" s="847" t="s">
        <v>16569</v>
      </c>
      <c r="C160" s="847" t="s">
        <v>16534</v>
      </c>
      <c r="D160" s="847" t="s">
        <v>16659</v>
      </c>
      <c r="E160" s="883">
        <v>231185158.52000001</v>
      </c>
      <c r="F160" s="847"/>
      <c r="G160" s="860" t="s">
        <v>16540</v>
      </c>
      <c r="H160" s="886">
        <v>43724</v>
      </c>
      <c r="I160" s="860" t="s">
        <v>16660</v>
      </c>
      <c r="J160" s="860"/>
    </row>
    <row r="161" spans="1:10" ht="84" x14ac:dyDescent="0.2">
      <c r="A161" s="887" t="s">
        <v>16661</v>
      </c>
      <c r="B161" s="847" t="s">
        <v>16569</v>
      </c>
      <c r="C161" s="847" t="s">
        <v>16534</v>
      </c>
      <c r="D161" s="847" t="s">
        <v>16662</v>
      </c>
      <c r="E161" s="883">
        <v>195295162.15000001</v>
      </c>
      <c r="F161" s="847" t="s">
        <v>16663</v>
      </c>
      <c r="G161" s="860" t="s">
        <v>16101</v>
      </c>
      <c r="H161" s="886">
        <v>43818</v>
      </c>
      <c r="I161" s="860" t="s">
        <v>16664</v>
      </c>
      <c r="J161" s="860"/>
    </row>
    <row r="162" spans="1:10" ht="48" x14ac:dyDescent="0.2">
      <c r="A162" s="887" t="s">
        <v>16665</v>
      </c>
      <c r="B162" s="847" t="s">
        <v>16569</v>
      </c>
      <c r="C162" s="847" t="s">
        <v>16534</v>
      </c>
      <c r="D162" s="847" t="s">
        <v>16666</v>
      </c>
      <c r="E162" s="883">
        <v>1358132.38</v>
      </c>
      <c r="F162" s="847" t="s">
        <v>16667</v>
      </c>
      <c r="G162" s="860" t="s">
        <v>153</v>
      </c>
      <c r="H162" s="886">
        <v>43636</v>
      </c>
      <c r="I162" s="860" t="s">
        <v>16668</v>
      </c>
      <c r="J162" s="860"/>
    </row>
    <row r="163" spans="1:10" ht="60" x14ac:dyDescent="0.2">
      <c r="A163" s="887" t="s">
        <v>16669</v>
      </c>
      <c r="B163" s="847" t="s">
        <v>16569</v>
      </c>
      <c r="C163" s="847" t="s">
        <v>16534</v>
      </c>
      <c r="D163" s="847" t="s">
        <v>16670</v>
      </c>
      <c r="E163" s="883">
        <v>1886958.66</v>
      </c>
      <c r="F163" s="847"/>
      <c r="G163" s="860" t="s">
        <v>16596</v>
      </c>
      <c r="H163" s="886">
        <v>43725</v>
      </c>
      <c r="I163" s="860" t="s">
        <v>16612</v>
      </c>
      <c r="J163" s="860"/>
    </row>
    <row r="164" spans="1:10" ht="48" x14ac:dyDescent="0.2">
      <c r="A164" s="885" t="s">
        <v>16671</v>
      </c>
      <c r="B164" s="847" t="s">
        <v>16569</v>
      </c>
      <c r="C164" s="847" t="s">
        <v>16534</v>
      </c>
      <c r="D164" s="847" t="s">
        <v>16672</v>
      </c>
      <c r="E164" s="883">
        <v>1791406.84</v>
      </c>
      <c r="F164" s="847" t="s">
        <v>16638</v>
      </c>
      <c r="G164" s="860" t="s">
        <v>153</v>
      </c>
      <c r="H164" s="886">
        <v>43619</v>
      </c>
      <c r="I164" s="860" t="s">
        <v>16673</v>
      </c>
      <c r="J164" s="860"/>
    </row>
    <row r="165" spans="1:10" ht="84" x14ac:dyDescent="0.2">
      <c r="A165" s="887" t="s">
        <v>16674</v>
      </c>
      <c r="B165" s="847" t="s">
        <v>16569</v>
      </c>
      <c r="C165" s="847" t="s">
        <v>16534</v>
      </c>
      <c r="D165" s="847" t="s">
        <v>16675</v>
      </c>
      <c r="E165" s="883">
        <v>6739000</v>
      </c>
      <c r="F165" s="847" t="s">
        <v>16676</v>
      </c>
      <c r="G165" s="860" t="s">
        <v>153</v>
      </c>
      <c r="H165" s="886">
        <v>43600</v>
      </c>
      <c r="I165" s="860" t="s">
        <v>16677</v>
      </c>
      <c r="J165" s="860"/>
    </row>
    <row r="166" spans="1:10" ht="48" x14ac:dyDescent="0.2">
      <c r="A166" s="887" t="s">
        <v>16678</v>
      </c>
      <c r="B166" s="847" t="s">
        <v>16569</v>
      </c>
      <c r="C166" s="847" t="s">
        <v>16534</v>
      </c>
      <c r="D166" s="847" t="s">
        <v>16679</v>
      </c>
      <c r="E166" s="883">
        <v>10775101.039999999</v>
      </c>
      <c r="F166" s="847" t="s">
        <v>16680</v>
      </c>
      <c r="G166" s="860" t="s">
        <v>153</v>
      </c>
      <c r="H166" s="886">
        <v>43712</v>
      </c>
      <c r="I166" s="860" t="s">
        <v>16556</v>
      </c>
      <c r="J166" s="860"/>
    </row>
    <row r="167" spans="1:10" ht="180" x14ac:dyDescent="0.2">
      <c r="A167" s="887" t="s">
        <v>16681</v>
      </c>
      <c r="B167" s="847" t="s">
        <v>16569</v>
      </c>
      <c r="C167" s="847" t="s">
        <v>16534</v>
      </c>
      <c r="D167" s="847" t="s">
        <v>16682</v>
      </c>
      <c r="E167" s="883">
        <v>1141164</v>
      </c>
      <c r="F167" s="847" t="s">
        <v>16683</v>
      </c>
      <c r="G167" s="860" t="s">
        <v>153</v>
      </c>
      <c r="H167" s="886">
        <v>43789</v>
      </c>
      <c r="I167" s="860" t="s">
        <v>16556</v>
      </c>
      <c r="J167" s="860"/>
    </row>
    <row r="168" spans="1:10" ht="48" x14ac:dyDescent="0.2">
      <c r="A168" s="887" t="s">
        <v>16684</v>
      </c>
      <c r="B168" s="847" t="s">
        <v>16569</v>
      </c>
      <c r="C168" s="847" t="s">
        <v>16534</v>
      </c>
      <c r="D168" s="847" t="s">
        <v>16685</v>
      </c>
      <c r="E168" s="883">
        <v>2134676.52</v>
      </c>
      <c r="F168" s="847" t="s">
        <v>16686</v>
      </c>
      <c r="G168" s="860" t="s">
        <v>153</v>
      </c>
      <c r="H168" s="886">
        <v>43672</v>
      </c>
      <c r="I168" s="860" t="s">
        <v>16668</v>
      </c>
      <c r="J168" s="860"/>
    </row>
    <row r="169" spans="1:10" ht="84" x14ac:dyDescent="0.2">
      <c r="A169" s="887" t="s">
        <v>16687</v>
      </c>
      <c r="B169" s="847" t="s">
        <v>16569</v>
      </c>
      <c r="C169" s="847" t="s">
        <v>16534</v>
      </c>
      <c r="D169" s="847" t="s">
        <v>16688</v>
      </c>
      <c r="E169" s="883">
        <v>2024144.44</v>
      </c>
      <c r="F169" s="847" t="s">
        <v>16689</v>
      </c>
      <c r="G169" s="860" t="s">
        <v>153</v>
      </c>
      <c r="H169" s="886">
        <v>43598</v>
      </c>
      <c r="I169" s="860" t="s">
        <v>16612</v>
      </c>
      <c r="J169" s="860"/>
    </row>
    <row r="170" spans="1:10" ht="60" x14ac:dyDescent="0.2">
      <c r="A170" s="885" t="s">
        <v>16690</v>
      </c>
      <c r="B170" s="847" t="s">
        <v>16569</v>
      </c>
      <c r="C170" s="847" t="s">
        <v>16534</v>
      </c>
      <c r="D170" s="847" t="s">
        <v>16691</v>
      </c>
      <c r="E170" s="883">
        <v>3897754.03</v>
      </c>
      <c r="F170" s="847"/>
      <c r="G170" s="860" t="s">
        <v>16540</v>
      </c>
      <c r="H170" s="886">
        <v>43724</v>
      </c>
      <c r="I170" s="860" t="s">
        <v>16585</v>
      </c>
      <c r="J170" s="860"/>
    </row>
    <row r="171" spans="1:10" ht="36" x14ac:dyDescent="0.2">
      <c r="A171" s="885" t="s">
        <v>16692</v>
      </c>
      <c r="B171" s="847" t="s">
        <v>16569</v>
      </c>
      <c r="C171" s="847" t="s">
        <v>16534</v>
      </c>
      <c r="D171" s="847" t="s">
        <v>16693</v>
      </c>
      <c r="E171" s="883">
        <v>7679144.4500000002</v>
      </c>
      <c r="F171" s="847" t="s">
        <v>16694</v>
      </c>
      <c r="G171" s="860" t="s">
        <v>153</v>
      </c>
      <c r="H171" s="886">
        <v>43668</v>
      </c>
      <c r="I171" s="860" t="s">
        <v>16556</v>
      </c>
      <c r="J171" s="860"/>
    </row>
    <row r="172" spans="1:10" ht="60" x14ac:dyDescent="0.2">
      <c r="A172" s="885" t="s">
        <v>16695</v>
      </c>
      <c r="B172" s="847" t="s">
        <v>16569</v>
      </c>
      <c r="C172" s="847" t="s">
        <v>16534</v>
      </c>
      <c r="D172" s="847" t="s">
        <v>16696</v>
      </c>
      <c r="E172" s="883">
        <v>900587.2</v>
      </c>
      <c r="F172" s="847" t="s">
        <v>16697</v>
      </c>
      <c r="G172" s="860" t="s">
        <v>153</v>
      </c>
      <c r="H172" s="886">
        <v>43607</v>
      </c>
      <c r="I172" s="860" t="s">
        <v>16698</v>
      </c>
      <c r="J172" s="860"/>
    </row>
    <row r="173" spans="1:10" ht="120" x14ac:dyDescent="0.2">
      <c r="A173" s="887" t="s">
        <v>16699</v>
      </c>
      <c r="B173" s="847" t="s">
        <v>16569</v>
      </c>
      <c r="C173" s="847" t="s">
        <v>16534</v>
      </c>
      <c r="D173" s="847" t="s">
        <v>16700</v>
      </c>
      <c r="E173" s="883">
        <v>235016050.74000001</v>
      </c>
      <c r="F173" s="847" t="s">
        <v>16701</v>
      </c>
      <c r="G173" s="860" t="s">
        <v>153</v>
      </c>
      <c r="H173" s="886">
        <v>43804</v>
      </c>
      <c r="I173" s="860" t="s">
        <v>16702</v>
      </c>
      <c r="J173" s="860"/>
    </row>
    <row r="174" spans="1:10" ht="24" x14ac:dyDescent="0.2">
      <c r="A174" s="887" t="s">
        <v>16703</v>
      </c>
      <c r="B174" s="847" t="s">
        <v>16569</v>
      </c>
      <c r="C174" s="847" t="s">
        <v>16534</v>
      </c>
      <c r="D174" s="847" t="s">
        <v>16704</v>
      </c>
      <c r="E174" s="883">
        <v>2345600</v>
      </c>
      <c r="F174" s="847" t="s">
        <v>16705</v>
      </c>
      <c r="G174" s="860" t="s">
        <v>153</v>
      </c>
      <c r="H174" s="886">
        <v>43665</v>
      </c>
      <c r="I174" s="860" t="s">
        <v>16635</v>
      </c>
      <c r="J174" s="860"/>
    </row>
    <row r="175" spans="1:10" ht="48" x14ac:dyDescent="0.2">
      <c r="A175" s="887" t="s">
        <v>16706</v>
      </c>
      <c r="B175" s="847" t="s">
        <v>16569</v>
      </c>
      <c r="C175" s="847" t="s">
        <v>16534</v>
      </c>
      <c r="D175" s="847" t="s">
        <v>16707</v>
      </c>
      <c r="E175" s="883">
        <v>17691375.460000001</v>
      </c>
      <c r="F175" s="847" t="s">
        <v>16708</v>
      </c>
      <c r="G175" s="860" t="s">
        <v>153</v>
      </c>
      <c r="H175" s="886">
        <v>43740</v>
      </c>
      <c r="I175" s="860" t="s">
        <v>16709</v>
      </c>
      <c r="J175" s="860"/>
    </row>
    <row r="176" spans="1:10" ht="24" x14ac:dyDescent="0.2">
      <c r="A176" s="887" t="s">
        <v>16710</v>
      </c>
      <c r="B176" s="847" t="s">
        <v>16711</v>
      </c>
      <c r="C176" s="847"/>
      <c r="D176" s="847" t="s">
        <v>16712</v>
      </c>
      <c r="E176" s="883">
        <v>4655635.57</v>
      </c>
      <c r="F176" s="847" t="s">
        <v>16713</v>
      </c>
      <c r="G176" s="860" t="s">
        <v>153</v>
      </c>
      <c r="H176" s="886">
        <v>43515</v>
      </c>
      <c r="I176" s="860" t="s">
        <v>16714</v>
      </c>
      <c r="J176" s="860"/>
    </row>
    <row r="177" spans="1:10" ht="36" x14ac:dyDescent="0.2">
      <c r="A177" s="887" t="s">
        <v>16715</v>
      </c>
      <c r="B177" s="847" t="s">
        <v>16716</v>
      </c>
      <c r="C177" s="847"/>
      <c r="D177" s="847" t="s">
        <v>16717</v>
      </c>
      <c r="E177" s="883">
        <v>1172188.79</v>
      </c>
      <c r="F177" s="847" t="s">
        <v>16718</v>
      </c>
      <c r="G177" s="860" t="s">
        <v>153</v>
      </c>
      <c r="H177" s="886">
        <v>43641</v>
      </c>
      <c r="I177" s="860" t="s">
        <v>16719</v>
      </c>
      <c r="J177" s="860"/>
    </row>
    <row r="178" spans="1:10" ht="24" x14ac:dyDescent="0.2">
      <c r="A178" s="887" t="s">
        <v>16720</v>
      </c>
      <c r="B178" s="847" t="s">
        <v>16716</v>
      </c>
      <c r="C178" s="847"/>
      <c r="D178" s="847" t="s">
        <v>16721</v>
      </c>
      <c r="E178" s="883">
        <v>333324</v>
      </c>
      <c r="F178" s="847" t="s">
        <v>16722</v>
      </c>
      <c r="G178" s="860" t="s">
        <v>153</v>
      </c>
      <c r="H178" s="886">
        <v>43753</v>
      </c>
      <c r="I178" s="860" t="s">
        <v>16723</v>
      </c>
      <c r="J178" s="860"/>
    </row>
    <row r="179" spans="1:10" ht="24" x14ac:dyDescent="0.2">
      <c r="A179" s="887" t="s">
        <v>16724</v>
      </c>
      <c r="B179" s="847" t="s">
        <v>16716</v>
      </c>
      <c r="C179" s="847"/>
      <c r="D179" s="847" t="s">
        <v>16725</v>
      </c>
      <c r="E179" s="883">
        <v>339000</v>
      </c>
      <c r="F179" s="847" t="s">
        <v>16726</v>
      </c>
      <c r="G179" s="860" t="s">
        <v>153</v>
      </c>
      <c r="H179" s="886">
        <v>43703</v>
      </c>
      <c r="I179" s="860" t="s">
        <v>16727</v>
      </c>
      <c r="J179" s="860"/>
    </row>
    <row r="180" spans="1:10" ht="24" x14ac:dyDescent="0.2">
      <c r="A180" s="887" t="s">
        <v>16728</v>
      </c>
      <c r="B180" s="847" t="s">
        <v>16716</v>
      </c>
      <c r="C180" s="847"/>
      <c r="D180" s="847" t="s">
        <v>16729</v>
      </c>
      <c r="E180" s="883">
        <v>305334.78000000003</v>
      </c>
      <c r="F180" s="847" t="s">
        <v>16730</v>
      </c>
      <c r="G180" s="860" t="s">
        <v>153</v>
      </c>
      <c r="H180" s="886">
        <v>43784</v>
      </c>
      <c r="I180" s="860" t="s">
        <v>16731</v>
      </c>
      <c r="J180" s="860"/>
    </row>
    <row r="181" spans="1:10" ht="132" x14ac:dyDescent="0.2">
      <c r="A181" s="885" t="s">
        <v>16732</v>
      </c>
      <c r="B181" s="847" t="s">
        <v>16716</v>
      </c>
      <c r="C181" s="847"/>
      <c r="D181" s="847" t="s">
        <v>16733</v>
      </c>
      <c r="E181" s="883">
        <v>32000</v>
      </c>
      <c r="F181" s="847" t="s">
        <v>16734</v>
      </c>
      <c r="G181" s="860" t="s">
        <v>153</v>
      </c>
      <c r="H181" s="886">
        <v>43790</v>
      </c>
      <c r="I181" s="860" t="s">
        <v>16735</v>
      </c>
      <c r="J181" s="860"/>
    </row>
    <row r="182" spans="1:10" ht="36" x14ac:dyDescent="0.2">
      <c r="A182" s="885" t="s">
        <v>16736</v>
      </c>
      <c r="B182" s="847" t="s">
        <v>16716</v>
      </c>
      <c r="C182" s="847"/>
      <c r="D182" s="847" t="s">
        <v>16737</v>
      </c>
      <c r="E182" s="883">
        <v>33170057.899999999</v>
      </c>
      <c r="F182" s="847" t="s">
        <v>16738</v>
      </c>
      <c r="G182" s="860" t="s">
        <v>153</v>
      </c>
      <c r="H182" s="886">
        <v>43614</v>
      </c>
      <c r="I182" s="860" t="s">
        <v>16597</v>
      </c>
      <c r="J182" s="860"/>
    </row>
    <row r="183" spans="1:10" ht="60" x14ac:dyDescent="0.2">
      <c r="A183" s="887" t="s">
        <v>16739</v>
      </c>
      <c r="B183" s="847" t="s">
        <v>16716</v>
      </c>
      <c r="C183" s="847"/>
      <c r="D183" s="847" t="s">
        <v>16740</v>
      </c>
      <c r="E183" s="883">
        <v>278934.3</v>
      </c>
      <c r="F183" s="847" t="s">
        <v>16741</v>
      </c>
      <c r="G183" s="860" t="s">
        <v>153</v>
      </c>
      <c r="H183" s="886">
        <v>43819</v>
      </c>
      <c r="I183" s="860"/>
      <c r="J183" s="860"/>
    </row>
    <row r="184" spans="1:10" ht="60" x14ac:dyDescent="0.2">
      <c r="A184" s="887" t="s">
        <v>16742</v>
      </c>
      <c r="B184" s="847" t="s">
        <v>16716</v>
      </c>
      <c r="C184" s="847"/>
      <c r="D184" s="847" t="s">
        <v>16743</v>
      </c>
      <c r="E184" s="883">
        <v>284466.96999999997</v>
      </c>
      <c r="F184" s="847" t="s">
        <v>16744</v>
      </c>
      <c r="G184" s="860" t="s">
        <v>153</v>
      </c>
      <c r="H184" s="886">
        <v>43809</v>
      </c>
      <c r="I184" s="860" t="s">
        <v>16745</v>
      </c>
      <c r="J184" s="860"/>
    </row>
    <row r="185" spans="1:10" ht="72" x14ac:dyDescent="0.2">
      <c r="A185" s="887" t="s">
        <v>16746</v>
      </c>
      <c r="B185" s="847" t="s">
        <v>16716</v>
      </c>
      <c r="C185" s="847"/>
      <c r="D185" s="847" t="s">
        <v>16747</v>
      </c>
      <c r="E185" s="883">
        <v>456702.16</v>
      </c>
      <c r="F185" s="847" t="s">
        <v>16748</v>
      </c>
      <c r="G185" s="860" t="s">
        <v>153</v>
      </c>
      <c r="H185" s="886">
        <v>43823</v>
      </c>
      <c r="I185" s="860" t="s">
        <v>16745</v>
      </c>
      <c r="J185" s="860"/>
    </row>
    <row r="186" spans="1:10" ht="48" x14ac:dyDescent="0.2">
      <c r="A186" s="887" t="s">
        <v>16749</v>
      </c>
      <c r="B186" s="885" t="s">
        <v>16716</v>
      </c>
      <c r="C186" s="885"/>
      <c r="D186" s="885" t="s">
        <v>16750</v>
      </c>
      <c r="E186" s="888">
        <v>353874.92</v>
      </c>
      <c r="F186" s="885" t="s">
        <v>16751</v>
      </c>
      <c r="G186" s="885" t="s">
        <v>16101</v>
      </c>
      <c r="H186" s="889">
        <v>43819</v>
      </c>
      <c r="I186" s="885" t="s">
        <v>16752</v>
      </c>
      <c r="J186" s="885"/>
    </row>
    <row r="187" spans="1:10" ht="24" x14ac:dyDescent="0.2">
      <c r="A187" s="887" t="s">
        <v>16753</v>
      </c>
      <c r="B187" s="885" t="s">
        <v>16716</v>
      </c>
      <c r="C187" s="885"/>
      <c r="D187" s="885" t="s">
        <v>16754</v>
      </c>
      <c r="E187" s="888">
        <v>277103.83</v>
      </c>
      <c r="F187" s="885" t="s">
        <v>16755</v>
      </c>
      <c r="G187" s="885" t="s">
        <v>153</v>
      </c>
      <c r="H187" s="889">
        <v>43803</v>
      </c>
      <c r="I187" s="885" t="s">
        <v>16756</v>
      </c>
      <c r="J187" s="885"/>
    </row>
    <row r="188" spans="1:10" ht="24" x14ac:dyDescent="0.2">
      <c r="A188" s="885" t="s">
        <v>16757</v>
      </c>
      <c r="B188" s="885" t="s">
        <v>16716</v>
      </c>
      <c r="C188" s="885"/>
      <c r="D188" s="885" t="s">
        <v>16758</v>
      </c>
      <c r="E188" s="888">
        <v>399963.2</v>
      </c>
      <c r="F188" s="885" t="s">
        <v>16759</v>
      </c>
      <c r="G188" s="885" t="s">
        <v>153</v>
      </c>
      <c r="H188" s="889">
        <v>43781</v>
      </c>
      <c r="I188" s="885" t="s">
        <v>16760</v>
      </c>
      <c r="J188" s="885"/>
    </row>
    <row r="189" spans="1:10" ht="36" x14ac:dyDescent="0.2">
      <c r="A189" s="885" t="s">
        <v>16761</v>
      </c>
      <c r="B189" s="885" t="s">
        <v>16716</v>
      </c>
      <c r="C189" s="885"/>
      <c r="D189" s="885" t="s">
        <v>16762</v>
      </c>
      <c r="E189" s="888">
        <v>40000</v>
      </c>
      <c r="F189" s="885" t="s">
        <v>16763</v>
      </c>
      <c r="G189" s="885" t="s">
        <v>153</v>
      </c>
      <c r="H189" s="889">
        <v>43685</v>
      </c>
      <c r="I189" s="885"/>
      <c r="J189" s="885"/>
    </row>
    <row r="190" spans="1:10" ht="48" x14ac:dyDescent="0.2">
      <c r="A190" s="885" t="s">
        <v>16764</v>
      </c>
      <c r="B190" s="885" t="s">
        <v>16716</v>
      </c>
      <c r="C190" s="885"/>
      <c r="D190" s="885" t="s">
        <v>16765</v>
      </c>
      <c r="E190" s="888">
        <v>72000</v>
      </c>
      <c r="F190" s="885" t="s">
        <v>16766</v>
      </c>
      <c r="G190" s="885" t="s">
        <v>153</v>
      </c>
      <c r="H190" s="889">
        <v>43686</v>
      </c>
      <c r="I190" s="885" t="s">
        <v>16767</v>
      </c>
      <c r="J190" s="885"/>
    </row>
    <row r="191" spans="1:10" ht="36" x14ac:dyDescent="0.2">
      <c r="A191" s="885" t="s">
        <v>16768</v>
      </c>
      <c r="B191" s="885" t="s">
        <v>16716</v>
      </c>
      <c r="C191" s="885"/>
      <c r="D191" s="885" t="s">
        <v>16769</v>
      </c>
      <c r="E191" s="888">
        <v>76500</v>
      </c>
      <c r="F191" s="885" t="s">
        <v>16770</v>
      </c>
      <c r="G191" s="885" t="s">
        <v>153</v>
      </c>
      <c r="H191" s="889">
        <v>43678</v>
      </c>
      <c r="I191" s="885" t="s">
        <v>16771</v>
      </c>
      <c r="J191" s="885"/>
    </row>
    <row r="192" spans="1:10" ht="24" x14ac:dyDescent="0.2">
      <c r="A192" s="885" t="s">
        <v>16772</v>
      </c>
      <c r="B192" s="885" t="s">
        <v>16716</v>
      </c>
      <c r="C192" s="885"/>
      <c r="D192" s="885" t="s">
        <v>16773</v>
      </c>
      <c r="E192" s="888">
        <v>90000</v>
      </c>
      <c r="F192" s="885" t="s">
        <v>16774</v>
      </c>
      <c r="G192" s="885" t="s">
        <v>153</v>
      </c>
      <c r="H192" s="889">
        <v>43762</v>
      </c>
      <c r="I192" s="885" t="s">
        <v>16771</v>
      </c>
      <c r="J192" s="885"/>
    </row>
    <row r="193" spans="1:10" ht="36" x14ac:dyDescent="0.2">
      <c r="A193" s="885" t="s">
        <v>16775</v>
      </c>
      <c r="B193" s="885" t="s">
        <v>16716</v>
      </c>
      <c r="C193" s="885"/>
      <c r="D193" s="885" t="s">
        <v>16776</v>
      </c>
      <c r="E193" s="888">
        <v>80000</v>
      </c>
      <c r="F193" s="885" t="s">
        <v>16777</v>
      </c>
      <c r="G193" s="885" t="s">
        <v>153</v>
      </c>
      <c r="H193" s="889">
        <v>43678</v>
      </c>
      <c r="I193" s="885" t="s">
        <v>16778</v>
      </c>
      <c r="J193" s="885"/>
    </row>
    <row r="194" spans="1:10" ht="24" x14ac:dyDescent="0.2">
      <c r="A194" s="887" t="s">
        <v>16779</v>
      </c>
      <c r="B194" s="885" t="s">
        <v>16780</v>
      </c>
      <c r="C194" s="885"/>
      <c r="D194" s="885" t="s">
        <v>16781</v>
      </c>
      <c r="E194" s="888">
        <v>386793.62</v>
      </c>
      <c r="F194" s="885" t="s">
        <v>16782</v>
      </c>
      <c r="G194" s="885" t="s">
        <v>153</v>
      </c>
      <c r="H194" s="889">
        <v>43647</v>
      </c>
      <c r="I194" s="885"/>
      <c r="J194" s="885"/>
    </row>
    <row r="195" spans="1:10" ht="36" x14ac:dyDescent="0.2">
      <c r="A195" s="887" t="s">
        <v>16783</v>
      </c>
      <c r="B195" s="885" t="s">
        <v>16780</v>
      </c>
      <c r="C195" s="885"/>
      <c r="D195" s="885" t="s">
        <v>16781</v>
      </c>
      <c r="E195" s="888">
        <v>217710</v>
      </c>
      <c r="F195" s="885" t="s">
        <v>16784</v>
      </c>
      <c r="G195" s="885" t="s">
        <v>153</v>
      </c>
      <c r="H195" s="889">
        <v>43502</v>
      </c>
      <c r="I195" s="885" t="s">
        <v>16785</v>
      </c>
      <c r="J195" s="885"/>
    </row>
    <row r="196" spans="1:10" ht="36" x14ac:dyDescent="0.2">
      <c r="A196" s="847" t="s">
        <v>16786</v>
      </c>
      <c r="B196" s="847" t="s">
        <v>16119</v>
      </c>
      <c r="C196" s="847" t="s">
        <v>15987</v>
      </c>
      <c r="D196" s="847" t="s">
        <v>16787</v>
      </c>
      <c r="E196" s="890">
        <v>33790</v>
      </c>
      <c r="F196" s="847" t="s">
        <v>16788</v>
      </c>
      <c r="G196" s="860" t="s">
        <v>16789</v>
      </c>
      <c r="H196" s="849" t="s">
        <v>16790</v>
      </c>
      <c r="I196" s="849">
        <v>43507</v>
      </c>
      <c r="J196" s="840" t="s">
        <v>5705</v>
      </c>
    </row>
    <row r="197" spans="1:10" ht="24" x14ac:dyDescent="0.2">
      <c r="A197" s="847" t="s">
        <v>16791</v>
      </c>
      <c r="B197" s="847" t="s">
        <v>16119</v>
      </c>
      <c r="C197" s="847" t="s">
        <v>15987</v>
      </c>
      <c r="D197" s="847" t="s">
        <v>16792</v>
      </c>
      <c r="E197" s="890">
        <v>68000</v>
      </c>
      <c r="F197" s="847" t="s">
        <v>16793</v>
      </c>
      <c r="G197" s="860" t="s">
        <v>16789</v>
      </c>
      <c r="H197" s="849" t="s">
        <v>16794</v>
      </c>
      <c r="I197" s="849">
        <v>43683</v>
      </c>
      <c r="J197" s="840" t="s">
        <v>5705</v>
      </c>
    </row>
    <row r="198" spans="1:10" ht="24" x14ac:dyDescent="0.2">
      <c r="A198" s="847" t="s">
        <v>16795</v>
      </c>
      <c r="B198" s="847" t="s">
        <v>16119</v>
      </c>
      <c r="C198" s="847" t="s">
        <v>15987</v>
      </c>
      <c r="D198" s="847" t="s">
        <v>16796</v>
      </c>
      <c r="E198" s="890">
        <v>27700</v>
      </c>
      <c r="F198" s="847" t="s">
        <v>16793</v>
      </c>
      <c r="G198" s="860" t="s">
        <v>16789</v>
      </c>
      <c r="H198" s="849" t="s">
        <v>16797</v>
      </c>
      <c r="I198" s="849">
        <v>43684</v>
      </c>
      <c r="J198" s="840" t="s">
        <v>5705</v>
      </c>
    </row>
    <row r="199" spans="1:10" ht="24" x14ac:dyDescent="0.2">
      <c r="A199" s="847" t="s">
        <v>16798</v>
      </c>
      <c r="B199" s="847" t="s">
        <v>16119</v>
      </c>
      <c r="C199" s="847" t="s">
        <v>15987</v>
      </c>
      <c r="D199" s="847" t="s">
        <v>16799</v>
      </c>
      <c r="E199" s="890">
        <v>244500</v>
      </c>
      <c r="F199" s="847" t="s">
        <v>16793</v>
      </c>
      <c r="G199" s="860" t="s">
        <v>16789</v>
      </c>
      <c r="H199" s="849" t="s">
        <v>16800</v>
      </c>
      <c r="I199" s="849">
        <v>43699</v>
      </c>
      <c r="J199" s="840" t="s">
        <v>5705</v>
      </c>
    </row>
    <row r="200" spans="1:10" ht="48" x14ac:dyDescent="0.2">
      <c r="A200" s="847" t="s">
        <v>16801</v>
      </c>
      <c r="B200" s="847" t="s">
        <v>16119</v>
      </c>
      <c r="C200" s="847" t="s">
        <v>15987</v>
      </c>
      <c r="D200" s="847" t="s">
        <v>16802</v>
      </c>
      <c r="E200" s="890">
        <v>76311.72</v>
      </c>
      <c r="F200" s="847" t="s">
        <v>16803</v>
      </c>
      <c r="G200" s="860" t="s">
        <v>16789</v>
      </c>
      <c r="H200" s="849" t="s">
        <v>16804</v>
      </c>
      <c r="I200" s="849">
        <v>43507</v>
      </c>
      <c r="J200" s="840" t="s">
        <v>5705</v>
      </c>
    </row>
    <row r="201" spans="1:10" ht="24" x14ac:dyDescent="0.2">
      <c r="A201" s="847" t="s">
        <v>16805</v>
      </c>
      <c r="B201" s="847" t="s">
        <v>16119</v>
      </c>
      <c r="C201" s="847" t="s">
        <v>15987</v>
      </c>
      <c r="D201" s="847" t="s">
        <v>16806</v>
      </c>
      <c r="E201" s="890">
        <v>242685</v>
      </c>
      <c r="F201" s="847" t="s">
        <v>16807</v>
      </c>
      <c r="G201" s="860" t="s">
        <v>16789</v>
      </c>
      <c r="H201" s="849" t="s">
        <v>16808</v>
      </c>
      <c r="I201" s="849">
        <v>43710</v>
      </c>
      <c r="J201" s="840" t="s">
        <v>5705</v>
      </c>
    </row>
    <row r="202" spans="1:10" ht="36" x14ac:dyDescent="0.2">
      <c r="A202" s="847" t="s">
        <v>16809</v>
      </c>
      <c r="B202" s="847" t="s">
        <v>15998</v>
      </c>
      <c r="C202" s="847" t="s">
        <v>15987</v>
      </c>
      <c r="D202" s="860" t="s">
        <v>16810</v>
      </c>
      <c r="E202" s="890">
        <v>160000</v>
      </c>
      <c r="F202" s="860" t="s">
        <v>16811</v>
      </c>
      <c r="G202" s="860" t="s">
        <v>16789</v>
      </c>
      <c r="H202" s="849" t="s">
        <v>16812</v>
      </c>
      <c r="I202" s="849">
        <v>43710</v>
      </c>
      <c r="J202" s="840" t="s">
        <v>5705</v>
      </c>
    </row>
    <row r="203" spans="1:10" ht="60" x14ac:dyDescent="0.2">
      <c r="A203" s="847" t="s">
        <v>16813</v>
      </c>
      <c r="B203" s="847" t="s">
        <v>16814</v>
      </c>
      <c r="C203" s="847" t="s">
        <v>15987</v>
      </c>
      <c r="D203" s="847" t="s">
        <v>16815</v>
      </c>
      <c r="E203" s="890">
        <v>5694038.9400000004</v>
      </c>
      <c r="F203" s="847" t="s">
        <v>16816</v>
      </c>
      <c r="G203" s="860" t="s">
        <v>16789</v>
      </c>
      <c r="H203" s="849" t="s">
        <v>16817</v>
      </c>
      <c r="I203" s="849">
        <v>43647</v>
      </c>
      <c r="J203" s="840" t="s">
        <v>5705</v>
      </c>
    </row>
    <row r="204" spans="1:10" ht="48" x14ac:dyDescent="0.2">
      <c r="A204" s="847" t="s">
        <v>16818</v>
      </c>
      <c r="B204" s="847" t="s">
        <v>16119</v>
      </c>
      <c r="C204" s="847" t="s">
        <v>15987</v>
      </c>
      <c r="D204" s="847" t="s">
        <v>16819</v>
      </c>
      <c r="E204" s="890">
        <v>178923.84</v>
      </c>
      <c r="F204" s="847" t="s">
        <v>16820</v>
      </c>
      <c r="G204" s="860" t="s">
        <v>16789</v>
      </c>
      <c r="H204" s="849" t="s">
        <v>16821</v>
      </c>
      <c r="I204" s="849">
        <v>43843</v>
      </c>
      <c r="J204" s="840" t="s">
        <v>5705</v>
      </c>
    </row>
    <row r="205" spans="1:10" ht="36" x14ac:dyDescent="0.2">
      <c r="A205" s="847" t="s">
        <v>16822</v>
      </c>
      <c r="B205" s="847" t="s">
        <v>16119</v>
      </c>
      <c r="C205" s="847" t="s">
        <v>15987</v>
      </c>
      <c r="D205" s="847" t="s">
        <v>16823</v>
      </c>
      <c r="E205" s="890">
        <v>37440</v>
      </c>
      <c r="F205" s="847" t="s">
        <v>16824</v>
      </c>
      <c r="G205" s="860" t="s">
        <v>16789</v>
      </c>
      <c r="H205" s="849" t="s">
        <v>16825</v>
      </c>
      <c r="I205" s="849">
        <v>43830</v>
      </c>
      <c r="J205" s="840" t="s">
        <v>5705</v>
      </c>
    </row>
    <row r="206" spans="1:10" ht="36" x14ac:dyDescent="0.2">
      <c r="A206" s="847" t="s">
        <v>16826</v>
      </c>
      <c r="B206" s="847" t="s">
        <v>15998</v>
      </c>
      <c r="C206" s="847" t="s">
        <v>15987</v>
      </c>
      <c r="D206" s="847" t="s">
        <v>16827</v>
      </c>
      <c r="E206" s="890">
        <v>84488</v>
      </c>
      <c r="F206" s="847" t="s">
        <v>16828</v>
      </c>
      <c r="G206" s="860" t="s">
        <v>16789</v>
      </c>
      <c r="H206" s="849" t="s">
        <v>16829</v>
      </c>
      <c r="I206" s="849">
        <v>43801</v>
      </c>
      <c r="J206" s="840" t="s">
        <v>5705</v>
      </c>
    </row>
    <row r="207" spans="1:10" ht="48" x14ac:dyDescent="0.2">
      <c r="A207" s="847" t="s">
        <v>16830</v>
      </c>
      <c r="B207" s="847" t="s">
        <v>16119</v>
      </c>
      <c r="C207" s="847" t="s">
        <v>15987</v>
      </c>
      <c r="D207" s="847" t="s">
        <v>16802</v>
      </c>
      <c r="E207" s="890">
        <v>51209.279999999999</v>
      </c>
      <c r="F207" s="847" t="s">
        <v>16803</v>
      </c>
      <c r="G207" s="860" t="s">
        <v>16789</v>
      </c>
      <c r="H207" s="849" t="s">
        <v>16804</v>
      </c>
      <c r="I207" s="849">
        <v>43507</v>
      </c>
      <c r="J207" s="840" t="s">
        <v>5705</v>
      </c>
    </row>
    <row r="208" spans="1:10" ht="48" x14ac:dyDescent="0.2">
      <c r="A208" s="847" t="s">
        <v>16831</v>
      </c>
      <c r="B208" s="847" t="s">
        <v>16119</v>
      </c>
      <c r="C208" s="847" t="s">
        <v>15987</v>
      </c>
      <c r="D208" s="847" t="s">
        <v>16823</v>
      </c>
      <c r="E208" s="890">
        <v>100672</v>
      </c>
      <c r="F208" s="847" t="s">
        <v>16832</v>
      </c>
      <c r="G208" s="860" t="s">
        <v>16789</v>
      </c>
      <c r="H208" s="849" t="s">
        <v>16833</v>
      </c>
      <c r="I208" s="849">
        <v>43843</v>
      </c>
      <c r="J208" s="840" t="s">
        <v>5705</v>
      </c>
    </row>
    <row r="209" spans="1:10" ht="24" x14ac:dyDescent="0.2">
      <c r="A209" s="847" t="s">
        <v>16834</v>
      </c>
      <c r="B209" s="847" t="s">
        <v>16119</v>
      </c>
      <c r="C209" s="847" t="s">
        <v>15987</v>
      </c>
      <c r="D209" s="847" t="s">
        <v>16835</v>
      </c>
      <c r="E209" s="890">
        <v>53100</v>
      </c>
      <c r="F209" s="847" t="s">
        <v>16836</v>
      </c>
      <c r="G209" s="860" t="s">
        <v>16789</v>
      </c>
      <c r="H209" s="849" t="s">
        <v>16837</v>
      </c>
      <c r="I209" s="849">
        <v>43809</v>
      </c>
      <c r="J209" s="840" t="s">
        <v>5705</v>
      </c>
    </row>
    <row r="210" spans="1:10" ht="48" x14ac:dyDescent="0.2">
      <c r="A210" s="847" t="s">
        <v>16838</v>
      </c>
      <c r="B210" s="847" t="s">
        <v>16119</v>
      </c>
      <c r="C210" s="847" t="s">
        <v>15987</v>
      </c>
      <c r="D210" s="847" t="s">
        <v>16839</v>
      </c>
      <c r="E210" s="890">
        <v>263619</v>
      </c>
      <c r="F210" s="847" t="s">
        <v>16840</v>
      </c>
      <c r="G210" s="860" t="s">
        <v>16789</v>
      </c>
      <c r="H210" s="849" t="s">
        <v>16841</v>
      </c>
      <c r="I210" s="849">
        <v>43819</v>
      </c>
      <c r="J210" s="840" t="s">
        <v>5705</v>
      </c>
    </row>
    <row r="211" spans="1:10" ht="24" x14ac:dyDescent="0.2">
      <c r="A211" s="847" t="s">
        <v>16842</v>
      </c>
      <c r="B211" s="847" t="s">
        <v>15998</v>
      </c>
      <c r="C211" s="847" t="s">
        <v>15987</v>
      </c>
      <c r="D211" s="847" t="s">
        <v>16843</v>
      </c>
      <c r="E211" s="890">
        <v>355000</v>
      </c>
      <c r="F211" s="847" t="s">
        <v>16844</v>
      </c>
      <c r="G211" s="860" t="s">
        <v>16789</v>
      </c>
      <c r="H211" s="849" t="s">
        <v>16845</v>
      </c>
      <c r="I211" s="849">
        <v>43532</v>
      </c>
      <c r="J211" s="840" t="s">
        <v>5705</v>
      </c>
    </row>
    <row r="212" spans="1:10" ht="36" x14ac:dyDescent="0.2">
      <c r="A212" s="847" t="s">
        <v>16846</v>
      </c>
      <c r="B212" s="847" t="s">
        <v>16814</v>
      </c>
      <c r="C212" s="847" t="s">
        <v>15987</v>
      </c>
      <c r="D212" s="847" t="s">
        <v>16847</v>
      </c>
      <c r="E212" s="890">
        <v>20547414.030000001</v>
      </c>
      <c r="F212" s="847" t="s">
        <v>16848</v>
      </c>
      <c r="G212" s="860" t="s">
        <v>16789</v>
      </c>
      <c r="H212" s="849" t="s">
        <v>16849</v>
      </c>
      <c r="I212" s="849">
        <v>43647</v>
      </c>
      <c r="J212" s="840" t="s">
        <v>5705</v>
      </c>
    </row>
    <row r="213" spans="1:10" ht="48" x14ac:dyDescent="0.2">
      <c r="A213" s="847" t="s">
        <v>16850</v>
      </c>
      <c r="B213" s="847" t="s">
        <v>16814</v>
      </c>
      <c r="C213" s="847" t="s">
        <v>15987</v>
      </c>
      <c r="D213" s="847" t="s">
        <v>16851</v>
      </c>
      <c r="E213" s="890">
        <v>13839677.984999999</v>
      </c>
      <c r="F213" s="847" t="s">
        <v>16852</v>
      </c>
      <c r="G213" s="860" t="s">
        <v>16789</v>
      </c>
      <c r="H213" s="849" t="s">
        <v>16853</v>
      </c>
      <c r="I213" s="849">
        <v>43647</v>
      </c>
      <c r="J213" s="840" t="s">
        <v>5705</v>
      </c>
    </row>
    <row r="214" spans="1:10" ht="48" x14ac:dyDescent="0.2">
      <c r="A214" s="847" t="s">
        <v>16854</v>
      </c>
      <c r="B214" s="847" t="s">
        <v>16119</v>
      </c>
      <c r="C214" s="847" t="s">
        <v>15987</v>
      </c>
      <c r="D214" s="847" t="s">
        <v>16787</v>
      </c>
      <c r="E214" s="890">
        <v>5394</v>
      </c>
      <c r="F214" s="847" t="s">
        <v>16855</v>
      </c>
      <c r="G214" s="860" t="s">
        <v>16789</v>
      </c>
      <c r="H214" s="849" t="s">
        <v>16856</v>
      </c>
      <c r="I214" s="849">
        <v>43490</v>
      </c>
      <c r="J214" s="840" t="s">
        <v>5705</v>
      </c>
    </row>
    <row r="215" spans="1:10" ht="24" x14ac:dyDescent="0.2">
      <c r="A215" s="847" t="s">
        <v>16857</v>
      </c>
      <c r="B215" s="847" t="s">
        <v>16119</v>
      </c>
      <c r="C215" s="847" t="s">
        <v>15987</v>
      </c>
      <c r="D215" s="847" t="s">
        <v>16858</v>
      </c>
      <c r="E215" s="890">
        <v>190000</v>
      </c>
      <c r="F215" s="847" t="s">
        <v>16793</v>
      </c>
      <c r="G215" s="860" t="s">
        <v>16789</v>
      </c>
      <c r="H215" s="849" t="s">
        <v>16859</v>
      </c>
      <c r="I215" s="849">
        <v>43662</v>
      </c>
      <c r="J215" s="840" t="s">
        <v>5705</v>
      </c>
    </row>
    <row r="216" spans="1:10" ht="24" x14ac:dyDescent="0.2">
      <c r="A216" s="847" t="s">
        <v>16860</v>
      </c>
      <c r="B216" s="847" t="s">
        <v>16119</v>
      </c>
      <c r="C216" s="847" t="s">
        <v>15987</v>
      </c>
      <c r="D216" s="847" t="s">
        <v>16861</v>
      </c>
      <c r="E216" s="890">
        <v>318000</v>
      </c>
      <c r="F216" s="847" t="s">
        <v>16862</v>
      </c>
      <c r="G216" s="860" t="s">
        <v>16789</v>
      </c>
      <c r="H216" s="849" t="s">
        <v>16863</v>
      </c>
      <c r="I216" s="849">
        <v>43662</v>
      </c>
      <c r="J216" s="840" t="s">
        <v>5705</v>
      </c>
    </row>
    <row r="217" spans="1:10" ht="72" x14ac:dyDescent="0.2">
      <c r="A217" s="847" t="s">
        <v>16864</v>
      </c>
      <c r="B217" s="847" t="s">
        <v>16865</v>
      </c>
      <c r="C217" s="847" t="s">
        <v>16866</v>
      </c>
      <c r="D217" s="847" t="s">
        <v>16867</v>
      </c>
      <c r="E217" s="890">
        <v>502500</v>
      </c>
      <c r="F217" s="847" t="s">
        <v>16868</v>
      </c>
      <c r="G217" s="860" t="s">
        <v>16869</v>
      </c>
      <c r="H217" s="849">
        <v>43564</v>
      </c>
      <c r="I217" s="884">
        <v>44038</v>
      </c>
      <c r="J217" s="891" t="s">
        <v>16870</v>
      </c>
    </row>
    <row r="218" spans="1:10" ht="36" x14ac:dyDescent="0.2">
      <c r="A218" s="847" t="s">
        <v>16871</v>
      </c>
      <c r="B218" s="847" t="s">
        <v>15982</v>
      </c>
      <c r="C218" s="847" t="s">
        <v>16866</v>
      </c>
      <c r="D218" s="847" t="s">
        <v>16872</v>
      </c>
      <c r="E218" s="890">
        <v>441687</v>
      </c>
      <c r="F218" s="847" t="s">
        <v>16873</v>
      </c>
      <c r="G218" s="860" t="s">
        <v>16869</v>
      </c>
      <c r="H218" s="884">
        <v>43885</v>
      </c>
      <c r="I218" s="884">
        <v>43895</v>
      </c>
      <c r="J218" s="840" t="s">
        <v>16870</v>
      </c>
    </row>
    <row r="219" spans="1:10" ht="36" x14ac:dyDescent="0.2">
      <c r="A219" s="847" t="s">
        <v>16874</v>
      </c>
      <c r="B219" s="847" t="s">
        <v>16119</v>
      </c>
      <c r="C219" s="847" t="s">
        <v>16866</v>
      </c>
      <c r="D219" s="847" t="s">
        <v>16875</v>
      </c>
      <c r="E219" s="890">
        <v>83700</v>
      </c>
      <c r="F219" s="847" t="s">
        <v>16876</v>
      </c>
      <c r="G219" s="860" t="s">
        <v>16869</v>
      </c>
      <c r="H219" s="884">
        <v>43858</v>
      </c>
      <c r="I219" s="884">
        <v>43878</v>
      </c>
      <c r="J219" s="840" t="s">
        <v>16870</v>
      </c>
    </row>
    <row r="220" spans="1:10" ht="48" x14ac:dyDescent="0.2">
      <c r="A220" s="847" t="s">
        <v>16877</v>
      </c>
      <c r="B220" s="847" t="s">
        <v>16878</v>
      </c>
      <c r="C220" s="847" t="s">
        <v>16866</v>
      </c>
      <c r="D220" s="847" t="s">
        <v>16866</v>
      </c>
      <c r="E220" s="890">
        <v>284511.21999999997</v>
      </c>
      <c r="F220" s="847" t="s">
        <v>16879</v>
      </c>
      <c r="G220" s="860" t="s">
        <v>16869</v>
      </c>
      <c r="H220" s="884">
        <v>43620</v>
      </c>
      <c r="I220" s="884">
        <v>43630</v>
      </c>
      <c r="J220" s="840" t="s">
        <v>16870</v>
      </c>
    </row>
    <row r="221" spans="1:10" ht="48" x14ac:dyDescent="0.2">
      <c r="A221" s="847" t="s">
        <v>16880</v>
      </c>
      <c r="B221" s="847" t="s">
        <v>16878</v>
      </c>
      <c r="C221" s="847" t="s">
        <v>16866</v>
      </c>
      <c r="D221" s="847" t="s">
        <v>16866</v>
      </c>
      <c r="E221" s="890">
        <v>96796.49</v>
      </c>
      <c r="F221" s="847" t="s">
        <v>16881</v>
      </c>
      <c r="G221" s="860" t="s">
        <v>16869</v>
      </c>
      <c r="H221" s="884">
        <v>43495</v>
      </c>
      <c r="I221" s="884">
        <v>43497</v>
      </c>
      <c r="J221" s="840" t="s">
        <v>16870</v>
      </c>
    </row>
    <row r="222" spans="1:10" ht="48" x14ac:dyDescent="0.2">
      <c r="A222" s="847" t="s">
        <v>16882</v>
      </c>
      <c r="B222" s="847" t="s">
        <v>16878</v>
      </c>
      <c r="C222" s="847" t="s">
        <v>16866</v>
      </c>
      <c r="D222" s="847" t="s">
        <v>16866</v>
      </c>
      <c r="E222" s="890">
        <v>139511.4</v>
      </c>
      <c r="F222" s="847" t="s">
        <v>16883</v>
      </c>
      <c r="G222" s="860" t="s">
        <v>16869</v>
      </c>
      <c r="H222" s="884">
        <v>43752</v>
      </c>
      <c r="I222" s="884">
        <v>43773</v>
      </c>
      <c r="J222" s="840" t="s">
        <v>16870</v>
      </c>
    </row>
    <row r="223" spans="1:10" ht="48" x14ac:dyDescent="0.2">
      <c r="A223" s="847" t="s">
        <v>16884</v>
      </c>
      <c r="B223" s="847" t="s">
        <v>16885</v>
      </c>
      <c r="C223" s="847" t="s">
        <v>16866</v>
      </c>
      <c r="D223" s="860" t="s">
        <v>16309</v>
      </c>
      <c r="E223" s="890">
        <v>689174.42</v>
      </c>
      <c r="F223" s="860" t="s">
        <v>16886</v>
      </c>
      <c r="G223" s="860" t="s">
        <v>16887</v>
      </c>
      <c r="H223" s="884">
        <v>43593</v>
      </c>
      <c r="I223" s="884">
        <v>44133</v>
      </c>
      <c r="J223" s="840" t="s">
        <v>16870</v>
      </c>
    </row>
    <row r="224" spans="1:10" ht="72" x14ac:dyDescent="0.2">
      <c r="A224" s="847" t="s">
        <v>16888</v>
      </c>
      <c r="B224" s="847" t="s">
        <v>16889</v>
      </c>
      <c r="C224" s="847" t="s">
        <v>16890</v>
      </c>
      <c r="D224" s="847" t="s">
        <v>16891</v>
      </c>
      <c r="E224" s="890">
        <v>2814730.07</v>
      </c>
      <c r="F224" s="847" t="s">
        <v>16892</v>
      </c>
      <c r="G224" s="860" t="s">
        <v>16893</v>
      </c>
      <c r="H224" s="884">
        <v>43546</v>
      </c>
      <c r="I224" s="884"/>
      <c r="J224" s="840" t="s">
        <v>16894</v>
      </c>
    </row>
    <row r="225" spans="1:10" ht="36" x14ac:dyDescent="0.2">
      <c r="A225" s="847" t="s">
        <v>16895</v>
      </c>
      <c r="B225" s="847" t="s">
        <v>16896</v>
      </c>
      <c r="C225" s="847" t="s">
        <v>16034</v>
      </c>
      <c r="D225" s="847" t="s">
        <v>16897</v>
      </c>
      <c r="E225" s="890">
        <v>656514.29</v>
      </c>
      <c r="F225" s="847" t="s">
        <v>16898</v>
      </c>
      <c r="G225" s="860" t="s">
        <v>16893</v>
      </c>
      <c r="H225" s="884">
        <v>43649</v>
      </c>
      <c r="I225" s="884"/>
      <c r="J225" s="840" t="s">
        <v>16894</v>
      </c>
    </row>
    <row r="226" spans="1:10" ht="60" x14ac:dyDescent="0.2">
      <c r="A226" s="847" t="s">
        <v>16899</v>
      </c>
      <c r="B226" s="847" t="s">
        <v>16900</v>
      </c>
      <c r="C226" s="847" t="s">
        <v>16034</v>
      </c>
      <c r="D226" s="847"/>
      <c r="E226" s="890">
        <v>127440</v>
      </c>
      <c r="F226" s="847" t="s">
        <v>16901</v>
      </c>
      <c r="G226" s="860" t="s">
        <v>16893</v>
      </c>
      <c r="H226" s="884">
        <v>43524</v>
      </c>
      <c r="I226" s="884"/>
      <c r="J226" s="840" t="s">
        <v>16894</v>
      </c>
    </row>
    <row r="227" spans="1:10" ht="48" x14ac:dyDescent="0.2">
      <c r="A227" s="847" t="s">
        <v>16902</v>
      </c>
      <c r="B227" s="847" t="s">
        <v>16903</v>
      </c>
      <c r="C227" s="847" t="s">
        <v>16034</v>
      </c>
      <c r="D227" s="847" t="s">
        <v>16904</v>
      </c>
      <c r="E227" s="890">
        <v>107894.74</v>
      </c>
      <c r="F227" s="847" t="s">
        <v>16905</v>
      </c>
      <c r="G227" s="860" t="s">
        <v>16893</v>
      </c>
      <c r="H227" s="884">
        <v>43656</v>
      </c>
      <c r="I227" s="884"/>
      <c r="J227" s="840" t="s">
        <v>16894</v>
      </c>
    </row>
    <row r="228" spans="1:10" ht="60" x14ac:dyDescent="0.2">
      <c r="A228" s="847" t="s">
        <v>16906</v>
      </c>
      <c r="B228" s="847" t="s">
        <v>16907</v>
      </c>
      <c r="C228" s="847" t="s">
        <v>16034</v>
      </c>
      <c r="D228" s="847" t="s">
        <v>16908</v>
      </c>
      <c r="E228" s="890">
        <v>806836.8</v>
      </c>
      <c r="F228" s="847" t="s">
        <v>16909</v>
      </c>
      <c r="G228" s="860" t="s">
        <v>16893</v>
      </c>
      <c r="H228" s="884">
        <v>43633</v>
      </c>
      <c r="I228" s="884"/>
      <c r="J228" s="840" t="s">
        <v>16894</v>
      </c>
    </row>
    <row r="229" spans="1:10" ht="60" x14ac:dyDescent="0.2">
      <c r="A229" s="847" t="s">
        <v>16910</v>
      </c>
      <c r="B229" s="847" t="s">
        <v>16911</v>
      </c>
      <c r="C229" s="847"/>
      <c r="D229" s="847"/>
      <c r="E229" s="890">
        <v>26996087.399999999</v>
      </c>
      <c r="F229" s="847" t="s">
        <v>16912</v>
      </c>
      <c r="G229" s="860" t="s">
        <v>16893</v>
      </c>
      <c r="H229" s="884">
        <v>43615</v>
      </c>
      <c r="I229" s="884"/>
      <c r="J229" s="840" t="s">
        <v>16894</v>
      </c>
    </row>
    <row r="230" spans="1:10" ht="48" x14ac:dyDescent="0.2">
      <c r="A230" s="847" t="s">
        <v>16913</v>
      </c>
      <c r="B230" s="840" t="s">
        <v>16911</v>
      </c>
      <c r="C230" s="840"/>
      <c r="D230" s="892"/>
      <c r="E230" s="893">
        <v>20725915.780000001</v>
      </c>
      <c r="F230" s="894" t="s">
        <v>16914</v>
      </c>
      <c r="G230" s="840" t="s">
        <v>16893</v>
      </c>
      <c r="H230" s="849">
        <v>43650</v>
      </c>
      <c r="I230" s="860"/>
      <c r="J230" s="840" t="s">
        <v>16894</v>
      </c>
    </row>
    <row r="231" spans="1:10" ht="48" x14ac:dyDescent="0.2">
      <c r="A231" s="847" t="s">
        <v>16915</v>
      </c>
      <c r="B231" s="840" t="s">
        <v>16911</v>
      </c>
      <c r="C231" s="840"/>
      <c r="D231" s="892"/>
      <c r="E231" s="893">
        <v>18991617.050000001</v>
      </c>
      <c r="F231" s="894" t="s">
        <v>16916</v>
      </c>
      <c r="G231" s="840" t="s">
        <v>16893</v>
      </c>
      <c r="H231" s="849">
        <v>43615</v>
      </c>
      <c r="I231" s="860"/>
      <c r="J231" s="840" t="s">
        <v>16894</v>
      </c>
    </row>
    <row r="232" spans="1:10" ht="60" x14ac:dyDescent="0.2">
      <c r="A232" s="847" t="s">
        <v>16917</v>
      </c>
      <c r="B232" s="840" t="s">
        <v>16918</v>
      </c>
      <c r="C232" s="840" t="s">
        <v>16034</v>
      </c>
      <c r="D232" s="840" t="s">
        <v>16919</v>
      </c>
      <c r="E232" s="893">
        <v>15980000</v>
      </c>
      <c r="F232" s="894" t="s">
        <v>16920</v>
      </c>
      <c r="G232" s="840" t="s">
        <v>16893</v>
      </c>
      <c r="H232" s="849">
        <v>43644</v>
      </c>
      <c r="I232" s="895"/>
      <c r="J232" s="840" t="s">
        <v>16894</v>
      </c>
    </row>
    <row r="233" spans="1:10" ht="60" x14ac:dyDescent="0.2">
      <c r="A233" s="847" t="s">
        <v>16921</v>
      </c>
      <c r="B233" s="840" t="s">
        <v>16911</v>
      </c>
      <c r="C233" s="840"/>
      <c r="D233" s="840"/>
      <c r="E233" s="893">
        <v>9685643.5</v>
      </c>
      <c r="F233" s="894" t="s">
        <v>16922</v>
      </c>
      <c r="G233" s="840" t="s">
        <v>16893</v>
      </c>
      <c r="H233" s="849">
        <v>43595</v>
      </c>
      <c r="I233" s="895"/>
      <c r="J233" s="840" t="s">
        <v>16894</v>
      </c>
    </row>
    <row r="234" spans="1:10" ht="48" x14ac:dyDescent="0.2">
      <c r="A234" s="847" t="s">
        <v>16923</v>
      </c>
      <c r="B234" s="840" t="s">
        <v>16924</v>
      </c>
      <c r="C234" s="840" t="s">
        <v>16925</v>
      </c>
      <c r="D234" s="840" t="s">
        <v>16926</v>
      </c>
      <c r="E234" s="893">
        <v>8025498</v>
      </c>
      <c r="F234" s="894" t="s">
        <v>16927</v>
      </c>
      <c r="G234" s="840" t="s">
        <v>16893</v>
      </c>
      <c r="H234" s="849">
        <v>43560</v>
      </c>
      <c r="I234" s="895"/>
      <c r="J234" s="840" t="s">
        <v>16894</v>
      </c>
    </row>
    <row r="235" spans="1:10" ht="60" x14ac:dyDescent="0.2">
      <c r="A235" s="847" t="s">
        <v>16928</v>
      </c>
      <c r="B235" s="840" t="s">
        <v>16911</v>
      </c>
      <c r="C235" s="840"/>
      <c r="D235" s="840"/>
      <c r="E235" s="893">
        <v>7160068.1799999997</v>
      </c>
      <c r="F235" s="894" t="s">
        <v>16929</v>
      </c>
      <c r="G235" s="840" t="s">
        <v>16893</v>
      </c>
      <c r="H235" s="849">
        <v>43641</v>
      </c>
      <c r="I235" s="895"/>
      <c r="J235" s="840" t="s">
        <v>16894</v>
      </c>
    </row>
    <row r="236" spans="1:10" ht="96" x14ac:dyDescent="0.2">
      <c r="A236" s="847" t="s">
        <v>16930</v>
      </c>
      <c r="B236" s="840" t="s">
        <v>16931</v>
      </c>
      <c r="C236" s="840" t="s">
        <v>16034</v>
      </c>
      <c r="D236" s="840" t="s">
        <v>16932</v>
      </c>
      <c r="E236" s="893">
        <v>6395700</v>
      </c>
      <c r="F236" s="894" t="s">
        <v>16933</v>
      </c>
      <c r="G236" s="840" t="s">
        <v>16893</v>
      </c>
      <c r="H236" s="849">
        <v>43644</v>
      </c>
      <c r="I236" s="895"/>
      <c r="J236" s="840" t="s">
        <v>16894</v>
      </c>
    </row>
    <row r="237" spans="1:10" ht="24" x14ac:dyDescent="0.2">
      <c r="A237" s="847" t="s">
        <v>16934</v>
      </c>
      <c r="B237" s="847" t="s">
        <v>16716</v>
      </c>
      <c r="C237" s="847" t="s">
        <v>16935</v>
      </c>
      <c r="D237" s="847" t="s">
        <v>16936</v>
      </c>
      <c r="E237" s="890">
        <v>390000</v>
      </c>
      <c r="F237" s="847" t="s">
        <v>16937</v>
      </c>
      <c r="G237" s="860" t="s">
        <v>16938</v>
      </c>
      <c r="H237" s="849">
        <v>43529</v>
      </c>
      <c r="I237" s="849">
        <v>43911</v>
      </c>
      <c r="J237" s="860"/>
    </row>
    <row r="238" spans="1:10" ht="24" x14ac:dyDescent="0.2">
      <c r="A238" s="847" t="s">
        <v>16939</v>
      </c>
      <c r="B238" s="847" t="s">
        <v>16940</v>
      </c>
      <c r="C238" s="847" t="s">
        <v>16941</v>
      </c>
      <c r="D238" s="847" t="s">
        <v>16942</v>
      </c>
      <c r="E238" s="890">
        <v>79651.649999999994</v>
      </c>
      <c r="F238" s="847" t="s">
        <v>16943</v>
      </c>
      <c r="G238" s="860" t="s">
        <v>16944</v>
      </c>
      <c r="H238" s="849">
        <v>43592</v>
      </c>
      <c r="I238" s="849">
        <v>43609</v>
      </c>
      <c r="J238" s="860"/>
    </row>
    <row r="239" spans="1:10" ht="36" x14ac:dyDescent="0.2">
      <c r="A239" s="847" t="s">
        <v>16945</v>
      </c>
      <c r="B239" s="847" t="s">
        <v>16716</v>
      </c>
      <c r="C239" s="847" t="s">
        <v>16935</v>
      </c>
      <c r="D239" s="847" t="s">
        <v>16946</v>
      </c>
      <c r="E239" s="890">
        <v>285610.15000000002</v>
      </c>
      <c r="F239" s="847" t="s">
        <v>16947</v>
      </c>
      <c r="G239" s="860" t="s">
        <v>16938</v>
      </c>
      <c r="H239" s="849">
        <v>43614</v>
      </c>
      <c r="I239" s="849">
        <v>43979</v>
      </c>
      <c r="J239" s="860"/>
    </row>
    <row r="240" spans="1:10" ht="36" x14ac:dyDescent="0.2">
      <c r="A240" s="847" t="s">
        <v>16948</v>
      </c>
      <c r="B240" s="847" t="s">
        <v>16716</v>
      </c>
      <c r="C240" s="847" t="s">
        <v>16935</v>
      </c>
      <c r="D240" s="847" t="s">
        <v>16946</v>
      </c>
      <c r="E240" s="890">
        <v>334086.71999999997</v>
      </c>
      <c r="F240" s="847" t="s">
        <v>16947</v>
      </c>
      <c r="G240" s="860" t="s">
        <v>16938</v>
      </c>
      <c r="H240" s="849">
        <v>43614</v>
      </c>
      <c r="I240" s="849">
        <v>43979</v>
      </c>
      <c r="J240" s="860"/>
    </row>
    <row r="241" spans="1:10" ht="48" x14ac:dyDescent="0.2">
      <c r="A241" s="847" t="s">
        <v>16949</v>
      </c>
      <c r="B241" s="847" t="s">
        <v>16716</v>
      </c>
      <c r="C241" s="847" t="s">
        <v>16935</v>
      </c>
      <c r="D241" s="847" t="s">
        <v>16950</v>
      </c>
      <c r="E241" s="890">
        <v>49560</v>
      </c>
      <c r="F241" s="847" t="s">
        <v>16951</v>
      </c>
      <c r="G241" s="860" t="s">
        <v>16938</v>
      </c>
      <c r="H241" s="849">
        <v>43700</v>
      </c>
      <c r="I241" s="849">
        <v>44096</v>
      </c>
      <c r="J241" s="860"/>
    </row>
    <row r="242" spans="1:10" ht="36" x14ac:dyDescent="0.2">
      <c r="A242" s="847" t="s">
        <v>16952</v>
      </c>
      <c r="B242" s="847" t="s">
        <v>16716</v>
      </c>
      <c r="C242" s="847" t="s">
        <v>16935</v>
      </c>
      <c r="D242" s="847" t="s">
        <v>16953</v>
      </c>
      <c r="E242" s="890">
        <v>66650.22</v>
      </c>
      <c r="F242" s="847" t="s">
        <v>16954</v>
      </c>
      <c r="G242" s="860" t="s">
        <v>16938</v>
      </c>
      <c r="H242" s="849">
        <v>43705</v>
      </c>
      <c r="I242" s="849">
        <v>43888</v>
      </c>
      <c r="J242" s="860"/>
    </row>
    <row r="243" spans="1:10" ht="72" x14ac:dyDescent="0.2">
      <c r="A243" s="847" t="s">
        <v>16955</v>
      </c>
      <c r="B243" s="847" t="s">
        <v>16716</v>
      </c>
      <c r="C243" s="847" t="s">
        <v>16935</v>
      </c>
      <c r="D243" s="847" t="s">
        <v>16956</v>
      </c>
      <c r="E243" s="890">
        <v>320339.34999999998</v>
      </c>
      <c r="F243" s="847" t="s">
        <v>16957</v>
      </c>
      <c r="G243" s="860" t="s">
        <v>16938</v>
      </c>
      <c r="H243" s="849">
        <v>43711</v>
      </c>
      <c r="I243" s="849">
        <v>43734</v>
      </c>
      <c r="J243" s="860"/>
    </row>
    <row r="244" spans="1:10" ht="24" x14ac:dyDescent="0.2">
      <c r="A244" s="847" t="s">
        <v>16958</v>
      </c>
      <c r="B244" s="847" t="s">
        <v>16716</v>
      </c>
      <c r="C244" s="847" t="s">
        <v>16935</v>
      </c>
      <c r="D244" s="847" t="s">
        <v>16959</v>
      </c>
      <c r="E244" s="890">
        <v>149600</v>
      </c>
      <c r="F244" s="847" t="s">
        <v>16960</v>
      </c>
      <c r="G244" s="860" t="s">
        <v>16938</v>
      </c>
      <c r="H244" s="849">
        <v>43734</v>
      </c>
      <c r="I244" s="849">
        <v>44119</v>
      </c>
      <c r="J244" s="860"/>
    </row>
    <row r="245" spans="1:10" ht="48" x14ac:dyDescent="0.2">
      <c r="A245" s="847" t="s">
        <v>16961</v>
      </c>
      <c r="B245" s="847" t="s">
        <v>16716</v>
      </c>
      <c r="C245" s="847" t="s">
        <v>16935</v>
      </c>
      <c r="D245" s="847" t="s">
        <v>16962</v>
      </c>
      <c r="E245" s="890">
        <v>318600</v>
      </c>
      <c r="F245" s="847" t="s">
        <v>16963</v>
      </c>
      <c r="G245" s="860" t="s">
        <v>16938</v>
      </c>
      <c r="H245" s="849">
        <v>43719</v>
      </c>
      <c r="I245" s="849">
        <v>44089</v>
      </c>
      <c r="J245" s="860"/>
    </row>
    <row r="246" spans="1:10" ht="48" x14ac:dyDescent="0.2">
      <c r="A246" s="847" t="s">
        <v>16964</v>
      </c>
      <c r="B246" s="847" t="s">
        <v>16716</v>
      </c>
      <c r="C246" s="847" t="s">
        <v>16935</v>
      </c>
      <c r="D246" s="847" t="s">
        <v>16965</v>
      </c>
      <c r="E246" s="890">
        <v>2063795.22</v>
      </c>
      <c r="F246" s="847" t="s">
        <v>16966</v>
      </c>
      <c r="G246" s="860" t="s">
        <v>16938</v>
      </c>
      <c r="H246" s="849">
        <v>43826</v>
      </c>
      <c r="I246" s="849">
        <v>44099</v>
      </c>
      <c r="J246" s="860"/>
    </row>
    <row r="247" spans="1:10" x14ac:dyDescent="0.2">
      <c r="A247" s="847" t="s">
        <v>16967</v>
      </c>
      <c r="B247" s="840" t="s">
        <v>16968</v>
      </c>
      <c r="C247" s="847"/>
      <c r="D247" s="860"/>
      <c r="E247" s="883">
        <v>2577646</v>
      </c>
      <c r="F247" s="847"/>
      <c r="G247" s="860"/>
      <c r="H247" s="860"/>
      <c r="I247" s="860"/>
      <c r="J247" s="860" t="s">
        <v>16969</v>
      </c>
    </row>
    <row r="248" spans="1:10" x14ac:dyDescent="0.2">
      <c r="A248" s="847" t="s">
        <v>16970</v>
      </c>
      <c r="B248" s="840" t="s">
        <v>16968</v>
      </c>
      <c r="C248" s="847"/>
      <c r="D248" s="860"/>
      <c r="E248" s="883">
        <v>2831965</v>
      </c>
      <c r="F248" s="847"/>
      <c r="G248" s="860"/>
      <c r="H248" s="860"/>
      <c r="I248" s="860"/>
      <c r="J248" s="860" t="s">
        <v>16969</v>
      </c>
    </row>
    <row r="249" spans="1:10" ht="24" x14ac:dyDescent="0.2">
      <c r="A249" s="847" t="s">
        <v>16971</v>
      </c>
      <c r="B249" s="840" t="s">
        <v>16972</v>
      </c>
      <c r="C249" s="896"/>
      <c r="D249" s="860" t="s">
        <v>16973</v>
      </c>
      <c r="E249" s="883">
        <v>72480</v>
      </c>
      <c r="F249" s="860" t="s">
        <v>16974</v>
      </c>
      <c r="G249" s="895" t="s">
        <v>16887</v>
      </c>
      <c r="H249" s="897">
        <v>43350</v>
      </c>
      <c r="I249" s="895"/>
      <c r="J249" s="860" t="s">
        <v>16975</v>
      </c>
    </row>
    <row r="250" spans="1:10" ht="24" x14ac:dyDescent="0.2">
      <c r="A250" s="847" t="s">
        <v>16976</v>
      </c>
      <c r="B250" s="840" t="s">
        <v>16968</v>
      </c>
      <c r="C250" s="896"/>
      <c r="D250" s="860" t="s">
        <v>16977</v>
      </c>
      <c r="E250" s="883">
        <v>215213.6</v>
      </c>
      <c r="F250" s="860" t="s">
        <v>16978</v>
      </c>
      <c r="G250" s="895" t="s">
        <v>16887</v>
      </c>
      <c r="H250" s="897">
        <v>43413</v>
      </c>
      <c r="I250" s="895"/>
      <c r="J250" s="860" t="s">
        <v>16975</v>
      </c>
    </row>
    <row r="251" spans="1:10" ht="24" x14ac:dyDescent="0.2">
      <c r="A251" s="847" t="s">
        <v>16979</v>
      </c>
      <c r="B251" s="840" t="s">
        <v>16972</v>
      </c>
      <c r="C251" s="896"/>
      <c r="D251" s="860" t="s">
        <v>16980</v>
      </c>
      <c r="E251" s="883">
        <v>173262.13</v>
      </c>
      <c r="F251" s="860" t="s">
        <v>16981</v>
      </c>
      <c r="G251" s="895" t="s">
        <v>16887</v>
      </c>
      <c r="H251" s="897">
        <v>43237</v>
      </c>
      <c r="I251" s="895"/>
      <c r="J251" s="860" t="s">
        <v>16975</v>
      </c>
    </row>
    <row r="252" spans="1:10" ht="24" x14ac:dyDescent="0.2">
      <c r="A252" s="847" t="s">
        <v>16982</v>
      </c>
      <c r="B252" s="840" t="s">
        <v>16983</v>
      </c>
      <c r="C252" s="896"/>
      <c r="D252" s="860" t="s">
        <v>16984</v>
      </c>
      <c r="E252" s="883">
        <f>403575+48675</f>
        <v>452250</v>
      </c>
      <c r="F252" s="860" t="s">
        <v>16985</v>
      </c>
      <c r="G252" s="895" t="s">
        <v>16887</v>
      </c>
      <c r="H252" s="897">
        <v>43269</v>
      </c>
      <c r="I252" s="895"/>
      <c r="J252" s="860" t="s">
        <v>16975</v>
      </c>
    </row>
    <row r="253" spans="1:10" ht="36" x14ac:dyDescent="0.2">
      <c r="A253" s="847" t="s">
        <v>16986</v>
      </c>
      <c r="B253" s="840" t="s">
        <v>16968</v>
      </c>
      <c r="C253" s="896"/>
      <c r="D253" s="860" t="s">
        <v>16987</v>
      </c>
      <c r="E253" s="883">
        <v>2368629</v>
      </c>
      <c r="F253" s="860"/>
      <c r="G253" s="895"/>
      <c r="H253" s="895"/>
      <c r="I253" s="895"/>
      <c r="J253" s="860" t="s">
        <v>16988</v>
      </c>
    </row>
    <row r="254" spans="1:10" ht="24" x14ac:dyDescent="0.2">
      <c r="A254" s="847" t="s">
        <v>16989</v>
      </c>
      <c r="B254" s="840" t="s">
        <v>16968</v>
      </c>
      <c r="C254" s="896"/>
      <c r="D254" s="860" t="s">
        <v>16990</v>
      </c>
      <c r="E254" s="883">
        <v>1250000</v>
      </c>
      <c r="F254" s="860" t="s">
        <v>16991</v>
      </c>
      <c r="G254" s="895" t="s">
        <v>16887</v>
      </c>
      <c r="H254" s="897">
        <v>43077</v>
      </c>
      <c r="I254" s="895"/>
      <c r="J254" s="860" t="s">
        <v>16975</v>
      </c>
    </row>
    <row r="255" spans="1:10" ht="24" x14ac:dyDescent="0.2">
      <c r="A255" s="847" t="s">
        <v>16992</v>
      </c>
      <c r="B255" s="847" t="s">
        <v>16993</v>
      </c>
      <c r="C255" s="847" t="s">
        <v>15987</v>
      </c>
      <c r="D255" s="847" t="s">
        <v>16994</v>
      </c>
      <c r="E255" s="898">
        <v>436770</v>
      </c>
      <c r="F255" s="899" t="s">
        <v>16995</v>
      </c>
      <c r="G255" s="860" t="s">
        <v>16869</v>
      </c>
      <c r="H255" s="886">
        <v>43686</v>
      </c>
      <c r="I255" s="886"/>
      <c r="J255" s="860"/>
    </row>
    <row r="256" spans="1:10" ht="36" x14ac:dyDescent="0.2">
      <c r="A256" s="847" t="s">
        <v>16996</v>
      </c>
      <c r="B256" s="900" t="s">
        <v>16119</v>
      </c>
      <c r="C256" s="847" t="s">
        <v>15987</v>
      </c>
      <c r="D256" s="847" t="s">
        <v>16997</v>
      </c>
      <c r="E256" s="890">
        <v>264484</v>
      </c>
      <c r="F256" s="847" t="s">
        <v>16998</v>
      </c>
      <c r="G256" s="860" t="s">
        <v>16869</v>
      </c>
      <c r="H256" s="886">
        <v>43748</v>
      </c>
      <c r="I256" s="886">
        <v>43794</v>
      </c>
      <c r="J256" s="860"/>
    </row>
    <row r="257" spans="1:10" ht="48" x14ac:dyDescent="0.2">
      <c r="A257" s="847" t="s">
        <v>16999</v>
      </c>
      <c r="B257" s="900" t="s">
        <v>16119</v>
      </c>
      <c r="C257" s="847" t="s">
        <v>15987</v>
      </c>
      <c r="D257" s="847" t="s">
        <v>17000</v>
      </c>
      <c r="E257" s="890">
        <v>309681.2</v>
      </c>
      <c r="F257" s="847" t="s">
        <v>17001</v>
      </c>
      <c r="G257" s="860" t="s">
        <v>16869</v>
      </c>
      <c r="H257" s="886">
        <v>43742</v>
      </c>
      <c r="I257" s="886">
        <v>43741</v>
      </c>
      <c r="J257" s="860"/>
    </row>
    <row r="258" spans="1:10" ht="24" x14ac:dyDescent="0.2">
      <c r="A258" s="847" t="s">
        <v>17002</v>
      </c>
      <c r="B258" s="847" t="s">
        <v>16993</v>
      </c>
      <c r="C258" s="847" t="s">
        <v>15987</v>
      </c>
      <c r="D258" s="847" t="s">
        <v>17003</v>
      </c>
      <c r="E258" s="890">
        <v>253916</v>
      </c>
      <c r="F258" s="847" t="s">
        <v>17004</v>
      </c>
      <c r="G258" s="860" t="s">
        <v>16869</v>
      </c>
      <c r="H258" s="886">
        <v>43759</v>
      </c>
      <c r="I258" s="901"/>
      <c r="J258" s="860"/>
    </row>
    <row r="259" spans="1:10" ht="36" x14ac:dyDescent="0.2">
      <c r="A259" s="847" t="s">
        <v>17005</v>
      </c>
      <c r="B259" s="900" t="s">
        <v>16119</v>
      </c>
      <c r="C259" s="847" t="s">
        <v>15987</v>
      </c>
      <c r="D259" s="847" t="s">
        <v>17006</v>
      </c>
      <c r="E259" s="890">
        <v>178600</v>
      </c>
      <c r="F259" s="847" t="s">
        <v>17007</v>
      </c>
      <c r="G259" s="860" t="s">
        <v>16869</v>
      </c>
      <c r="H259" s="886">
        <v>43734</v>
      </c>
      <c r="I259" s="886">
        <v>43769</v>
      </c>
      <c r="J259" s="860"/>
    </row>
    <row r="260" spans="1:10" ht="36" x14ac:dyDescent="0.2">
      <c r="A260" s="847" t="s">
        <v>17008</v>
      </c>
      <c r="B260" s="900" t="s">
        <v>16119</v>
      </c>
      <c r="C260" s="847" t="s">
        <v>15987</v>
      </c>
      <c r="D260" s="847" t="s">
        <v>17009</v>
      </c>
      <c r="E260" s="890">
        <v>107000</v>
      </c>
      <c r="F260" s="847" t="s">
        <v>17010</v>
      </c>
      <c r="G260" s="860" t="s">
        <v>16869</v>
      </c>
      <c r="H260" s="886">
        <v>43774</v>
      </c>
      <c r="I260" s="886">
        <v>43803</v>
      </c>
      <c r="J260" s="860"/>
    </row>
    <row r="261" spans="1:10" ht="24" x14ac:dyDescent="0.2">
      <c r="A261" s="847" t="s">
        <v>17011</v>
      </c>
      <c r="B261" s="847" t="s">
        <v>16993</v>
      </c>
      <c r="C261" s="847" t="s">
        <v>15987</v>
      </c>
      <c r="D261" s="860" t="s">
        <v>17012</v>
      </c>
      <c r="E261" s="890">
        <v>1109298.24</v>
      </c>
      <c r="F261" s="860" t="s">
        <v>17013</v>
      </c>
      <c r="G261" s="860" t="s">
        <v>16887</v>
      </c>
      <c r="H261" s="886">
        <v>43802</v>
      </c>
      <c r="I261" s="901"/>
      <c r="J261" s="860"/>
    </row>
    <row r="262" spans="1:10" ht="48" x14ac:dyDescent="0.2">
      <c r="A262" s="847" t="s">
        <v>17014</v>
      </c>
      <c r="B262" s="900" t="s">
        <v>16119</v>
      </c>
      <c r="C262" s="847" t="s">
        <v>15987</v>
      </c>
      <c r="D262" s="847" t="s">
        <v>17015</v>
      </c>
      <c r="E262" s="890">
        <v>274560</v>
      </c>
      <c r="F262" s="847" t="s">
        <v>17016</v>
      </c>
      <c r="G262" s="860" t="s">
        <v>16869</v>
      </c>
      <c r="H262" s="886">
        <v>43826</v>
      </c>
      <c r="I262" s="886">
        <v>43886</v>
      </c>
      <c r="J262" s="860"/>
    </row>
    <row r="263" spans="1:10" ht="36" x14ac:dyDescent="0.2">
      <c r="A263" s="847" t="s">
        <v>17017</v>
      </c>
      <c r="B263" s="900" t="s">
        <v>16119</v>
      </c>
      <c r="C263" s="847" t="s">
        <v>15987</v>
      </c>
      <c r="D263" s="847" t="s">
        <v>17018</v>
      </c>
      <c r="E263" s="890">
        <v>156600</v>
      </c>
      <c r="F263" s="847" t="s">
        <v>17007</v>
      </c>
      <c r="G263" s="860" t="s">
        <v>16869</v>
      </c>
      <c r="H263" s="886">
        <v>43789</v>
      </c>
      <c r="I263" s="886">
        <v>43818</v>
      </c>
      <c r="J263" s="860"/>
    </row>
    <row r="264" spans="1:10" ht="48" x14ac:dyDescent="0.2">
      <c r="A264" s="847" t="s">
        <v>17019</v>
      </c>
      <c r="B264" s="900" t="s">
        <v>16119</v>
      </c>
      <c r="C264" s="847" t="s">
        <v>15987</v>
      </c>
      <c r="D264" s="847" t="s">
        <v>17020</v>
      </c>
      <c r="E264" s="890">
        <v>399000</v>
      </c>
      <c r="F264" s="847" t="s">
        <v>17021</v>
      </c>
      <c r="G264" s="860" t="s">
        <v>16869</v>
      </c>
      <c r="H264" s="886">
        <v>43797</v>
      </c>
      <c r="I264" s="886">
        <v>43843</v>
      </c>
      <c r="J264" s="860"/>
    </row>
    <row r="265" spans="1:10" ht="48.75" thickBot="1" x14ac:dyDescent="0.25">
      <c r="A265" s="862" t="s">
        <v>17022</v>
      </c>
      <c r="B265" s="862" t="s">
        <v>16993</v>
      </c>
      <c r="C265" s="862" t="s">
        <v>15987</v>
      </c>
      <c r="D265" s="862" t="s">
        <v>17023</v>
      </c>
      <c r="E265" s="902">
        <v>1187273.1599999999</v>
      </c>
      <c r="F265" s="862" t="s">
        <v>17024</v>
      </c>
      <c r="G265" s="864" t="s">
        <v>16887</v>
      </c>
      <c r="H265" s="903">
        <v>43826</v>
      </c>
      <c r="I265" s="904"/>
      <c r="J265" s="864"/>
    </row>
    <row r="266" spans="1:10" ht="12.75" thickBot="1" x14ac:dyDescent="0.25">
      <c r="A266" s="905"/>
      <c r="B266" s="906"/>
      <c r="C266" s="906"/>
      <c r="D266" s="907"/>
      <c r="E266" s="908"/>
      <c r="F266" s="907"/>
      <c r="G266" s="907"/>
      <c r="H266" s="909"/>
      <c r="I266" s="910"/>
      <c r="J266" s="911"/>
    </row>
    <row r="267" spans="1:10" ht="12.75" thickBot="1" x14ac:dyDescent="0.25">
      <c r="A267" s="912"/>
      <c r="B267" s="913"/>
      <c r="C267" s="912"/>
      <c r="D267" s="912"/>
      <c r="E267" s="914"/>
      <c r="F267" s="912"/>
      <c r="G267" s="915"/>
      <c r="H267" s="916"/>
      <c r="I267" s="916"/>
      <c r="J267" s="915"/>
    </row>
    <row r="268" spans="1:10" ht="15.75" thickBot="1" x14ac:dyDescent="0.25">
      <c r="A268" s="917" t="s">
        <v>16038</v>
      </c>
      <c r="B268" s="918"/>
      <c r="C268" s="919"/>
      <c r="D268" s="920"/>
      <c r="E268" s="921"/>
      <c r="F268" s="920"/>
      <c r="G268" s="918"/>
      <c r="H268" s="922"/>
      <c r="I268" s="918"/>
      <c r="J268" s="923"/>
    </row>
    <row r="269" spans="1:10" ht="24" x14ac:dyDescent="0.2">
      <c r="A269" s="879" t="s">
        <v>17025</v>
      </c>
      <c r="B269" s="881" t="s">
        <v>17026</v>
      </c>
      <c r="C269" s="924" t="s">
        <v>15306</v>
      </c>
      <c r="D269" s="879" t="s">
        <v>17027</v>
      </c>
      <c r="E269" s="925">
        <v>56993.61</v>
      </c>
      <c r="F269" s="879" t="s">
        <v>17028</v>
      </c>
      <c r="G269" s="881" t="s">
        <v>17029</v>
      </c>
      <c r="H269" s="926" t="s">
        <v>15306</v>
      </c>
      <c r="I269" s="926" t="s">
        <v>15306</v>
      </c>
      <c r="J269" s="927" t="s">
        <v>15306</v>
      </c>
    </row>
    <row r="270" spans="1:10" ht="24" x14ac:dyDescent="0.2">
      <c r="A270" s="847" t="s">
        <v>17030</v>
      </c>
      <c r="B270" s="860" t="s">
        <v>17031</v>
      </c>
      <c r="C270" s="851" t="s">
        <v>15306</v>
      </c>
      <c r="D270" s="847" t="s">
        <v>17032</v>
      </c>
      <c r="E270" s="890">
        <v>399500</v>
      </c>
      <c r="F270" s="847" t="s">
        <v>15306</v>
      </c>
      <c r="G270" s="860" t="s">
        <v>17033</v>
      </c>
      <c r="H270" s="853" t="s">
        <v>15306</v>
      </c>
      <c r="I270" s="849" t="s">
        <v>15306</v>
      </c>
      <c r="J270" s="848" t="s">
        <v>15306</v>
      </c>
    </row>
    <row r="271" spans="1:10" ht="48" x14ac:dyDescent="0.2">
      <c r="A271" s="847" t="s">
        <v>17034</v>
      </c>
      <c r="B271" s="860" t="s">
        <v>17031</v>
      </c>
      <c r="C271" s="851" t="s">
        <v>15306</v>
      </c>
      <c r="D271" s="847" t="s">
        <v>17035</v>
      </c>
      <c r="E271" s="890">
        <v>556960</v>
      </c>
      <c r="F271" s="847" t="s">
        <v>17036</v>
      </c>
      <c r="G271" s="860" t="s">
        <v>17037</v>
      </c>
      <c r="H271" s="853" t="s">
        <v>15306</v>
      </c>
      <c r="I271" s="853" t="s">
        <v>15306</v>
      </c>
      <c r="J271" s="848" t="s">
        <v>15306</v>
      </c>
    </row>
    <row r="272" spans="1:10" ht="60" x14ac:dyDescent="0.2">
      <c r="A272" s="847" t="s">
        <v>17038</v>
      </c>
      <c r="B272" s="860" t="s">
        <v>17039</v>
      </c>
      <c r="C272" s="851" t="s">
        <v>15306</v>
      </c>
      <c r="D272" s="847" t="s">
        <v>17040</v>
      </c>
      <c r="E272" s="890">
        <v>24536354.609999999</v>
      </c>
      <c r="F272" s="847" t="s">
        <v>17041</v>
      </c>
      <c r="G272" s="860" t="s">
        <v>17037</v>
      </c>
      <c r="H272" s="853" t="s">
        <v>15306</v>
      </c>
      <c r="I272" s="849" t="s">
        <v>15306</v>
      </c>
      <c r="J272" s="848" t="s">
        <v>15306</v>
      </c>
    </row>
    <row r="273" spans="1:10" ht="24" x14ac:dyDescent="0.2">
      <c r="A273" s="847" t="s">
        <v>17042</v>
      </c>
      <c r="B273" s="860" t="s">
        <v>17026</v>
      </c>
      <c r="C273" s="851" t="s">
        <v>15306</v>
      </c>
      <c r="D273" s="847" t="s">
        <v>17043</v>
      </c>
      <c r="E273" s="890">
        <v>166816.79999999999</v>
      </c>
      <c r="F273" s="847" t="s">
        <v>17044</v>
      </c>
      <c r="G273" s="860" t="s">
        <v>17037</v>
      </c>
      <c r="H273" s="853" t="s">
        <v>15306</v>
      </c>
      <c r="I273" s="853" t="s">
        <v>15306</v>
      </c>
      <c r="J273" s="848" t="s">
        <v>15306</v>
      </c>
    </row>
    <row r="274" spans="1:10" ht="36" x14ac:dyDescent="0.2">
      <c r="A274" s="847" t="s">
        <v>17045</v>
      </c>
      <c r="B274" s="860" t="s">
        <v>17026</v>
      </c>
      <c r="C274" s="851" t="s">
        <v>15306</v>
      </c>
      <c r="D274" s="847" t="s">
        <v>17046</v>
      </c>
      <c r="E274" s="890">
        <v>155779.07999999999</v>
      </c>
      <c r="F274" s="847" t="s">
        <v>17047</v>
      </c>
      <c r="G274" s="860" t="s">
        <v>17037</v>
      </c>
      <c r="H274" s="853" t="s">
        <v>15306</v>
      </c>
      <c r="I274" s="853" t="s">
        <v>15306</v>
      </c>
      <c r="J274" s="848" t="s">
        <v>15306</v>
      </c>
    </row>
    <row r="275" spans="1:10" ht="48" x14ac:dyDescent="0.2">
      <c r="A275" s="847" t="s">
        <v>17048</v>
      </c>
      <c r="B275" s="860" t="s">
        <v>17026</v>
      </c>
      <c r="C275" s="851" t="s">
        <v>15306</v>
      </c>
      <c r="D275" s="847" t="s">
        <v>17049</v>
      </c>
      <c r="E275" s="890">
        <v>4100000</v>
      </c>
      <c r="F275" s="847" t="s">
        <v>15306</v>
      </c>
      <c r="G275" s="860" t="s">
        <v>16540</v>
      </c>
      <c r="H275" s="853" t="s">
        <v>15306</v>
      </c>
      <c r="I275" s="853" t="s">
        <v>15306</v>
      </c>
      <c r="J275" s="848" t="s">
        <v>15306</v>
      </c>
    </row>
    <row r="276" spans="1:10" ht="36" x14ac:dyDescent="0.2">
      <c r="A276" s="847" t="s">
        <v>17050</v>
      </c>
      <c r="B276" s="860" t="s">
        <v>17051</v>
      </c>
      <c r="C276" s="851" t="s">
        <v>15306</v>
      </c>
      <c r="D276" s="847" t="s">
        <v>15306</v>
      </c>
      <c r="E276" s="890">
        <v>7070.44</v>
      </c>
      <c r="F276" s="847" t="s">
        <v>15306</v>
      </c>
      <c r="G276" s="860" t="s">
        <v>17037</v>
      </c>
      <c r="H276" s="853" t="s">
        <v>15306</v>
      </c>
      <c r="I276" s="853" t="s">
        <v>15306</v>
      </c>
      <c r="J276" s="848" t="s">
        <v>15306</v>
      </c>
    </row>
    <row r="277" spans="1:10" ht="36" x14ac:dyDescent="0.2">
      <c r="A277" s="847" t="s">
        <v>17052</v>
      </c>
      <c r="B277" s="860" t="s">
        <v>17051</v>
      </c>
      <c r="C277" s="851" t="s">
        <v>15306</v>
      </c>
      <c r="D277" s="847" t="s">
        <v>15306</v>
      </c>
      <c r="E277" s="890">
        <v>14726.4</v>
      </c>
      <c r="F277" s="847" t="s">
        <v>15306</v>
      </c>
      <c r="G277" s="860" t="s">
        <v>17037</v>
      </c>
      <c r="H277" s="853" t="s">
        <v>15306</v>
      </c>
      <c r="I277" s="853" t="s">
        <v>15306</v>
      </c>
      <c r="J277" s="848" t="s">
        <v>15306</v>
      </c>
    </row>
    <row r="278" spans="1:10" ht="36" x14ac:dyDescent="0.2">
      <c r="A278" s="847" t="s">
        <v>17053</v>
      </c>
      <c r="B278" s="860" t="s">
        <v>17051</v>
      </c>
      <c r="C278" s="851" t="s">
        <v>15306</v>
      </c>
      <c r="D278" s="847" t="s">
        <v>15306</v>
      </c>
      <c r="E278" s="890">
        <v>795789.21</v>
      </c>
      <c r="F278" s="847" t="s">
        <v>15306</v>
      </c>
      <c r="G278" s="860" t="s">
        <v>17037</v>
      </c>
      <c r="H278" s="853" t="s">
        <v>15306</v>
      </c>
      <c r="I278" s="853" t="s">
        <v>15306</v>
      </c>
      <c r="J278" s="848" t="s">
        <v>15306</v>
      </c>
    </row>
    <row r="279" spans="1:10" ht="36" x14ac:dyDescent="0.2">
      <c r="A279" s="847" t="s">
        <v>17054</v>
      </c>
      <c r="B279" s="860" t="s">
        <v>17051</v>
      </c>
      <c r="C279" s="851" t="s">
        <v>15306</v>
      </c>
      <c r="D279" s="847" t="s">
        <v>15306</v>
      </c>
      <c r="E279" s="890">
        <v>254546.97</v>
      </c>
      <c r="F279" s="847" t="s">
        <v>15306</v>
      </c>
      <c r="G279" s="860" t="s">
        <v>17037</v>
      </c>
      <c r="H279" s="853" t="s">
        <v>15306</v>
      </c>
      <c r="I279" s="853" t="s">
        <v>15306</v>
      </c>
      <c r="J279" s="848" t="s">
        <v>15306</v>
      </c>
    </row>
    <row r="280" spans="1:10" ht="36" x14ac:dyDescent="0.2">
      <c r="A280" s="847" t="s">
        <v>17055</v>
      </c>
      <c r="B280" s="860" t="s">
        <v>17051</v>
      </c>
      <c r="C280" s="851" t="s">
        <v>15306</v>
      </c>
      <c r="D280" s="847" t="s">
        <v>15306</v>
      </c>
      <c r="E280" s="890">
        <v>1918344</v>
      </c>
      <c r="F280" s="847" t="s">
        <v>15306</v>
      </c>
      <c r="G280" s="860" t="s">
        <v>17037</v>
      </c>
      <c r="H280" s="853" t="s">
        <v>15306</v>
      </c>
      <c r="I280" s="853" t="s">
        <v>15306</v>
      </c>
      <c r="J280" s="848" t="s">
        <v>15306</v>
      </c>
    </row>
    <row r="281" spans="1:10" ht="24" x14ac:dyDescent="0.2">
      <c r="A281" s="847" t="s">
        <v>17056</v>
      </c>
      <c r="B281" s="860" t="s">
        <v>17026</v>
      </c>
      <c r="C281" s="851" t="s">
        <v>15306</v>
      </c>
      <c r="D281" s="847" t="s">
        <v>15306</v>
      </c>
      <c r="E281" s="890">
        <v>114913.02</v>
      </c>
      <c r="F281" s="847" t="s">
        <v>15306</v>
      </c>
      <c r="G281" s="860" t="s">
        <v>17057</v>
      </c>
      <c r="H281" s="853" t="s">
        <v>15306</v>
      </c>
      <c r="I281" s="853" t="s">
        <v>15306</v>
      </c>
      <c r="J281" s="848" t="s">
        <v>15306</v>
      </c>
    </row>
    <row r="282" spans="1:10" ht="24" x14ac:dyDescent="0.2">
      <c r="A282" s="847" t="s">
        <v>17058</v>
      </c>
      <c r="B282" s="860" t="s">
        <v>17059</v>
      </c>
      <c r="C282" s="851" t="s">
        <v>15306</v>
      </c>
      <c r="D282" s="847" t="s">
        <v>15306</v>
      </c>
      <c r="E282" s="890">
        <v>2799992.7</v>
      </c>
      <c r="F282" s="847" t="s">
        <v>15306</v>
      </c>
      <c r="G282" s="860" t="s">
        <v>17060</v>
      </c>
      <c r="H282" s="853" t="s">
        <v>15306</v>
      </c>
      <c r="I282" s="853" t="s">
        <v>15306</v>
      </c>
      <c r="J282" s="848" t="s">
        <v>15306</v>
      </c>
    </row>
    <row r="283" spans="1:10" ht="24" x14ac:dyDescent="0.2">
      <c r="A283" s="847" t="s">
        <v>17061</v>
      </c>
      <c r="B283" s="860" t="s">
        <v>17062</v>
      </c>
      <c r="C283" s="851" t="s">
        <v>15306</v>
      </c>
      <c r="D283" s="847" t="s">
        <v>15306</v>
      </c>
      <c r="E283" s="890">
        <v>275000</v>
      </c>
      <c r="F283" s="847" t="s">
        <v>15306</v>
      </c>
      <c r="G283" s="860" t="s">
        <v>17060</v>
      </c>
      <c r="H283" s="853" t="s">
        <v>15306</v>
      </c>
      <c r="I283" s="853" t="s">
        <v>15306</v>
      </c>
      <c r="J283" s="848" t="s">
        <v>15306</v>
      </c>
    </row>
    <row r="284" spans="1:10" ht="24" x14ac:dyDescent="0.2">
      <c r="A284" s="847" t="s">
        <v>17063</v>
      </c>
      <c r="B284" s="860" t="s">
        <v>17026</v>
      </c>
      <c r="C284" s="851" t="s">
        <v>15306</v>
      </c>
      <c r="D284" s="847" t="s">
        <v>15306</v>
      </c>
      <c r="E284" s="890">
        <v>70000</v>
      </c>
      <c r="F284" s="847" t="s">
        <v>15306</v>
      </c>
      <c r="G284" s="860" t="s">
        <v>17060</v>
      </c>
      <c r="H284" s="853" t="s">
        <v>15306</v>
      </c>
      <c r="I284" s="853" t="s">
        <v>15306</v>
      </c>
      <c r="J284" s="848" t="s">
        <v>15306</v>
      </c>
    </row>
    <row r="285" spans="1:10" ht="24" x14ac:dyDescent="0.2">
      <c r="A285" s="847" t="s">
        <v>17064</v>
      </c>
      <c r="B285" s="860" t="s">
        <v>17026</v>
      </c>
      <c r="C285" s="851" t="s">
        <v>15306</v>
      </c>
      <c r="D285" s="847" t="s">
        <v>15306</v>
      </c>
      <c r="E285" s="890">
        <v>105456</v>
      </c>
      <c r="F285" s="847" t="s">
        <v>15306</v>
      </c>
      <c r="G285" s="860" t="s">
        <v>17060</v>
      </c>
      <c r="H285" s="853" t="s">
        <v>15306</v>
      </c>
      <c r="I285" s="853" t="s">
        <v>15306</v>
      </c>
      <c r="J285" s="848" t="s">
        <v>15306</v>
      </c>
    </row>
    <row r="286" spans="1:10" ht="24" x14ac:dyDescent="0.2">
      <c r="A286" s="847" t="s">
        <v>17065</v>
      </c>
      <c r="B286" s="860" t="s">
        <v>17026</v>
      </c>
      <c r="C286" s="851" t="s">
        <v>15306</v>
      </c>
      <c r="D286" s="847" t="s">
        <v>17066</v>
      </c>
      <c r="E286" s="890">
        <v>164724</v>
      </c>
      <c r="F286" s="847" t="s">
        <v>17067</v>
      </c>
      <c r="G286" s="860" t="s">
        <v>17037</v>
      </c>
      <c r="H286" s="853" t="s">
        <v>15306</v>
      </c>
      <c r="I286" s="853" t="s">
        <v>15306</v>
      </c>
      <c r="J286" s="848" t="s">
        <v>15306</v>
      </c>
    </row>
    <row r="287" spans="1:10" ht="48" x14ac:dyDescent="0.2">
      <c r="A287" s="847" t="s">
        <v>17068</v>
      </c>
      <c r="B287" s="860" t="s">
        <v>17031</v>
      </c>
      <c r="C287" s="851" t="s">
        <v>15306</v>
      </c>
      <c r="D287" s="847" t="s">
        <v>17069</v>
      </c>
      <c r="E287" s="890">
        <v>4395010.5199999996</v>
      </c>
      <c r="F287" s="847" t="s">
        <v>15306</v>
      </c>
      <c r="G287" s="860" t="s">
        <v>16540</v>
      </c>
      <c r="H287" s="853" t="s">
        <v>15306</v>
      </c>
      <c r="I287" s="853" t="s">
        <v>15306</v>
      </c>
      <c r="J287" s="848" t="s">
        <v>15306</v>
      </c>
    </row>
    <row r="288" spans="1:10" ht="48" x14ac:dyDescent="0.2">
      <c r="A288" s="847" t="s">
        <v>17070</v>
      </c>
      <c r="B288" s="860" t="s">
        <v>17031</v>
      </c>
      <c r="C288" s="851" t="s">
        <v>15306</v>
      </c>
      <c r="D288" s="847" t="s">
        <v>17071</v>
      </c>
      <c r="E288" s="890">
        <v>5025950.82</v>
      </c>
      <c r="F288" s="847" t="s">
        <v>17072</v>
      </c>
      <c r="G288" s="860" t="s">
        <v>17037</v>
      </c>
      <c r="H288" s="853" t="s">
        <v>15306</v>
      </c>
      <c r="I288" s="853" t="s">
        <v>15306</v>
      </c>
      <c r="J288" s="848" t="s">
        <v>15306</v>
      </c>
    </row>
    <row r="289" spans="1:10" ht="24" x14ac:dyDescent="0.2">
      <c r="A289" s="847" t="s">
        <v>17073</v>
      </c>
      <c r="B289" s="860" t="s">
        <v>17059</v>
      </c>
      <c r="C289" s="851" t="s">
        <v>15306</v>
      </c>
      <c r="D289" s="847" t="s">
        <v>15306</v>
      </c>
      <c r="E289" s="890">
        <v>4701157.16</v>
      </c>
      <c r="F289" s="847" t="s">
        <v>15306</v>
      </c>
      <c r="G289" s="860" t="s">
        <v>17060</v>
      </c>
      <c r="H289" s="853" t="s">
        <v>15306</v>
      </c>
      <c r="I289" s="853" t="s">
        <v>15306</v>
      </c>
      <c r="J289" s="848" t="s">
        <v>15306</v>
      </c>
    </row>
    <row r="290" spans="1:10" ht="24" x14ac:dyDescent="0.2">
      <c r="A290" s="847" t="s">
        <v>17074</v>
      </c>
      <c r="B290" s="860" t="s">
        <v>17026</v>
      </c>
      <c r="C290" s="851" t="s">
        <v>15306</v>
      </c>
      <c r="D290" s="847" t="s">
        <v>15306</v>
      </c>
      <c r="E290" s="890">
        <v>42428.160000000003</v>
      </c>
      <c r="F290" s="847" t="s">
        <v>15306</v>
      </c>
      <c r="G290" s="860" t="s">
        <v>17057</v>
      </c>
      <c r="H290" s="853" t="s">
        <v>15306</v>
      </c>
      <c r="I290" s="853" t="s">
        <v>15306</v>
      </c>
      <c r="J290" s="848" t="s">
        <v>15306</v>
      </c>
    </row>
    <row r="291" spans="1:10" ht="24" x14ac:dyDescent="0.2">
      <c r="A291" s="847" t="s">
        <v>17075</v>
      </c>
      <c r="B291" s="860" t="s">
        <v>17026</v>
      </c>
      <c r="C291" s="851" t="s">
        <v>15306</v>
      </c>
      <c r="D291" s="847" t="s">
        <v>15306</v>
      </c>
      <c r="E291" s="890">
        <v>129980</v>
      </c>
      <c r="F291" s="847" t="s">
        <v>15306</v>
      </c>
      <c r="G291" s="860" t="s">
        <v>17057</v>
      </c>
      <c r="H291" s="853" t="s">
        <v>15306</v>
      </c>
      <c r="I291" s="853" t="s">
        <v>15306</v>
      </c>
      <c r="J291" s="848" t="s">
        <v>15306</v>
      </c>
    </row>
    <row r="292" spans="1:10" ht="60" x14ac:dyDescent="0.2">
      <c r="A292" s="847" t="s">
        <v>17076</v>
      </c>
      <c r="B292" s="860" t="s">
        <v>17077</v>
      </c>
      <c r="C292" s="851" t="s">
        <v>15306</v>
      </c>
      <c r="D292" s="847" t="s">
        <v>17078</v>
      </c>
      <c r="E292" s="890">
        <v>506217.8</v>
      </c>
      <c r="F292" s="847" t="s">
        <v>17079</v>
      </c>
      <c r="G292" s="860" t="s">
        <v>17029</v>
      </c>
      <c r="H292" s="853" t="s">
        <v>15306</v>
      </c>
      <c r="I292" s="853" t="s">
        <v>15306</v>
      </c>
      <c r="J292" s="848" t="s">
        <v>15306</v>
      </c>
    </row>
    <row r="293" spans="1:10" ht="36" x14ac:dyDescent="0.2">
      <c r="A293" s="847" t="s">
        <v>17080</v>
      </c>
      <c r="B293" s="860" t="s">
        <v>17077</v>
      </c>
      <c r="C293" s="851" t="s">
        <v>15306</v>
      </c>
      <c r="D293" s="847" t="s">
        <v>15306</v>
      </c>
      <c r="E293" s="890">
        <v>1094400</v>
      </c>
      <c r="F293" s="847" t="s">
        <v>15306</v>
      </c>
      <c r="G293" s="860" t="s">
        <v>17060</v>
      </c>
      <c r="H293" s="853" t="s">
        <v>15306</v>
      </c>
      <c r="I293" s="853" t="s">
        <v>15306</v>
      </c>
      <c r="J293" s="848" t="s">
        <v>15306</v>
      </c>
    </row>
    <row r="294" spans="1:10" ht="36" x14ac:dyDescent="0.2">
      <c r="A294" s="847" t="s">
        <v>17081</v>
      </c>
      <c r="B294" s="860" t="s">
        <v>17077</v>
      </c>
      <c r="C294" s="851" t="s">
        <v>15306</v>
      </c>
      <c r="D294" s="847" t="s">
        <v>17078</v>
      </c>
      <c r="E294" s="890">
        <v>214000</v>
      </c>
      <c r="F294" s="847" t="s">
        <v>15306</v>
      </c>
      <c r="G294" s="860" t="s">
        <v>17029</v>
      </c>
      <c r="H294" s="853" t="s">
        <v>15306</v>
      </c>
      <c r="I294" s="853" t="s">
        <v>15306</v>
      </c>
      <c r="J294" s="848" t="s">
        <v>15306</v>
      </c>
    </row>
    <row r="295" spans="1:10" ht="24" x14ac:dyDescent="0.2">
      <c r="A295" s="847" t="s">
        <v>17082</v>
      </c>
      <c r="B295" s="860" t="s">
        <v>17026</v>
      </c>
      <c r="C295" s="851" t="s">
        <v>15306</v>
      </c>
      <c r="D295" s="847" t="s">
        <v>15306</v>
      </c>
      <c r="E295" s="890">
        <v>57000</v>
      </c>
      <c r="F295" s="847" t="s">
        <v>15306</v>
      </c>
      <c r="G295" s="860" t="s">
        <v>17060</v>
      </c>
      <c r="H295" s="853" t="s">
        <v>15306</v>
      </c>
      <c r="I295" s="853" t="s">
        <v>15306</v>
      </c>
      <c r="J295" s="848" t="s">
        <v>15306</v>
      </c>
    </row>
    <row r="296" spans="1:10" ht="24" x14ac:dyDescent="0.2">
      <c r="A296" s="847" t="s">
        <v>17083</v>
      </c>
      <c r="B296" s="860" t="s">
        <v>17026</v>
      </c>
      <c r="C296" s="851" t="s">
        <v>15306</v>
      </c>
      <c r="D296" s="847" t="s">
        <v>17084</v>
      </c>
      <c r="E296" s="890">
        <v>75004</v>
      </c>
      <c r="F296" s="847" t="s">
        <v>15306</v>
      </c>
      <c r="G296" s="860" t="s">
        <v>17060</v>
      </c>
      <c r="H296" s="853" t="s">
        <v>15306</v>
      </c>
      <c r="I296" s="853" t="s">
        <v>15306</v>
      </c>
      <c r="J296" s="848" t="s">
        <v>15306</v>
      </c>
    </row>
    <row r="297" spans="1:10" ht="24" x14ac:dyDescent="0.2">
      <c r="A297" s="847" t="s">
        <v>17085</v>
      </c>
      <c r="B297" s="860" t="s">
        <v>17026</v>
      </c>
      <c r="C297" s="851" t="s">
        <v>15306</v>
      </c>
      <c r="D297" s="847" t="s">
        <v>17084</v>
      </c>
      <c r="E297" s="890">
        <v>211992</v>
      </c>
      <c r="F297" s="847" t="s">
        <v>17028</v>
      </c>
      <c r="G297" s="860" t="s">
        <v>17029</v>
      </c>
      <c r="H297" s="853" t="s">
        <v>15306</v>
      </c>
      <c r="I297" s="853" t="s">
        <v>15306</v>
      </c>
      <c r="J297" s="848" t="s">
        <v>15306</v>
      </c>
    </row>
    <row r="298" spans="1:10" ht="36" x14ac:dyDescent="0.2">
      <c r="A298" s="847" t="s">
        <v>17086</v>
      </c>
      <c r="B298" s="860" t="s">
        <v>17031</v>
      </c>
      <c r="C298" s="851" t="s">
        <v>15306</v>
      </c>
      <c r="D298" s="847" t="s">
        <v>15306</v>
      </c>
      <c r="E298" s="890">
        <v>1394000</v>
      </c>
      <c r="F298" s="847" t="s">
        <v>15306</v>
      </c>
      <c r="G298" s="860" t="s">
        <v>17057</v>
      </c>
      <c r="H298" s="853" t="s">
        <v>15306</v>
      </c>
      <c r="I298" s="853" t="s">
        <v>15306</v>
      </c>
      <c r="J298" s="848" t="s">
        <v>15306</v>
      </c>
    </row>
    <row r="299" spans="1:10" ht="36" x14ac:dyDescent="0.2">
      <c r="A299" s="847" t="s">
        <v>17087</v>
      </c>
      <c r="B299" s="860" t="s">
        <v>17026</v>
      </c>
      <c r="C299" s="851" t="s">
        <v>15306</v>
      </c>
      <c r="D299" s="847" t="s">
        <v>15306</v>
      </c>
      <c r="E299" s="890">
        <v>332992</v>
      </c>
      <c r="F299" s="847" t="s">
        <v>15306</v>
      </c>
      <c r="G299" s="860" t="s">
        <v>17060</v>
      </c>
      <c r="H299" s="853" t="s">
        <v>15306</v>
      </c>
      <c r="I299" s="853" t="s">
        <v>15306</v>
      </c>
      <c r="J299" s="848" t="s">
        <v>15306</v>
      </c>
    </row>
    <row r="300" spans="1:10" ht="24" x14ac:dyDescent="0.2">
      <c r="A300" s="847" t="s">
        <v>17088</v>
      </c>
      <c r="B300" s="860" t="s">
        <v>17031</v>
      </c>
      <c r="C300" s="851" t="s">
        <v>15306</v>
      </c>
      <c r="D300" s="847" t="s">
        <v>15306</v>
      </c>
      <c r="E300" s="890">
        <v>7199342</v>
      </c>
      <c r="F300" s="847" t="s">
        <v>15306</v>
      </c>
      <c r="G300" s="860" t="s">
        <v>17057</v>
      </c>
      <c r="H300" s="853" t="s">
        <v>15306</v>
      </c>
      <c r="I300" s="853" t="s">
        <v>15306</v>
      </c>
      <c r="J300" s="848" t="s">
        <v>15306</v>
      </c>
    </row>
    <row r="301" spans="1:10" ht="24" x14ac:dyDescent="0.2">
      <c r="A301" s="847" t="s">
        <v>17089</v>
      </c>
      <c r="B301" s="860" t="s">
        <v>17031</v>
      </c>
      <c r="C301" s="851" t="s">
        <v>15306</v>
      </c>
      <c r="D301" s="847" t="s">
        <v>15306</v>
      </c>
      <c r="E301" s="890">
        <v>2714472</v>
      </c>
      <c r="F301" s="847" t="s">
        <v>15306</v>
      </c>
      <c r="G301" s="860" t="s">
        <v>17057</v>
      </c>
      <c r="H301" s="853" t="s">
        <v>15306</v>
      </c>
      <c r="I301" s="853" t="s">
        <v>15306</v>
      </c>
      <c r="J301" s="848" t="s">
        <v>15306</v>
      </c>
    </row>
    <row r="302" spans="1:10" ht="36" x14ac:dyDescent="0.2">
      <c r="A302" s="847" t="s">
        <v>17090</v>
      </c>
      <c r="B302" s="860" t="s">
        <v>17031</v>
      </c>
      <c r="C302" s="851" t="s">
        <v>15306</v>
      </c>
      <c r="D302" s="847" t="s">
        <v>15306</v>
      </c>
      <c r="E302" s="890">
        <v>788080</v>
      </c>
      <c r="F302" s="847" t="s">
        <v>15306</v>
      </c>
      <c r="G302" s="860" t="s">
        <v>17057</v>
      </c>
      <c r="H302" s="853" t="s">
        <v>15306</v>
      </c>
      <c r="I302" s="853" t="s">
        <v>15306</v>
      </c>
      <c r="J302" s="848" t="s">
        <v>15306</v>
      </c>
    </row>
    <row r="303" spans="1:10" ht="24" x14ac:dyDescent="0.2">
      <c r="A303" s="847" t="s">
        <v>17091</v>
      </c>
      <c r="B303" s="860" t="s">
        <v>17026</v>
      </c>
      <c r="C303" s="851" t="s">
        <v>15306</v>
      </c>
      <c r="D303" s="847" t="s">
        <v>15306</v>
      </c>
      <c r="E303" s="890">
        <v>312000</v>
      </c>
      <c r="F303" s="847" t="s">
        <v>15306</v>
      </c>
      <c r="G303" s="860" t="s">
        <v>17057</v>
      </c>
      <c r="H303" s="853" t="s">
        <v>15306</v>
      </c>
      <c r="I303" s="853" t="s">
        <v>15306</v>
      </c>
      <c r="J303" s="848" t="s">
        <v>15306</v>
      </c>
    </row>
    <row r="304" spans="1:10" ht="24" x14ac:dyDescent="0.2">
      <c r="A304" s="847" t="s">
        <v>17092</v>
      </c>
      <c r="B304" s="860" t="s">
        <v>17031</v>
      </c>
      <c r="C304" s="851" t="s">
        <v>15306</v>
      </c>
      <c r="D304" s="847" t="s">
        <v>15306</v>
      </c>
      <c r="E304" s="890">
        <v>760000</v>
      </c>
      <c r="F304" s="847" t="s">
        <v>15306</v>
      </c>
      <c r="G304" s="860" t="s">
        <v>17057</v>
      </c>
      <c r="H304" s="853" t="s">
        <v>15306</v>
      </c>
      <c r="I304" s="853" t="s">
        <v>15306</v>
      </c>
      <c r="J304" s="848" t="s">
        <v>15306</v>
      </c>
    </row>
    <row r="305" spans="1:10" ht="24" x14ac:dyDescent="0.2">
      <c r="A305" s="847" t="s">
        <v>17093</v>
      </c>
      <c r="B305" s="860" t="s">
        <v>17031</v>
      </c>
      <c r="C305" s="851" t="s">
        <v>15306</v>
      </c>
      <c r="D305" s="847" t="s">
        <v>15306</v>
      </c>
      <c r="E305" s="890">
        <v>9008100</v>
      </c>
      <c r="F305" s="847" t="s">
        <v>15306</v>
      </c>
      <c r="G305" s="860" t="s">
        <v>17057</v>
      </c>
      <c r="H305" s="853" t="s">
        <v>15306</v>
      </c>
      <c r="I305" s="853" t="s">
        <v>15306</v>
      </c>
      <c r="J305" s="848" t="s">
        <v>15306</v>
      </c>
    </row>
    <row r="306" spans="1:10" ht="24" x14ac:dyDescent="0.2">
      <c r="A306" s="847" t="s">
        <v>17094</v>
      </c>
      <c r="B306" s="860" t="s">
        <v>17026</v>
      </c>
      <c r="C306" s="851" t="s">
        <v>15306</v>
      </c>
      <c r="D306" s="847" t="s">
        <v>15306</v>
      </c>
      <c r="E306" s="890">
        <v>135600</v>
      </c>
      <c r="F306" s="847" t="s">
        <v>15306</v>
      </c>
      <c r="G306" s="860" t="s">
        <v>17057</v>
      </c>
      <c r="H306" s="853" t="s">
        <v>15306</v>
      </c>
      <c r="I306" s="853" t="s">
        <v>15306</v>
      </c>
      <c r="J306" s="848" t="s">
        <v>15306</v>
      </c>
    </row>
    <row r="307" spans="1:10" ht="36" x14ac:dyDescent="0.2">
      <c r="A307" s="847" t="s">
        <v>16187</v>
      </c>
      <c r="B307" s="860" t="s">
        <v>17026</v>
      </c>
      <c r="C307" s="851" t="s">
        <v>15306</v>
      </c>
      <c r="D307" s="847" t="s">
        <v>15306</v>
      </c>
      <c r="E307" s="890">
        <v>271005</v>
      </c>
      <c r="F307" s="847" t="s">
        <v>15306</v>
      </c>
      <c r="G307" s="860" t="s">
        <v>17057</v>
      </c>
      <c r="H307" s="853" t="s">
        <v>15306</v>
      </c>
      <c r="I307" s="853" t="s">
        <v>15306</v>
      </c>
      <c r="J307" s="848" t="s">
        <v>15306</v>
      </c>
    </row>
    <row r="308" spans="1:10" ht="48" x14ac:dyDescent="0.2">
      <c r="A308" s="847" t="s">
        <v>16165</v>
      </c>
      <c r="B308" s="860" t="s">
        <v>17031</v>
      </c>
      <c r="C308" s="851" t="s">
        <v>15306</v>
      </c>
      <c r="D308" s="847" t="s">
        <v>15306</v>
      </c>
      <c r="E308" s="890">
        <v>2957336</v>
      </c>
      <c r="F308" s="847" t="s">
        <v>15306</v>
      </c>
      <c r="G308" s="860" t="s">
        <v>17057</v>
      </c>
      <c r="H308" s="853" t="s">
        <v>15306</v>
      </c>
      <c r="I308" s="853" t="s">
        <v>15306</v>
      </c>
      <c r="J308" s="848" t="s">
        <v>15306</v>
      </c>
    </row>
    <row r="309" spans="1:10" ht="24" x14ac:dyDescent="0.2">
      <c r="A309" s="847" t="s">
        <v>16200</v>
      </c>
      <c r="B309" s="860" t="s">
        <v>17031</v>
      </c>
      <c r="C309" s="851" t="s">
        <v>15306</v>
      </c>
      <c r="D309" s="847" t="s">
        <v>15306</v>
      </c>
      <c r="E309" s="890">
        <v>2032200</v>
      </c>
      <c r="F309" s="847" t="s">
        <v>15306</v>
      </c>
      <c r="G309" s="860" t="s">
        <v>17057</v>
      </c>
      <c r="H309" s="853" t="s">
        <v>15306</v>
      </c>
      <c r="I309" s="853" t="s">
        <v>15306</v>
      </c>
      <c r="J309" s="848" t="s">
        <v>15306</v>
      </c>
    </row>
    <row r="310" spans="1:10" ht="48" x14ac:dyDescent="0.2">
      <c r="A310" s="847" t="s">
        <v>17095</v>
      </c>
      <c r="B310" s="860" t="s">
        <v>17039</v>
      </c>
      <c r="C310" s="851" t="s">
        <v>15306</v>
      </c>
      <c r="D310" s="847" t="s">
        <v>17096</v>
      </c>
      <c r="E310" s="890">
        <v>24570762.07</v>
      </c>
      <c r="F310" s="847" t="s">
        <v>15306</v>
      </c>
      <c r="G310" s="860" t="s">
        <v>16540</v>
      </c>
      <c r="H310" s="853" t="s">
        <v>15306</v>
      </c>
      <c r="I310" s="853" t="s">
        <v>15306</v>
      </c>
      <c r="J310" s="848" t="s">
        <v>15306</v>
      </c>
    </row>
    <row r="311" spans="1:10" ht="72" x14ac:dyDescent="0.2">
      <c r="A311" s="847" t="s">
        <v>17097</v>
      </c>
      <c r="B311" s="860" t="s">
        <v>17098</v>
      </c>
      <c r="C311" s="851" t="s">
        <v>15306</v>
      </c>
      <c r="D311" s="847" t="s">
        <v>17099</v>
      </c>
      <c r="E311" s="890">
        <v>290359.67999999999</v>
      </c>
      <c r="F311" s="847" t="s">
        <v>17100</v>
      </c>
      <c r="G311" s="860" t="s">
        <v>17037</v>
      </c>
      <c r="H311" s="853" t="s">
        <v>15306</v>
      </c>
      <c r="I311" s="853" t="s">
        <v>15306</v>
      </c>
      <c r="J311" s="848" t="s">
        <v>15306</v>
      </c>
    </row>
    <row r="312" spans="1:10" ht="84" x14ac:dyDescent="0.2">
      <c r="A312" s="847" t="s">
        <v>17101</v>
      </c>
      <c r="B312" s="860" t="s">
        <v>17039</v>
      </c>
      <c r="C312" s="851" t="s">
        <v>15306</v>
      </c>
      <c r="D312" s="847" t="s">
        <v>16071</v>
      </c>
      <c r="E312" s="890">
        <v>15731562.470000001</v>
      </c>
      <c r="F312" s="847" t="s">
        <v>17102</v>
      </c>
      <c r="G312" s="860" t="s">
        <v>17037</v>
      </c>
      <c r="H312" s="853" t="s">
        <v>15306</v>
      </c>
      <c r="I312" s="853" t="s">
        <v>15306</v>
      </c>
      <c r="J312" s="848" t="s">
        <v>15306</v>
      </c>
    </row>
    <row r="313" spans="1:10" ht="48" x14ac:dyDescent="0.2">
      <c r="A313" s="847" t="s">
        <v>17103</v>
      </c>
      <c r="B313" s="860" t="s">
        <v>17026</v>
      </c>
      <c r="C313" s="851" t="s">
        <v>15306</v>
      </c>
      <c r="D313" s="847" t="s">
        <v>15306</v>
      </c>
      <c r="E313" s="890">
        <v>269108</v>
      </c>
      <c r="F313" s="847" t="s">
        <v>15306</v>
      </c>
      <c r="G313" s="860" t="s">
        <v>17060</v>
      </c>
      <c r="H313" s="853" t="s">
        <v>15306</v>
      </c>
      <c r="I313" s="853" t="s">
        <v>15306</v>
      </c>
      <c r="J313" s="848" t="s">
        <v>15306</v>
      </c>
    </row>
    <row r="314" spans="1:10" ht="36" x14ac:dyDescent="0.2">
      <c r="A314" s="847" t="s">
        <v>17104</v>
      </c>
      <c r="B314" s="860" t="s">
        <v>17051</v>
      </c>
      <c r="C314" s="851" t="s">
        <v>15306</v>
      </c>
      <c r="D314" s="847" t="s">
        <v>15306</v>
      </c>
      <c r="E314" s="890">
        <v>278494.03000000003</v>
      </c>
      <c r="F314" s="847" t="s">
        <v>15306</v>
      </c>
      <c r="G314" s="860" t="s">
        <v>17037</v>
      </c>
      <c r="H314" s="853" t="s">
        <v>15306</v>
      </c>
      <c r="I314" s="853" t="s">
        <v>15306</v>
      </c>
      <c r="J314" s="848" t="s">
        <v>15306</v>
      </c>
    </row>
    <row r="315" spans="1:10" ht="48" x14ac:dyDescent="0.2">
      <c r="A315" s="847" t="s">
        <v>17105</v>
      </c>
      <c r="B315" s="860" t="s">
        <v>17039</v>
      </c>
      <c r="C315" s="851" t="s">
        <v>15306</v>
      </c>
      <c r="D315" s="847" t="s">
        <v>17106</v>
      </c>
      <c r="E315" s="890">
        <v>3087808.7</v>
      </c>
      <c r="F315" s="847" t="s">
        <v>17107</v>
      </c>
      <c r="G315" s="860" t="s">
        <v>17037</v>
      </c>
      <c r="H315" s="853" t="s">
        <v>15306</v>
      </c>
      <c r="I315" s="853" t="s">
        <v>15306</v>
      </c>
      <c r="J315" s="848" t="s">
        <v>15306</v>
      </c>
    </row>
    <row r="316" spans="1:10" ht="36" x14ac:dyDescent="0.2">
      <c r="A316" s="847" t="s">
        <v>17108</v>
      </c>
      <c r="B316" s="860" t="s">
        <v>17051</v>
      </c>
      <c r="C316" s="851" t="s">
        <v>15306</v>
      </c>
      <c r="D316" s="847" t="s">
        <v>15306</v>
      </c>
      <c r="E316" s="890">
        <v>99380.97</v>
      </c>
      <c r="F316" s="847" t="s">
        <v>15306</v>
      </c>
      <c r="G316" s="860" t="s">
        <v>17037</v>
      </c>
      <c r="H316" s="853" t="s">
        <v>15306</v>
      </c>
      <c r="I316" s="853" t="s">
        <v>15306</v>
      </c>
      <c r="J316" s="848" t="s">
        <v>15306</v>
      </c>
    </row>
    <row r="317" spans="1:10" ht="36" x14ac:dyDescent="0.2">
      <c r="A317" s="847" t="s">
        <v>17109</v>
      </c>
      <c r="B317" s="860" t="s">
        <v>17098</v>
      </c>
      <c r="C317" s="851" t="s">
        <v>15306</v>
      </c>
      <c r="D317" s="847" t="s">
        <v>17110</v>
      </c>
      <c r="E317" s="890">
        <v>100000</v>
      </c>
      <c r="F317" s="847" t="s">
        <v>17111</v>
      </c>
      <c r="G317" s="860" t="s">
        <v>17037</v>
      </c>
      <c r="H317" s="853" t="s">
        <v>15306</v>
      </c>
      <c r="I317" s="853" t="s">
        <v>15306</v>
      </c>
      <c r="J317" s="848" t="s">
        <v>15306</v>
      </c>
    </row>
    <row r="318" spans="1:10" ht="24" x14ac:dyDescent="0.2">
      <c r="A318" s="847" t="s">
        <v>17112</v>
      </c>
      <c r="B318" s="860" t="s">
        <v>17026</v>
      </c>
      <c r="C318" s="851" t="s">
        <v>15306</v>
      </c>
      <c r="D318" s="847" t="s">
        <v>17113</v>
      </c>
      <c r="E318" s="890">
        <v>319200</v>
      </c>
      <c r="F318" s="847" t="s">
        <v>17114</v>
      </c>
      <c r="G318" s="860" t="s">
        <v>17037</v>
      </c>
      <c r="H318" s="853" t="s">
        <v>15306</v>
      </c>
      <c r="I318" s="853" t="s">
        <v>15306</v>
      </c>
      <c r="J318" s="848" t="s">
        <v>15306</v>
      </c>
    </row>
    <row r="319" spans="1:10" ht="48" x14ac:dyDescent="0.2">
      <c r="A319" s="847" t="s">
        <v>17115</v>
      </c>
      <c r="B319" s="860" t="s">
        <v>17051</v>
      </c>
      <c r="C319" s="851" t="s">
        <v>15306</v>
      </c>
      <c r="D319" s="847" t="s">
        <v>15306</v>
      </c>
      <c r="E319" s="890">
        <v>209118.31</v>
      </c>
      <c r="F319" s="847" t="s">
        <v>15306</v>
      </c>
      <c r="G319" s="860" t="s">
        <v>17037</v>
      </c>
      <c r="H319" s="853" t="s">
        <v>15306</v>
      </c>
      <c r="I319" s="853" t="s">
        <v>15306</v>
      </c>
      <c r="J319" s="848" t="s">
        <v>15306</v>
      </c>
    </row>
    <row r="320" spans="1:10" ht="48" x14ac:dyDescent="0.2">
      <c r="A320" s="847" t="s">
        <v>17116</v>
      </c>
      <c r="B320" s="860" t="s">
        <v>17026</v>
      </c>
      <c r="C320" s="851" t="s">
        <v>15306</v>
      </c>
      <c r="D320" s="847" t="s">
        <v>17117</v>
      </c>
      <c r="E320" s="890">
        <v>172800</v>
      </c>
      <c r="F320" s="847" t="s">
        <v>17118</v>
      </c>
      <c r="G320" s="860" t="s">
        <v>17037</v>
      </c>
      <c r="H320" s="853" t="s">
        <v>15306</v>
      </c>
      <c r="I320" s="853" t="s">
        <v>15306</v>
      </c>
      <c r="J320" s="848" t="s">
        <v>15306</v>
      </c>
    </row>
    <row r="321" spans="1:10" ht="72" x14ac:dyDescent="0.2">
      <c r="A321" s="847" t="s">
        <v>17119</v>
      </c>
      <c r="B321" s="860" t="s">
        <v>17031</v>
      </c>
      <c r="C321" s="851" t="s">
        <v>15306</v>
      </c>
      <c r="D321" s="847" t="s">
        <v>17120</v>
      </c>
      <c r="E321" s="890">
        <v>729261.64</v>
      </c>
      <c r="F321" s="847" t="s">
        <v>15306</v>
      </c>
      <c r="G321" s="860" t="s">
        <v>16540</v>
      </c>
      <c r="H321" s="853" t="s">
        <v>15306</v>
      </c>
      <c r="I321" s="853" t="s">
        <v>15306</v>
      </c>
      <c r="J321" s="848" t="s">
        <v>15306</v>
      </c>
    </row>
    <row r="322" spans="1:10" ht="36" x14ac:dyDescent="0.2">
      <c r="A322" s="847" t="s">
        <v>17121</v>
      </c>
      <c r="B322" s="860" t="s">
        <v>17026</v>
      </c>
      <c r="C322" s="851" t="s">
        <v>15306</v>
      </c>
      <c r="D322" s="847" t="s">
        <v>17122</v>
      </c>
      <c r="E322" s="890">
        <v>316130.96999999997</v>
      </c>
      <c r="F322" s="847" t="s">
        <v>15306</v>
      </c>
      <c r="G322" s="860" t="s">
        <v>17033</v>
      </c>
      <c r="H322" s="853" t="s">
        <v>15306</v>
      </c>
      <c r="I322" s="853" t="s">
        <v>15306</v>
      </c>
      <c r="J322" s="848" t="s">
        <v>15306</v>
      </c>
    </row>
    <row r="323" spans="1:10" ht="60" x14ac:dyDescent="0.2">
      <c r="A323" s="847" t="s">
        <v>17123</v>
      </c>
      <c r="B323" s="860" t="s">
        <v>17059</v>
      </c>
      <c r="C323" s="851" t="s">
        <v>15306</v>
      </c>
      <c r="D323" s="847" t="s">
        <v>17124</v>
      </c>
      <c r="E323" s="890">
        <v>616300.80000000005</v>
      </c>
      <c r="F323" s="847" t="s">
        <v>15306</v>
      </c>
      <c r="G323" s="860" t="s">
        <v>16540</v>
      </c>
      <c r="H323" s="853" t="s">
        <v>15306</v>
      </c>
      <c r="I323" s="853" t="s">
        <v>15306</v>
      </c>
      <c r="J323" s="848" t="s">
        <v>15306</v>
      </c>
    </row>
    <row r="324" spans="1:10" ht="36" x14ac:dyDescent="0.2">
      <c r="A324" s="847" t="s">
        <v>17125</v>
      </c>
      <c r="B324" s="860" t="s">
        <v>17051</v>
      </c>
      <c r="C324" s="851" t="s">
        <v>15306</v>
      </c>
      <c r="D324" s="847" t="s">
        <v>15306</v>
      </c>
      <c r="E324" s="890">
        <v>892304.65</v>
      </c>
      <c r="F324" s="847" t="s">
        <v>15306</v>
      </c>
      <c r="G324" s="860" t="s">
        <v>17037</v>
      </c>
      <c r="H324" s="853" t="s">
        <v>15306</v>
      </c>
      <c r="I324" s="853" t="s">
        <v>15306</v>
      </c>
      <c r="J324" s="848" t="s">
        <v>15306</v>
      </c>
    </row>
    <row r="325" spans="1:10" ht="24" x14ac:dyDescent="0.2">
      <c r="A325" s="847" t="s">
        <v>17126</v>
      </c>
      <c r="B325" s="860" t="s">
        <v>17059</v>
      </c>
      <c r="C325" s="851" t="s">
        <v>15306</v>
      </c>
      <c r="D325" s="847" t="s">
        <v>15306</v>
      </c>
      <c r="E325" s="890">
        <v>3173968.2</v>
      </c>
      <c r="F325" s="847" t="s">
        <v>15306</v>
      </c>
      <c r="G325" s="860" t="s">
        <v>17060</v>
      </c>
      <c r="H325" s="853" t="s">
        <v>15306</v>
      </c>
      <c r="I325" s="853" t="s">
        <v>15306</v>
      </c>
      <c r="J325" s="848" t="s">
        <v>15306</v>
      </c>
    </row>
    <row r="326" spans="1:10" ht="24" x14ac:dyDescent="0.2">
      <c r="A326" s="847" t="s">
        <v>17127</v>
      </c>
      <c r="B326" s="860" t="s">
        <v>17026</v>
      </c>
      <c r="C326" s="851" t="s">
        <v>15306</v>
      </c>
      <c r="D326" s="847" t="s">
        <v>15306</v>
      </c>
      <c r="E326" s="890">
        <v>396000</v>
      </c>
      <c r="F326" s="847" t="s">
        <v>15306</v>
      </c>
      <c r="G326" s="860" t="s">
        <v>17060</v>
      </c>
      <c r="H326" s="853" t="s">
        <v>15306</v>
      </c>
      <c r="I326" s="853" t="s">
        <v>15306</v>
      </c>
      <c r="J326" s="848" t="s">
        <v>15306</v>
      </c>
    </row>
    <row r="327" spans="1:10" ht="24" x14ac:dyDescent="0.2">
      <c r="A327" s="847" t="s">
        <v>17128</v>
      </c>
      <c r="B327" s="860" t="s">
        <v>17026</v>
      </c>
      <c r="C327" s="851" t="s">
        <v>15306</v>
      </c>
      <c r="D327" s="847" t="s">
        <v>15306</v>
      </c>
      <c r="E327" s="890">
        <v>145000</v>
      </c>
      <c r="F327" s="847" t="s">
        <v>15306</v>
      </c>
      <c r="G327" s="860" t="s">
        <v>17060</v>
      </c>
      <c r="H327" s="853" t="s">
        <v>15306</v>
      </c>
      <c r="I327" s="853" t="s">
        <v>15306</v>
      </c>
      <c r="J327" s="848" t="s">
        <v>15306</v>
      </c>
    </row>
    <row r="328" spans="1:10" ht="60" x14ac:dyDescent="0.2">
      <c r="A328" s="847" t="s">
        <v>17129</v>
      </c>
      <c r="B328" s="860" t="s">
        <v>17026</v>
      </c>
      <c r="C328" s="851" t="s">
        <v>15306</v>
      </c>
      <c r="D328" s="847" t="s">
        <v>17130</v>
      </c>
      <c r="E328" s="890">
        <v>2380500</v>
      </c>
      <c r="F328" s="847" t="s">
        <v>17131</v>
      </c>
      <c r="G328" s="860" t="s">
        <v>17037</v>
      </c>
      <c r="H328" s="853" t="s">
        <v>15306</v>
      </c>
      <c r="I328" s="853" t="s">
        <v>15306</v>
      </c>
      <c r="J328" s="848" t="s">
        <v>15306</v>
      </c>
    </row>
    <row r="329" spans="1:10" ht="60" x14ac:dyDescent="0.2">
      <c r="A329" s="847" t="s">
        <v>17132</v>
      </c>
      <c r="B329" s="860" t="s">
        <v>17026</v>
      </c>
      <c r="C329" s="851" t="s">
        <v>15306</v>
      </c>
      <c r="D329" s="847" t="s">
        <v>17133</v>
      </c>
      <c r="E329" s="890">
        <v>2495000</v>
      </c>
      <c r="F329" s="847" t="s">
        <v>17134</v>
      </c>
      <c r="G329" s="860" t="s">
        <v>17029</v>
      </c>
      <c r="H329" s="853" t="s">
        <v>15306</v>
      </c>
      <c r="I329" s="853" t="s">
        <v>15306</v>
      </c>
      <c r="J329" s="848" t="s">
        <v>15306</v>
      </c>
    </row>
    <row r="330" spans="1:10" ht="36" x14ac:dyDescent="0.2">
      <c r="A330" s="847" t="s">
        <v>17135</v>
      </c>
      <c r="B330" s="860" t="s">
        <v>17098</v>
      </c>
      <c r="C330" s="851" t="s">
        <v>15306</v>
      </c>
      <c r="D330" s="847" t="s">
        <v>17136</v>
      </c>
      <c r="E330" s="890">
        <v>2662900.65</v>
      </c>
      <c r="F330" s="847" t="s">
        <v>15306</v>
      </c>
      <c r="G330" s="860" t="s">
        <v>17037</v>
      </c>
      <c r="H330" s="853" t="s">
        <v>15306</v>
      </c>
      <c r="I330" s="853" t="s">
        <v>15306</v>
      </c>
      <c r="J330" s="848" t="s">
        <v>15306</v>
      </c>
    </row>
    <row r="331" spans="1:10" ht="48" x14ac:dyDescent="0.2">
      <c r="A331" s="847" t="s">
        <v>17137</v>
      </c>
      <c r="B331" s="860" t="s">
        <v>17026</v>
      </c>
      <c r="C331" s="851" t="s">
        <v>15306</v>
      </c>
      <c r="D331" s="847" t="s">
        <v>17138</v>
      </c>
      <c r="E331" s="890">
        <v>283200</v>
      </c>
      <c r="F331" s="847" t="s">
        <v>15306</v>
      </c>
      <c r="G331" s="860" t="s">
        <v>16540</v>
      </c>
      <c r="H331" s="853" t="s">
        <v>15306</v>
      </c>
      <c r="I331" s="853" t="s">
        <v>15306</v>
      </c>
      <c r="J331" s="848" t="s">
        <v>15306</v>
      </c>
    </row>
    <row r="332" spans="1:10" ht="36" x14ac:dyDescent="0.2">
      <c r="A332" s="847" t="s">
        <v>17139</v>
      </c>
      <c r="B332" s="860" t="s">
        <v>17098</v>
      </c>
      <c r="C332" s="851" t="s">
        <v>15306</v>
      </c>
      <c r="D332" s="847" t="s">
        <v>17140</v>
      </c>
      <c r="E332" s="890">
        <v>100000</v>
      </c>
      <c r="F332" s="847" t="s">
        <v>16106</v>
      </c>
      <c r="G332" s="860" t="s">
        <v>17037</v>
      </c>
      <c r="H332" s="853" t="s">
        <v>15306</v>
      </c>
      <c r="I332" s="853" t="s">
        <v>15306</v>
      </c>
      <c r="J332" s="848" t="s">
        <v>15306</v>
      </c>
    </row>
    <row r="333" spans="1:10" ht="36" x14ac:dyDescent="0.2">
      <c r="A333" s="847" t="s">
        <v>17141</v>
      </c>
      <c r="B333" s="860" t="s">
        <v>17026</v>
      </c>
      <c r="C333" s="851" t="s">
        <v>15306</v>
      </c>
      <c r="D333" s="847" t="s">
        <v>17142</v>
      </c>
      <c r="E333" s="890">
        <v>134496.45000000001</v>
      </c>
      <c r="F333" s="847" t="s">
        <v>15306</v>
      </c>
      <c r="G333" s="860" t="s">
        <v>16540</v>
      </c>
      <c r="H333" s="853" t="s">
        <v>15306</v>
      </c>
      <c r="I333" s="853" t="s">
        <v>15306</v>
      </c>
      <c r="J333" s="848" t="s">
        <v>15306</v>
      </c>
    </row>
    <row r="334" spans="1:10" ht="48" x14ac:dyDescent="0.2">
      <c r="A334" s="847" t="s">
        <v>17143</v>
      </c>
      <c r="B334" s="860" t="s">
        <v>17098</v>
      </c>
      <c r="C334" s="851" t="s">
        <v>15306</v>
      </c>
      <c r="D334" s="847" t="s">
        <v>17144</v>
      </c>
      <c r="E334" s="890">
        <v>70000</v>
      </c>
      <c r="F334" s="847" t="s">
        <v>17145</v>
      </c>
      <c r="G334" s="860" t="s">
        <v>17037</v>
      </c>
      <c r="H334" s="853" t="s">
        <v>15306</v>
      </c>
      <c r="I334" s="853" t="s">
        <v>15306</v>
      </c>
      <c r="J334" s="848" t="s">
        <v>15306</v>
      </c>
    </row>
    <row r="335" spans="1:10" ht="60" x14ac:dyDescent="0.2">
      <c r="A335" s="847" t="s">
        <v>17146</v>
      </c>
      <c r="B335" s="860" t="s">
        <v>17039</v>
      </c>
      <c r="C335" s="851" t="s">
        <v>15306</v>
      </c>
      <c r="D335" s="847" t="s">
        <v>17147</v>
      </c>
      <c r="E335" s="890">
        <v>3069888.03</v>
      </c>
      <c r="F335" s="847" t="s">
        <v>17107</v>
      </c>
      <c r="G335" s="860" t="s">
        <v>17037</v>
      </c>
      <c r="H335" s="853" t="s">
        <v>15306</v>
      </c>
      <c r="I335" s="853" t="s">
        <v>15306</v>
      </c>
      <c r="J335" s="848" t="s">
        <v>15306</v>
      </c>
    </row>
    <row r="336" spans="1:10" ht="48" x14ac:dyDescent="0.2">
      <c r="A336" s="847" t="s">
        <v>17148</v>
      </c>
      <c r="B336" s="860" t="s">
        <v>17098</v>
      </c>
      <c r="C336" s="851" t="s">
        <v>15306</v>
      </c>
      <c r="D336" s="847" t="s">
        <v>17149</v>
      </c>
      <c r="E336" s="890">
        <v>577894.18999999994</v>
      </c>
      <c r="F336" s="847" t="s">
        <v>17016</v>
      </c>
      <c r="G336" s="860" t="s">
        <v>17037</v>
      </c>
      <c r="H336" s="853" t="s">
        <v>15306</v>
      </c>
      <c r="I336" s="853" t="s">
        <v>15306</v>
      </c>
      <c r="J336" s="848" t="s">
        <v>15306</v>
      </c>
    </row>
    <row r="337" spans="1:10" ht="36" x14ac:dyDescent="0.2">
      <c r="A337" s="847" t="s">
        <v>17150</v>
      </c>
      <c r="B337" s="860" t="s">
        <v>17151</v>
      </c>
      <c r="C337" s="851" t="s">
        <v>15306</v>
      </c>
      <c r="D337" s="847" t="s">
        <v>15306</v>
      </c>
      <c r="E337" s="890">
        <v>41905288.799999997</v>
      </c>
      <c r="F337" s="847" t="s">
        <v>15306</v>
      </c>
      <c r="G337" s="860" t="s">
        <v>16540</v>
      </c>
      <c r="H337" s="853" t="s">
        <v>15306</v>
      </c>
      <c r="I337" s="853" t="s">
        <v>15306</v>
      </c>
      <c r="J337" s="848" t="s">
        <v>15306</v>
      </c>
    </row>
    <row r="338" spans="1:10" ht="48" x14ac:dyDescent="0.2">
      <c r="A338" s="847" t="s">
        <v>17152</v>
      </c>
      <c r="B338" s="860" t="s">
        <v>17026</v>
      </c>
      <c r="C338" s="851" t="s">
        <v>15306</v>
      </c>
      <c r="D338" s="847" t="s">
        <v>15306</v>
      </c>
      <c r="E338" s="890">
        <v>283494.58</v>
      </c>
      <c r="F338" s="847" t="s">
        <v>15306</v>
      </c>
      <c r="G338" s="860" t="s">
        <v>17060</v>
      </c>
      <c r="H338" s="853" t="s">
        <v>15306</v>
      </c>
      <c r="I338" s="853" t="s">
        <v>15306</v>
      </c>
      <c r="J338" s="848" t="s">
        <v>15306</v>
      </c>
    </row>
    <row r="339" spans="1:10" ht="48" x14ac:dyDescent="0.2">
      <c r="A339" s="847" t="s">
        <v>17153</v>
      </c>
      <c r="B339" s="860" t="s">
        <v>17051</v>
      </c>
      <c r="C339" s="851" t="s">
        <v>15306</v>
      </c>
      <c r="D339" s="847" t="s">
        <v>15306</v>
      </c>
      <c r="E339" s="890">
        <v>58604</v>
      </c>
      <c r="F339" s="847" t="s">
        <v>15306</v>
      </c>
      <c r="G339" s="860" t="s">
        <v>17060</v>
      </c>
      <c r="H339" s="853" t="s">
        <v>15306</v>
      </c>
      <c r="I339" s="853" t="s">
        <v>15306</v>
      </c>
      <c r="J339" s="848" t="s">
        <v>15306</v>
      </c>
    </row>
    <row r="340" spans="1:10" ht="24" x14ac:dyDescent="0.2">
      <c r="A340" s="885" t="s">
        <v>17154</v>
      </c>
      <c r="B340" s="847" t="s">
        <v>15982</v>
      </c>
      <c r="C340" s="847" t="s">
        <v>17155</v>
      </c>
      <c r="D340" s="847" t="s">
        <v>15306</v>
      </c>
      <c r="E340" s="890">
        <v>730168841.91999996</v>
      </c>
      <c r="F340" s="847" t="s">
        <v>15306</v>
      </c>
      <c r="G340" s="860" t="s">
        <v>17156</v>
      </c>
      <c r="H340" s="886" t="s">
        <v>15306</v>
      </c>
      <c r="I340" s="860" t="s">
        <v>15306</v>
      </c>
      <c r="J340" s="860" t="s">
        <v>15306</v>
      </c>
    </row>
    <row r="341" spans="1:10" ht="36" x14ac:dyDescent="0.2">
      <c r="A341" s="885" t="s">
        <v>17157</v>
      </c>
      <c r="B341" s="847" t="s">
        <v>15982</v>
      </c>
      <c r="C341" s="847" t="s">
        <v>17155</v>
      </c>
      <c r="D341" s="847" t="s">
        <v>15306</v>
      </c>
      <c r="E341" s="890">
        <v>49285019.170000002</v>
      </c>
      <c r="F341" s="847" t="s">
        <v>15306</v>
      </c>
      <c r="G341" s="860" t="s">
        <v>17156</v>
      </c>
      <c r="H341" s="886" t="s">
        <v>15306</v>
      </c>
      <c r="I341" s="860" t="s">
        <v>15306</v>
      </c>
      <c r="J341" s="860" t="s">
        <v>15306</v>
      </c>
    </row>
    <row r="342" spans="1:10" ht="36" x14ac:dyDescent="0.2">
      <c r="A342" s="885" t="s">
        <v>17158</v>
      </c>
      <c r="B342" s="847" t="s">
        <v>15982</v>
      </c>
      <c r="C342" s="847" t="s">
        <v>17155</v>
      </c>
      <c r="D342" s="847" t="s">
        <v>15306</v>
      </c>
      <c r="E342" s="890">
        <v>27099309.149999999</v>
      </c>
      <c r="F342" s="847" t="s">
        <v>15306</v>
      </c>
      <c r="G342" s="860" t="s">
        <v>17156</v>
      </c>
      <c r="H342" s="886" t="s">
        <v>15306</v>
      </c>
      <c r="I342" s="860" t="s">
        <v>15306</v>
      </c>
      <c r="J342" s="860" t="s">
        <v>15306</v>
      </c>
    </row>
    <row r="343" spans="1:10" ht="36" x14ac:dyDescent="0.2">
      <c r="A343" s="885" t="s">
        <v>17159</v>
      </c>
      <c r="B343" s="847" t="s">
        <v>15982</v>
      </c>
      <c r="C343" s="847" t="s">
        <v>17155</v>
      </c>
      <c r="D343" s="847" t="s">
        <v>15306</v>
      </c>
      <c r="E343" s="890">
        <v>580971872.94000006</v>
      </c>
      <c r="F343" s="847" t="s">
        <v>15306</v>
      </c>
      <c r="G343" s="860" t="s">
        <v>17156</v>
      </c>
      <c r="H343" s="886" t="s">
        <v>15306</v>
      </c>
      <c r="I343" s="860" t="s">
        <v>15306</v>
      </c>
      <c r="J343" s="860" t="s">
        <v>15306</v>
      </c>
    </row>
    <row r="344" spans="1:10" ht="24" x14ac:dyDescent="0.2">
      <c r="A344" s="885" t="s">
        <v>17160</v>
      </c>
      <c r="B344" s="847" t="s">
        <v>15982</v>
      </c>
      <c r="C344" s="847" t="s">
        <v>17155</v>
      </c>
      <c r="D344" s="847" t="s">
        <v>17161</v>
      </c>
      <c r="E344" s="890">
        <v>103041200</v>
      </c>
      <c r="F344" s="847" t="s">
        <v>15306</v>
      </c>
      <c r="G344" s="860" t="s">
        <v>17162</v>
      </c>
      <c r="H344" s="886" t="s">
        <v>15306</v>
      </c>
      <c r="I344" s="860" t="s">
        <v>16635</v>
      </c>
      <c r="J344" s="860" t="s">
        <v>15306</v>
      </c>
    </row>
    <row r="345" spans="1:10" ht="24" x14ac:dyDescent="0.2">
      <c r="A345" s="885" t="s">
        <v>16553</v>
      </c>
      <c r="B345" s="847" t="s">
        <v>15982</v>
      </c>
      <c r="C345" s="847" t="s">
        <v>17155</v>
      </c>
      <c r="D345" s="847" t="s">
        <v>17163</v>
      </c>
      <c r="E345" s="890">
        <v>23796105.5</v>
      </c>
      <c r="F345" s="847" t="s">
        <v>15306</v>
      </c>
      <c r="G345" s="860" t="s">
        <v>17162</v>
      </c>
      <c r="H345" s="886" t="s">
        <v>15306</v>
      </c>
      <c r="I345" s="860" t="s">
        <v>16556</v>
      </c>
      <c r="J345" s="860" t="s">
        <v>17164</v>
      </c>
    </row>
    <row r="346" spans="1:10" ht="48" x14ac:dyDescent="0.2">
      <c r="A346" s="885" t="s">
        <v>17165</v>
      </c>
      <c r="B346" s="847" t="s">
        <v>16993</v>
      </c>
      <c r="C346" s="847" t="s">
        <v>17155</v>
      </c>
      <c r="D346" s="847" t="s">
        <v>15306</v>
      </c>
      <c r="E346" s="890">
        <v>4265628.53</v>
      </c>
      <c r="F346" s="847" t="s">
        <v>15306</v>
      </c>
      <c r="G346" s="860" t="s">
        <v>17156</v>
      </c>
      <c r="H346" s="886" t="s">
        <v>15306</v>
      </c>
      <c r="I346" s="860" t="s">
        <v>16641</v>
      </c>
      <c r="J346" s="860" t="s">
        <v>15306</v>
      </c>
    </row>
    <row r="347" spans="1:10" ht="48" x14ac:dyDescent="0.2">
      <c r="A347" s="885" t="s">
        <v>17166</v>
      </c>
      <c r="B347" s="847" t="s">
        <v>16993</v>
      </c>
      <c r="C347" s="847" t="s">
        <v>17155</v>
      </c>
      <c r="D347" s="847" t="s">
        <v>15306</v>
      </c>
      <c r="E347" s="890">
        <v>47572627.329999998</v>
      </c>
      <c r="F347" s="847" t="s">
        <v>15306</v>
      </c>
      <c r="G347" s="860" t="s">
        <v>17156</v>
      </c>
      <c r="H347" s="886" t="s">
        <v>15306</v>
      </c>
      <c r="I347" s="860" t="s">
        <v>15306</v>
      </c>
      <c r="J347" s="860" t="s">
        <v>15306</v>
      </c>
    </row>
    <row r="348" spans="1:10" ht="36" x14ac:dyDescent="0.2">
      <c r="A348" s="885" t="s">
        <v>17167</v>
      </c>
      <c r="B348" s="847" t="s">
        <v>16993</v>
      </c>
      <c r="C348" s="847" t="s">
        <v>17155</v>
      </c>
      <c r="D348" s="847" t="s">
        <v>15306</v>
      </c>
      <c r="E348" s="890">
        <v>50000000</v>
      </c>
      <c r="F348" s="847" t="s">
        <v>15306</v>
      </c>
      <c r="G348" s="860" t="s">
        <v>17156</v>
      </c>
      <c r="H348" s="886" t="s">
        <v>15306</v>
      </c>
      <c r="I348" s="860" t="s">
        <v>15306</v>
      </c>
      <c r="J348" s="860" t="s">
        <v>15306</v>
      </c>
    </row>
    <row r="349" spans="1:10" ht="48" x14ac:dyDescent="0.2">
      <c r="A349" s="885" t="s">
        <v>17168</v>
      </c>
      <c r="B349" s="847" t="s">
        <v>16993</v>
      </c>
      <c r="C349" s="847" t="s">
        <v>17155</v>
      </c>
      <c r="D349" s="847" t="s">
        <v>15306</v>
      </c>
      <c r="E349" s="890">
        <v>2436444.0099999998</v>
      </c>
      <c r="F349" s="847" t="s">
        <v>15306</v>
      </c>
      <c r="G349" s="860" t="s">
        <v>17156</v>
      </c>
      <c r="H349" s="886" t="s">
        <v>15306</v>
      </c>
      <c r="I349" s="860" t="s">
        <v>15306</v>
      </c>
      <c r="J349" s="860" t="s">
        <v>15306</v>
      </c>
    </row>
    <row r="350" spans="1:10" ht="36" x14ac:dyDescent="0.2">
      <c r="A350" s="885" t="s">
        <v>17169</v>
      </c>
      <c r="B350" s="847" t="s">
        <v>16993</v>
      </c>
      <c r="C350" s="847" t="s">
        <v>17155</v>
      </c>
      <c r="D350" s="847" t="s">
        <v>15306</v>
      </c>
      <c r="E350" s="890">
        <v>127237594.11</v>
      </c>
      <c r="F350" s="847" t="s">
        <v>15306</v>
      </c>
      <c r="G350" s="860" t="s">
        <v>17156</v>
      </c>
      <c r="H350" s="886" t="s">
        <v>15306</v>
      </c>
      <c r="I350" s="860" t="s">
        <v>15306</v>
      </c>
      <c r="J350" s="860" t="s">
        <v>15306</v>
      </c>
    </row>
    <row r="351" spans="1:10" ht="48" x14ac:dyDescent="0.2">
      <c r="A351" s="885" t="s">
        <v>17170</v>
      </c>
      <c r="B351" s="847" t="s">
        <v>16993</v>
      </c>
      <c r="C351" s="847" t="s">
        <v>17155</v>
      </c>
      <c r="D351" s="847" t="s">
        <v>15306</v>
      </c>
      <c r="E351" s="890">
        <v>873382</v>
      </c>
      <c r="F351" s="847" t="s">
        <v>15306</v>
      </c>
      <c r="G351" s="860" t="s">
        <v>17156</v>
      </c>
      <c r="H351" s="886" t="s">
        <v>15306</v>
      </c>
      <c r="I351" s="860" t="s">
        <v>15306</v>
      </c>
      <c r="J351" s="860" t="s">
        <v>15306</v>
      </c>
    </row>
    <row r="352" spans="1:10" ht="72" x14ac:dyDescent="0.2">
      <c r="A352" s="885" t="s">
        <v>17171</v>
      </c>
      <c r="B352" s="847" t="s">
        <v>16993</v>
      </c>
      <c r="C352" s="847" t="s">
        <v>17155</v>
      </c>
      <c r="D352" s="847" t="s">
        <v>15306</v>
      </c>
      <c r="E352" s="890">
        <v>187918592.93000001</v>
      </c>
      <c r="F352" s="847" t="s">
        <v>15306</v>
      </c>
      <c r="G352" s="860" t="s">
        <v>17156</v>
      </c>
      <c r="H352" s="886" t="s">
        <v>15306</v>
      </c>
      <c r="I352" s="860" t="s">
        <v>15306</v>
      </c>
      <c r="J352" s="860" t="s">
        <v>15306</v>
      </c>
    </row>
    <row r="353" spans="1:10" ht="36" x14ac:dyDescent="0.2">
      <c r="A353" s="885" t="s">
        <v>17172</v>
      </c>
      <c r="B353" s="847" t="s">
        <v>16993</v>
      </c>
      <c r="C353" s="847" t="s">
        <v>17155</v>
      </c>
      <c r="D353" s="847" t="s">
        <v>15306</v>
      </c>
      <c r="E353" s="890">
        <v>2289408.2599999998</v>
      </c>
      <c r="F353" s="847" t="s">
        <v>15306</v>
      </c>
      <c r="G353" s="860" t="s">
        <v>17156</v>
      </c>
      <c r="H353" s="886" t="s">
        <v>15306</v>
      </c>
      <c r="I353" s="860" t="s">
        <v>16612</v>
      </c>
      <c r="J353" s="860" t="s">
        <v>15306</v>
      </c>
    </row>
    <row r="354" spans="1:10" ht="24" x14ac:dyDescent="0.2">
      <c r="A354" s="885" t="s">
        <v>17173</v>
      </c>
      <c r="B354" s="847" t="s">
        <v>16993</v>
      </c>
      <c r="C354" s="847" t="s">
        <v>17155</v>
      </c>
      <c r="D354" s="847" t="s">
        <v>15306</v>
      </c>
      <c r="E354" s="890">
        <v>9118233.4700000007</v>
      </c>
      <c r="F354" s="847" t="s">
        <v>15306</v>
      </c>
      <c r="G354" s="860" t="s">
        <v>17156</v>
      </c>
      <c r="H354" s="886" t="s">
        <v>15306</v>
      </c>
      <c r="I354" s="860" t="s">
        <v>17174</v>
      </c>
      <c r="J354" s="860" t="s">
        <v>15306</v>
      </c>
    </row>
    <row r="355" spans="1:10" ht="48" x14ac:dyDescent="0.2">
      <c r="A355" s="885" t="s">
        <v>17175</v>
      </c>
      <c r="B355" s="847" t="s">
        <v>16993</v>
      </c>
      <c r="C355" s="847" t="s">
        <v>17155</v>
      </c>
      <c r="D355" s="847" t="s">
        <v>15306</v>
      </c>
      <c r="E355" s="890">
        <v>4896789.1100000003</v>
      </c>
      <c r="F355" s="847" t="s">
        <v>15306</v>
      </c>
      <c r="G355" s="860" t="s">
        <v>17156</v>
      </c>
      <c r="H355" s="886" t="s">
        <v>15306</v>
      </c>
      <c r="I355" s="860" t="s">
        <v>16641</v>
      </c>
      <c r="J355" s="860" t="s">
        <v>15306</v>
      </c>
    </row>
    <row r="356" spans="1:10" ht="72" x14ac:dyDescent="0.2">
      <c r="A356" s="885" t="s">
        <v>17176</v>
      </c>
      <c r="B356" s="847" t="s">
        <v>16993</v>
      </c>
      <c r="C356" s="847" t="s">
        <v>17155</v>
      </c>
      <c r="D356" s="847" t="s">
        <v>15306</v>
      </c>
      <c r="E356" s="890">
        <v>29796156.559999999</v>
      </c>
      <c r="F356" s="847" t="s">
        <v>15306</v>
      </c>
      <c r="G356" s="860" t="s">
        <v>17156</v>
      </c>
      <c r="H356" s="886" t="s">
        <v>15306</v>
      </c>
      <c r="I356" s="860" t="s">
        <v>17177</v>
      </c>
      <c r="J356" s="860" t="s">
        <v>15306</v>
      </c>
    </row>
    <row r="357" spans="1:10" ht="48" x14ac:dyDescent="0.2">
      <c r="A357" s="885" t="s">
        <v>17178</v>
      </c>
      <c r="B357" s="847" t="s">
        <v>16993</v>
      </c>
      <c r="C357" s="847" t="s">
        <v>17155</v>
      </c>
      <c r="D357" s="847" t="s">
        <v>15306</v>
      </c>
      <c r="E357" s="890">
        <v>32892307.84</v>
      </c>
      <c r="F357" s="847" t="s">
        <v>15306</v>
      </c>
      <c r="G357" s="860" t="s">
        <v>17156</v>
      </c>
      <c r="H357" s="886" t="s">
        <v>15306</v>
      </c>
      <c r="I357" s="860" t="s">
        <v>16552</v>
      </c>
      <c r="J357" s="860" t="s">
        <v>15306</v>
      </c>
    </row>
    <row r="358" spans="1:10" ht="48" x14ac:dyDescent="0.2">
      <c r="A358" s="885" t="s">
        <v>17179</v>
      </c>
      <c r="B358" s="847" t="s">
        <v>16993</v>
      </c>
      <c r="C358" s="847" t="s">
        <v>17155</v>
      </c>
      <c r="D358" s="847" t="s">
        <v>15306</v>
      </c>
      <c r="E358" s="890">
        <v>3381960.37</v>
      </c>
      <c r="F358" s="847" t="s">
        <v>15306</v>
      </c>
      <c r="G358" s="860" t="s">
        <v>17156</v>
      </c>
      <c r="H358" s="886" t="s">
        <v>15306</v>
      </c>
      <c r="I358" s="860" t="s">
        <v>16612</v>
      </c>
      <c r="J358" s="860" t="s">
        <v>15306</v>
      </c>
    </row>
    <row r="359" spans="1:10" ht="48" x14ac:dyDescent="0.2">
      <c r="A359" s="885" t="s">
        <v>17180</v>
      </c>
      <c r="B359" s="847" t="s">
        <v>16993</v>
      </c>
      <c r="C359" s="847" t="s">
        <v>17155</v>
      </c>
      <c r="D359" s="847" t="s">
        <v>15306</v>
      </c>
      <c r="E359" s="890">
        <v>6323499.7699999996</v>
      </c>
      <c r="F359" s="847" t="s">
        <v>15306</v>
      </c>
      <c r="G359" s="860" t="s">
        <v>17156</v>
      </c>
      <c r="H359" s="886" t="s">
        <v>15306</v>
      </c>
      <c r="I359" s="860" t="s">
        <v>17181</v>
      </c>
      <c r="J359" s="860" t="s">
        <v>15306</v>
      </c>
    </row>
    <row r="360" spans="1:10" ht="24" x14ac:dyDescent="0.2">
      <c r="A360" s="885" t="s">
        <v>17182</v>
      </c>
      <c r="B360" s="847" t="s">
        <v>16993</v>
      </c>
      <c r="C360" s="847" t="s">
        <v>17155</v>
      </c>
      <c r="D360" s="847" t="s">
        <v>15306</v>
      </c>
      <c r="E360" s="890">
        <v>3686050.29</v>
      </c>
      <c r="F360" s="847" t="s">
        <v>15306</v>
      </c>
      <c r="G360" s="860" t="s">
        <v>17156</v>
      </c>
      <c r="H360" s="886" t="s">
        <v>15306</v>
      </c>
      <c r="I360" s="860" t="s">
        <v>17183</v>
      </c>
      <c r="J360" s="860" t="s">
        <v>15306</v>
      </c>
    </row>
    <row r="361" spans="1:10" ht="36" x14ac:dyDescent="0.2">
      <c r="A361" s="885" t="s">
        <v>17184</v>
      </c>
      <c r="B361" s="847" t="s">
        <v>16993</v>
      </c>
      <c r="C361" s="847" t="s">
        <v>17155</v>
      </c>
      <c r="D361" s="847" t="s">
        <v>15306</v>
      </c>
      <c r="E361" s="890">
        <v>7454963.9400000004</v>
      </c>
      <c r="F361" s="847" t="s">
        <v>15306</v>
      </c>
      <c r="G361" s="860" t="s">
        <v>17156</v>
      </c>
      <c r="H361" s="886" t="s">
        <v>15306</v>
      </c>
      <c r="I361" s="860" t="s">
        <v>17185</v>
      </c>
      <c r="J361" s="860" t="s">
        <v>15306</v>
      </c>
    </row>
    <row r="362" spans="1:10" ht="36" x14ac:dyDescent="0.2">
      <c r="A362" s="885" t="s">
        <v>17186</v>
      </c>
      <c r="B362" s="847" t="s">
        <v>16993</v>
      </c>
      <c r="C362" s="847" t="s">
        <v>17155</v>
      </c>
      <c r="D362" s="847" t="s">
        <v>15306</v>
      </c>
      <c r="E362" s="890">
        <v>4561532.07</v>
      </c>
      <c r="F362" s="847" t="s">
        <v>15306</v>
      </c>
      <c r="G362" s="860" t="s">
        <v>17156</v>
      </c>
      <c r="H362" s="886" t="s">
        <v>15306</v>
      </c>
      <c r="I362" s="860" t="s">
        <v>16556</v>
      </c>
      <c r="J362" s="860" t="s">
        <v>15306</v>
      </c>
    </row>
    <row r="363" spans="1:10" ht="36" x14ac:dyDescent="0.2">
      <c r="A363" s="885" t="s">
        <v>17187</v>
      </c>
      <c r="B363" s="847" t="s">
        <v>16993</v>
      </c>
      <c r="C363" s="847" t="s">
        <v>17155</v>
      </c>
      <c r="D363" s="847" t="s">
        <v>17188</v>
      </c>
      <c r="E363" s="890">
        <v>5643482.0800000001</v>
      </c>
      <c r="F363" s="847" t="s">
        <v>15306</v>
      </c>
      <c r="G363" s="860" t="s">
        <v>17189</v>
      </c>
      <c r="H363" s="886" t="s">
        <v>15306</v>
      </c>
      <c r="I363" s="860" t="s">
        <v>15306</v>
      </c>
      <c r="J363" s="860" t="s">
        <v>15306</v>
      </c>
    </row>
    <row r="364" spans="1:10" ht="36" x14ac:dyDescent="0.2">
      <c r="A364" s="885" t="s">
        <v>17190</v>
      </c>
      <c r="B364" s="847" t="s">
        <v>16993</v>
      </c>
      <c r="C364" s="847" t="s">
        <v>17155</v>
      </c>
      <c r="D364" s="847" t="s">
        <v>17191</v>
      </c>
      <c r="E364" s="890">
        <v>6344019.6399999997</v>
      </c>
      <c r="F364" s="847" t="s">
        <v>15306</v>
      </c>
      <c r="G364" s="860" t="s">
        <v>17189</v>
      </c>
      <c r="H364" s="886" t="s">
        <v>15306</v>
      </c>
      <c r="I364" s="860" t="s">
        <v>15306</v>
      </c>
      <c r="J364" s="860" t="s">
        <v>15306</v>
      </c>
    </row>
    <row r="365" spans="1:10" ht="84" x14ac:dyDescent="0.2">
      <c r="A365" s="887" t="s">
        <v>17192</v>
      </c>
      <c r="B365" s="847" t="s">
        <v>16993</v>
      </c>
      <c r="C365" s="847" t="s">
        <v>17155</v>
      </c>
      <c r="D365" s="847" t="s">
        <v>17193</v>
      </c>
      <c r="E365" s="890">
        <v>32571627.780000001</v>
      </c>
      <c r="F365" s="847" t="s">
        <v>15306</v>
      </c>
      <c r="G365" s="860" t="s">
        <v>17189</v>
      </c>
      <c r="H365" s="886" t="s">
        <v>15306</v>
      </c>
      <c r="I365" s="860" t="s">
        <v>17194</v>
      </c>
      <c r="J365" s="860" t="s">
        <v>15306</v>
      </c>
    </row>
    <row r="366" spans="1:10" ht="96" x14ac:dyDescent="0.2">
      <c r="A366" s="887" t="s">
        <v>17195</v>
      </c>
      <c r="B366" s="847" t="s">
        <v>16993</v>
      </c>
      <c r="C366" s="847" t="s">
        <v>17155</v>
      </c>
      <c r="D366" s="847" t="s">
        <v>17196</v>
      </c>
      <c r="E366" s="890">
        <v>36891614.789999999</v>
      </c>
      <c r="F366" s="847" t="s">
        <v>15306</v>
      </c>
      <c r="G366" s="860" t="s">
        <v>17189</v>
      </c>
      <c r="H366" s="886" t="s">
        <v>15306</v>
      </c>
      <c r="I366" s="860" t="s">
        <v>17197</v>
      </c>
      <c r="J366" s="860" t="s">
        <v>15306</v>
      </c>
    </row>
    <row r="367" spans="1:10" ht="24" x14ac:dyDescent="0.2">
      <c r="A367" s="885" t="s">
        <v>17198</v>
      </c>
      <c r="B367" s="847" t="s">
        <v>16993</v>
      </c>
      <c r="C367" s="847" t="s">
        <v>17155</v>
      </c>
      <c r="D367" s="847" t="s">
        <v>17199</v>
      </c>
      <c r="E367" s="890">
        <v>6855579.3899999997</v>
      </c>
      <c r="F367" s="847" t="s">
        <v>15306</v>
      </c>
      <c r="G367" s="860" t="s">
        <v>17189</v>
      </c>
      <c r="H367" s="886" t="s">
        <v>15306</v>
      </c>
      <c r="I367" s="860" t="s">
        <v>17200</v>
      </c>
      <c r="J367" s="860" t="s">
        <v>15306</v>
      </c>
    </row>
    <row r="368" spans="1:10" ht="48" x14ac:dyDescent="0.2">
      <c r="A368" s="885" t="s">
        <v>17201</v>
      </c>
      <c r="B368" s="847" t="s">
        <v>16993</v>
      </c>
      <c r="C368" s="847" t="s">
        <v>17155</v>
      </c>
      <c r="D368" s="847" t="s">
        <v>17202</v>
      </c>
      <c r="E368" s="890">
        <v>5603265.21</v>
      </c>
      <c r="F368" s="847" t="s">
        <v>15306</v>
      </c>
      <c r="G368" s="860" t="s">
        <v>17189</v>
      </c>
      <c r="H368" s="886" t="s">
        <v>15306</v>
      </c>
      <c r="I368" s="860" t="s">
        <v>17203</v>
      </c>
      <c r="J368" s="860" t="s">
        <v>15306</v>
      </c>
    </row>
    <row r="369" spans="1:10" ht="60" x14ac:dyDescent="0.2">
      <c r="A369" s="885" t="s">
        <v>17204</v>
      </c>
      <c r="B369" s="847" t="s">
        <v>16993</v>
      </c>
      <c r="C369" s="847" t="s">
        <v>17155</v>
      </c>
      <c r="D369" s="847" t="s">
        <v>17205</v>
      </c>
      <c r="E369" s="890">
        <v>25907243.359999999</v>
      </c>
      <c r="F369" s="847" t="s">
        <v>15306</v>
      </c>
      <c r="G369" s="860" t="s">
        <v>17189</v>
      </c>
      <c r="H369" s="886" t="s">
        <v>15306</v>
      </c>
      <c r="I369" s="860" t="s">
        <v>17194</v>
      </c>
      <c r="J369" s="860" t="s">
        <v>15306</v>
      </c>
    </row>
    <row r="370" spans="1:10" ht="60" x14ac:dyDescent="0.2">
      <c r="A370" s="885" t="s">
        <v>17206</v>
      </c>
      <c r="B370" s="847" t="s">
        <v>16993</v>
      </c>
      <c r="C370" s="847" t="s">
        <v>17155</v>
      </c>
      <c r="D370" s="847" t="s">
        <v>17207</v>
      </c>
      <c r="E370" s="890">
        <v>5470443.3200000003</v>
      </c>
      <c r="F370" s="847" t="s">
        <v>15306</v>
      </c>
      <c r="G370" s="860" t="s">
        <v>17162</v>
      </c>
      <c r="H370" s="886" t="s">
        <v>15306</v>
      </c>
      <c r="I370" s="860" t="s">
        <v>17200</v>
      </c>
      <c r="J370" s="860" t="s">
        <v>15306</v>
      </c>
    </row>
    <row r="371" spans="1:10" ht="48" x14ac:dyDescent="0.2">
      <c r="A371" s="887" t="s">
        <v>17208</v>
      </c>
      <c r="B371" s="847" t="s">
        <v>16993</v>
      </c>
      <c r="C371" s="847" t="s">
        <v>17155</v>
      </c>
      <c r="D371" s="847" t="s">
        <v>17209</v>
      </c>
      <c r="E371" s="890">
        <v>3704049.44</v>
      </c>
      <c r="F371" s="847" t="s">
        <v>15306</v>
      </c>
      <c r="G371" s="860" t="s">
        <v>17162</v>
      </c>
      <c r="H371" s="886" t="s">
        <v>15306</v>
      </c>
      <c r="I371" s="860" t="s">
        <v>16556</v>
      </c>
      <c r="J371" s="860" t="s">
        <v>15306</v>
      </c>
    </row>
    <row r="372" spans="1:10" ht="24" x14ac:dyDescent="0.2">
      <c r="A372" s="887" t="s">
        <v>17210</v>
      </c>
      <c r="B372" s="847" t="s">
        <v>16993</v>
      </c>
      <c r="C372" s="847" t="s">
        <v>17155</v>
      </c>
      <c r="D372" s="847" t="s">
        <v>17211</v>
      </c>
      <c r="E372" s="890">
        <v>5412974.6500000004</v>
      </c>
      <c r="F372" s="847" t="s">
        <v>15306</v>
      </c>
      <c r="G372" s="860" t="s">
        <v>17212</v>
      </c>
      <c r="H372" s="886" t="s">
        <v>15306</v>
      </c>
      <c r="I372" s="860" t="s">
        <v>17183</v>
      </c>
      <c r="J372" s="860" t="s">
        <v>15306</v>
      </c>
    </row>
    <row r="373" spans="1:10" ht="48" x14ac:dyDescent="0.2">
      <c r="A373" s="887" t="s">
        <v>17213</v>
      </c>
      <c r="B373" s="847" t="s">
        <v>16993</v>
      </c>
      <c r="C373" s="847" t="s">
        <v>17155</v>
      </c>
      <c r="D373" s="847" t="s">
        <v>17214</v>
      </c>
      <c r="E373" s="890">
        <v>10094940.720000001</v>
      </c>
      <c r="F373" s="847" t="s">
        <v>15306</v>
      </c>
      <c r="G373" s="860" t="s">
        <v>17162</v>
      </c>
      <c r="H373" s="886" t="s">
        <v>15306</v>
      </c>
      <c r="I373" s="860" t="s">
        <v>17215</v>
      </c>
      <c r="J373" s="860" t="s">
        <v>15306</v>
      </c>
    </row>
    <row r="374" spans="1:10" ht="24" x14ac:dyDescent="0.2">
      <c r="A374" s="887" t="s">
        <v>17216</v>
      </c>
      <c r="B374" s="847" t="s">
        <v>16993</v>
      </c>
      <c r="C374" s="847" t="s">
        <v>17155</v>
      </c>
      <c r="D374" s="847" t="s">
        <v>17217</v>
      </c>
      <c r="E374" s="890">
        <v>4421756.5199999996</v>
      </c>
      <c r="F374" s="847" t="s">
        <v>15306</v>
      </c>
      <c r="G374" s="860" t="s">
        <v>17162</v>
      </c>
      <c r="H374" s="886" t="s">
        <v>15306</v>
      </c>
      <c r="I374" s="860" t="s">
        <v>17183</v>
      </c>
      <c r="J374" s="860" t="s">
        <v>15306</v>
      </c>
    </row>
    <row r="375" spans="1:10" ht="72" x14ac:dyDescent="0.2">
      <c r="A375" s="885" t="s">
        <v>17218</v>
      </c>
      <c r="B375" s="847" t="s">
        <v>16993</v>
      </c>
      <c r="C375" s="847" t="s">
        <v>17155</v>
      </c>
      <c r="D375" s="847" t="s">
        <v>17219</v>
      </c>
      <c r="E375" s="890">
        <v>1291189.83</v>
      </c>
      <c r="F375" s="847" t="s">
        <v>15306</v>
      </c>
      <c r="G375" s="860" t="s">
        <v>17162</v>
      </c>
      <c r="H375" s="886" t="s">
        <v>15306</v>
      </c>
      <c r="I375" s="860" t="s">
        <v>16635</v>
      </c>
      <c r="J375" s="860" t="s">
        <v>15306</v>
      </c>
    </row>
    <row r="376" spans="1:10" ht="36" x14ac:dyDescent="0.2">
      <c r="A376" s="885" t="s">
        <v>17220</v>
      </c>
      <c r="B376" s="847" t="s">
        <v>16993</v>
      </c>
      <c r="C376" s="847" t="s">
        <v>17155</v>
      </c>
      <c r="D376" s="847" t="s">
        <v>17221</v>
      </c>
      <c r="E376" s="890">
        <v>2693474.71</v>
      </c>
      <c r="F376" s="847" t="s">
        <v>15306</v>
      </c>
      <c r="G376" s="860" t="s">
        <v>17162</v>
      </c>
      <c r="H376" s="886" t="s">
        <v>15306</v>
      </c>
      <c r="I376" s="860" t="s">
        <v>16635</v>
      </c>
      <c r="J376" s="860" t="s">
        <v>15306</v>
      </c>
    </row>
    <row r="377" spans="1:10" ht="36" x14ac:dyDescent="0.2">
      <c r="A377" s="885" t="s">
        <v>17222</v>
      </c>
      <c r="B377" s="847" t="s">
        <v>16993</v>
      </c>
      <c r="C377" s="847" t="s">
        <v>17155</v>
      </c>
      <c r="D377" s="847" t="s">
        <v>17223</v>
      </c>
      <c r="E377" s="890">
        <v>4540409.83</v>
      </c>
      <c r="F377" s="847" t="s">
        <v>15306</v>
      </c>
      <c r="G377" s="860" t="s">
        <v>17162</v>
      </c>
      <c r="H377" s="886" t="s">
        <v>15306</v>
      </c>
      <c r="I377" s="860" t="s">
        <v>16641</v>
      </c>
      <c r="J377" s="860" t="s">
        <v>15306</v>
      </c>
    </row>
    <row r="378" spans="1:10" ht="36" x14ac:dyDescent="0.2">
      <c r="A378" s="885" t="s">
        <v>17224</v>
      </c>
      <c r="B378" s="847" t="s">
        <v>16993</v>
      </c>
      <c r="C378" s="847" t="s">
        <v>17155</v>
      </c>
      <c r="D378" s="847" t="s">
        <v>17225</v>
      </c>
      <c r="E378" s="890">
        <v>3886349.48</v>
      </c>
      <c r="F378" s="847" t="s">
        <v>15306</v>
      </c>
      <c r="G378" s="860" t="s">
        <v>17162</v>
      </c>
      <c r="H378" s="886" t="s">
        <v>15306</v>
      </c>
      <c r="I378" s="860" t="s">
        <v>17200</v>
      </c>
      <c r="J378" s="860" t="s">
        <v>15306</v>
      </c>
    </row>
    <row r="379" spans="1:10" ht="36" x14ac:dyDescent="0.2">
      <c r="A379" s="885" t="s">
        <v>17226</v>
      </c>
      <c r="B379" s="847" t="s">
        <v>16993</v>
      </c>
      <c r="C379" s="847" t="s">
        <v>17155</v>
      </c>
      <c r="D379" s="847" t="s">
        <v>17227</v>
      </c>
      <c r="E379" s="890">
        <v>8488167.1600000001</v>
      </c>
      <c r="F379" s="847" t="s">
        <v>15306</v>
      </c>
      <c r="G379" s="860" t="s">
        <v>17212</v>
      </c>
      <c r="H379" s="886" t="s">
        <v>15306</v>
      </c>
      <c r="I379" s="860" t="s">
        <v>16593</v>
      </c>
      <c r="J379" s="860" t="s">
        <v>15306</v>
      </c>
    </row>
    <row r="380" spans="1:10" ht="24" x14ac:dyDescent="0.2">
      <c r="A380" s="885" t="s">
        <v>17228</v>
      </c>
      <c r="B380" s="847" t="s">
        <v>16993</v>
      </c>
      <c r="C380" s="847" t="s">
        <v>17155</v>
      </c>
      <c r="D380" s="847" t="s">
        <v>17229</v>
      </c>
      <c r="E380" s="890">
        <v>5410205.5099999998</v>
      </c>
      <c r="F380" s="847" t="s">
        <v>15306</v>
      </c>
      <c r="G380" s="860" t="s">
        <v>17162</v>
      </c>
      <c r="H380" s="886" t="s">
        <v>15306</v>
      </c>
      <c r="I380" s="860" t="s">
        <v>17200</v>
      </c>
      <c r="J380" s="860" t="s">
        <v>15306</v>
      </c>
    </row>
    <row r="381" spans="1:10" ht="24" x14ac:dyDescent="0.2">
      <c r="A381" s="885" t="s">
        <v>17230</v>
      </c>
      <c r="B381" s="847" t="s">
        <v>16993</v>
      </c>
      <c r="C381" s="847" t="s">
        <v>17155</v>
      </c>
      <c r="D381" s="847" t="s">
        <v>17231</v>
      </c>
      <c r="E381" s="890">
        <v>2676780.42</v>
      </c>
      <c r="F381" s="847" t="s">
        <v>15306</v>
      </c>
      <c r="G381" s="860" t="s">
        <v>17162</v>
      </c>
      <c r="H381" s="886" t="s">
        <v>15306</v>
      </c>
      <c r="I381" s="860" t="s">
        <v>17200</v>
      </c>
      <c r="J381" s="860" t="s">
        <v>15306</v>
      </c>
    </row>
    <row r="382" spans="1:10" ht="36" x14ac:dyDescent="0.2">
      <c r="A382" s="885" t="s">
        <v>17232</v>
      </c>
      <c r="B382" s="847" t="s">
        <v>16993</v>
      </c>
      <c r="C382" s="847" t="s">
        <v>17155</v>
      </c>
      <c r="D382" s="847" t="s">
        <v>17233</v>
      </c>
      <c r="E382" s="890">
        <v>5604946.2000000002</v>
      </c>
      <c r="F382" s="847" t="s">
        <v>15306</v>
      </c>
      <c r="G382" s="860" t="s">
        <v>17162</v>
      </c>
      <c r="H382" s="886" t="s">
        <v>15306</v>
      </c>
      <c r="I382" s="860" t="s">
        <v>17200</v>
      </c>
      <c r="J382" s="860" t="s">
        <v>15306</v>
      </c>
    </row>
    <row r="383" spans="1:10" ht="24" x14ac:dyDescent="0.2">
      <c r="A383" s="885" t="s">
        <v>17234</v>
      </c>
      <c r="B383" s="847" t="s">
        <v>16993</v>
      </c>
      <c r="C383" s="847" t="s">
        <v>17155</v>
      </c>
      <c r="D383" s="847" t="s">
        <v>17235</v>
      </c>
      <c r="E383" s="890">
        <v>2322848.84</v>
      </c>
      <c r="F383" s="847" t="s">
        <v>15306</v>
      </c>
      <c r="G383" s="860" t="s">
        <v>17162</v>
      </c>
      <c r="H383" s="886" t="s">
        <v>15306</v>
      </c>
      <c r="I383" s="860" t="s">
        <v>17200</v>
      </c>
      <c r="J383" s="860" t="s">
        <v>15306</v>
      </c>
    </row>
    <row r="384" spans="1:10" ht="24" x14ac:dyDescent="0.2">
      <c r="A384" s="885" t="s">
        <v>17236</v>
      </c>
      <c r="B384" s="847" t="s">
        <v>16993</v>
      </c>
      <c r="C384" s="847" t="s">
        <v>17155</v>
      </c>
      <c r="D384" s="847" t="s">
        <v>17237</v>
      </c>
      <c r="E384" s="890">
        <v>8280182.04</v>
      </c>
      <c r="F384" s="847" t="s">
        <v>15306</v>
      </c>
      <c r="G384" s="860" t="s">
        <v>17162</v>
      </c>
      <c r="H384" s="886" t="s">
        <v>15306</v>
      </c>
      <c r="I384" s="860" t="s">
        <v>17200</v>
      </c>
      <c r="J384" s="860" t="s">
        <v>15306</v>
      </c>
    </row>
    <row r="385" spans="1:10" ht="72" x14ac:dyDescent="0.2">
      <c r="A385" s="887" t="s">
        <v>17238</v>
      </c>
      <c r="B385" s="847" t="s">
        <v>16993</v>
      </c>
      <c r="C385" s="847" t="s">
        <v>17155</v>
      </c>
      <c r="D385" s="847" t="s">
        <v>17239</v>
      </c>
      <c r="E385" s="890">
        <v>3666015.71</v>
      </c>
      <c r="F385" s="847" t="s">
        <v>17240</v>
      </c>
      <c r="G385" s="860" t="s">
        <v>17241</v>
      </c>
      <c r="H385" s="886" t="s">
        <v>15306</v>
      </c>
      <c r="I385" s="860" t="s">
        <v>16556</v>
      </c>
      <c r="J385" s="860" t="s">
        <v>15306</v>
      </c>
    </row>
    <row r="386" spans="1:10" ht="36" x14ac:dyDescent="0.2">
      <c r="A386" s="887" t="s">
        <v>17242</v>
      </c>
      <c r="B386" s="847" t="s">
        <v>16993</v>
      </c>
      <c r="C386" s="847" t="s">
        <v>17155</v>
      </c>
      <c r="D386" s="847" t="s">
        <v>17243</v>
      </c>
      <c r="E386" s="890">
        <v>139183333.09999999</v>
      </c>
      <c r="F386" s="847" t="s">
        <v>15306</v>
      </c>
      <c r="G386" s="860" t="s">
        <v>17162</v>
      </c>
      <c r="H386" s="886"/>
      <c r="I386" s="860" t="s">
        <v>16541</v>
      </c>
      <c r="J386" s="860" t="s">
        <v>15306</v>
      </c>
    </row>
    <row r="387" spans="1:10" ht="72" x14ac:dyDescent="0.2">
      <c r="A387" s="887" t="s">
        <v>17244</v>
      </c>
      <c r="B387" s="847" t="s">
        <v>17245</v>
      </c>
      <c r="C387" s="847" t="s">
        <v>17246</v>
      </c>
      <c r="D387" s="847" t="s">
        <v>17247</v>
      </c>
      <c r="E387" s="890">
        <v>19368445.77</v>
      </c>
      <c r="F387" s="847" t="s">
        <v>15306</v>
      </c>
      <c r="G387" s="860" t="s">
        <v>17189</v>
      </c>
      <c r="H387" s="886" t="s">
        <v>15306</v>
      </c>
      <c r="I387" s="860" t="s">
        <v>17248</v>
      </c>
      <c r="J387" s="860" t="s">
        <v>15306</v>
      </c>
    </row>
    <row r="388" spans="1:10" ht="60" x14ac:dyDescent="0.2">
      <c r="A388" s="887" t="s">
        <v>17249</v>
      </c>
      <c r="B388" s="847" t="s">
        <v>17245</v>
      </c>
      <c r="C388" s="847" t="s">
        <v>17246</v>
      </c>
      <c r="D388" s="847" t="s">
        <v>17250</v>
      </c>
      <c r="E388" s="890">
        <v>188914791.46000001</v>
      </c>
      <c r="F388" s="847" t="s">
        <v>15306</v>
      </c>
      <c r="G388" s="860" t="s">
        <v>16540</v>
      </c>
      <c r="H388" s="886" t="s">
        <v>15306</v>
      </c>
      <c r="I388" s="860" t="s">
        <v>17251</v>
      </c>
      <c r="J388" s="860" t="s">
        <v>15306</v>
      </c>
    </row>
    <row r="389" spans="1:10" ht="60" x14ac:dyDescent="0.2">
      <c r="A389" s="887" t="s">
        <v>17252</v>
      </c>
      <c r="B389" s="847" t="s">
        <v>17245</v>
      </c>
      <c r="C389" s="847" t="s">
        <v>17246</v>
      </c>
      <c r="D389" s="847" t="s">
        <v>17253</v>
      </c>
      <c r="E389" s="890">
        <v>18798159.440000001</v>
      </c>
      <c r="F389" s="847" t="s">
        <v>15306</v>
      </c>
      <c r="G389" s="860" t="s">
        <v>17189</v>
      </c>
      <c r="H389" s="886" t="s">
        <v>15306</v>
      </c>
      <c r="I389" s="860" t="s">
        <v>15306</v>
      </c>
      <c r="J389" s="860" t="s">
        <v>15306</v>
      </c>
    </row>
    <row r="390" spans="1:10" ht="48" x14ac:dyDescent="0.2">
      <c r="A390" s="887" t="s">
        <v>17254</v>
      </c>
      <c r="B390" s="847" t="s">
        <v>17245</v>
      </c>
      <c r="C390" s="847" t="s">
        <v>17246</v>
      </c>
      <c r="D390" s="847" t="s">
        <v>17255</v>
      </c>
      <c r="E390" s="890">
        <v>156140808.06</v>
      </c>
      <c r="F390" s="847" t="s">
        <v>15306</v>
      </c>
      <c r="G390" s="860" t="s">
        <v>17189</v>
      </c>
      <c r="H390" s="886" t="s">
        <v>15306</v>
      </c>
      <c r="I390" s="860" t="s">
        <v>17251</v>
      </c>
      <c r="J390" s="860" t="s">
        <v>15306</v>
      </c>
    </row>
    <row r="391" spans="1:10" ht="108" x14ac:dyDescent="0.2">
      <c r="A391" s="887" t="s">
        <v>17256</v>
      </c>
      <c r="B391" s="847" t="s">
        <v>17257</v>
      </c>
      <c r="C391" s="847" t="s">
        <v>17246</v>
      </c>
      <c r="D391" s="847" t="s">
        <v>17258</v>
      </c>
      <c r="E391" s="890">
        <v>57180285.229999997</v>
      </c>
      <c r="F391" s="847" t="s">
        <v>17259</v>
      </c>
      <c r="G391" s="860" t="s">
        <v>16101</v>
      </c>
      <c r="H391" s="886" t="s">
        <v>15306</v>
      </c>
      <c r="I391" s="860" t="s">
        <v>17260</v>
      </c>
      <c r="J391" s="860" t="s">
        <v>15306</v>
      </c>
    </row>
    <row r="392" spans="1:10" ht="72" x14ac:dyDescent="0.2">
      <c r="A392" s="887" t="s">
        <v>17261</v>
      </c>
      <c r="B392" s="847" t="s">
        <v>17257</v>
      </c>
      <c r="C392" s="847" t="s">
        <v>17246</v>
      </c>
      <c r="D392" s="847" t="s">
        <v>17262</v>
      </c>
      <c r="E392" s="890">
        <v>39044941.770000003</v>
      </c>
      <c r="F392" s="847" t="s">
        <v>17263</v>
      </c>
      <c r="G392" s="860" t="s">
        <v>153</v>
      </c>
      <c r="H392" s="886" t="s">
        <v>15306</v>
      </c>
      <c r="I392" s="860" t="s">
        <v>17200</v>
      </c>
      <c r="J392" s="860" t="s">
        <v>15306</v>
      </c>
    </row>
    <row r="393" spans="1:10" ht="108" x14ac:dyDescent="0.2">
      <c r="A393" s="887" t="s">
        <v>17264</v>
      </c>
      <c r="B393" s="847" t="s">
        <v>17257</v>
      </c>
      <c r="C393" s="847" t="s">
        <v>17246</v>
      </c>
      <c r="D393" s="847" t="s">
        <v>17265</v>
      </c>
      <c r="E393" s="890">
        <v>41416677.299999997</v>
      </c>
      <c r="F393" s="847" t="s">
        <v>17266</v>
      </c>
      <c r="G393" s="860" t="s">
        <v>153</v>
      </c>
      <c r="H393" s="886" t="s">
        <v>15306</v>
      </c>
      <c r="I393" s="860" t="s">
        <v>16548</v>
      </c>
      <c r="J393" s="860" t="s">
        <v>15306</v>
      </c>
    </row>
    <row r="394" spans="1:10" ht="96" x14ac:dyDescent="0.2">
      <c r="A394" s="887" t="s">
        <v>17267</v>
      </c>
      <c r="B394" s="847" t="s">
        <v>17257</v>
      </c>
      <c r="C394" s="847" t="s">
        <v>17246</v>
      </c>
      <c r="D394" s="847" t="s">
        <v>17268</v>
      </c>
      <c r="E394" s="890">
        <v>7776000</v>
      </c>
      <c r="F394" s="847" t="s">
        <v>17269</v>
      </c>
      <c r="G394" s="860" t="s">
        <v>16101</v>
      </c>
      <c r="H394" s="928">
        <v>44074</v>
      </c>
      <c r="I394" s="860" t="s">
        <v>17270</v>
      </c>
      <c r="J394" s="860" t="s">
        <v>15306</v>
      </c>
    </row>
    <row r="395" spans="1:10" ht="72" x14ac:dyDescent="0.2">
      <c r="A395" s="887" t="s">
        <v>17271</v>
      </c>
      <c r="B395" s="847" t="s">
        <v>17257</v>
      </c>
      <c r="C395" s="847" t="s">
        <v>17246</v>
      </c>
      <c r="D395" s="847" t="s">
        <v>17272</v>
      </c>
      <c r="E395" s="890">
        <v>35756893.539999999</v>
      </c>
      <c r="F395" s="847" t="s">
        <v>17273</v>
      </c>
      <c r="G395" s="860" t="s">
        <v>16101</v>
      </c>
      <c r="H395" s="928">
        <v>44074</v>
      </c>
      <c r="I395" s="860" t="s">
        <v>17274</v>
      </c>
      <c r="J395" s="860" t="s">
        <v>15306</v>
      </c>
    </row>
    <row r="396" spans="1:10" ht="60" x14ac:dyDescent="0.2">
      <c r="A396" s="887" t="s">
        <v>17275</v>
      </c>
      <c r="B396" s="847" t="s">
        <v>17257</v>
      </c>
      <c r="C396" s="847" t="s">
        <v>17246</v>
      </c>
      <c r="D396" s="847" t="s">
        <v>17276</v>
      </c>
      <c r="E396" s="890">
        <v>34456213.759999998</v>
      </c>
      <c r="F396" s="847" t="s">
        <v>17277</v>
      </c>
      <c r="G396" s="860" t="s">
        <v>16101</v>
      </c>
      <c r="H396" s="928" t="s">
        <v>17278</v>
      </c>
      <c r="I396" s="860" t="s">
        <v>17279</v>
      </c>
      <c r="J396" s="860" t="s">
        <v>15306</v>
      </c>
    </row>
    <row r="397" spans="1:10" ht="48" x14ac:dyDescent="0.2">
      <c r="A397" s="887" t="s">
        <v>17280</v>
      </c>
      <c r="B397" s="847" t="s">
        <v>17257</v>
      </c>
      <c r="C397" s="847" t="s">
        <v>17246</v>
      </c>
      <c r="D397" s="847" t="s">
        <v>17281</v>
      </c>
      <c r="E397" s="890">
        <v>3657000</v>
      </c>
      <c r="F397" s="847" t="s">
        <v>17282</v>
      </c>
      <c r="G397" s="860" t="s">
        <v>16101</v>
      </c>
      <c r="H397" s="928">
        <v>44074</v>
      </c>
      <c r="I397" s="860" t="s">
        <v>17185</v>
      </c>
      <c r="J397" s="860" t="s">
        <v>15306</v>
      </c>
    </row>
    <row r="398" spans="1:10" ht="84" x14ac:dyDescent="0.2">
      <c r="A398" s="887" t="s">
        <v>17283</v>
      </c>
      <c r="B398" s="847" t="s">
        <v>17257</v>
      </c>
      <c r="C398" s="847" t="s">
        <v>17246</v>
      </c>
      <c r="D398" s="847" t="s">
        <v>17284</v>
      </c>
      <c r="E398" s="890">
        <v>5234728</v>
      </c>
      <c r="F398" s="847" t="s">
        <v>17285</v>
      </c>
      <c r="G398" s="860" t="s">
        <v>16101</v>
      </c>
      <c r="H398" s="928">
        <v>44074</v>
      </c>
      <c r="I398" s="860" t="s">
        <v>16668</v>
      </c>
      <c r="J398" s="860" t="s">
        <v>15306</v>
      </c>
    </row>
    <row r="399" spans="1:10" ht="48" x14ac:dyDescent="0.2">
      <c r="A399" s="887" t="s">
        <v>17286</v>
      </c>
      <c r="B399" s="847" t="s">
        <v>17257</v>
      </c>
      <c r="C399" s="847" t="s">
        <v>17246</v>
      </c>
      <c r="D399" s="847" t="s">
        <v>17287</v>
      </c>
      <c r="E399" s="890">
        <v>341972.66</v>
      </c>
      <c r="F399" s="847" t="s">
        <v>17288</v>
      </c>
      <c r="G399" s="860" t="s">
        <v>16101</v>
      </c>
      <c r="H399" s="928">
        <v>44074</v>
      </c>
      <c r="I399" s="860" t="s">
        <v>17289</v>
      </c>
      <c r="J399" s="860" t="s">
        <v>15306</v>
      </c>
    </row>
    <row r="400" spans="1:10" ht="120" x14ac:dyDescent="0.2">
      <c r="A400" s="887" t="s">
        <v>17290</v>
      </c>
      <c r="B400" s="847" t="s">
        <v>17257</v>
      </c>
      <c r="C400" s="847" t="s">
        <v>17246</v>
      </c>
      <c r="D400" s="847" t="s">
        <v>17291</v>
      </c>
      <c r="E400" s="890">
        <v>7511024.2800000003</v>
      </c>
      <c r="F400" s="847" t="s">
        <v>17292</v>
      </c>
      <c r="G400" s="860" t="s">
        <v>16101</v>
      </c>
      <c r="H400" s="928">
        <v>44084</v>
      </c>
      <c r="I400" s="860" t="s">
        <v>16635</v>
      </c>
      <c r="J400" s="860" t="s">
        <v>15306</v>
      </c>
    </row>
    <row r="401" spans="1:10" ht="108" x14ac:dyDescent="0.2">
      <c r="A401" s="887" t="s">
        <v>17293</v>
      </c>
      <c r="B401" s="847" t="s">
        <v>17257</v>
      </c>
      <c r="C401" s="847" t="s">
        <v>17246</v>
      </c>
      <c r="D401" s="847" t="s">
        <v>17294</v>
      </c>
      <c r="E401" s="890">
        <v>17280000</v>
      </c>
      <c r="F401" s="847" t="s">
        <v>17295</v>
      </c>
      <c r="G401" s="860" t="s">
        <v>16101</v>
      </c>
      <c r="H401" s="928">
        <v>44074</v>
      </c>
      <c r="I401" s="860" t="s">
        <v>16668</v>
      </c>
      <c r="J401" s="860" t="s">
        <v>15306</v>
      </c>
    </row>
    <row r="402" spans="1:10" ht="60" x14ac:dyDescent="0.2">
      <c r="A402" s="887" t="s">
        <v>17296</v>
      </c>
      <c r="B402" s="847" t="s">
        <v>17257</v>
      </c>
      <c r="C402" s="847" t="s">
        <v>17246</v>
      </c>
      <c r="D402" s="847" t="s">
        <v>17297</v>
      </c>
      <c r="E402" s="890">
        <v>1440000</v>
      </c>
      <c r="F402" s="847" t="s">
        <v>17298</v>
      </c>
      <c r="G402" s="860" t="s">
        <v>16101</v>
      </c>
      <c r="H402" s="928">
        <v>44076</v>
      </c>
      <c r="I402" s="860" t="s">
        <v>16698</v>
      </c>
      <c r="J402" s="860" t="s">
        <v>15306</v>
      </c>
    </row>
    <row r="403" spans="1:10" ht="72" x14ac:dyDescent="0.2">
      <c r="A403" s="887" t="s">
        <v>17299</v>
      </c>
      <c r="B403" s="847" t="s">
        <v>17257</v>
      </c>
      <c r="C403" s="847" t="s">
        <v>17246</v>
      </c>
      <c r="D403" s="847" t="s">
        <v>17300</v>
      </c>
      <c r="E403" s="890">
        <v>2837693.96</v>
      </c>
      <c r="F403" s="847" t="s">
        <v>17301</v>
      </c>
      <c r="G403" s="860" t="s">
        <v>16101</v>
      </c>
      <c r="H403" s="928">
        <v>44075</v>
      </c>
      <c r="I403" s="860" t="s">
        <v>16668</v>
      </c>
      <c r="J403" s="860" t="s">
        <v>15306</v>
      </c>
    </row>
    <row r="404" spans="1:10" ht="72" x14ac:dyDescent="0.2">
      <c r="A404" s="887" t="s">
        <v>17302</v>
      </c>
      <c r="B404" s="847" t="s">
        <v>17257</v>
      </c>
      <c r="C404" s="847" t="s">
        <v>17246</v>
      </c>
      <c r="D404" s="847" t="s">
        <v>17303</v>
      </c>
      <c r="E404" s="890">
        <v>19015115.239999998</v>
      </c>
      <c r="F404" s="847" t="s">
        <v>17304</v>
      </c>
      <c r="G404" s="860" t="s">
        <v>16101</v>
      </c>
      <c r="H404" s="928">
        <v>44075</v>
      </c>
      <c r="I404" s="860" t="s">
        <v>16668</v>
      </c>
      <c r="J404" s="860" t="s">
        <v>15306</v>
      </c>
    </row>
    <row r="405" spans="1:10" ht="84" x14ac:dyDescent="0.2">
      <c r="A405" s="887" t="s">
        <v>17305</v>
      </c>
      <c r="B405" s="847" t="s">
        <v>17257</v>
      </c>
      <c r="C405" s="847" t="s">
        <v>17246</v>
      </c>
      <c r="D405" s="847" t="s">
        <v>17306</v>
      </c>
      <c r="E405" s="890">
        <v>6560000</v>
      </c>
      <c r="F405" s="847" t="s">
        <v>17307</v>
      </c>
      <c r="G405" s="860" t="s">
        <v>16101</v>
      </c>
      <c r="H405" s="928">
        <v>44077</v>
      </c>
      <c r="I405" s="860" t="s">
        <v>17308</v>
      </c>
      <c r="J405" s="860" t="s">
        <v>15306</v>
      </c>
    </row>
    <row r="406" spans="1:10" ht="72" x14ac:dyDescent="0.2">
      <c r="A406" s="887" t="s">
        <v>17309</v>
      </c>
      <c r="B406" s="847" t="s">
        <v>17257</v>
      </c>
      <c r="C406" s="847" t="s">
        <v>17246</v>
      </c>
      <c r="D406" s="847" t="s">
        <v>17310</v>
      </c>
      <c r="E406" s="890">
        <v>4750000</v>
      </c>
      <c r="F406" s="847" t="s">
        <v>17311</v>
      </c>
      <c r="G406" s="860" t="s">
        <v>16101</v>
      </c>
      <c r="H406" s="928">
        <v>44075</v>
      </c>
      <c r="I406" s="860" t="s">
        <v>17312</v>
      </c>
      <c r="J406" s="860" t="s">
        <v>17313</v>
      </c>
    </row>
    <row r="407" spans="1:10" ht="216" x14ac:dyDescent="0.2">
      <c r="A407" s="887" t="s">
        <v>17314</v>
      </c>
      <c r="B407" s="847" t="s">
        <v>17257</v>
      </c>
      <c r="C407" s="847" t="s">
        <v>17246</v>
      </c>
      <c r="D407" s="847" t="s">
        <v>17315</v>
      </c>
      <c r="E407" s="890">
        <v>1882086.75</v>
      </c>
      <c r="F407" s="847" t="s">
        <v>17316</v>
      </c>
      <c r="G407" s="860" t="s">
        <v>16101</v>
      </c>
      <c r="H407" s="928">
        <v>44075</v>
      </c>
      <c r="I407" s="860" t="s">
        <v>17317</v>
      </c>
      <c r="J407" s="860" t="s">
        <v>15306</v>
      </c>
    </row>
    <row r="408" spans="1:10" ht="60" x14ac:dyDescent="0.2">
      <c r="A408" s="887" t="s">
        <v>17318</v>
      </c>
      <c r="B408" s="847" t="s">
        <v>17257</v>
      </c>
      <c r="C408" s="847" t="s">
        <v>17246</v>
      </c>
      <c r="D408" s="847" t="s">
        <v>17319</v>
      </c>
      <c r="E408" s="890">
        <v>2814353.32</v>
      </c>
      <c r="F408" s="847" t="s">
        <v>17320</v>
      </c>
      <c r="G408" s="860" t="s">
        <v>16101</v>
      </c>
      <c r="H408" s="928">
        <v>44076</v>
      </c>
      <c r="I408" s="860" t="s">
        <v>16612</v>
      </c>
      <c r="J408" s="860" t="s">
        <v>15306</v>
      </c>
    </row>
    <row r="409" spans="1:10" ht="360" x14ac:dyDescent="0.2">
      <c r="A409" s="887" t="s">
        <v>17321</v>
      </c>
      <c r="B409" s="847" t="s">
        <v>17257</v>
      </c>
      <c r="C409" s="847" t="s">
        <v>17246</v>
      </c>
      <c r="D409" s="847" t="s">
        <v>17322</v>
      </c>
      <c r="E409" s="890">
        <v>17461663.280000001</v>
      </c>
      <c r="F409" s="847" t="s">
        <v>17323</v>
      </c>
      <c r="G409" s="860" t="s">
        <v>16101</v>
      </c>
      <c r="H409" s="928">
        <v>44074</v>
      </c>
      <c r="I409" s="860" t="s">
        <v>17324</v>
      </c>
      <c r="J409" s="860" t="s">
        <v>15306</v>
      </c>
    </row>
    <row r="410" spans="1:10" ht="120" x14ac:dyDescent="0.2">
      <c r="A410" s="887" t="s">
        <v>17325</v>
      </c>
      <c r="B410" s="847" t="s">
        <v>17257</v>
      </c>
      <c r="C410" s="847" t="s">
        <v>17246</v>
      </c>
      <c r="D410" s="847" t="s">
        <v>17326</v>
      </c>
      <c r="E410" s="890">
        <v>27621552.239999998</v>
      </c>
      <c r="F410" s="847" t="s">
        <v>17327</v>
      </c>
      <c r="G410" s="860" t="s">
        <v>16101</v>
      </c>
      <c r="H410" s="928"/>
      <c r="I410" s="860" t="s">
        <v>17328</v>
      </c>
      <c r="J410" s="860" t="s">
        <v>17329</v>
      </c>
    </row>
    <row r="411" spans="1:10" ht="84" x14ac:dyDescent="0.2">
      <c r="A411" s="887" t="s">
        <v>17330</v>
      </c>
      <c r="B411" s="847" t="s">
        <v>17257</v>
      </c>
      <c r="C411" s="847" t="s">
        <v>17246</v>
      </c>
      <c r="D411" s="847" t="s">
        <v>17331</v>
      </c>
      <c r="E411" s="890">
        <v>19875468.699999999</v>
      </c>
      <c r="F411" s="847" t="s">
        <v>17332</v>
      </c>
      <c r="G411" s="860" t="s">
        <v>16101</v>
      </c>
      <c r="H411" s="928">
        <v>44074</v>
      </c>
      <c r="I411" s="860" t="s">
        <v>17333</v>
      </c>
      <c r="J411" s="860" t="s">
        <v>15306</v>
      </c>
    </row>
    <row r="412" spans="1:10" ht="96" x14ac:dyDescent="0.2">
      <c r="A412" s="887" t="s">
        <v>17334</v>
      </c>
      <c r="B412" s="847" t="s">
        <v>17335</v>
      </c>
      <c r="C412" s="847" t="s">
        <v>17155</v>
      </c>
      <c r="D412" s="847" t="s">
        <v>17336</v>
      </c>
      <c r="E412" s="890">
        <v>6897285.0599999996</v>
      </c>
      <c r="F412" s="847" t="s">
        <v>17337</v>
      </c>
      <c r="G412" s="860" t="s">
        <v>17338</v>
      </c>
      <c r="H412" s="928"/>
      <c r="I412" s="860" t="s">
        <v>16548</v>
      </c>
      <c r="J412" s="860" t="s">
        <v>15306</v>
      </c>
    </row>
    <row r="413" spans="1:10" ht="24" x14ac:dyDescent="0.2">
      <c r="A413" s="847" t="s">
        <v>16809</v>
      </c>
      <c r="B413" s="847" t="s">
        <v>15998</v>
      </c>
      <c r="C413" s="847" t="s">
        <v>15987</v>
      </c>
      <c r="D413" s="847" t="s">
        <v>17339</v>
      </c>
      <c r="E413" s="890">
        <v>165000</v>
      </c>
      <c r="F413" s="847" t="s">
        <v>17340</v>
      </c>
      <c r="G413" s="860" t="s">
        <v>16789</v>
      </c>
      <c r="H413" s="929">
        <v>44076</v>
      </c>
      <c r="I413" s="849">
        <v>44111</v>
      </c>
      <c r="J413" s="840" t="s">
        <v>5705</v>
      </c>
    </row>
    <row r="414" spans="1:10" ht="24" x14ac:dyDescent="0.2">
      <c r="A414" s="847" t="s">
        <v>17341</v>
      </c>
      <c r="B414" s="847" t="s">
        <v>15998</v>
      </c>
      <c r="C414" s="847" t="s">
        <v>15987</v>
      </c>
      <c r="D414" s="847" t="s">
        <v>17342</v>
      </c>
      <c r="E414" s="890">
        <v>1409870</v>
      </c>
      <c r="F414" s="847" t="s">
        <v>17343</v>
      </c>
      <c r="G414" s="860" t="s">
        <v>16789</v>
      </c>
      <c r="H414" s="929">
        <v>44081</v>
      </c>
      <c r="I414" s="849">
        <v>44134</v>
      </c>
      <c r="J414" s="840" t="s">
        <v>5705</v>
      </c>
    </row>
    <row r="415" spans="1:10" ht="36" x14ac:dyDescent="0.2">
      <c r="A415" s="847" t="s">
        <v>17344</v>
      </c>
      <c r="B415" s="847" t="s">
        <v>16119</v>
      </c>
      <c r="C415" s="847" t="s">
        <v>15987</v>
      </c>
      <c r="D415" s="847" t="s">
        <v>17345</v>
      </c>
      <c r="E415" s="890">
        <v>45584</v>
      </c>
      <c r="F415" s="847" t="s">
        <v>17346</v>
      </c>
      <c r="G415" s="860" t="s">
        <v>16789</v>
      </c>
      <c r="H415" s="929">
        <v>43903</v>
      </c>
      <c r="I415" s="849">
        <v>44268</v>
      </c>
      <c r="J415" s="840" t="s">
        <v>5705</v>
      </c>
    </row>
    <row r="416" spans="1:10" ht="36" x14ac:dyDescent="0.2">
      <c r="A416" s="847" t="s">
        <v>17347</v>
      </c>
      <c r="B416" s="847" t="s">
        <v>16104</v>
      </c>
      <c r="C416" s="847" t="s">
        <v>16866</v>
      </c>
      <c r="D416" s="847" t="s">
        <v>17348</v>
      </c>
      <c r="E416" s="890">
        <v>4969653.46</v>
      </c>
      <c r="F416" s="847" t="s">
        <v>17349</v>
      </c>
      <c r="G416" s="860" t="s">
        <v>16887</v>
      </c>
      <c r="H416" s="930">
        <v>43872</v>
      </c>
      <c r="I416" s="884">
        <v>44952</v>
      </c>
      <c r="J416" s="840" t="s">
        <v>16870</v>
      </c>
    </row>
    <row r="417" spans="1:10" ht="60" x14ac:dyDescent="0.2">
      <c r="A417" s="847" t="s">
        <v>17350</v>
      </c>
      <c r="B417" s="847" t="s">
        <v>17351</v>
      </c>
      <c r="C417" s="847" t="s">
        <v>16866</v>
      </c>
      <c r="D417" s="847" t="s">
        <v>17352</v>
      </c>
      <c r="E417" s="890">
        <v>411400</v>
      </c>
      <c r="F417" s="847" t="s">
        <v>17353</v>
      </c>
      <c r="G417" s="860" t="s">
        <v>16869</v>
      </c>
      <c r="H417" s="930">
        <v>43913</v>
      </c>
      <c r="I417" s="884">
        <v>44005</v>
      </c>
      <c r="J417" s="840" t="s">
        <v>16870</v>
      </c>
    </row>
    <row r="418" spans="1:10" ht="60" x14ac:dyDescent="0.2">
      <c r="A418" s="847" t="s">
        <v>17350</v>
      </c>
      <c r="B418" s="847" t="s">
        <v>17351</v>
      </c>
      <c r="C418" s="847" t="s">
        <v>16866</v>
      </c>
      <c r="D418" s="847" t="s">
        <v>17354</v>
      </c>
      <c r="E418" s="890">
        <v>391600</v>
      </c>
      <c r="F418" s="847" t="s">
        <v>17353</v>
      </c>
      <c r="G418" s="860" t="s">
        <v>16869</v>
      </c>
      <c r="H418" s="930">
        <v>43946</v>
      </c>
      <c r="I418" s="884">
        <v>44010</v>
      </c>
      <c r="J418" s="840" t="s">
        <v>16870</v>
      </c>
    </row>
    <row r="419" spans="1:10" ht="36" x14ac:dyDescent="0.2">
      <c r="A419" s="847" t="s">
        <v>17355</v>
      </c>
      <c r="B419" s="847" t="s">
        <v>16119</v>
      </c>
      <c r="C419" s="847" t="s">
        <v>16866</v>
      </c>
      <c r="D419" s="847" t="s">
        <v>17356</v>
      </c>
      <c r="E419" s="890">
        <v>291980</v>
      </c>
      <c r="F419" s="847" t="s">
        <v>17357</v>
      </c>
      <c r="G419" s="860" t="s">
        <v>16887</v>
      </c>
      <c r="H419" s="930">
        <v>44050</v>
      </c>
      <c r="I419" s="884">
        <v>44090</v>
      </c>
      <c r="J419" s="840" t="s">
        <v>16870</v>
      </c>
    </row>
    <row r="420" spans="1:10" ht="60" x14ac:dyDescent="0.2">
      <c r="A420" s="847" t="s">
        <v>17358</v>
      </c>
      <c r="B420" s="847" t="s">
        <v>17351</v>
      </c>
      <c r="C420" s="847" t="s">
        <v>16866</v>
      </c>
      <c r="D420" s="847" t="s">
        <v>17359</v>
      </c>
      <c r="E420" s="890">
        <v>142000</v>
      </c>
      <c r="F420" s="847" t="s">
        <v>17028</v>
      </c>
      <c r="G420" s="860" t="s">
        <v>16887</v>
      </c>
      <c r="H420" s="930">
        <v>44035</v>
      </c>
      <c r="I420" s="884">
        <v>44101</v>
      </c>
      <c r="J420" s="840" t="s">
        <v>16870</v>
      </c>
    </row>
    <row r="421" spans="1:10" ht="60" x14ac:dyDescent="0.2">
      <c r="A421" s="847" t="s">
        <v>17360</v>
      </c>
      <c r="B421" s="847" t="s">
        <v>17351</v>
      </c>
      <c r="C421" s="847" t="s">
        <v>16866</v>
      </c>
      <c r="D421" s="847" t="s">
        <v>17361</v>
      </c>
      <c r="E421" s="890">
        <v>36000</v>
      </c>
      <c r="F421" s="847" t="s">
        <v>17362</v>
      </c>
      <c r="G421" s="860" t="s">
        <v>16869</v>
      </c>
      <c r="H421" s="930">
        <v>43900</v>
      </c>
      <c r="I421" s="884">
        <v>43918</v>
      </c>
      <c r="J421" s="840" t="s">
        <v>16870</v>
      </c>
    </row>
    <row r="422" spans="1:10" ht="60" x14ac:dyDescent="0.2">
      <c r="A422" s="847" t="s">
        <v>17363</v>
      </c>
      <c r="B422" s="840" t="s">
        <v>17364</v>
      </c>
      <c r="C422" s="840" t="s">
        <v>17365</v>
      </c>
      <c r="D422" s="931" t="s">
        <v>17366</v>
      </c>
      <c r="E422" s="890">
        <v>1135244.6399999999</v>
      </c>
      <c r="F422" s="894" t="s">
        <v>17367</v>
      </c>
      <c r="G422" s="840" t="s">
        <v>16893</v>
      </c>
      <c r="H422" s="929">
        <v>43847</v>
      </c>
      <c r="I422" s="895"/>
      <c r="J422" s="840" t="s">
        <v>17368</v>
      </c>
    </row>
    <row r="423" spans="1:10" ht="96" x14ac:dyDescent="0.2">
      <c r="A423" s="847" t="s">
        <v>17369</v>
      </c>
      <c r="B423" s="840" t="s">
        <v>17370</v>
      </c>
      <c r="C423" s="840" t="s">
        <v>16034</v>
      </c>
      <c r="D423" s="931" t="s">
        <v>17371</v>
      </c>
      <c r="E423" s="890">
        <v>3509029.19</v>
      </c>
      <c r="F423" s="894" t="s">
        <v>17372</v>
      </c>
      <c r="G423" s="840" t="s">
        <v>16893</v>
      </c>
      <c r="H423" s="929">
        <v>43861</v>
      </c>
      <c r="I423" s="895" t="s">
        <v>15306</v>
      </c>
      <c r="J423" s="840" t="s">
        <v>17373</v>
      </c>
    </row>
    <row r="424" spans="1:10" ht="96" x14ac:dyDescent="0.2">
      <c r="A424" s="847" t="s">
        <v>17374</v>
      </c>
      <c r="B424" s="840" t="s">
        <v>17370</v>
      </c>
      <c r="C424" s="840" t="s">
        <v>16034</v>
      </c>
      <c r="D424" s="931" t="s">
        <v>17371</v>
      </c>
      <c r="E424" s="890">
        <v>1420401.3</v>
      </c>
      <c r="F424" s="894" t="s">
        <v>17375</v>
      </c>
      <c r="G424" s="840" t="s">
        <v>16893</v>
      </c>
      <c r="H424" s="929">
        <v>43861</v>
      </c>
      <c r="I424" s="895" t="s">
        <v>15306</v>
      </c>
      <c r="J424" s="840" t="s">
        <v>16037</v>
      </c>
    </row>
    <row r="425" spans="1:10" ht="36" x14ac:dyDescent="0.2">
      <c r="A425" s="847" t="s">
        <v>17376</v>
      </c>
      <c r="B425" s="840" t="s">
        <v>17377</v>
      </c>
      <c r="C425" s="840" t="s">
        <v>16034</v>
      </c>
      <c r="D425" s="931" t="s">
        <v>17378</v>
      </c>
      <c r="E425" s="890">
        <v>816990</v>
      </c>
      <c r="F425" s="894" t="s">
        <v>17379</v>
      </c>
      <c r="G425" s="840" t="s">
        <v>16893</v>
      </c>
      <c r="H425" s="929">
        <v>43882</v>
      </c>
      <c r="I425" s="895" t="s">
        <v>15306</v>
      </c>
      <c r="J425" s="840" t="s">
        <v>17373</v>
      </c>
    </row>
    <row r="426" spans="1:10" ht="24" x14ac:dyDescent="0.2">
      <c r="A426" s="847" t="s">
        <v>17380</v>
      </c>
      <c r="B426" s="840" t="s">
        <v>17381</v>
      </c>
      <c r="C426" s="840" t="s">
        <v>16034</v>
      </c>
      <c r="D426" s="840" t="s">
        <v>17382</v>
      </c>
      <c r="E426" s="890">
        <v>2649904.4500000002</v>
      </c>
      <c r="F426" s="894" t="s">
        <v>17383</v>
      </c>
      <c r="G426" s="840" t="s">
        <v>16893</v>
      </c>
      <c r="H426" s="929">
        <v>43882</v>
      </c>
      <c r="I426" s="895" t="s">
        <v>15306</v>
      </c>
      <c r="J426" s="840" t="s">
        <v>17368</v>
      </c>
    </row>
    <row r="427" spans="1:10" ht="72" x14ac:dyDescent="0.2">
      <c r="A427" s="847" t="s">
        <v>17384</v>
      </c>
      <c r="B427" s="840" t="s">
        <v>17385</v>
      </c>
      <c r="C427" s="840" t="s">
        <v>16034</v>
      </c>
      <c r="D427" s="931" t="s">
        <v>17386</v>
      </c>
      <c r="E427" s="890">
        <v>979465.05</v>
      </c>
      <c r="F427" s="894" t="s">
        <v>17387</v>
      </c>
      <c r="G427" s="840" t="s">
        <v>16893</v>
      </c>
      <c r="H427" s="929">
        <v>44012</v>
      </c>
      <c r="I427" s="895" t="s">
        <v>15306</v>
      </c>
      <c r="J427" s="840" t="s">
        <v>17373</v>
      </c>
    </row>
    <row r="428" spans="1:10" ht="36" x14ac:dyDescent="0.2">
      <c r="A428" s="847" t="s">
        <v>17388</v>
      </c>
      <c r="B428" s="847" t="s">
        <v>16022</v>
      </c>
      <c r="C428" s="847" t="s">
        <v>15987</v>
      </c>
      <c r="D428" s="847" t="s">
        <v>17389</v>
      </c>
      <c r="E428" s="890">
        <v>117753.31</v>
      </c>
      <c r="F428" s="847" t="s">
        <v>16947</v>
      </c>
      <c r="G428" s="860" t="s">
        <v>17390</v>
      </c>
      <c r="H428" s="929">
        <v>44043</v>
      </c>
      <c r="I428" s="849">
        <v>44483</v>
      </c>
      <c r="J428" s="860" t="s">
        <v>15306</v>
      </c>
    </row>
    <row r="429" spans="1:10" ht="36" x14ac:dyDescent="0.2">
      <c r="A429" s="847" t="s">
        <v>17391</v>
      </c>
      <c r="B429" s="847" t="s">
        <v>16022</v>
      </c>
      <c r="C429" s="847" t="s">
        <v>15987</v>
      </c>
      <c r="D429" s="847" t="s">
        <v>17392</v>
      </c>
      <c r="E429" s="890">
        <v>1255000</v>
      </c>
      <c r="F429" s="847" t="s">
        <v>17393</v>
      </c>
      <c r="G429" s="860" t="s">
        <v>17394</v>
      </c>
      <c r="H429" s="929">
        <v>43903</v>
      </c>
      <c r="I429" s="849">
        <v>44818</v>
      </c>
      <c r="J429" s="860" t="s">
        <v>15306</v>
      </c>
    </row>
    <row r="430" spans="1:10" ht="36" x14ac:dyDescent="0.2">
      <c r="A430" s="847" t="s">
        <v>17395</v>
      </c>
      <c r="B430" s="847" t="s">
        <v>16022</v>
      </c>
      <c r="C430" s="847" t="s">
        <v>15987</v>
      </c>
      <c r="D430" s="847" t="s">
        <v>17389</v>
      </c>
      <c r="E430" s="890">
        <v>284303.90000000002</v>
      </c>
      <c r="F430" s="847" t="s">
        <v>16947</v>
      </c>
      <c r="G430" s="860" t="s">
        <v>17394</v>
      </c>
      <c r="H430" s="929">
        <v>44043</v>
      </c>
      <c r="I430" s="849">
        <v>44462</v>
      </c>
      <c r="J430" s="860" t="s">
        <v>15306</v>
      </c>
    </row>
    <row r="431" spans="1:10" ht="48" x14ac:dyDescent="0.2">
      <c r="A431" s="847" t="s">
        <v>17396</v>
      </c>
      <c r="B431" s="847" t="s">
        <v>17335</v>
      </c>
      <c r="C431" s="847" t="s">
        <v>15987</v>
      </c>
      <c r="D431" s="847" t="s">
        <v>17397</v>
      </c>
      <c r="E431" s="890">
        <v>249990</v>
      </c>
      <c r="F431" s="847" t="s">
        <v>17398</v>
      </c>
      <c r="G431" s="860" t="s">
        <v>17390</v>
      </c>
      <c r="H431" s="929">
        <v>44074</v>
      </c>
      <c r="I431" s="849">
        <v>44227</v>
      </c>
      <c r="J431" s="860" t="s">
        <v>15306</v>
      </c>
    </row>
    <row r="432" spans="1:10" ht="60" x14ac:dyDescent="0.2">
      <c r="A432" s="847" t="s">
        <v>17399</v>
      </c>
      <c r="B432" s="847" t="s">
        <v>16022</v>
      </c>
      <c r="C432" s="847" t="s">
        <v>15987</v>
      </c>
      <c r="D432" s="847" t="s">
        <v>17400</v>
      </c>
      <c r="E432" s="890">
        <v>1891283</v>
      </c>
      <c r="F432" s="847" t="s">
        <v>17401</v>
      </c>
      <c r="G432" s="860" t="s">
        <v>17394</v>
      </c>
      <c r="H432" s="929" t="s">
        <v>17402</v>
      </c>
      <c r="I432" s="849">
        <v>44094</v>
      </c>
      <c r="J432" s="860" t="s">
        <v>15306</v>
      </c>
    </row>
    <row r="433" spans="1:10" ht="24" x14ac:dyDescent="0.2">
      <c r="A433" s="847" t="s">
        <v>17403</v>
      </c>
      <c r="B433" s="900" t="s">
        <v>16119</v>
      </c>
      <c r="C433" s="847" t="s">
        <v>15987</v>
      </c>
      <c r="D433" s="847" t="s">
        <v>17404</v>
      </c>
      <c r="E433" s="890">
        <v>481873.6</v>
      </c>
      <c r="F433" s="847" t="s">
        <v>17405</v>
      </c>
      <c r="G433" s="860" t="s">
        <v>16869</v>
      </c>
      <c r="H433" s="928">
        <v>44001</v>
      </c>
      <c r="I433" s="886">
        <v>44051</v>
      </c>
      <c r="J433" s="860" t="s">
        <v>15306</v>
      </c>
    </row>
    <row r="434" spans="1:10" ht="48" x14ac:dyDescent="0.2">
      <c r="A434" s="847" t="s">
        <v>17406</v>
      </c>
      <c r="B434" s="847" t="s">
        <v>15982</v>
      </c>
      <c r="C434" s="847" t="s">
        <v>15987</v>
      </c>
      <c r="D434" s="847" t="s">
        <v>17407</v>
      </c>
      <c r="E434" s="890">
        <v>269500</v>
      </c>
      <c r="F434" s="847" t="s">
        <v>17408</v>
      </c>
      <c r="G434" s="860" t="s">
        <v>16887</v>
      </c>
      <c r="H434" s="928">
        <v>44067</v>
      </c>
      <c r="I434" s="886">
        <v>44097</v>
      </c>
      <c r="J434" s="860" t="s">
        <v>15306</v>
      </c>
    </row>
    <row r="435" spans="1:10" ht="36" x14ac:dyDescent="0.2">
      <c r="A435" s="847" t="s">
        <v>17409</v>
      </c>
      <c r="B435" s="847" t="s">
        <v>15982</v>
      </c>
      <c r="C435" s="847" t="s">
        <v>15987</v>
      </c>
      <c r="D435" s="847" t="s">
        <v>17410</v>
      </c>
      <c r="E435" s="890">
        <v>2565000</v>
      </c>
      <c r="F435" s="847" t="s">
        <v>17411</v>
      </c>
      <c r="G435" s="860" t="s">
        <v>16887</v>
      </c>
      <c r="H435" s="928">
        <v>44061</v>
      </c>
      <c r="I435" s="886">
        <v>44088</v>
      </c>
      <c r="J435" s="860" t="s">
        <v>15306</v>
      </c>
    </row>
    <row r="436" spans="1:10" ht="24" x14ac:dyDescent="0.2">
      <c r="A436" s="847" t="s">
        <v>17412</v>
      </c>
      <c r="B436" s="847" t="s">
        <v>16993</v>
      </c>
      <c r="C436" s="847" t="s">
        <v>15987</v>
      </c>
      <c r="D436" s="847" t="s">
        <v>17413</v>
      </c>
      <c r="E436" s="890">
        <v>499718.47</v>
      </c>
      <c r="F436" s="847" t="s">
        <v>17024</v>
      </c>
      <c r="G436" s="860" t="s">
        <v>17338</v>
      </c>
      <c r="H436" s="901"/>
      <c r="I436" s="901"/>
      <c r="J436" s="860" t="s">
        <v>17414</v>
      </c>
    </row>
    <row r="437" spans="1:10" ht="24" x14ac:dyDescent="0.2">
      <c r="A437" s="847" t="s">
        <v>17415</v>
      </c>
      <c r="B437" s="847" t="s">
        <v>16993</v>
      </c>
      <c r="C437" s="847" t="s">
        <v>15987</v>
      </c>
      <c r="D437" s="847" t="s">
        <v>17416</v>
      </c>
      <c r="E437" s="890">
        <v>1511122.12</v>
      </c>
      <c r="F437" s="847" t="s">
        <v>16193</v>
      </c>
      <c r="G437" s="860" t="s">
        <v>17338</v>
      </c>
      <c r="H437" s="901"/>
      <c r="I437" s="901" t="s">
        <v>15306</v>
      </c>
      <c r="J437" s="860" t="s">
        <v>17414</v>
      </c>
    </row>
    <row r="438" spans="1:10" ht="36" x14ac:dyDescent="0.2">
      <c r="A438" s="847" t="s">
        <v>17417</v>
      </c>
      <c r="B438" s="847" t="s">
        <v>15982</v>
      </c>
      <c r="C438" s="847" t="s">
        <v>15987</v>
      </c>
      <c r="D438" s="847" t="s">
        <v>17418</v>
      </c>
      <c r="E438" s="890">
        <v>809000</v>
      </c>
      <c r="F438" s="847" t="s">
        <v>17411</v>
      </c>
      <c r="G438" s="860" t="s">
        <v>16101</v>
      </c>
      <c r="H438" s="901"/>
      <c r="I438" s="901" t="s">
        <v>15306</v>
      </c>
      <c r="J438" s="860" t="s">
        <v>17419</v>
      </c>
    </row>
    <row r="439" spans="1:10" ht="36" x14ac:dyDescent="0.2">
      <c r="A439" s="847" t="s">
        <v>17420</v>
      </c>
      <c r="B439" s="847" t="s">
        <v>15982</v>
      </c>
      <c r="C439" s="847" t="s">
        <v>15987</v>
      </c>
      <c r="D439" s="847" t="s">
        <v>17421</v>
      </c>
      <c r="E439" s="890">
        <v>2180640</v>
      </c>
      <c r="F439" s="847" t="s">
        <v>17422</v>
      </c>
      <c r="G439" s="860" t="s">
        <v>16101</v>
      </c>
      <c r="H439" s="901"/>
      <c r="I439" s="901" t="s">
        <v>15306</v>
      </c>
      <c r="J439" s="860" t="s">
        <v>17419</v>
      </c>
    </row>
    <row r="440" spans="1:10" ht="24.75" thickBot="1" x14ac:dyDescent="0.25">
      <c r="A440" s="862" t="s">
        <v>17423</v>
      </c>
      <c r="B440" s="932" t="s">
        <v>16119</v>
      </c>
      <c r="C440" s="862" t="s">
        <v>15987</v>
      </c>
      <c r="D440" s="862" t="s">
        <v>17424</v>
      </c>
      <c r="E440" s="902">
        <v>432739.2</v>
      </c>
      <c r="F440" s="862" t="s">
        <v>16995</v>
      </c>
      <c r="G440" s="864" t="s">
        <v>17338</v>
      </c>
      <c r="H440" s="904"/>
      <c r="I440" s="904" t="s">
        <v>15306</v>
      </c>
      <c r="J440" s="864" t="s">
        <v>17414</v>
      </c>
    </row>
    <row r="441" spans="1:10" ht="12.75" thickBot="1" x14ac:dyDescent="0.25">
      <c r="A441" s="905"/>
      <c r="B441" s="906"/>
      <c r="C441" s="906"/>
      <c r="D441" s="907"/>
      <c r="E441" s="908"/>
      <c r="F441" s="907"/>
      <c r="G441" s="907"/>
      <c r="H441" s="909"/>
      <c r="I441" s="910"/>
      <c r="J441" s="911"/>
    </row>
    <row r="442" spans="1:10" ht="12.75" thickBot="1" x14ac:dyDescent="0.25">
      <c r="A442" s="912"/>
      <c r="B442" s="913"/>
      <c r="C442" s="912"/>
      <c r="D442" s="912"/>
      <c r="E442" s="914"/>
      <c r="F442" s="912"/>
      <c r="G442" s="915"/>
      <c r="H442" s="916"/>
      <c r="I442" s="916"/>
      <c r="J442" s="915"/>
    </row>
    <row r="443" spans="1:10" ht="15" x14ac:dyDescent="0.2">
      <c r="A443" s="872" t="s">
        <v>17425</v>
      </c>
      <c r="B443" s="873"/>
      <c r="C443" s="874"/>
      <c r="D443" s="875"/>
      <c r="E443" s="876"/>
      <c r="F443" s="875"/>
      <c r="G443" s="873"/>
      <c r="H443" s="877"/>
      <c r="I443" s="873"/>
      <c r="J443" s="878"/>
    </row>
    <row r="444" spans="1:10" ht="24" x14ac:dyDescent="0.2">
      <c r="A444" s="933" t="s">
        <v>17426</v>
      </c>
      <c r="B444" s="934" t="s">
        <v>16119</v>
      </c>
      <c r="C444" s="933" t="s">
        <v>15306</v>
      </c>
      <c r="D444" s="933" t="s">
        <v>15306</v>
      </c>
      <c r="E444" s="935">
        <v>118751</v>
      </c>
      <c r="F444" s="933" t="s">
        <v>15306</v>
      </c>
      <c r="G444" s="934" t="s">
        <v>17427</v>
      </c>
      <c r="H444" s="936" t="s">
        <v>15306</v>
      </c>
      <c r="I444" s="936" t="s">
        <v>15306</v>
      </c>
      <c r="J444" s="934" t="s">
        <v>17428</v>
      </c>
    </row>
    <row r="445" spans="1:10" ht="36" x14ac:dyDescent="0.2">
      <c r="A445" s="847" t="s">
        <v>17054</v>
      </c>
      <c r="B445" s="860" t="s">
        <v>17429</v>
      </c>
      <c r="C445" s="847" t="s">
        <v>15306</v>
      </c>
      <c r="D445" s="847" t="s">
        <v>15306</v>
      </c>
      <c r="E445" s="937">
        <v>2150145</v>
      </c>
      <c r="F445" s="847" t="s">
        <v>15306</v>
      </c>
      <c r="G445" s="860" t="s">
        <v>17427</v>
      </c>
      <c r="H445" s="849" t="s">
        <v>15306</v>
      </c>
      <c r="I445" s="849" t="s">
        <v>15306</v>
      </c>
      <c r="J445" s="860" t="s">
        <v>17430</v>
      </c>
    </row>
    <row r="446" spans="1:10" ht="24" x14ac:dyDescent="0.2">
      <c r="A446" s="847" t="s">
        <v>17431</v>
      </c>
      <c r="B446" s="860" t="s">
        <v>16119</v>
      </c>
      <c r="C446" s="847" t="s">
        <v>15306</v>
      </c>
      <c r="D446" s="847" t="s">
        <v>15306</v>
      </c>
      <c r="E446" s="937">
        <v>43318</v>
      </c>
      <c r="F446" s="847" t="s">
        <v>15306</v>
      </c>
      <c r="G446" s="860" t="s">
        <v>17427</v>
      </c>
      <c r="H446" s="849" t="s">
        <v>15306</v>
      </c>
      <c r="I446" s="849" t="s">
        <v>15306</v>
      </c>
      <c r="J446" s="860" t="s">
        <v>17430</v>
      </c>
    </row>
    <row r="447" spans="1:10" ht="24" x14ac:dyDescent="0.2">
      <c r="A447" s="847" t="s">
        <v>17432</v>
      </c>
      <c r="B447" s="860" t="s">
        <v>16119</v>
      </c>
      <c r="C447" s="847" t="s">
        <v>15306</v>
      </c>
      <c r="D447" s="847" t="s">
        <v>15306</v>
      </c>
      <c r="E447" s="937">
        <v>45450</v>
      </c>
      <c r="F447" s="847" t="s">
        <v>15306</v>
      </c>
      <c r="G447" s="860" t="s">
        <v>17427</v>
      </c>
      <c r="H447" s="849" t="s">
        <v>15306</v>
      </c>
      <c r="I447" s="849" t="s">
        <v>15306</v>
      </c>
      <c r="J447" s="860" t="s">
        <v>17433</v>
      </c>
    </row>
    <row r="448" spans="1:10" ht="24" x14ac:dyDescent="0.2">
      <c r="A448" s="847" t="s">
        <v>17434</v>
      </c>
      <c r="B448" s="860" t="s">
        <v>16119</v>
      </c>
      <c r="C448" s="847" t="s">
        <v>15306</v>
      </c>
      <c r="D448" s="847" t="s">
        <v>15306</v>
      </c>
      <c r="E448" s="937">
        <v>69955</v>
      </c>
      <c r="F448" s="847" t="s">
        <v>15306</v>
      </c>
      <c r="G448" s="860" t="s">
        <v>17427</v>
      </c>
      <c r="H448" s="849" t="s">
        <v>15306</v>
      </c>
      <c r="I448" s="849" t="s">
        <v>15306</v>
      </c>
      <c r="J448" s="860" t="s">
        <v>17430</v>
      </c>
    </row>
    <row r="449" spans="1:10" ht="24" x14ac:dyDescent="0.2">
      <c r="A449" s="847" t="s">
        <v>17056</v>
      </c>
      <c r="B449" s="860" t="s">
        <v>16119</v>
      </c>
      <c r="C449" s="847" t="s">
        <v>15306</v>
      </c>
      <c r="D449" s="847" t="s">
        <v>15306</v>
      </c>
      <c r="E449" s="937">
        <v>114913</v>
      </c>
      <c r="F449" s="847" t="s">
        <v>15306</v>
      </c>
      <c r="G449" s="860" t="s">
        <v>17427</v>
      </c>
      <c r="H449" s="849" t="s">
        <v>15306</v>
      </c>
      <c r="I449" s="849" t="s">
        <v>15306</v>
      </c>
      <c r="J449" s="860" t="s">
        <v>17435</v>
      </c>
    </row>
    <row r="450" spans="1:10" ht="36" x14ac:dyDescent="0.2">
      <c r="A450" s="847" t="s">
        <v>17053</v>
      </c>
      <c r="B450" s="860" t="s">
        <v>17429</v>
      </c>
      <c r="C450" s="847" t="s">
        <v>15306</v>
      </c>
      <c r="D450" s="847" t="s">
        <v>15306</v>
      </c>
      <c r="E450" s="937">
        <v>3789842</v>
      </c>
      <c r="F450" s="847" t="s">
        <v>15306</v>
      </c>
      <c r="G450" s="860" t="s">
        <v>17427</v>
      </c>
      <c r="H450" s="849" t="s">
        <v>15306</v>
      </c>
      <c r="I450" s="849" t="s">
        <v>15306</v>
      </c>
      <c r="J450" s="860" t="s">
        <v>17436</v>
      </c>
    </row>
    <row r="451" spans="1:10" ht="36" x14ac:dyDescent="0.2">
      <c r="A451" s="847" t="s">
        <v>17437</v>
      </c>
      <c r="B451" s="860" t="s">
        <v>17429</v>
      </c>
      <c r="C451" s="847" t="s">
        <v>15306</v>
      </c>
      <c r="D451" s="847" t="s">
        <v>15306</v>
      </c>
      <c r="E451" s="937">
        <v>212897</v>
      </c>
      <c r="F451" s="847" t="s">
        <v>15306</v>
      </c>
      <c r="G451" s="860" t="s">
        <v>17427</v>
      </c>
      <c r="H451" s="849" t="s">
        <v>15306</v>
      </c>
      <c r="I451" s="849" t="s">
        <v>15306</v>
      </c>
      <c r="J451" s="860" t="s">
        <v>17438</v>
      </c>
    </row>
    <row r="452" spans="1:10" ht="36" x14ac:dyDescent="0.2">
      <c r="A452" s="847" t="s">
        <v>17058</v>
      </c>
      <c r="B452" s="860" t="s">
        <v>17439</v>
      </c>
      <c r="C452" s="847" t="s">
        <v>15306</v>
      </c>
      <c r="D452" s="847" t="s">
        <v>15306</v>
      </c>
      <c r="E452" s="937">
        <v>2799993</v>
      </c>
      <c r="F452" s="847" t="s">
        <v>15306</v>
      </c>
      <c r="G452" s="860" t="s">
        <v>17427</v>
      </c>
      <c r="H452" s="849" t="s">
        <v>15306</v>
      </c>
      <c r="I452" s="849" t="s">
        <v>15306</v>
      </c>
      <c r="J452" s="860" t="s">
        <v>17440</v>
      </c>
    </row>
    <row r="453" spans="1:10" ht="36" x14ac:dyDescent="0.2">
      <c r="A453" s="847" t="s">
        <v>17441</v>
      </c>
      <c r="B453" s="860" t="s">
        <v>17429</v>
      </c>
      <c r="C453" s="847" t="s">
        <v>15306</v>
      </c>
      <c r="D453" s="847" t="s">
        <v>15306</v>
      </c>
      <c r="E453" s="937">
        <v>35207</v>
      </c>
      <c r="F453" s="847" t="s">
        <v>15306</v>
      </c>
      <c r="G453" s="860" t="s">
        <v>17427</v>
      </c>
      <c r="H453" s="849" t="s">
        <v>15306</v>
      </c>
      <c r="I453" s="849" t="s">
        <v>15306</v>
      </c>
      <c r="J453" s="860" t="s">
        <v>17442</v>
      </c>
    </row>
    <row r="454" spans="1:10" ht="36" x14ac:dyDescent="0.2">
      <c r="A454" s="847" t="s">
        <v>17443</v>
      </c>
      <c r="B454" s="860" t="s">
        <v>17439</v>
      </c>
      <c r="C454" s="847" t="s">
        <v>15306</v>
      </c>
      <c r="D454" s="847" t="s">
        <v>15306</v>
      </c>
      <c r="E454" s="937">
        <v>4416860</v>
      </c>
      <c r="F454" s="847" t="s">
        <v>15306</v>
      </c>
      <c r="G454" s="860" t="s">
        <v>17427</v>
      </c>
      <c r="H454" s="849" t="s">
        <v>15306</v>
      </c>
      <c r="I454" s="849" t="s">
        <v>15306</v>
      </c>
      <c r="J454" s="860" t="s">
        <v>17444</v>
      </c>
    </row>
    <row r="455" spans="1:10" ht="36" x14ac:dyDescent="0.2">
      <c r="A455" s="847" t="s">
        <v>17445</v>
      </c>
      <c r="B455" s="860" t="s">
        <v>16993</v>
      </c>
      <c r="C455" s="847" t="s">
        <v>15306</v>
      </c>
      <c r="D455" s="847" t="s">
        <v>15306</v>
      </c>
      <c r="E455" s="937">
        <v>9008100</v>
      </c>
      <c r="F455" s="847" t="s">
        <v>15306</v>
      </c>
      <c r="G455" s="860" t="s">
        <v>17427</v>
      </c>
      <c r="H455" s="849" t="s">
        <v>15306</v>
      </c>
      <c r="I455" s="849" t="s">
        <v>15306</v>
      </c>
      <c r="J455" s="860" t="s">
        <v>17446</v>
      </c>
    </row>
    <row r="456" spans="1:10" ht="36" x14ac:dyDescent="0.2">
      <c r="A456" s="847" t="s">
        <v>17447</v>
      </c>
      <c r="B456" s="860" t="s">
        <v>17335</v>
      </c>
      <c r="C456" s="847" t="s">
        <v>15306</v>
      </c>
      <c r="D456" s="847" t="s">
        <v>15306</v>
      </c>
      <c r="E456" s="937">
        <v>135600</v>
      </c>
      <c r="F456" s="847" t="s">
        <v>15306</v>
      </c>
      <c r="G456" s="860" t="s">
        <v>17427</v>
      </c>
      <c r="H456" s="849" t="s">
        <v>15306</v>
      </c>
      <c r="I456" s="849" t="s">
        <v>15306</v>
      </c>
      <c r="J456" s="860" t="s">
        <v>17448</v>
      </c>
    </row>
    <row r="457" spans="1:10" ht="36" x14ac:dyDescent="0.2">
      <c r="A457" s="847" t="s">
        <v>17092</v>
      </c>
      <c r="B457" s="860" t="s">
        <v>17335</v>
      </c>
      <c r="C457" s="847" t="s">
        <v>15306</v>
      </c>
      <c r="D457" s="847" t="s">
        <v>15306</v>
      </c>
      <c r="E457" s="937">
        <v>230684</v>
      </c>
      <c r="F457" s="847" t="s">
        <v>15306</v>
      </c>
      <c r="G457" s="860" t="s">
        <v>17427</v>
      </c>
      <c r="H457" s="849" t="s">
        <v>15306</v>
      </c>
      <c r="I457" s="849" t="s">
        <v>15306</v>
      </c>
      <c r="J457" s="860" t="s">
        <v>17449</v>
      </c>
    </row>
    <row r="458" spans="1:10" ht="24" x14ac:dyDescent="0.2">
      <c r="A458" s="847" t="s">
        <v>17450</v>
      </c>
      <c r="B458" s="860" t="s">
        <v>17335</v>
      </c>
      <c r="C458" s="847" t="s">
        <v>15306</v>
      </c>
      <c r="D458" s="847" t="s">
        <v>15306</v>
      </c>
      <c r="E458" s="937">
        <v>167000</v>
      </c>
      <c r="F458" s="847" t="s">
        <v>15306</v>
      </c>
      <c r="G458" s="860" t="s">
        <v>17427</v>
      </c>
      <c r="H458" s="849" t="s">
        <v>15306</v>
      </c>
      <c r="I458" s="849" t="s">
        <v>15306</v>
      </c>
      <c r="J458" s="860" t="s">
        <v>17451</v>
      </c>
    </row>
    <row r="459" spans="1:10" ht="24" x14ac:dyDescent="0.2">
      <c r="A459" s="847" t="s">
        <v>17452</v>
      </c>
      <c r="B459" s="860" t="s">
        <v>17335</v>
      </c>
      <c r="C459" s="847" t="s">
        <v>15306</v>
      </c>
      <c r="D459" s="847" t="s">
        <v>15306</v>
      </c>
      <c r="E459" s="937">
        <v>45000</v>
      </c>
      <c r="F459" s="847" t="s">
        <v>15306</v>
      </c>
      <c r="G459" s="860" t="s">
        <v>17427</v>
      </c>
      <c r="H459" s="849" t="s">
        <v>15306</v>
      </c>
      <c r="I459" s="849" t="s">
        <v>15306</v>
      </c>
      <c r="J459" s="860" t="s">
        <v>17453</v>
      </c>
    </row>
    <row r="460" spans="1:10" ht="24" x14ac:dyDescent="0.2">
      <c r="A460" s="847" t="s">
        <v>17454</v>
      </c>
      <c r="B460" s="860" t="s">
        <v>17335</v>
      </c>
      <c r="C460" s="847" t="s">
        <v>15306</v>
      </c>
      <c r="D460" s="847" t="s">
        <v>15306</v>
      </c>
      <c r="E460" s="937">
        <v>45000</v>
      </c>
      <c r="F460" s="847" t="s">
        <v>15306</v>
      </c>
      <c r="G460" s="860" t="s">
        <v>17427</v>
      </c>
      <c r="H460" s="849" t="s">
        <v>15306</v>
      </c>
      <c r="I460" s="849" t="s">
        <v>15306</v>
      </c>
      <c r="J460" s="860" t="s">
        <v>17455</v>
      </c>
    </row>
    <row r="461" spans="1:10" ht="24" x14ac:dyDescent="0.2">
      <c r="A461" s="847" t="s">
        <v>17456</v>
      </c>
      <c r="B461" s="860" t="s">
        <v>17335</v>
      </c>
      <c r="C461" s="847" t="s">
        <v>15306</v>
      </c>
      <c r="D461" s="847" t="s">
        <v>15306</v>
      </c>
      <c r="E461" s="937">
        <v>230000</v>
      </c>
      <c r="F461" s="847" t="s">
        <v>15306</v>
      </c>
      <c r="G461" s="860" t="s">
        <v>17427</v>
      </c>
      <c r="H461" s="849" t="s">
        <v>15306</v>
      </c>
      <c r="I461" s="849" t="s">
        <v>15306</v>
      </c>
      <c r="J461" s="860" t="s">
        <v>17457</v>
      </c>
    </row>
    <row r="462" spans="1:10" ht="24" x14ac:dyDescent="0.2">
      <c r="A462" s="847" t="s">
        <v>17458</v>
      </c>
      <c r="B462" s="860" t="s">
        <v>17335</v>
      </c>
      <c r="C462" s="847" t="s">
        <v>15306</v>
      </c>
      <c r="D462" s="847" t="s">
        <v>15306</v>
      </c>
      <c r="E462" s="937">
        <v>100000</v>
      </c>
      <c r="F462" s="847" t="s">
        <v>15306</v>
      </c>
      <c r="G462" s="860" t="s">
        <v>17427</v>
      </c>
      <c r="H462" s="849" t="s">
        <v>15306</v>
      </c>
      <c r="I462" s="849" t="s">
        <v>15306</v>
      </c>
      <c r="J462" s="860" t="s">
        <v>17457</v>
      </c>
    </row>
    <row r="463" spans="1:10" ht="24" x14ac:dyDescent="0.2">
      <c r="A463" s="847" t="s">
        <v>17088</v>
      </c>
      <c r="B463" s="860" t="s">
        <v>16993</v>
      </c>
      <c r="C463" s="847" t="s">
        <v>15306</v>
      </c>
      <c r="D463" s="847" t="s">
        <v>15306</v>
      </c>
      <c r="E463" s="937">
        <v>7199342</v>
      </c>
      <c r="F463" s="847" t="s">
        <v>15306</v>
      </c>
      <c r="G463" s="860" t="s">
        <v>17427</v>
      </c>
      <c r="H463" s="849" t="s">
        <v>15306</v>
      </c>
      <c r="I463" s="849" t="s">
        <v>15306</v>
      </c>
      <c r="J463" s="860" t="s">
        <v>17459</v>
      </c>
    </row>
    <row r="464" spans="1:10" ht="36" x14ac:dyDescent="0.2">
      <c r="A464" s="847" t="s">
        <v>16200</v>
      </c>
      <c r="B464" s="860" t="s">
        <v>16993</v>
      </c>
      <c r="C464" s="847" t="s">
        <v>15306</v>
      </c>
      <c r="D464" s="847" t="s">
        <v>15306</v>
      </c>
      <c r="E464" s="937">
        <v>2032200</v>
      </c>
      <c r="F464" s="847" t="s">
        <v>15306</v>
      </c>
      <c r="G464" s="860" t="s">
        <v>17427</v>
      </c>
      <c r="H464" s="849" t="s">
        <v>15306</v>
      </c>
      <c r="I464" s="849" t="s">
        <v>15306</v>
      </c>
      <c r="J464" s="860" t="s">
        <v>17460</v>
      </c>
    </row>
    <row r="465" spans="1:10" ht="36" x14ac:dyDescent="0.2">
      <c r="A465" s="847" t="s">
        <v>17461</v>
      </c>
      <c r="B465" s="860" t="s">
        <v>17429</v>
      </c>
      <c r="C465" s="847" t="s">
        <v>15306</v>
      </c>
      <c r="D465" s="847" t="s">
        <v>15306</v>
      </c>
      <c r="E465" s="937">
        <v>1887979</v>
      </c>
      <c r="F465" s="847" t="s">
        <v>15306</v>
      </c>
      <c r="G465" s="860" t="s">
        <v>17427</v>
      </c>
      <c r="H465" s="849" t="s">
        <v>15306</v>
      </c>
      <c r="I465" s="849" t="s">
        <v>15306</v>
      </c>
      <c r="J465" s="860" t="s">
        <v>17436</v>
      </c>
    </row>
    <row r="466" spans="1:10" ht="24" x14ac:dyDescent="0.2">
      <c r="A466" s="847" t="s">
        <v>17462</v>
      </c>
      <c r="B466" s="860" t="s">
        <v>17335</v>
      </c>
      <c r="C466" s="847" t="s">
        <v>15306</v>
      </c>
      <c r="D466" s="847" t="s">
        <v>15306</v>
      </c>
      <c r="E466" s="937">
        <v>266200</v>
      </c>
      <c r="F466" s="847" t="s">
        <v>15306</v>
      </c>
      <c r="G466" s="860" t="s">
        <v>17427</v>
      </c>
      <c r="H466" s="849" t="s">
        <v>15306</v>
      </c>
      <c r="I466" s="849" t="s">
        <v>15306</v>
      </c>
      <c r="J466" s="860" t="s">
        <v>17436</v>
      </c>
    </row>
    <row r="467" spans="1:10" ht="36" x14ac:dyDescent="0.2">
      <c r="A467" s="847" t="s">
        <v>17463</v>
      </c>
      <c r="B467" s="860" t="s">
        <v>16993</v>
      </c>
      <c r="C467" s="847" t="s">
        <v>15306</v>
      </c>
      <c r="D467" s="847" t="s">
        <v>15306</v>
      </c>
      <c r="E467" s="937">
        <v>450000</v>
      </c>
      <c r="F467" s="847" t="s">
        <v>15306</v>
      </c>
      <c r="G467" s="860" t="s">
        <v>17427</v>
      </c>
      <c r="H467" s="849" t="s">
        <v>15306</v>
      </c>
      <c r="I467" s="849" t="s">
        <v>15306</v>
      </c>
      <c r="J467" s="860" t="s">
        <v>17464</v>
      </c>
    </row>
    <row r="468" spans="1:10" ht="36" x14ac:dyDescent="0.2">
      <c r="A468" s="847" t="s">
        <v>17061</v>
      </c>
      <c r="B468" s="860" t="s">
        <v>17335</v>
      </c>
      <c r="C468" s="847" t="s">
        <v>15306</v>
      </c>
      <c r="D468" s="847" t="s">
        <v>15306</v>
      </c>
      <c r="E468" s="937">
        <v>275000</v>
      </c>
      <c r="F468" s="847" t="s">
        <v>15306</v>
      </c>
      <c r="G468" s="860" t="s">
        <v>17427</v>
      </c>
      <c r="H468" s="849" t="s">
        <v>15306</v>
      </c>
      <c r="I468" s="849" t="s">
        <v>15306</v>
      </c>
      <c r="J468" s="860" t="s">
        <v>17464</v>
      </c>
    </row>
    <row r="469" spans="1:10" ht="24" x14ac:dyDescent="0.2">
      <c r="A469" s="847" t="s">
        <v>17465</v>
      </c>
      <c r="B469" s="860" t="s">
        <v>17335</v>
      </c>
      <c r="C469" s="847" t="s">
        <v>15306</v>
      </c>
      <c r="D469" s="847" t="s">
        <v>15306</v>
      </c>
      <c r="E469" s="937">
        <v>42000</v>
      </c>
      <c r="F469" s="847" t="s">
        <v>15306</v>
      </c>
      <c r="G469" s="860" t="s">
        <v>17427</v>
      </c>
      <c r="H469" s="849" t="s">
        <v>15306</v>
      </c>
      <c r="I469" s="849" t="s">
        <v>15306</v>
      </c>
      <c r="J469" s="860" t="s">
        <v>17466</v>
      </c>
    </row>
    <row r="470" spans="1:10" ht="24" x14ac:dyDescent="0.2">
      <c r="A470" s="847" t="s">
        <v>17467</v>
      </c>
      <c r="B470" s="860" t="s">
        <v>17335</v>
      </c>
      <c r="C470" s="847" t="s">
        <v>15306</v>
      </c>
      <c r="D470" s="847" t="s">
        <v>15306</v>
      </c>
      <c r="E470" s="937">
        <v>129980</v>
      </c>
      <c r="F470" s="847" t="s">
        <v>15306</v>
      </c>
      <c r="G470" s="860" t="s">
        <v>17427</v>
      </c>
      <c r="H470" s="849" t="s">
        <v>15306</v>
      </c>
      <c r="I470" s="849" t="s">
        <v>15306</v>
      </c>
      <c r="J470" s="860" t="s">
        <v>17468</v>
      </c>
    </row>
    <row r="471" spans="1:10" ht="36" x14ac:dyDescent="0.2">
      <c r="A471" s="847" t="s">
        <v>17076</v>
      </c>
      <c r="B471" s="860" t="s">
        <v>17469</v>
      </c>
      <c r="C471" s="847" t="s">
        <v>15306</v>
      </c>
      <c r="D471" s="847" t="s">
        <v>15306</v>
      </c>
      <c r="E471" s="937">
        <v>361603</v>
      </c>
      <c r="F471" s="847" t="s">
        <v>15306</v>
      </c>
      <c r="G471" s="860" t="s">
        <v>17427</v>
      </c>
      <c r="H471" s="849" t="s">
        <v>15306</v>
      </c>
      <c r="I471" s="849" t="s">
        <v>15306</v>
      </c>
      <c r="J471" s="860" t="s">
        <v>17455</v>
      </c>
    </row>
    <row r="472" spans="1:10" ht="36" x14ac:dyDescent="0.2">
      <c r="A472" s="847" t="s">
        <v>17470</v>
      </c>
      <c r="B472" s="860" t="s">
        <v>17469</v>
      </c>
      <c r="C472" s="847" t="s">
        <v>15306</v>
      </c>
      <c r="D472" s="847" t="s">
        <v>15306</v>
      </c>
      <c r="E472" s="937">
        <v>1094400</v>
      </c>
      <c r="F472" s="847" t="s">
        <v>15306</v>
      </c>
      <c r="G472" s="860" t="s">
        <v>17427</v>
      </c>
      <c r="H472" s="849" t="s">
        <v>15306</v>
      </c>
      <c r="I472" s="849" t="s">
        <v>15306</v>
      </c>
      <c r="J472" s="860" t="s">
        <v>17471</v>
      </c>
    </row>
    <row r="473" spans="1:10" ht="36" x14ac:dyDescent="0.2">
      <c r="A473" s="847" t="s">
        <v>17472</v>
      </c>
      <c r="B473" s="860" t="s">
        <v>15306</v>
      </c>
      <c r="C473" s="847" t="s">
        <v>15306</v>
      </c>
      <c r="D473" s="847" t="s">
        <v>15306</v>
      </c>
      <c r="E473" s="937">
        <v>214000</v>
      </c>
      <c r="F473" s="847" t="s">
        <v>15306</v>
      </c>
      <c r="G473" s="860" t="s">
        <v>17427</v>
      </c>
      <c r="H473" s="849" t="s">
        <v>15306</v>
      </c>
      <c r="I473" s="849" t="s">
        <v>15306</v>
      </c>
      <c r="J473" s="860" t="s">
        <v>17473</v>
      </c>
    </row>
    <row r="474" spans="1:10" ht="36" x14ac:dyDescent="0.2">
      <c r="A474" s="847" t="s">
        <v>17063</v>
      </c>
      <c r="B474" s="860" t="s">
        <v>15306</v>
      </c>
      <c r="C474" s="847" t="s">
        <v>15306</v>
      </c>
      <c r="D474" s="847" t="s">
        <v>15306</v>
      </c>
      <c r="E474" s="937">
        <v>70000</v>
      </c>
      <c r="F474" s="847" t="s">
        <v>15306</v>
      </c>
      <c r="G474" s="860" t="s">
        <v>17427</v>
      </c>
      <c r="H474" s="849" t="s">
        <v>15306</v>
      </c>
      <c r="I474" s="849" t="s">
        <v>15306</v>
      </c>
      <c r="J474" s="860" t="s">
        <v>17474</v>
      </c>
    </row>
    <row r="475" spans="1:10" ht="24" x14ac:dyDescent="0.2">
      <c r="A475" s="847" t="s">
        <v>17074</v>
      </c>
      <c r="B475" s="860" t="s">
        <v>15306</v>
      </c>
      <c r="C475" s="847" t="s">
        <v>15306</v>
      </c>
      <c r="D475" s="847" t="s">
        <v>15306</v>
      </c>
      <c r="E475" s="937"/>
      <c r="F475" s="847" t="s">
        <v>15306</v>
      </c>
      <c r="G475" s="860" t="s">
        <v>17427</v>
      </c>
      <c r="H475" s="849" t="s">
        <v>15306</v>
      </c>
      <c r="I475" s="849" t="s">
        <v>15306</v>
      </c>
      <c r="J475" s="860" t="s">
        <v>17475</v>
      </c>
    </row>
    <row r="476" spans="1:10" ht="24" x14ac:dyDescent="0.2">
      <c r="A476" s="847" t="s">
        <v>17476</v>
      </c>
      <c r="B476" s="860" t="s">
        <v>16993</v>
      </c>
      <c r="C476" s="847" t="s">
        <v>15306</v>
      </c>
      <c r="D476" s="847" t="s">
        <v>15306</v>
      </c>
      <c r="E476" s="937"/>
      <c r="F476" s="847" t="s">
        <v>15306</v>
      </c>
      <c r="G476" s="860" t="s">
        <v>17427</v>
      </c>
      <c r="H476" s="849" t="s">
        <v>15306</v>
      </c>
      <c r="I476" s="849" t="s">
        <v>15306</v>
      </c>
      <c r="J476" s="860" t="s">
        <v>17433</v>
      </c>
    </row>
    <row r="477" spans="1:10" ht="36" x14ac:dyDescent="0.2">
      <c r="A477" s="847" t="s">
        <v>17086</v>
      </c>
      <c r="B477" s="860" t="s">
        <v>16993</v>
      </c>
      <c r="C477" s="847" t="s">
        <v>15306</v>
      </c>
      <c r="D477" s="847" t="s">
        <v>15306</v>
      </c>
      <c r="E477" s="937">
        <v>1394000</v>
      </c>
      <c r="F477" s="847" t="s">
        <v>15306</v>
      </c>
      <c r="G477" s="860" t="s">
        <v>17427</v>
      </c>
      <c r="H477" s="849" t="s">
        <v>15306</v>
      </c>
      <c r="I477" s="849" t="s">
        <v>15306</v>
      </c>
      <c r="J477" s="860" t="s">
        <v>17477</v>
      </c>
    </row>
    <row r="478" spans="1:10" ht="36" x14ac:dyDescent="0.2">
      <c r="A478" s="847" t="s">
        <v>17090</v>
      </c>
      <c r="B478" s="860" t="s">
        <v>16993</v>
      </c>
      <c r="C478" s="847" t="s">
        <v>15306</v>
      </c>
      <c r="D478" s="847" t="s">
        <v>15306</v>
      </c>
      <c r="E478" s="937">
        <v>788080</v>
      </c>
      <c r="F478" s="847" t="s">
        <v>15306</v>
      </c>
      <c r="G478" s="860" t="s">
        <v>17427</v>
      </c>
      <c r="H478" s="849" t="s">
        <v>15306</v>
      </c>
      <c r="I478" s="849" t="s">
        <v>15306</v>
      </c>
      <c r="J478" s="860" t="s">
        <v>17478</v>
      </c>
    </row>
    <row r="479" spans="1:10" ht="36" x14ac:dyDescent="0.2">
      <c r="A479" s="847" t="s">
        <v>17479</v>
      </c>
      <c r="B479" s="860" t="s">
        <v>16119</v>
      </c>
      <c r="C479" s="847" t="s">
        <v>15306</v>
      </c>
      <c r="D479" s="847" t="s">
        <v>15306</v>
      </c>
      <c r="E479" s="937">
        <v>75004</v>
      </c>
      <c r="F479" s="847" t="s">
        <v>15306</v>
      </c>
      <c r="G479" s="860" t="s">
        <v>17427</v>
      </c>
      <c r="H479" s="849" t="s">
        <v>15306</v>
      </c>
      <c r="I479" s="849" t="s">
        <v>15306</v>
      </c>
      <c r="J479" s="860" t="s">
        <v>17480</v>
      </c>
    </row>
    <row r="480" spans="1:10" ht="36" x14ac:dyDescent="0.2">
      <c r="A480" s="847" t="s">
        <v>17085</v>
      </c>
      <c r="B480" s="860" t="s">
        <v>16119</v>
      </c>
      <c r="C480" s="847" t="s">
        <v>15306</v>
      </c>
      <c r="D480" s="847" t="s">
        <v>15306</v>
      </c>
      <c r="E480" s="937">
        <v>145013</v>
      </c>
      <c r="F480" s="847" t="s">
        <v>15306</v>
      </c>
      <c r="G480" s="860" t="s">
        <v>17427</v>
      </c>
      <c r="H480" s="849" t="s">
        <v>15306</v>
      </c>
      <c r="I480" s="849" t="s">
        <v>15306</v>
      </c>
      <c r="J480" s="860" t="s">
        <v>17480</v>
      </c>
    </row>
    <row r="481" spans="1:10" ht="36" x14ac:dyDescent="0.2">
      <c r="A481" s="847" t="s">
        <v>17089</v>
      </c>
      <c r="B481" s="860" t="s">
        <v>16993</v>
      </c>
      <c r="C481" s="847" t="s">
        <v>15306</v>
      </c>
      <c r="D481" s="847" t="s">
        <v>15306</v>
      </c>
      <c r="E481" s="937">
        <v>2714472</v>
      </c>
      <c r="F481" s="847" t="s">
        <v>15306</v>
      </c>
      <c r="G481" s="860" t="s">
        <v>17427</v>
      </c>
      <c r="H481" s="849" t="s">
        <v>15306</v>
      </c>
      <c r="I481" s="849" t="s">
        <v>15306</v>
      </c>
      <c r="J481" s="860" t="s">
        <v>17481</v>
      </c>
    </row>
    <row r="482" spans="1:10" ht="36" x14ac:dyDescent="0.2">
      <c r="A482" s="847" t="s">
        <v>17025</v>
      </c>
      <c r="B482" s="860" t="s">
        <v>16119</v>
      </c>
      <c r="C482" s="847" t="s">
        <v>15306</v>
      </c>
      <c r="D482" s="847" t="s">
        <v>15306</v>
      </c>
      <c r="E482" s="937">
        <v>230443</v>
      </c>
      <c r="F482" s="847" t="s">
        <v>15306</v>
      </c>
      <c r="G482" s="860" t="s">
        <v>17427</v>
      </c>
      <c r="H482" s="849" t="s">
        <v>15306</v>
      </c>
      <c r="I482" s="849" t="s">
        <v>15306</v>
      </c>
      <c r="J482" s="860" t="s">
        <v>17482</v>
      </c>
    </row>
    <row r="483" spans="1:10" ht="36" x14ac:dyDescent="0.2">
      <c r="A483" s="847" t="s">
        <v>17064</v>
      </c>
      <c r="B483" s="860" t="s">
        <v>16119</v>
      </c>
      <c r="C483" s="847" t="s">
        <v>15306</v>
      </c>
      <c r="D483" s="847" t="s">
        <v>15306</v>
      </c>
      <c r="E483" s="937">
        <v>105456</v>
      </c>
      <c r="F483" s="847" t="s">
        <v>15306</v>
      </c>
      <c r="G483" s="860" t="s">
        <v>17427</v>
      </c>
      <c r="H483" s="849" t="s">
        <v>15306</v>
      </c>
      <c r="I483" s="849" t="s">
        <v>15306</v>
      </c>
      <c r="J483" s="860" t="s">
        <v>17483</v>
      </c>
    </row>
    <row r="484" spans="1:10" ht="36" x14ac:dyDescent="0.2">
      <c r="A484" s="847" t="s">
        <v>17065</v>
      </c>
      <c r="B484" s="860" t="s">
        <v>16119</v>
      </c>
      <c r="C484" s="847" t="s">
        <v>15306</v>
      </c>
      <c r="D484" s="847" t="s">
        <v>15306</v>
      </c>
      <c r="E484" s="937">
        <v>157632</v>
      </c>
      <c r="F484" s="847" t="s">
        <v>15306</v>
      </c>
      <c r="G484" s="860" t="s">
        <v>17427</v>
      </c>
      <c r="H484" s="849" t="s">
        <v>15306</v>
      </c>
      <c r="I484" s="849" t="s">
        <v>15306</v>
      </c>
      <c r="J484" s="860" t="s">
        <v>17483</v>
      </c>
    </row>
    <row r="485" spans="1:10" ht="36" x14ac:dyDescent="0.2">
      <c r="A485" s="847" t="s">
        <v>17091</v>
      </c>
      <c r="B485" s="860" t="s">
        <v>16119</v>
      </c>
      <c r="C485" s="847" t="s">
        <v>15306</v>
      </c>
      <c r="D485" s="847" t="s">
        <v>15306</v>
      </c>
      <c r="E485" s="937">
        <v>312000</v>
      </c>
      <c r="F485" s="847" t="s">
        <v>15306</v>
      </c>
      <c r="G485" s="860" t="s">
        <v>17427</v>
      </c>
      <c r="H485" s="849" t="s">
        <v>15306</v>
      </c>
      <c r="I485" s="849" t="s">
        <v>15306</v>
      </c>
      <c r="J485" s="860" t="s">
        <v>17484</v>
      </c>
    </row>
    <row r="486" spans="1:10" ht="36" x14ac:dyDescent="0.2">
      <c r="A486" s="847" t="s">
        <v>17087</v>
      </c>
      <c r="B486" s="860" t="s">
        <v>16119</v>
      </c>
      <c r="C486" s="847" t="s">
        <v>15306</v>
      </c>
      <c r="D486" s="847" t="s">
        <v>15306</v>
      </c>
      <c r="E486" s="937">
        <v>332992</v>
      </c>
      <c r="F486" s="847" t="s">
        <v>15306</v>
      </c>
      <c r="G486" s="860" t="s">
        <v>17427</v>
      </c>
      <c r="H486" s="849" t="s">
        <v>15306</v>
      </c>
      <c r="I486" s="849" t="s">
        <v>15306</v>
      </c>
      <c r="J486" s="860" t="s">
        <v>17485</v>
      </c>
    </row>
    <row r="487" spans="1:10" ht="36" x14ac:dyDescent="0.2">
      <c r="A487" s="847" t="s">
        <v>17082</v>
      </c>
      <c r="B487" s="860" t="s">
        <v>16119</v>
      </c>
      <c r="C487" s="847" t="s">
        <v>15306</v>
      </c>
      <c r="D487" s="847" t="s">
        <v>15306</v>
      </c>
      <c r="E487" s="937">
        <v>57000</v>
      </c>
      <c r="F487" s="847" t="s">
        <v>15306</v>
      </c>
      <c r="G487" s="860" t="s">
        <v>17427</v>
      </c>
      <c r="H487" s="849" t="s">
        <v>15306</v>
      </c>
      <c r="I487" s="849" t="s">
        <v>15306</v>
      </c>
      <c r="J487" s="860" t="s">
        <v>17486</v>
      </c>
    </row>
    <row r="488" spans="1:10" ht="48" x14ac:dyDescent="0.2">
      <c r="A488" s="847" t="s">
        <v>16165</v>
      </c>
      <c r="B488" s="860" t="s">
        <v>16993</v>
      </c>
      <c r="C488" s="847" t="s">
        <v>15306</v>
      </c>
      <c r="D488" s="847" t="s">
        <v>15306</v>
      </c>
      <c r="E488" s="937">
        <v>2957336</v>
      </c>
      <c r="F488" s="847" t="s">
        <v>15306</v>
      </c>
      <c r="G488" s="860" t="s">
        <v>17427</v>
      </c>
      <c r="H488" s="849" t="s">
        <v>15306</v>
      </c>
      <c r="I488" s="849" t="s">
        <v>15306</v>
      </c>
      <c r="J488" s="860" t="s">
        <v>17487</v>
      </c>
    </row>
    <row r="489" spans="1:10" ht="48" x14ac:dyDescent="0.2">
      <c r="A489" s="847" t="s">
        <v>16187</v>
      </c>
      <c r="B489" s="860" t="s">
        <v>16119</v>
      </c>
      <c r="C489" s="847" t="s">
        <v>15306</v>
      </c>
      <c r="D489" s="847" t="s">
        <v>15306</v>
      </c>
      <c r="E489" s="937">
        <v>271005</v>
      </c>
      <c r="F489" s="847" t="s">
        <v>15306</v>
      </c>
      <c r="G489" s="860" t="s">
        <v>17427</v>
      </c>
      <c r="H489" s="849" t="s">
        <v>15306</v>
      </c>
      <c r="I489" s="849" t="s">
        <v>15306</v>
      </c>
      <c r="J489" s="860" t="s">
        <v>17488</v>
      </c>
    </row>
    <row r="490" spans="1:10" ht="48" x14ac:dyDescent="0.2">
      <c r="A490" s="847" t="s">
        <v>17489</v>
      </c>
      <c r="B490" s="860" t="s">
        <v>16119</v>
      </c>
      <c r="C490" s="847" t="s">
        <v>15306</v>
      </c>
      <c r="D490" s="847" t="s">
        <v>15306</v>
      </c>
      <c r="E490" s="937">
        <v>256416</v>
      </c>
      <c r="F490" s="847" t="s">
        <v>15306</v>
      </c>
      <c r="G490" s="860" t="s">
        <v>17427</v>
      </c>
      <c r="H490" s="849" t="s">
        <v>15306</v>
      </c>
      <c r="I490" s="849" t="s">
        <v>15306</v>
      </c>
      <c r="J490" s="860" t="s">
        <v>17490</v>
      </c>
    </row>
    <row r="491" spans="1:10" ht="36" x14ac:dyDescent="0.2">
      <c r="A491" s="847" t="s">
        <v>17030</v>
      </c>
      <c r="B491" s="860" t="s">
        <v>16993</v>
      </c>
      <c r="C491" s="847" t="s">
        <v>15306</v>
      </c>
      <c r="D491" s="847" t="s">
        <v>15306</v>
      </c>
      <c r="E491" s="937">
        <v>445000</v>
      </c>
      <c r="F491" s="847" t="s">
        <v>15306</v>
      </c>
      <c r="G491" s="860" t="s">
        <v>17427</v>
      </c>
      <c r="H491" s="849" t="s">
        <v>15306</v>
      </c>
      <c r="I491" s="849" t="s">
        <v>15306</v>
      </c>
      <c r="J491" s="860" t="s">
        <v>17491</v>
      </c>
    </row>
    <row r="492" spans="1:10" ht="36" x14ac:dyDescent="0.2">
      <c r="A492" s="847" t="s">
        <v>17034</v>
      </c>
      <c r="B492" s="860" t="s">
        <v>16993</v>
      </c>
      <c r="C492" s="847" t="s">
        <v>15306</v>
      </c>
      <c r="D492" s="847" t="s">
        <v>15306</v>
      </c>
      <c r="E492" s="938">
        <v>400000</v>
      </c>
      <c r="F492" s="847" t="s">
        <v>15306</v>
      </c>
      <c r="G492" s="860" t="s">
        <v>17427</v>
      </c>
      <c r="H492" s="849" t="s">
        <v>15306</v>
      </c>
      <c r="I492" s="849" t="s">
        <v>15306</v>
      </c>
      <c r="J492" s="860" t="s">
        <v>17491</v>
      </c>
    </row>
    <row r="493" spans="1:10" ht="84" x14ac:dyDescent="0.2">
      <c r="A493" s="847" t="s">
        <v>17492</v>
      </c>
      <c r="B493" s="847" t="s">
        <v>15982</v>
      </c>
      <c r="C493" s="847" t="s">
        <v>17155</v>
      </c>
      <c r="D493" s="847" t="s">
        <v>15306</v>
      </c>
      <c r="E493" s="883">
        <v>296443960.80000001</v>
      </c>
      <c r="F493" s="847" t="s">
        <v>15306</v>
      </c>
      <c r="G493" s="860" t="s">
        <v>15306</v>
      </c>
      <c r="H493" s="886" t="s">
        <v>15306</v>
      </c>
      <c r="I493" s="860" t="s">
        <v>17493</v>
      </c>
      <c r="J493" s="860" t="s">
        <v>15306</v>
      </c>
    </row>
    <row r="494" spans="1:10" ht="72" x14ac:dyDescent="0.2">
      <c r="A494" s="847" t="s">
        <v>17494</v>
      </c>
      <c r="B494" s="847" t="s">
        <v>15982</v>
      </c>
      <c r="C494" s="847" t="s">
        <v>17155</v>
      </c>
      <c r="D494" s="847" t="s">
        <v>15306</v>
      </c>
      <c r="E494" s="883">
        <v>249171448.40000001</v>
      </c>
      <c r="F494" s="847" t="s">
        <v>15306</v>
      </c>
      <c r="G494" s="860" t="s">
        <v>15306</v>
      </c>
      <c r="H494" s="886" t="s">
        <v>15306</v>
      </c>
      <c r="I494" s="860" t="s">
        <v>17493</v>
      </c>
      <c r="J494" s="860" t="s">
        <v>15306</v>
      </c>
    </row>
    <row r="495" spans="1:10" ht="72" x14ac:dyDescent="0.2">
      <c r="A495" s="847" t="s">
        <v>17495</v>
      </c>
      <c r="B495" s="847" t="s">
        <v>15982</v>
      </c>
      <c r="C495" s="847" t="s">
        <v>17155</v>
      </c>
      <c r="D495" s="847" t="s">
        <v>15306</v>
      </c>
      <c r="E495" s="883">
        <v>494570245.60000002</v>
      </c>
      <c r="F495" s="847" t="s">
        <v>15306</v>
      </c>
      <c r="G495" s="860" t="s">
        <v>15306</v>
      </c>
      <c r="H495" s="886" t="s">
        <v>15306</v>
      </c>
      <c r="I495" s="860" t="s">
        <v>17493</v>
      </c>
      <c r="J495" s="860" t="s">
        <v>15306</v>
      </c>
    </row>
    <row r="496" spans="1:10" ht="108" x14ac:dyDescent="0.2">
      <c r="A496" s="847" t="s">
        <v>17496</v>
      </c>
      <c r="B496" s="847" t="s">
        <v>15982</v>
      </c>
      <c r="C496" s="847" t="s">
        <v>17155</v>
      </c>
      <c r="D496" s="847" t="s">
        <v>15306</v>
      </c>
      <c r="E496" s="883">
        <v>225336564</v>
      </c>
      <c r="F496" s="847" t="s">
        <v>15306</v>
      </c>
      <c r="G496" s="860" t="s">
        <v>15306</v>
      </c>
      <c r="H496" s="886" t="s">
        <v>15306</v>
      </c>
      <c r="I496" s="860" t="s">
        <v>17493</v>
      </c>
      <c r="J496" s="860" t="s">
        <v>15306</v>
      </c>
    </row>
    <row r="497" spans="1:10" ht="96" x14ac:dyDescent="0.2">
      <c r="A497" s="847" t="s">
        <v>17497</v>
      </c>
      <c r="B497" s="847" t="s">
        <v>15982</v>
      </c>
      <c r="C497" s="847" t="s">
        <v>17155</v>
      </c>
      <c r="D497" s="847" t="s">
        <v>15306</v>
      </c>
      <c r="E497" s="883">
        <v>304534537.60000002</v>
      </c>
      <c r="F497" s="847" t="s">
        <v>15306</v>
      </c>
      <c r="G497" s="860" t="s">
        <v>15306</v>
      </c>
      <c r="H497" s="886" t="s">
        <v>15306</v>
      </c>
      <c r="I497" s="860" t="s">
        <v>17493</v>
      </c>
      <c r="J497" s="860" t="s">
        <v>15306</v>
      </c>
    </row>
    <row r="498" spans="1:10" ht="36" x14ac:dyDescent="0.2">
      <c r="A498" s="847" t="s">
        <v>17498</v>
      </c>
      <c r="B498" s="847" t="s">
        <v>15982</v>
      </c>
      <c r="C498" s="847" t="s">
        <v>17155</v>
      </c>
      <c r="D498" s="860" t="s">
        <v>15306</v>
      </c>
      <c r="E498" s="939">
        <v>213803825.37</v>
      </c>
      <c r="F498" s="860" t="s">
        <v>15306</v>
      </c>
      <c r="G498" s="860" t="s">
        <v>15306</v>
      </c>
      <c r="H498" s="886" t="s">
        <v>15306</v>
      </c>
      <c r="I498" s="860" t="s">
        <v>17493</v>
      </c>
      <c r="J498" s="860" t="s">
        <v>15306</v>
      </c>
    </row>
    <row r="499" spans="1:10" ht="24" x14ac:dyDescent="0.2">
      <c r="A499" s="847" t="s">
        <v>17499</v>
      </c>
      <c r="B499" s="847" t="s">
        <v>15982</v>
      </c>
      <c r="C499" s="847" t="s">
        <v>17155</v>
      </c>
      <c r="D499" s="847" t="s">
        <v>15306</v>
      </c>
      <c r="E499" s="883">
        <v>72306000</v>
      </c>
      <c r="F499" s="847" t="s">
        <v>15306</v>
      </c>
      <c r="G499" s="860" t="s">
        <v>15306</v>
      </c>
      <c r="H499" s="886" t="s">
        <v>15306</v>
      </c>
      <c r="I499" s="860" t="s">
        <v>17500</v>
      </c>
      <c r="J499" s="860" t="s">
        <v>15306</v>
      </c>
    </row>
    <row r="500" spans="1:10" ht="24" x14ac:dyDescent="0.2">
      <c r="A500" s="847" t="s">
        <v>17501</v>
      </c>
      <c r="B500" s="847" t="s">
        <v>15982</v>
      </c>
      <c r="C500" s="847" t="s">
        <v>17155</v>
      </c>
      <c r="D500" s="847" t="s">
        <v>15306</v>
      </c>
      <c r="E500" s="883">
        <v>41715000</v>
      </c>
      <c r="F500" s="847" t="s">
        <v>15306</v>
      </c>
      <c r="G500" s="860" t="s">
        <v>15306</v>
      </c>
      <c r="H500" s="886" t="s">
        <v>15306</v>
      </c>
      <c r="I500" s="860" t="s">
        <v>17500</v>
      </c>
      <c r="J500" s="860" t="s">
        <v>15306</v>
      </c>
    </row>
    <row r="501" spans="1:10" ht="60" x14ac:dyDescent="0.2">
      <c r="A501" s="847" t="s">
        <v>17502</v>
      </c>
      <c r="B501" s="847" t="s">
        <v>15982</v>
      </c>
      <c r="C501" s="847" t="s">
        <v>17155</v>
      </c>
      <c r="D501" s="847" t="s">
        <v>15306</v>
      </c>
      <c r="E501" s="883">
        <v>95286436.609999999</v>
      </c>
      <c r="F501" s="847" t="s">
        <v>15306</v>
      </c>
      <c r="G501" s="860" t="s">
        <v>15306</v>
      </c>
      <c r="H501" s="886" t="s">
        <v>15306</v>
      </c>
      <c r="I501" s="860" t="s">
        <v>17503</v>
      </c>
      <c r="J501" s="860" t="s">
        <v>15306</v>
      </c>
    </row>
    <row r="502" spans="1:10" ht="60" x14ac:dyDescent="0.2">
      <c r="A502" s="847" t="s">
        <v>17504</v>
      </c>
      <c r="B502" s="847" t="s">
        <v>15982</v>
      </c>
      <c r="C502" s="847" t="s">
        <v>17155</v>
      </c>
      <c r="D502" s="847" t="s">
        <v>15306</v>
      </c>
      <c r="E502" s="883">
        <v>231000920.40000001</v>
      </c>
      <c r="F502" s="847" t="s">
        <v>15306</v>
      </c>
      <c r="G502" s="860" t="s">
        <v>15306</v>
      </c>
      <c r="H502" s="886" t="s">
        <v>15306</v>
      </c>
      <c r="I502" s="860" t="s">
        <v>17503</v>
      </c>
      <c r="J502" s="860" t="s">
        <v>15306</v>
      </c>
    </row>
    <row r="503" spans="1:10" ht="48" x14ac:dyDescent="0.2">
      <c r="A503" s="847" t="s">
        <v>17505</v>
      </c>
      <c r="B503" s="847" t="s">
        <v>16993</v>
      </c>
      <c r="C503" s="847" t="s">
        <v>17155</v>
      </c>
      <c r="D503" s="847" t="s">
        <v>15306</v>
      </c>
      <c r="E503" s="883">
        <v>3610000</v>
      </c>
      <c r="F503" s="847" t="s">
        <v>15306</v>
      </c>
      <c r="G503" s="860" t="s">
        <v>15306</v>
      </c>
      <c r="H503" s="886" t="s">
        <v>15306</v>
      </c>
      <c r="I503" s="860" t="s">
        <v>17506</v>
      </c>
      <c r="J503" s="860" t="s">
        <v>15306</v>
      </c>
    </row>
    <row r="504" spans="1:10" ht="36" x14ac:dyDescent="0.2">
      <c r="A504" s="847" t="s">
        <v>17507</v>
      </c>
      <c r="B504" s="847" t="s">
        <v>16993</v>
      </c>
      <c r="C504" s="847" t="s">
        <v>17155</v>
      </c>
      <c r="D504" s="847" t="s">
        <v>15306</v>
      </c>
      <c r="E504" s="883">
        <v>3500000</v>
      </c>
      <c r="F504" s="847" t="s">
        <v>15306</v>
      </c>
      <c r="G504" s="860" t="s">
        <v>15306</v>
      </c>
      <c r="H504" s="886" t="s">
        <v>15306</v>
      </c>
      <c r="I504" s="860" t="s">
        <v>17506</v>
      </c>
      <c r="J504" s="860" t="s">
        <v>15306</v>
      </c>
    </row>
    <row r="505" spans="1:10" ht="24" x14ac:dyDescent="0.2">
      <c r="A505" s="847" t="s">
        <v>17508</v>
      </c>
      <c r="B505" s="847" t="s">
        <v>16993</v>
      </c>
      <c r="C505" s="847" t="s">
        <v>17155</v>
      </c>
      <c r="D505" s="847" t="s">
        <v>15306</v>
      </c>
      <c r="E505" s="883">
        <v>9000000</v>
      </c>
      <c r="F505" s="847" t="s">
        <v>15306</v>
      </c>
      <c r="G505" s="860" t="s">
        <v>15306</v>
      </c>
      <c r="H505" s="886" t="s">
        <v>15306</v>
      </c>
      <c r="I505" s="860" t="s">
        <v>17506</v>
      </c>
      <c r="J505" s="860" t="s">
        <v>15306</v>
      </c>
    </row>
    <row r="506" spans="1:10" ht="24" x14ac:dyDescent="0.2">
      <c r="A506" s="847" t="s">
        <v>17509</v>
      </c>
      <c r="B506" s="847" t="s">
        <v>16993</v>
      </c>
      <c r="C506" s="847" t="s">
        <v>17155</v>
      </c>
      <c r="D506" s="847" t="s">
        <v>15306</v>
      </c>
      <c r="E506" s="883">
        <v>3000000</v>
      </c>
      <c r="F506" s="847" t="s">
        <v>15306</v>
      </c>
      <c r="G506" s="860" t="s">
        <v>15306</v>
      </c>
      <c r="H506" s="886" t="s">
        <v>15306</v>
      </c>
      <c r="I506" s="860" t="s">
        <v>17506</v>
      </c>
      <c r="J506" s="860" t="s">
        <v>15306</v>
      </c>
    </row>
    <row r="507" spans="1:10" ht="24" x14ac:dyDescent="0.2">
      <c r="A507" s="847" t="s">
        <v>17510</v>
      </c>
      <c r="B507" s="847" t="s">
        <v>16993</v>
      </c>
      <c r="C507" s="847" t="s">
        <v>17155</v>
      </c>
      <c r="D507" s="847" t="s">
        <v>15306</v>
      </c>
      <c r="E507" s="883">
        <v>3000000</v>
      </c>
      <c r="F507" s="847" t="s">
        <v>15306</v>
      </c>
      <c r="G507" s="860" t="s">
        <v>15306</v>
      </c>
      <c r="H507" s="886" t="s">
        <v>15306</v>
      </c>
      <c r="I507" s="860" t="s">
        <v>17506</v>
      </c>
      <c r="J507" s="860" t="s">
        <v>15306</v>
      </c>
    </row>
    <row r="508" spans="1:10" ht="24" x14ac:dyDescent="0.2">
      <c r="A508" s="847" t="s">
        <v>17511</v>
      </c>
      <c r="B508" s="847" t="s">
        <v>16993</v>
      </c>
      <c r="C508" s="847" t="s">
        <v>17155</v>
      </c>
      <c r="D508" s="847" t="s">
        <v>15306</v>
      </c>
      <c r="E508" s="883">
        <v>3000000</v>
      </c>
      <c r="F508" s="847" t="s">
        <v>15306</v>
      </c>
      <c r="G508" s="860" t="s">
        <v>15306</v>
      </c>
      <c r="H508" s="886" t="s">
        <v>15306</v>
      </c>
      <c r="I508" s="860" t="s">
        <v>17506</v>
      </c>
      <c r="J508" s="860" t="s">
        <v>15306</v>
      </c>
    </row>
    <row r="509" spans="1:10" ht="24" x14ac:dyDescent="0.2">
      <c r="A509" s="847" t="s">
        <v>17512</v>
      </c>
      <c r="B509" s="847" t="s">
        <v>16993</v>
      </c>
      <c r="C509" s="847" t="s">
        <v>17155</v>
      </c>
      <c r="D509" s="847" t="s">
        <v>15306</v>
      </c>
      <c r="E509" s="883">
        <v>5000000</v>
      </c>
      <c r="F509" s="847" t="s">
        <v>15306</v>
      </c>
      <c r="G509" s="860" t="s">
        <v>15306</v>
      </c>
      <c r="H509" s="886" t="s">
        <v>15306</v>
      </c>
      <c r="I509" s="860" t="s">
        <v>17506</v>
      </c>
      <c r="J509" s="860" t="s">
        <v>15306</v>
      </c>
    </row>
    <row r="510" spans="1:10" ht="24" x14ac:dyDescent="0.2">
      <c r="A510" s="847" t="s">
        <v>17513</v>
      </c>
      <c r="B510" s="847" t="s">
        <v>16993</v>
      </c>
      <c r="C510" s="847" t="s">
        <v>17155</v>
      </c>
      <c r="D510" s="847" t="s">
        <v>15306</v>
      </c>
      <c r="E510" s="883">
        <v>3000000</v>
      </c>
      <c r="F510" s="847" t="s">
        <v>15306</v>
      </c>
      <c r="G510" s="860" t="s">
        <v>15306</v>
      </c>
      <c r="H510" s="886" t="s">
        <v>15306</v>
      </c>
      <c r="I510" s="860" t="s">
        <v>17506</v>
      </c>
      <c r="J510" s="860" t="s">
        <v>15306</v>
      </c>
    </row>
    <row r="511" spans="1:10" ht="24" x14ac:dyDescent="0.2">
      <c r="A511" s="847" t="s">
        <v>17514</v>
      </c>
      <c r="B511" s="847" t="s">
        <v>16993</v>
      </c>
      <c r="C511" s="847" t="s">
        <v>17155</v>
      </c>
      <c r="D511" s="847" t="s">
        <v>15306</v>
      </c>
      <c r="E511" s="883">
        <v>7366800</v>
      </c>
      <c r="F511" s="847" t="s">
        <v>15306</v>
      </c>
      <c r="G511" s="860" t="s">
        <v>15306</v>
      </c>
      <c r="H511" s="886" t="s">
        <v>15306</v>
      </c>
      <c r="I511" s="860" t="s">
        <v>17506</v>
      </c>
      <c r="J511" s="860" t="s">
        <v>15306</v>
      </c>
    </row>
    <row r="512" spans="1:10" ht="24" x14ac:dyDescent="0.2">
      <c r="A512" s="847" t="s">
        <v>17515</v>
      </c>
      <c r="B512" s="847" t="s">
        <v>16993</v>
      </c>
      <c r="C512" s="847" t="s">
        <v>17155</v>
      </c>
      <c r="D512" s="847" t="s">
        <v>15306</v>
      </c>
      <c r="E512" s="883">
        <v>5000000</v>
      </c>
      <c r="F512" s="847" t="s">
        <v>15306</v>
      </c>
      <c r="G512" s="860" t="s">
        <v>15306</v>
      </c>
      <c r="H512" s="886" t="s">
        <v>15306</v>
      </c>
      <c r="I512" s="860" t="s">
        <v>17506</v>
      </c>
      <c r="J512" s="860" t="s">
        <v>15306</v>
      </c>
    </row>
    <row r="513" spans="1:10" ht="24" x14ac:dyDescent="0.2">
      <c r="A513" s="847" t="s">
        <v>17516</v>
      </c>
      <c r="B513" s="847" t="s">
        <v>16993</v>
      </c>
      <c r="C513" s="847" t="s">
        <v>17155</v>
      </c>
      <c r="D513" s="847" t="s">
        <v>15306</v>
      </c>
      <c r="E513" s="883">
        <v>3351600</v>
      </c>
      <c r="F513" s="847" t="s">
        <v>15306</v>
      </c>
      <c r="G513" s="860" t="s">
        <v>15306</v>
      </c>
      <c r="H513" s="886" t="s">
        <v>15306</v>
      </c>
      <c r="I513" s="860" t="s">
        <v>17506</v>
      </c>
      <c r="J513" s="860" t="s">
        <v>15306</v>
      </c>
    </row>
    <row r="514" spans="1:10" ht="24" x14ac:dyDescent="0.2">
      <c r="A514" s="847" t="s">
        <v>17517</v>
      </c>
      <c r="B514" s="847" t="s">
        <v>16993</v>
      </c>
      <c r="C514" s="847" t="s">
        <v>17155</v>
      </c>
      <c r="D514" s="847" t="s">
        <v>15306</v>
      </c>
      <c r="E514" s="883">
        <v>3500000</v>
      </c>
      <c r="F514" s="847" t="s">
        <v>15306</v>
      </c>
      <c r="G514" s="860" t="s">
        <v>15306</v>
      </c>
      <c r="H514" s="886" t="s">
        <v>15306</v>
      </c>
      <c r="I514" s="860" t="s">
        <v>17506</v>
      </c>
      <c r="J514" s="860" t="s">
        <v>15306</v>
      </c>
    </row>
    <row r="515" spans="1:10" ht="24" x14ac:dyDescent="0.2">
      <c r="A515" s="847" t="s">
        <v>17518</v>
      </c>
      <c r="B515" s="847" t="s">
        <v>16993</v>
      </c>
      <c r="C515" s="847" t="s">
        <v>17155</v>
      </c>
      <c r="D515" s="847" t="s">
        <v>15306</v>
      </c>
      <c r="E515" s="883">
        <v>9000000</v>
      </c>
      <c r="F515" s="847" t="s">
        <v>15306</v>
      </c>
      <c r="G515" s="860" t="s">
        <v>15306</v>
      </c>
      <c r="H515" s="886" t="s">
        <v>15306</v>
      </c>
      <c r="I515" s="860" t="s">
        <v>17506</v>
      </c>
      <c r="J515" s="860" t="s">
        <v>15306</v>
      </c>
    </row>
    <row r="516" spans="1:10" ht="24" x14ac:dyDescent="0.2">
      <c r="A516" s="847" t="s">
        <v>17519</v>
      </c>
      <c r="B516" s="847" t="s">
        <v>16993</v>
      </c>
      <c r="C516" s="847" t="s">
        <v>17155</v>
      </c>
      <c r="D516" s="847" t="s">
        <v>15306</v>
      </c>
      <c r="E516" s="883">
        <v>3500000</v>
      </c>
      <c r="F516" s="847" t="s">
        <v>15306</v>
      </c>
      <c r="G516" s="860" t="s">
        <v>15306</v>
      </c>
      <c r="H516" s="886" t="s">
        <v>15306</v>
      </c>
      <c r="I516" s="860" t="s">
        <v>17506</v>
      </c>
      <c r="J516" s="860" t="s">
        <v>15306</v>
      </c>
    </row>
    <row r="517" spans="1:10" ht="48" x14ac:dyDescent="0.2">
      <c r="A517" s="847" t="s">
        <v>17520</v>
      </c>
      <c r="B517" s="847" t="s">
        <v>16993</v>
      </c>
      <c r="C517" s="847" t="s">
        <v>17155</v>
      </c>
      <c r="D517" s="847" t="s">
        <v>15306</v>
      </c>
      <c r="E517" s="883">
        <v>10000000</v>
      </c>
      <c r="F517" s="847" t="s">
        <v>15306</v>
      </c>
      <c r="G517" s="860" t="s">
        <v>15306</v>
      </c>
      <c r="H517" s="886" t="s">
        <v>15306</v>
      </c>
      <c r="I517" s="860" t="s">
        <v>17506</v>
      </c>
      <c r="J517" s="860" t="s">
        <v>15306</v>
      </c>
    </row>
    <row r="518" spans="1:10" ht="36" x14ac:dyDescent="0.2">
      <c r="A518" s="847" t="s">
        <v>17521</v>
      </c>
      <c r="B518" s="847" t="s">
        <v>16993</v>
      </c>
      <c r="C518" s="847" t="s">
        <v>17155</v>
      </c>
      <c r="D518" s="847" t="s">
        <v>15306</v>
      </c>
      <c r="E518" s="883">
        <v>4000000</v>
      </c>
      <c r="F518" s="847" t="s">
        <v>15306</v>
      </c>
      <c r="G518" s="860" t="s">
        <v>15306</v>
      </c>
      <c r="H518" s="886" t="s">
        <v>15306</v>
      </c>
      <c r="I518" s="860" t="s">
        <v>17506</v>
      </c>
      <c r="J518" s="860" t="s">
        <v>15306</v>
      </c>
    </row>
    <row r="519" spans="1:10" ht="24" x14ac:dyDescent="0.2">
      <c r="A519" s="847" t="s">
        <v>17522</v>
      </c>
      <c r="B519" s="847" t="s">
        <v>16993</v>
      </c>
      <c r="C519" s="847" t="s">
        <v>17155</v>
      </c>
      <c r="D519" s="847" t="s">
        <v>15306</v>
      </c>
      <c r="E519" s="883">
        <v>4000000</v>
      </c>
      <c r="F519" s="847" t="s">
        <v>15306</v>
      </c>
      <c r="G519" s="860" t="s">
        <v>15306</v>
      </c>
      <c r="H519" s="886" t="s">
        <v>15306</v>
      </c>
      <c r="I519" s="860" t="s">
        <v>17506</v>
      </c>
      <c r="J519" s="860" t="s">
        <v>15306</v>
      </c>
    </row>
    <row r="520" spans="1:10" ht="36" x14ac:dyDescent="0.2">
      <c r="A520" s="847" t="s">
        <v>17523</v>
      </c>
      <c r="B520" s="847" t="s">
        <v>16993</v>
      </c>
      <c r="C520" s="847" t="s">
        <v>17155</v>
      </c>
      <c r="D520" s="847" t="s">
        <v>15306</v>
      </c>
      <c r="E520" s="883">
        <v>5000000</v>
      </c>
      <c r="F520" s="847" t="s">
        <v>15306</v>
      </c>
      <c r="G520" s="860" t="s">
        <v>15306</v>
      </c>
      <c r="H520" s="886" t="s">
        <v>15306</v>
      </c>
      <c r="I520" s="860" t="s">
        <v>17506</v>
      </c>
      <c r="J520" s="860" t="s">
        <v>15306</v>
      </c>
    </row>
    <row r="521" spans="1:10" ht="36" x14ac:dyDescent="0.2">
      <c r="A521" s="847" t="s">
        <v>17524</v>
      </c>
      <c r="B521" s="847" t="s">
        <v>15982</v>
      </c>
      <c r="C521" s="847" t="s">
        <v>17155</v>
      </c>
      <c r="D521" s="847" t="s">
        <v>15306</v>
      </c>
      <c r="E521" s="883">
        <v>307574290</v>
      </c>
      <c r="F521" s="847" t="s">
        <v>15306</v>
      </c>
      <c r="G521" s="860" t="s">
        <v>15306</v>
      </c>
      <c r="H521" s="886" t="s">
        <v>15306</v>
      </c>
      <c r="I521" s="860" t="s">
        <v>17525</v>
      </c>
      <c r="J521" s="860" t="s">
        <v>15306</v>
      </c>
    </row>
    <row r="522" spans="1:10" ht="24" x14ac:dyDescent="0.2">
      <c r="A522" s="847" t="s">
        <v>17526</v>
      </c>
      <c r="B522" s="847" t="s">
        <v>15982</v>
      </c>
      <c r="C522" s="847" t="s">
        <v>17155</v>
      </c>
      <c r="D522" s="847" t="s">
        <v>15306</v>
      </c>
      <c r="E522" s="883">
        <v>34987896.880000003</v>
      </c>
      <c r="F522" s="847" t="s">
        <v>15306</v>
      </c>
      <c r="G522" s="860" t="s">
        <v>15306</v>
      </c>
      <c r="H522" s="886" t="s">
        <v>15306</v>
      </c>
      <c r="I522" s="860" t="s">
        <v>17527</v>
      </c>
      <c r="J522" s="860" t="s">
        <v>15306</v>
      </c>
    </row>
    <row r="523" spans="1:10" ht="24" x14ac:dyDescent="0.2">
      <c r="A523" s="847" t="s">
        <v>17528</v>
      </c>
      <c r="B523" s="847" t="s">
        <v>15982</v>
      </c>
      <c r="C523" s="847" t="s">
        <v>17155</v>
      </c>
      <c r="D523" s="847" t="s">
        <v>15306</v>
      </c>
      <c r="E523" s="883">
        <v>610276393.70000005</v>
      </c>
      <c r="F523" s="847" t="s">
        <v>15306</v>
      </c>
      <c r="G523" s="860" t="s">
        <v>15306</v>
      </c>
      <c r="H523" s="886" t="s">
        <v>15306</v>
      </c>
      <c r="I523" s="860" t="s">
        <v>17529</v>
      </c>
      <c r="J523" s="860" t="s">
        <v>15306</v>
      </c>
    </row>
    <row r="524" spans="1:10" ht="24" x14ac:dyDescent="0.2">
      <c r="A524" s="847" t="s">
        <v>17530</v>
      </c>
      <c r="B524" s="847" t="s">
        <v>15982</v>
      </c>
      <c r="C524" s="847" t="s">
        <v>17155</v>
      </c>
      <c r="D524" s="847" t="s">
        <v>15306</v>
      </c>
      <c r="E524" s="883">
        <v>213745843.5</v>
      </c>
      <c r="F524" s="847" t="s">
        <v>15306</v>
      </c>
      <c r="G524" s="860" t="s">
        <v>15306</v>
      </c>
      <c r="H524" s="886" t="s">
        <v>15306</v>
      </c>
      <c r="I524" s="860" t="s">
        <v>17531</v>
      </c>
      <c r="J524" s="860" t="s">
        <v>15306</v>
      </c>
    </row>
    <row r="525" spans="1:10" ht="36" x14ac:dyDescent="0.2">
      <c r="A525" s="847" t="s">
        <v>17532</v>
      </c>
      <c r="B525" s="847" t="s">
        <v>15982</v>
      </c>
      <c r="C525" s="847" t="s">
        <v>17155</v>
      </c>
      <c r="D525" s="847" t="s">
        <v>15306</v>
      </c>
      <c r="E525" s="883">
        <v>381779902.50999999</v>
      </c>
      <c r="F525" s="847" t="s">
        <v>15306</v>
      </c>
      <c r="G525" s="860" t="s">
        <v>15306</v>
      </c>
      <c r="H525" s="886" t="s">
        <v>15306</v>
      </c>
      <c r="I525" s="860" t="s">
        <v>17533</v>
      </c>
      <c r="J525" s="860" t="s">
        <v>15306</v>
      </c>
    </row>
    <row r="526" spans="1:10" ht="24" x14ac:dyDescent="0.2">
      <c r="A526" s="847" t="s">
        <v>16553</v>
      </c>
      <c r="B526" s="847" t="s">
        <v>15982</v>
      </c>
      <c r="C526" s="847" t="s">
        <v>17155</v>
      </c>
      <c r="D526" s="847" t="s">
        <v>15306</v>
      </c>
      <c r="E526" s="883">
        <v>86250000</v>
      </c>
      <c r="F526" s="847" t="s">
        <v>15306</v>
      </c>
      <c r="G526" s="860" t="s">
        <v>15306</v>
      </c>
      <c r="H526" s="886" t="s">
        <v>15306</v>
      </c>
      <c r="I526" s="860" t="s">
        <v>17534</v>
      </c>
      <c r="J526" s="860" t="s">
        <v>15306</v>
      </c>
    </row>
    <row r="527" spans="1:10" ht="24" x14ac:dyDescent="0.2">
      <c r="A527" s="847" t="s">
        <v>17535</v>
      </c>
      <c r="B527" s="847" t="s">
        <v>15982</v>
      </c>
      <c r="C527" s="847" t="s">
        <v>17155</v>
      </c>
      <c r="D527" s="847" t="s">
        <v>15306</v>
      </c>
      <c r="E527" s="883">
        <v>3472402</v>
      </c>
      <c r="F527" s="847" t="s">
        <v>15306</v>
      </c>
      <c r="G527" s="860" t="s">
        <v>15306</v>
      </c>
      <c r="H527" s="886" t="s">
        <v>15306</v>
      </c>
      <c r="I527" s="860" t="s">
        <v>17536</v>
      </c>
      <c r="J527" s="860" t="s">
        <v>15306</v>
      </c>
    </row>
    <row r="528" spans="1:10" ht="24" x14ac:dyDescent="0.2">
      <c r="A528" s="847" t="s">
        <v>17537</v>
      </c>
      <c r="B528" s="847" t="s">
        <v>15982</v>
      </c>
      <c r="C528" s="847" t="s">
        <v>17155</v>
      </c>
      <c r="D528" s="847" t="s">
        <v>15306</v>
      </c>
      <c r="E528" s="883">
        <v>423648294.81999999</v>
      </c>
      <c r="F528" s="847" t="s">
        <v>15306</v>
      </c>
      <c r="G528" s="860" t="s">
        <v>15306</v>
      </c>
      <c r="H528" s="886" t="s">
        <v>15306</v>
      </c>
      <c r="I528" s="860" t="s">
        <v>17538</v>
      </c>
      <c r="J528" s="860" t="s">
        <v>15306</v>
      </c>
    </row>
    <row r="529" spans="1:10" ht="48" x14ac:dyDescent="0.2">
      <c r="A529" s="847" t="s">
        <v>17539</v>
      </c>
      <c r="B529" s="847" t="s">
        <v>15982</v>
      </c>
      <c r="C529" s="847" t="s">
        <v>17155</v>
      </c>
      <c r="D529" s="847" t="s">
        <v>15306</v>
      </c>
      <c r="E529" s="883">
        <v>177439406.78999999</v>
      </c>
      <c r="F529" s="847" t="s">
        <v>15306</v>
      </c>
      <c r="G529" s="860" t="s">
        <v>15306</v>
      </c>
      <c r="H529" s="886" t="s">
        <v>15306</v>
      </c>
      <c r="I529" s="860" t="s">
        <v>17540</v>
      </c>
      <c r="J529" s="860" t="s">
        <v>15306</v>
      </c>
    </row>
    <row r="530" spans="1:10" ht="36" x14ac:dyDescent="0.2">
      <c r="A530" s="847" t="s">
        <v>17541</v>
      </c>
      <c r="B530" s="847" t="s">
        <v>15982</v>
      </c>
      <c r="C530" s="847" t="s">
        <v>17155</v>
      </c>
      <c r="D530" s="847" t="s">
        <v>15306</v>
      </c>
      <c r="E530" s="883">
        <v>263034368.96000001</v>
      </c>
      <c r="F530" s="847" t="s">
        <v>15306</v>
      </c>
      <c r="G530" s="860" t="s">
        <v>15306</v>
      </c>
      <c r="H530" s="886" t="s">
        <v>15306</v>
      </c>
      <c r="I530" s="860" t="s">
        <v>17542</v>
      </c>
      <c r="J530" s="860" t="s">
        <v>15306</v>
      </c>
    </row>
    <row r="531" spans="1:10" ht="72" x14ac:dyDescent="0.2">
      <c r="A531" s="847" t="s">
        <v>17543</v>
      </c>
      <c r="B531" s="847" t="s">
        <v>15982</v>
      </c>
      <c r="C531" s="847" t="s">
        <v>17155</v>
      </c>
      <c r="D531" s="847" t="s">
        <v>15306</v>
      </c>
      <c r="E531" s="883">
        <v>3000000</v>
      </c>
      <c r="F531" s="847" t="s">
        <v>15306</v>
      </c>
      <c r="G531" s="860" t="s">
        <v>15306</v>
      </c>
      <c r="H531" s="886" t="s">
        <v>15306</v>
      </c>
      <c r="I531" s="860" t="s">
        <v>17544</v>
      </c>
      <c r="J531" s="860" t="s">
        <v>15306</v>
      </c>
    </row>
    <row r="532" spans="1:10" ht="48" x14ac:dyDescent="0.2">
      <c r="A532" s="847" t="s">
        <v>17545</v>
      </c>
      <c r="B532" s="847" t="s">
        <v>15982</v>
      </c>
      <c r="C532" s="847" t="s">
        <v>17155</v>
      </c>
      <c r="D532" s="847" t="s">
        <v>15306</v>
      </c>
      <c r="E532" s="883">
        <v>3000000</v>
      </c>
      <c r="F532" s="847" t="s">
        <v>15306</v>
      </c>
      <c r="G532" s="860" t="s">
        <v>15306</v>
      </c>
      <c r="H532" s="886" t="s">
        <v>15306</v>
      </c>
      <c r="I532" s="860" t="s">
        <v>17544</v>
      </c>
      <c r="J532" s="860" t="s">
        <v>15306</v>
      </c>
    </row>
    <row r="533" spans="1:10" ht="36" x14ac:dyDescent="0.2">
      <c r="A533" s="847" t="s">
        <v>17546</v>
      </c>
      <c r="B533" s="847" t="s">
        <v>15982</v>
      </c>
      <c r="C533" s="847" t="s">
        <v>17155</v>
      </c>
      <c r="D533" s="847" t="s">
        <v>15306</v>
      </c>
      <c r="E533" s="883">
        <v>3000000</v>
      </c>
      <c r="F533" s="847" t="s">
        <v>15306</v>
      </c>
      <c r="G533" s="860" t="s">
        <v>15306</v>
      </c>
      <c r="H533" s="886" t="s">
        <v>15306</v>
      </c>
      <c r="I533" s="860" t="s">
        <v>17544</v>
      </c>
      <c r="J533" s="860" t="s">
        <v>15306</v>
      </c>
    </row>
    <row r="534" spans="1:10" ht="48" x14ac:dyDescent="0.2">
      <c r="A534" s="885" t="s">
        <v>17547</v>
      </c>
      <c r="B534" s="847" t="s">
        <v>15982</v>
      </c>
      <c r="C534" s="847" t="s">
        <v>17155</v>
      </c>
      <c r="D534" s="847" t="s">
        <v>15306</v>
      </c>
      <c r="E534" s="883">
        <v>3000000</v>
      </c>
      <c r="F534" s="847" t="s">
        <v>15306</v>
      </c>
      <c r="G534" s="860" t="s">
        <v>15306</v>
      </c>
      <c r="H534" s="886" t="s">
        <v>15306</v>
      </c>
      <c r="I534" s="860" t="s">
        <v>17544</v>
      </c>
      <c r="J534" s="860" t="s">
        <v>15306</v>
      </c>
    </row>
    <row r="535" spans="1:10" ht="48" x14ac:dyDescent="0.2">
      <c r="A535" s="885" t="s">
        <v>17548</v>
      </c>
      <c r="B535" s="847" t="s">
        <v>15982</v>
      </c>
      <c r="C535" s="847" t="s">
        <v>17155</v>
      </c>
      <c r="D535" s="847" t="s">
        <v>15306</v>
      </c>
      <c r="E535" s="883">
        <v>3000000</v>
      </c>
      <c r="F535" s="847" t="s">
        <v>15306</v>
      </c>
      <c r="G535" s="860" t="s">
        <v>15306</v>
      </c>
      <c r="H535" s="886" t="s">
        <v>15306</v>
      </c>
      <c r="I535" s="860" t="s">
        <v>17544</v>
      </c>
      <c r="J535" s="860" t="s">
        <v>15306</v>
      </c>
    </row>
    <row r="536" spans="1:10" ht="48" x14ac:dyDescent="0.2">
      <c r="A536" s="885" t="s">
        <v>17549</v>
      </c>
      <c r="B536" s="847" t="s">
        <v>15982</v>
      </c>
      <c r="C536" s="847" t="s">
        <v>17155</v>
      </c>
      <c r="D536" s="847" t="s">
        <v>15306</v>
      </c>
      <c r="E536" s="883">
        <v>3000000</v>
      </c>
      <c r="F536" s="847" t="s">
        <v>15306</v>
      </c>
      <c r="G536" s="860" t="s">
        <v>15306</v>
      </c>
      <c r="H536" s="886" t="s">
        <v>15306</v>
      </c>
      <c r="I536" s="860" t="s">
        <v>17544</v>
      </c>
      <c r="J536" s="860" t="s">
        <v>15306</v>
      </c>
    </row>
    <row r="537" spans="1:10" ht="24" x14ac:dyDescent="0.2">
      <c r="A537" s="847" t="s">
        <v>17550</v>
      </c>
      <c r="B537" s="847" t="s">
        <v>16993</v>
      </c>
      <c r="C537" s="847" t="s">
        <v>16866</v>
      </c>
      <c r="D537" s="847" t="s">
        <v>17551</v>
      </c>
      <c r="E537" s="890">
        <v>3000000</v>
      </c>
      <c r="F537" s="847" t="s">
        <v>17551</v>
      </c>
      <c r="G537" s="847" t="s">
        <v>17551</v>
      </c>
      <c r="H537" s="847" t="s">
        <v>17551</v>
      </c>
      <c r="I537" s="847" t="s">
        <v>17551</v>
      </c>
      <c r="J537" s="840" t="s">
        <v>16870</v>
      </c>
    </row>
    <row r="538" spans="1:10" ht="24" x14ac:dyDescent="0.2">
      <c r="A538" s="847" t="s">
        <v>17552</v>
      </c>
      <c r="B538" s="847" t="s">
        <v>16993</v>
      </c>
      <c r="C538" s="847" t="s">
        <v>16866</v>
      </c>
      <c r="D538" s="847" t="s">
        <v>17551</v>
      </c>
      <c r="E538" s="890">
        <v>1051200</v>
      </c>
      <c r="F538" s="847" t="s">
        <v>17551</v>
      </c>
      <c r="G538" s="847" t="s">
        <v>17551</v>
      </c>
      <c r="H538" s="847" t="s">
        <v>17551</v>
      </c>
      <c r="I538" s="847" t="s">
        <v>17551</v>
      </c>
      <c r="J538" s="840" t="s">
        <v>16870</v>
      </c>
    </row>
    <row r="539" spans="1:10" ht="24" x14ac:dyDescent="0.2">
      <c r="A539" s="847" t="s">
        <v>17553</v>
      </c>
      <c r="B539" s="847" t="s">
        <v>16993</v>
      </c>
      <c r="C539" s="847" t="s">
        <v>16866</v>
      </c>
      <c r="D539" s="847" t="s">
        <v>17551</v>
      </c>
      <c r="E539" s="890">
        <v>1048800</v>
      </c>
      <c r="F539" s="847" t="s">
        <v>17551</v>
      </c>
      <c r="G539" s="847" t="s">
        <v>17551</v>
      </c>
      <c r="H539" s="847" t="s">
        <v>17551</v>
      </c>
      <c r="I539" s="847" t="s">
        <v>17551</v>
      </c>
      <c r="J539" s="840" t="s">
        <v>16870</v>
      </c>
    </row>
    <row r="540" spans="1:10" ht="24" x14ac:dyDescent="0.2">
      <c r="A540" s="847" t="s">
        <v>17554</v>
      </c>
      <c r="B540" s="847" t="s">
        <v>16993</v>
      </c>
      <c r="C540" s="847" t="s">
        <v>16866</v>
      </c>
      <c r="D540" s="847" t="s">
        <v>17551</v>
      </c>
      <c r="E540" s="890">
        <v>1012800</v>
      </c>
      <c r="F540" s="847" t="s">
        <v>17551</v>
      </c>
      <c r="G540" s="847" t="s">
        <v>17551</v>
      </c>
      <c r="H540" s="847" t="s">
        <v>17551</v>
      </c>
      <c r="I540" s="847" t="s">
        <v>17551</v>
      </c>
      <c r="J540" s="840" t="s">
        <v>16870</v>
      </c>
    </row>
    <row r="541" spans="1:10" ht="24" x14ac:dyDescent="0.2">
      <c r="A541" s="847" t="s">
        <v>17555</v>
      </c>
      <c r="B541" s="847" t="s">
        <v>16993</v>
      </c>
      <c r="C541" s="847" t="s">
        <v>16866</v>
      </c>
      <c r="D541" s="847" t="s">
        <v>17551</v>
      </c>
      <c r="E541" s="940">
        <v>1399200</v>
      </c>
      <c r="F541" s="847" t="s">
        <v>17551</v>
      </c>
      <c r="G541" s="847" t="s">
        <v>17551</v>
      </c>
      <c r="H541" s="847" t="s">
        <v>17551</v>
      </c>
      <c r="I541" s="847" t="s">
        <v>17551</v>
      </c>
      <c r="J541" s="840" t="s">
        <v>16870</v>
      </c>
    </row>
    <row r="542" spans="1:10" ht="24" x14ac:dyDescent="0.2">
      <c r="A542" s="847" t="s">
        <v>17556</v>
      </c>
      <c r="B542" s="847" t="s">
        <v>16993</v>
      </c>
      <c r="C542" s="847" t="s">
        <v>16866</v>
      </c>
      <c r="D542" s="847" t="s">
        <v>17551</v>
      </c>
      <c r="E542" s="940">
        <v>732000</v>
      </c>
      <c r="F542" s="847" t="s">
        <v>17551</v>
      </c>
      <c r="G542" s="847" t="s">
        <v>17551</v>
      </c>
      <c r="H542" s="847" t="s">
        <v>17551</v>
      </c>
      <c r="I542" s="847" t="s">
        <v>17551</v>
      </c>
      <c r="J542" s="840" t="s">
        <v>16870</v>
      </c>
    </row>
    <row r="543" spans="1:10" ht="24" x14ac:dyDescent="0.2">
      <c r="A543" s="847" t="s">
        <v>17557</v>
      </c>
      <c r="B543" s="847" t="s">
        <v>16993</v>
      </c>
      <c r="C543" s="847" t="s">
        <v>16866</v>
      </c>
      <c r="D543" s="847" t="s">
        <v>17551</v>
      </c>
      <c r="E543" s="940">
        <v>692640</v>
      </c>
      <c r="F543" s="847" t="s">
        <v>17551</v>
      </c>
      <c r="G543" s="847" t="s">
        <v>17551</v>
      </c>
      <c r="H543" s="847" t="s">
        <v>17551</v>
      </c>
      <c r="I543" s="847" t="s">
        <v>17551</v>
      </c>
      <c r="J543" s="840" t="s">
        <v>16870</v>
      </c>
    </row>
    <row r="544" spans="1:10" ht="24" x14ac:dyDescent="0.2">
      <c r="A544" s="847" t="s">
        <v>17558</v>
      </c>
      <c r="B544" s="847" t="s">
        <v>16993</v>
      </c>
      <c r="C544" s="847" t="s">
        <v>15987</v>
      </c>
      <c r="D544" s="847" t="s">
        <v>15306</v>
      </c>
      <c r="E544" s="901"/>
      <c r="F544" s="847" t="s">
        <v>15306</v>
      </c>
      <c r="G544" s="860" t="s">
        <v>17559</v>
      </c>
      <c r="H544" s="901" t="s">
        <v>15306</v>
      </c>
      <c r="I544" s="901" t="s">
        <v>15306</v>
      </c>
      <c r="J544" s="860" t="s">
        <v>17560</v>
      </c>
    </row>
    <row r="545" spans="1:10" ht="24" x14ac:dyDescent="0.2">
      <c r="A545" s="847" t="s">
        <v>17561</v>
      </c>
      <c r="B545" s="847" t="s">
        <v>17562</v>
      </c>
      <c r="C545" s="847" t="s">
        <v>15987</v>
      </c>
      <c r="D545" s="847" t="s">
        <v>15306</v>
      </c>
      <c r="E545" s="901"/>
      <c r="F545" s="847" t="s">
        <v>15306</v>
      </c>
      <c r="G545" s="860" t="s">
        <v>17559</v>
      </c>
      <c r="H545" s="901" t="s">
        <v>15306</v>
      </c>
      <c r="I545" s="901" t="s">
        <v>15306</v>
      </c>
      <c r="J545" s="860" t="s">
        <v>17560</v>
      </c>
    </row>
    <row r="546" spans="1:10" ht="24" x14ac:dyDescent="0.2">
      <c r="A546" s="847" t="s">
        <v>17011</v>
      </c>
      <c r="B546" s="847" t="s">
        <v>16993</v>
      </c>
      <c r="C546" s="847" t="s">
        <v>15987</v>
      </c>
      <c r="D546" s="847" t="s">
        <v>15306</v>
      </c>
      <c r="E546" s="901" t="s">
        <v>15306</v>
      </c>
      <c r="F546" s="847" t="s">
        <v>15306</v>
      </c>
      <c r="G546" s="860" t="s">
        <v>17559</v>
      </c>
      <c r="H546" s="901" t="s">
        <v>15306</v>
      </c>
      <c r="I546" s="901" t="s">
        <v>15306</v>
      </c>
      <c r="J546" s="860" t="s">
        <v>17560</v>
      </c>
    </row>
    <row r="547" spans="1:10" ht="24" x14ac:dyDescent="0.2">
      <c r="A547" s="847" t="s">
        <v>17412</v>
      </c>
      <c r="B547" s="847" t="s">
        <v>16993</v>
      </c>
      <c r="C547" s="847" t="s">
        <v>15987</v>
      </c>
      <c r="D547" s="847" t="s">
        <v>15306</v>
      </c>
      <c r="E547" s="901" t="s">
        <v>15306</v>
      </c>
      <c r="F547" s="847" t="s">
        <v>15306</v>
      </c>
      <c r="G547" s="860" t="s">
        <v>17559</v>
      </c>
      <c r="H547" s="901" t="s">
        <v>15306</v>
      </c>
      <c r="I547" s="901" t="s">
        <v>15306</v>
      </c>
      <c r="J547" s="860" t="s">
        <v>17560</v>
      </c>
    </row>
    <row r="548" spans="1:10" ht="24" x14ac:dyDescent="0.2">
      <c r="A548" s="847" t="s">
        <v>17563</v>
      </c>
      <c r="B548" s="900" t="s">
        <v>16119</v>
      </c>
      <c r="C548" s="847" t="s">
        <v>15987</v>
      </c>
      <c r="D548" s="847" t="s">
        <v>15306</v>
      </c>
      <c r="E548" s="901" t="s">
        <v>15306</v>
      </c>
      <c r="F548" s="847" t="s">
        <v>15306</v>
      </c>
      <c r="G548" s="860" t="s">
        <v>17559</v>
      </c>
      <c r="H548" s="901" t="s">
        <v>15306</v>
      </c>
      <c r="I548" s="901" t="s">
        <v>15306</v>
      </c>
      <c r="J548" s="860" t="s">
        <v>17560</v>
      </c>
    </row>
    <row r="549" spans="1:10" ht="24.75" thickBot="1" x14ac:dyDescent="0.25">
      <c r="A549" s="862" t="s">
        <v>17564</v>
      </c>
      <c r="B549" s="932" t="s">
        <v>16119</v>
      </c>
      <c r="C549" s="862" t="s">
        <v>15987</v>
      </c>
      <c r="D549" s="863" t="s">
        <v>15306</v>
      </c>
      <c r="E549" s="904" t="s">
        <v>15306</v>
      </c>
      <c r="F549" s="863" t="s">
        <v>15306</v>
      </c>
      <c r="G549" s="864" t="s">
        <v>17559</v>
      </c>
      <c r="H549" s="904" t="s">
        <v>15306</v>
      </c>
      <c r="I549" s="904" t="s">
        <v>15306</v>
      </c>
      <c r="J549" s="864" t="s">
        <v>17560</v>
      </c>
    </row>
    <row r="550" spans="1:10" ht="12.75" thickBot="1" x14ac:dyDescent="0.25">
      <c r="A550" s="49"/>
      <c r="B550" s="50"/>
      <c r="C550" s="50"/>
      <c r="D550" s="50"/>
      <c r="E550" s="50"/>
      <c r="F550" s="50"/>
      <c r="G550" s="25"/>
      <c r="H550" s="25"/>
      <c r="I550" s="25"/>
      <c r="J550" s="26"/>
    </row>
  </sheetData>
  <phoneticPr fontId="13" type="noConversion"/>
  <hyperlinks>
    <hyperlink ref="F251" location="'2'!A1" display="TELEFÓNICA DEL PERU S.A.A " xr:uid="{00000000-0004-0000-0E00-000000000000}"/>
    <hyperlink ref="F254" location="'7'!A1" display="OPTICAL TECHNOLOGIES S.A.C." xr:uid="{00000000-0004-0000-0E00-000001000000}"/>
    <hyperlink ref="F250" location="'14'!A1" display="ENTEL PERU SAC    " xr:uid="{00000000-0004-0000-0E00-000002000000}"/>
    <hyperlink ref="F252" location="'27'!A1" display="GRIFOS ESPINOZA S.A." xr:uid="{00000000-0004-0000-0E00-000003000000}"/>
    <hyperlink ref="F249" location="'4'!A1" display="JAPAN TECH SAC" xr:uid="{00000000-0004-0000-0E00-000004000000}"/>
  </hyperlinks>
  <printOptions horizontalCentered="1"/>
  <pageMargins left="0.39370078740157483" right="0.39370078740157483" top="0.78740157480314965" bottom="0.78740157480314965" header="0.31496062992125984" footer="0.31496062992125984"/>
  <pageSetup paperSize="9" scale="59" fitToHeight="50"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REPÚBLICA&amp;R&amp;P de &amp;N</oddFooter>
  </headerFooter>
  <rowBreaks count="2" manualBreakCount="2">
    <brk id="267" max="9" man="1"/>
    <brk id="442"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31">
    <tabColor theme="9" tint="-0.249977111117893"/>
    <pageSetUpPr fitToPage="1"/>
  </sheetPr>
  <dimension ref="A1:W560"/>
  <sheetViews>
    <sheetView showGridLines="0" view="pageBreakPreview" topLeftCell="A544" zoomScaleNormal="100" zoomScaleSheetLayoutView="100" zoomScalePageLayoutView="85" workbookViewId="0">
      <selection activeCell="A560" sqref="A560"/>
    </sheetView>
  </sheetViews>
  <sheetFormatPr baseColWidth="10" defaultColWidth="11.42578125" defaultRowHeight="12" x14ac:dyDescent="0.2"/>
  <cols>
    <col min="1" max="1" width="40.140625" style="3" customWidth="1"/>
    <col min="2" max="2" width="19.7109375" style="3" customWidth="1"/>
    <col min="3" max="3" width="20.140625" style="73" customWidth="1"/>
    <col min="4" max="4" width="18.28515625" style="3" bestFit="1" customWidth="1"/>
    <col min="5" max="5" width="22.28515625" style="59" customWidth="1"/>
    <col min="6" max="6" width="27.7109375" style="3" bestFit="1" customWidth="1"/>
    <col min="7" max="7" width="32.140625" style="3" bestFit="1" customWidth="1"/>
    <col min="8" max="8" width="21.7109375" style="3" bestFit="1" customWidth="1"/>
    <col min="9" max="16384" width="11.42578125" style="3"/>
  </cols>
  <sheetData>
    <row r="1" spans="1:23" s="4" customFormat="1" ht="12.75" x14ac:dyDescent="0.2">
      <c r="A1" s="200" t="s">
        <v>419</v>
      </c>
      <c r="B1" s="74"/>
      <c r="C1" s="74"/>
      <c r="D1" s="74"/>
      <c r="E1" s="74"/>
      <c r="F1" s="74"/>
      <c r="G1" s="74"/>
    </row>
    <row r="2" spans="1:23" s="4" customFormat="1" ht="12.75" x14ac:dyDescent="0.2">
      <c r="A2" s="200" t="s">
        <v>457</v>
      </c>
      <c r="B2" s="74"/>
      <c r="C2" s="74"/>
      <c r="D2" s="74"/>
      <c r="E2" s="74"/>
      <c r="F2" s="74"/>
      <c r="G2" s="74"/>
      <c r="H2" s="74"/>
      <c r="I2" s="74"/>
      <c r="J2" s="74"/>
      <c r="K2" s="74"/>
      <c r="L2" s="74"/>
      <c r="M2" s="74"/>
      <c r="N2" s="74"/>
      <c r="O2" s="74"/>
      <c r="P2" s="74"/>
      <c r="Q2" s="74"/>
      <c r="R2" s="74"/>
      <c r="S2" s="74"/>
      <c r="T2" s="74"/>
      <c r="U2" s="74"/>
      <c r="V2" s="74"/>
      <c r="W2" s="74"/>
    </row>
    <row r="3" spans="1:23" ht="12.75" thickBot="1" x14ac:dyDescent="0.25">
      <c r="A3" s="12"/>
      <c r="B3" s="12"/>
      <c r="C3" s="12"/>
      <c r="D3" s="15"/>
      <c r="E3" s="15"/>
      <c r="F3" s="15"/>
    </row>
    <row r="4" spans="1:23" ht="12.75" thickBot="1" x14ac:dyDescent="0.25">
      <c r="A4" s="1104" t="s">
        <v>43</v>
      </c>
      <c r="B4" s="1104" t="s">
        <v>353</v>
      </c>
      <c r="C4" s="1104" t="s">
        <v>354</v>
      </c>
      <c r="D4" s="141" t="s">
        <v>17565</v>
      </c>
      <c r="E4" s="141" t="s">
        <v>17566</v>
      </c>
      <c r="F4" s="416" t="s">
        <v>17567</v>
      </c>
      <c r="G4" s="1104" t="s">
        <v>58</v>
      </c>
      <c r="H4" s="1104" t="s">
        <v>135</v>
      </c>
    </row>
    <row r="5" spans="1:23" ht="12.75" customHeight="1" thickBot="1" x14ac:dyDescent="0.25">
      <c r="A5" s="1105"/>
      <c r="B5" s="1105"/>
      <c r="C5" s="1105"/>
      <c r="D5" s="142" t="s">
        <v>351</v>
      </c>
      <c r="E5" s="142" t="s">
        <v>351</v>
      </c>
      <c r="F5" s="142" t="s">
        <v>351</v>
      </c>
      <c r="G5" s="1106"/>
      <c r="H5" s="1106"/>
    </row>
    <row r="6" spans="1:23" ht="12" customHeight="1" x14ac:dyDescent="0.2">
      <c r="A6" s="941"/>
      <c r="B6" s="941"/>
      <c r="C6" s="941"/>
      <c r="D6" s="942"/>
      <c r="E6" s="227"/>
      <c r="F6" s="943"/>
      <c r="G6" s="944"/>
      <c r="H6" s="944"/>
    </row>
    <row r="7" spans="1:23" ht="72" x14ac:dyDescent="0.2">
      <c r="A7" s="945" t="s">
        <v>17568</v>
      </c>
      <c r="B7" s="840" t="s">
        <v>17569</v>
      </c>
      <c r="C7" s="840" t="s">
        <v>15306</v>
      </c>
      <c r="D7" s="946">
        <v>33200</v>
      </c>
      <c r="E7" s="860" t="s">
        <v>15306</v>
      </c>
      <c r="F7" s="946">
        <v>0</v>
      </c>
      <c r="G7" s="840" t="s">
        <v>17570</v>
      </c>
      <c r="H7" s="840" t="s">
        <v>17571</v>
      </c>
    </row>
    <row r="8" spans="1:23" ht="48" x14ac:dyDescent="0.2">
      <c r="A8" s="945" t="s">
        <v>17572</v>
      </c>
      <c r="B8" s="840" t="s">
        <v>17573</v>
      </c>
      <c r="C8" s="840" t="s">
        <v>15306</v>
      </c>
      <c r="D8" s="946">
        <v>33000</v>
      </c>
      <c r="E8" s="860" t="s">
        <v>15306</v>
      </c>
      <c r="F8" s="946">
        <v>0</v>
      </c>
      <c r="G8" s="840" t="s">
        <v>17574</v>
      </c>
      <c r="H8" s="840" t="s">
        <v>17575</v>
      </c>
    </row>
    <row r="9" spans="1:23" ht="84" x14ac:dyDescent="0.2">
      <c r="A9" s="945" t="s">
        <v>17576</v>
      </c>
      <c r="B9" s="840" t="s">
        <v>17577</v>
      </c>
      <c r="C9" s="840" t="s">
        <v>15306</v>
      </c>
      <c r="D9" s="946">
        <v>367454</v>
      </c>
      <c r="E9" s="860" t="s">
        <v>15306</v>
      </c>
      <c r="F9" s="946">
        <v>0</v>
      </c>
      <c r="G9" s="840" t="s">
        <v>17578</v>
      </c>
      <c r="H9" s="840" t="s">
        <v>17575</v>
      </c>
    </row>
    <row r="10" spans="1:23" ht="84" x14ac:dyDescent="0.2">
      <c r="A10" s="945" t="s">
        <v>17579</v>
      </c>
      <c r="B10" s="840" t="s">
        <v>17580</v>
      </c>
      <c r="C10" s="840" t="s">
        <v>15306</v>
      </c>
      <c r="D10" s="946">
        <v>1690907.88</v>
      </c>
      <c r="E10" s="860" t="s">
        <v>15306</v>
      </c>
      <c r="F10" s="946">
        <v>0</v>
      </c>
      <c r="G10" s="840" t="s">
        <v>17581</v>
      </c>
      <c r="H10" s="840" t="s">
        <v>17571</v>
      </c>
    </row>
    <row r="11" spans="1:23" ht="120" x14ac:dyDescent="0.2">
      <c r="A11" s="945" t="s">
        <v>17582</v>
      </c>
      <c r="B11" s="840" t="s">
        <v>17583</v>
      </c>
      <c r="C11" s="840" t="s">
        <v>15306</v>
      </c>
      <c r="D11" s="946">
        <v>1758167.88</v>
      </c>
      <c r="E11" s="860" t="s">
        <v>15306</v>
      </c>
      <c r="F11" s="946">
        <v>0</v>
      </c>
      <c r="G11" s="840" t="s">
        <v>17584</v>
      </c>
      <c r="H11" s="840" t="s">
        <v>17571</v>
      </c>
    </row>
    <row r="12" spans="1:23" ht="72" x14ac:dyDescent="0.2">
      <c r="A12" s="945" t="s">
        <v>17585</v>
      </c>
      <c r="B12" s="840" t="s">
        <v>17586</v>
      </c>
      <c r="C12" s="840" t="s">
        <v>15306</v>
      </c>
      <c r="D12" s="946">
        <v>1707722.88</v>
      </c>
      <c r="E12" s="860" t="s">
        <v>15306</v>
      </c>
      <c r="F12" s="946">
        <v>0</v>
      </c>
      <c r="G12" s="840" t="s">
        <v>17587</v>
      </c>
      <c r="H12" s="840" t="s">
        <v>17571</v>
      </c>
    </row>
    <row r="13" spans="1:23" ht="96" x14ac:dyDescent="0.2">
      <c r="A13" s="945" t="s">
        <v>17588</v>
      </c>
      <c r="B13" s="840" t="s">
        <v>17589</v>
      </c>
      <c r="C13" s="840" t="s">
        <v>15306</v>
      </c>
      <c r="D13" s="946">
        <v>24367</v>
      </c>
      <c r="E13" s="860" t="s">
        <v>15306</v>
      </c>
      <c r="F13" s="946">
        <v>0</v>
      </c>
      <c r="G13" s="840" t="s">
        <v>17590</v>
      </c>
      <c r="H13" s="840" t="s">
        <v>17571</v>
      </c>
    </row>
    <row r="14" spans="1:23" ht="72" x14ac:dyDescent="0.2">
      <c r="A14" s="945" t="s">
        <v>17591</v>
      </c>
      <c r="B14" s="840" t="s">
        <v>17569</v>
      </c>
      <c r="C14" s="840" t="s">
        <v>15306</v>
      </c>
      <c r="D14" s="946">
        <v>33200</v>
      </c>
      <c r="E14" s="860" t="s">
        <v>15306</v>
      </c>
      <c r="F14" s="946">
        <v>0</v>
      </c>
      <c r="G14" s="840" t="s">
        <v>17592</v>
      </c>
      <c r="H14" s="840" t="s">
        <v>17571</v>
      </c>
    </row>
    <row r="15" spans="1:23" ht="96" x14ac:dyDescent="0.2">
      <c r="A15" s="945" t="s">
        <v>17593</v>
      </c>
      <c r="B15" s="840" t="s">
        <v>17594</v>
      </c>
      <c r="C15" s="840" t="s">
        <v>15306</v>
      </c>
      <c r="D15" s="946">
        <v>32600</v>
      </c>
      <c r="E15" s="860" t="s">
        <v>15306</v>
      </c>
      <c r="F15" s="946">
        <v>0</v>
      </c>
      <c r="G15" s="840" t="s">
        <v>17595</v>
      </c>
      <c r="H15" s="840" t="s">
        <v>17571</v>
      </c>
    </row>
    <row r="16" spans="1:23" ht="120" x14ac:dyDescent="0.2">
      <c r="A16" s="945" t="s">
        <v>17596</v>
      </c>
      <c r="B16" s="840" t="s">
        <v>17597</v>
      </c>
      <c r="C16" s="840" t="s">
        <v>15306</v>
      </c>
      <c r="D16" s="946">
        <v>31000</v>
      </c>
      <c r="E16" s="860" t="s">
        <v>15306</v>
      </c>
      <c r="F16" s="946">
        <v>0</v>
      </c>
      <c r="G16" s="840" t="s">
        <v>17598</v>
      </c>
      <c r="H16" s="840" t="s">
        <v>17571</v>
      </c>
    </row>
    <row r="17" spans="1:8" ht="60" x14ac:dyDescent="0.2">
      <c r="A17" s="945" t="s">
        <v>17599</v>
      </c>
      <c r="B17" s="840" t="s">
        <v>17600</v>
      </c>
      <c r="C17" s="840" t="s">
        <v>15306</v>
      </c>
      <c r="D17" s="946">
        <v>1310400</v>
      </c>
      <c r="E17" s="947" t="s">
        <v>15306</v>
      </c>
      <c r="F17" s="946">
        <v>436800</v>
      </c>
      <c r="G17" s="840" t="s">
        <v>17601</v>
      </c>
      <c r="H17" s="840" t="s">
        <v>17571</v>
      </c>
    </row>
    <row r="18" spans="1:8" ht="132" x14ac:dyDescent="0.2">
      <c r="A18" s="945" t="s">
        <v>17602</v>
      </c>
      <c r="B18" s="840" t="s">
        <v>17603</v>
      </c>
      <c r="C18" s="840" t="s">
        <v>15306</v>
      </c>
      <c r="D18" s="946">
        <v>33000</v>
      </c>
      <c r="E18" s="860" t="s">
        <v>15306</v>
      </c>
      <c r="F18" s="946">
        <v>0</v>
      </c>
      <c r="G18" s="840" t="s">
        <v>17604</v>
      </c>
      <c r="H18" s="840" t="s">
        <v>17571</v>
      </c>
    </row>
    <row r="19" spans="1:8" ht="60" x14ac:dyDescent="0.2">
      <c r="A19" s="945" t="s">
        <v>17605</v>
      </c>
      <c r="B19" s="840" t="s">
        <v>17569</v>
      </c>
      <c r="C19" s="840" t="s">
        <v>15306</v>
      </c>
      <c r="D19" s="946">
        <v>33200</v>
      </c>
      <c r="E19" s="860" t="s">
        <v>15306</v>
      </c>
      <c r="F19" s="946">
        <v>0</v>
      </c>
      <c r="G19" s="840" t="s">
        <v>17606</v>
      </c>
      <c r="H19" s="840" t="s">
        <v>17575</v>
      </c>
    </row>
    <row r="20" spans="1:8" ht="84" x14ac:dyDescent="0.2">
      <c r="A20" s="945" t="s">
        <v>17607</v>
      </c>
      <c r="B20" s="840" t="s">
        <v>17608</v>
      </c>
      <c r="C20" s="840" t="s">
        <v>15306</v>
      </c>
      <c r="D20" s="946">
        <v>17485</v>
      </c>
      <c r="E20" s="860" t="s">
        <v>15306</v>
      </c>
      <c r="F20" s="946">
        <v>0</v>
      </c>
      <c r="G20" s="840" t="s">
        <v>17609</v>
      </c>
      <c r="H20" s="840" t="s">
        <v>17571</v>
      </c>
    </row>
    <row r="21" spans="1:8" ht="108" x14ac:dyDescent="0.2">
      <c r="A21" s="945" t="s">
        <v>17610</v>
      </c>
      <c r="B21" s="840" t="s">
        <v>17589</v>
      </c>
      <c r="C21" s="840" t="s">
        <v>15306</v>
      </c>
      <c r="D21" s="946">
        <v>30007.4</v>
      </c>
      <c r="E21" s="860" t="s">
        <v>15306</v>
      </c>
      <c r="F21" s="946">
        <v>0</v>
      </c>
      <c r="G21" s="840" t="s">
        <v>17611</v>
      </c>
      <c r="H21" s="840" t="s">
        <v>17571</v>
      </c>
    </row>
    <row r="22" spans="1:8" ht="72" x14ac:dyDescent="0.2">
      <c r="A22" s="945" t="s">
        <v>17612</v>
      </c>
      <c r="B22" s="840" t="s">
        <v>17613</v>
      </c>
      <c r="C22" s="840" t="s">
        <v>15306</v>
      </c>
      <c r="D22" s="946">
        <v>33600</v>
      </c>
      <c r="E22" s="860" t="s">
        <v>15306</v>
      </c>
      <c r="F22" s="946">
        <v>0</v>
      </c>
      <c r="G22" s="840" t="s">
        <v>17614</v>
      </c>
      <c r="H22" s="840" t="s">
        <v>17571</v>
      </c>
    </row>
    <row r="23" spans="1:8" ht="84" x14ac:dyDescent="0.2">
      <c r="A23" s="945" t="s">
        <v>17615</v>
      </c>
      <c r="B23" s="840" t="s">
        <v>17616</v>
      </c>
      <c r="C23" s="840" t="s">
        <v>15306</v>
      </c>
      <c r="D23" s="946">
        <v>32500</v>
      </c>
      <c r="E23" s="860" t="s">
        <v>15306</v>
      </c>
      <c r="F23" s="946">
        <v>0</v>
      </c>
      <c r="G23" s="840" t="s">
        <v>17617</v>
      </c>
      <c r="H23" s="840" t="s">
        <v>17575</v>
      </c>
    </row>
    <row r="24" spans="1:8" ht="108" x14ac:dyDescent="0.2">
      <c r="A24" s="945" t="s">
        <v>17618</v>
      </c>
      <c r="B24" s="840" t="s">
        <v>17619</v>
      </c>
      <c r="C24" s="840" t="s">
        <v>15306</v>
      </c>
      <c r="D24" s="946">
        <v>15000</v>
      </c>
      <c r="E24" s="860" t="s">
        <v>15306</v>
      </c>
      <c r="F24" s="946">
        <v>0</v>
      </c>
      <c r="G24" s="840" t="s">
        <v>17620</v>
      </c>
      <c r="H24" s="840" t="s">
        <v>17571</v>
      </c>
    </row>
    <row r="25" spans="1:8" ht="108" x14ac:dyDescent="0.2">
      <c r="A25" s="945" t="s">
        <v>17621</v>
      </c>
      <c r="B25" s="840" t="s">
        <v>17622</v>
      </c>
      <c r="C25" s="840" t="s">
        <v>15306</v>
      </c>
      <c r="D25" s="946">
        <v>21700</v>
      </c>
      <c r="E25" s="860" t="s">
        <v>15306</v>
      </c>
      <c r="F25" s="946">
        <v>0</v>
      </c>
      <c r="G25" s="840" t="s">
        <v>17623</v>
      </c>
      <c r="H25" s="840" t="s">
        <v>17571</v>
      </c>
    </row>
    <row r="26" spans="1:8" ht="108" x14ac:dyDescent="0.2">
      <c r="A26" s="945" t="s">
        <v>17624</v>
      </c>
      <c r="B26" s="840" t="s">
        <v>17625</v>
      </c>
      <c r="C26" s="840" t="s">
        <v>15306</v>
      </c>
      <c r="D26" s="946">
        <v>32000</v>
      </c>
      <c r="E26" s="860" t="s">
        <v>15306</v>
      </c>
      <c r="F26" s="946">
        <v>0</v>
      </c>
      <c r="G26" s="840" t="s">
        <v>17626</v>
      </c>
      <c r="H26" s="840" t="s">
        <v>17571</v>
      </c>
    </row>
    <row r="27" spans="1:8" ht="72" x14ac:dyDescent="0.2">
      <c r="A27" s="945" t="s">
        <v>17627</v>
      </c>
      <c r="B27" s="840" t="s">
        <v>17628</v>
      </c>
      <c r="C27" s="840" t="s">
        <v>15306</v>
      </c>
      <c r="D27" s="946">
        <v>33350</v>
      </c>
      <c r="E27" s="860" t="s">
        <v>15306</v>
      </c>
      <c r="F27" s="946">
        <v>0</v>
      </c>
      <c r="G27" s="840" t="s">
        <v>17629</v>
      </c>
      <c r="H27" s="840" t="s">
        <v>17571</v>
      </c>
    </row>
    <row r="28" spans="1:8" ht="60" x14ac:dyDescent="0.2">
      <c r="A28" s="945" t="s">
        <v>17630</v>
      </c>
      <c r="B28" s="840" t="s">
        <v>17600</v>
      </c>
      <c r="C28" s="840" t="s">
        <v>15306</v>
      </c>
      <c r="D28" s="946">
        <v>436800</v>
      </c>
      <c r="E28" s="860" t="s">
        <v>15306</v>
      </c>
      <c r="F28" s="946">
        <v>0</v>
      </c>
      <c r="G28" s="840" t="s">
        <v>17631</v>
      </c>
      <c r="H28" s="840" t="s">
        <v>17571</v>
      </c>
    </row>
    <row r="29" spans="1:8" ht="144" x14ac:dyDescent="0.2">
      <c r="A29" s="945" t="s">
        <v>17632</v>
      </c>
      <c r="B29" s="840" t="s">
        <v>17633</v>
      </c>
      <c r="C29" s="840" t="s">
        <v>15306</v>
      </c>
      <c r="D29" s="946">
        <v>0</v>
      </c>
      <c r="E29" s="947" t="s">
        <v>15306</v>
      </c>
      <c r="F29" s="946">
        <v>16048</v>
      </c>
      <c r="G29" s="840" t="s">
        <v>17634</v>
      </c>
      <c r="H29" s="840" t="s">
        <v>17571</v>
      </c>
    </row>
    <row r="30" spans="1:8" ht="132" x14ac:dyDescent="0.2">
      <c r="A30" s="945" t="s">
        <v>17635</v>
      </c>
      <c r="B30" s="840" t="s">
        <v>17636</v>
      </c>
      <c r="C30" s="840" t="s">
        <v>15306</v>
      </c>
      <c r="D30" s="946">
        <v>0</v>
      </c>
      <c r="E30" s="947" t="s">
        <v>17637</v>
      </c>
      <c r="F30" s="946">
        <v>0</v>
      </c>
      <c r="G30" s="840" t="s">
        <v>17638</v>
      </c>
      <c r="H30" s="840" t="s">
        <v>17571</v>
      </c>
    </row>
    <row r="31" spans="1:8" ht="96" x14ac:dyDescent="0.2">
      <c r="A31" s="945" t="s">
        <v>17639</v>
      </c>
      <c r="B31" s="840" t="s">
        <v>17640</v>
      </c>
      <c r="C31" s="840" t="s">
        <v>15306</v>
      </c>
      <c r="D31" s="946">
        <v>2055950.88</v>
      </c>
      <c r="E31" s="947" t="s">
        <v>15306</v>
      </c>
      <c r="F31" s="946">
        <v>0</v>
      </c>
      <c r="G31" s="840" t="s">
        <v>17641</v>
      </c>
      <c r="H31" s="840" t="s">
        <v>17571</v>
      </c>
    </row>
    <row r="32" spans="1:8" ht="72" x14ac:dyDescent="0.2">
      <c r="A32" s="945" t="s">
        <v>17642</v>
      </c>
      <c r="B32" s="840" t="s">
        <v>16293</v>
      </c>
      <c r="C32" s="840" t="s">
        <v>15306</v>
      </c>
      <c r="D32" s="946">
        <v>358201</v>
      </c>
      <c r="E32" s="947" t="s">
        <v>15306</v>
      </c>
      <c r="F32" s="946">
        <v>0</v>
      </c>
      <c r="G32" s="840" t="s">
        <v>17643</v>
      </c>
      <c r="H32" s="840" t="s">
        <v>17571</v>
      </c>
    </row>
    <row r="33" spans="1:8" ht="108" x14ac:dyDescent="0.2">
      <c r="A33" s="945" t="s">
        <v>17644</v>
      </c>
      <c r="B33" s="840" t="s">
        <v>16340</v>
      </c>
      <c r="C33" s="840" t="s">
        <v>15306</v>
      </c>
      <c r="D33" s="946">
        <v>4956008.5999999996</v>
      </c>
      <c r="E33" s="947" t="s">
        <v>15306</v>
      </c>
      <c r="F33" s="946">
        <v>0</v>
      </c>
      <c r="G33" s="840" t="s">
        <v>17645</v>
      </c>
      <c r="H33" s="840" t="s">
        <v>17571</v>
      </c>
    </row>
    <row r="34" spans="1:8" ht="84" x14ac:dyDescent="0.2">
      <c r="A34" s="945" t="s">
        <v>16381</v>
      </c>
      <c r="B34" s="840" t="s">
        <v>16383</v>
      </c>
      <c r="C34" s="840" t="s">
        <v>15306</v>
      </c>
      <c r="D34" s="946">
        <v>4950218.83</v>
      </c>
      <c r="E34" s="947" t="s">
        <v>15306</v>
      </c>
      <c r="F34" s="946">
        <v>0</v>
      </c>
      <c r="G34" s="840" t="s">
        <v>17645</v>
      </c>
      <c r="H34" s="840" t="s">
        <v>17571</v>
      </c>
    </row>
    <row r="35" spans="1:8" ht="132" x14ac:dyDescent="0.2">
      <c r="A35" s="945" t="s">
        <v>17646</v>
      </c>
      <c r="B35" s="840" t="s">
        <v>17647</v>
      </c>
      <c r="C35" s="840" t="s">
        <v>15306</v>
      </c>
      <c r="D35" s="946">
        <v>42758219.32</v>
      </c>
      <c r="E35" s="947" t="s">
        <v>15306</v>
      </c>
      <c r="F35" s="946">
        <v>0</v>
      </c>
      <c r="G35" s="840" t="s">
        <v>17648</v>
      </c>
      <c r="H35" s="840" t="s">
        <v>17571</v>
      </c>
    </row>
    <row r="36" spans="1:8" ht="96" x14ac:dyDescent="0.2">
      <c r="A36" s="945" t="s">
        <v>17649</v>
      </c>
      <c r="B36" s="840" t="s">
        <v>17650</v>
      </c>
      <c r="C36" s="840" t="s">
        <v>15306</v>
      </c>
      <c r="D36" s="946">
        <v>0</v>
      </c>
      <c r="E36" s="947" t="s">
        <v>17651</v>
      </c>
      <c r="F36" s="946">
        <v>0</v>
      </c>
      <c r="G36" s="840" t="s">
        <v>17652</v>
      </c>
      <c r="H36" s="840" t="s">
        <v>17571</v>
      </c>
    </row>
    <row r="37" spans="1:8" ht="84" x14ac:dyDescent="0.2">
      <c r="A37" s="945" t="s">
        <v>17653</v>
      </c>
      <c r="B37" s="840" t="s">
        <v>17654</v>
      </c>
      <c r="C37" s="840" t="s">
        <v>15306</v>
      </c>
      <c r="D37" s="946">
        <v>0</v>
      </c>
      <c r="E37" s="947" t="s">
        <v>17655</v>
      </c>
      <c r="F37" s="946">
        <v>0</v>
      </c>
      <c r="G37" s="840" t="s">
        <v>17656</v>
      </c>
      <c r="H37" s="840" t="s">
        <v>17571</v>
      </c>
    </row>
    <row r="38" spans="1:8" ht="84" x14ac:dyDescent="0.2">
      <c r="A38" s="945" t="s">
        <v>17657</v>
      </c>
      <c r="B38" s="840" t="s">
        <v>17658</v>
      </c>
      <c r="C38" s="840" t="s">
        <v>15306</v>
      </c>
      <c r="D38" s="946">
        <v>0</v>
      </c>
      <c r="E38" s="947" t="s">
        <v>17659</v>
      </c>
      <c r="F38" s="946">
        <v>0</v>
      </c>
      <c r="G38" s="840" t="s">
        <v>17660</v>
      </c>
      <c r="H38" s="840" t="s">
        <v>17571</v>
      </c>
    </row>
    <row r="39" spans="1:8" ht="60" x14ac:dyDescent="0.2">
      <c r="A39" s="945" t="s">
        <v>17661</v>
      </c>
      <c r="B39" s="840" t="s">
        <v>17662</v>
      </c>
      <c r="C39" s="840" t="s">
        <v>15306</v>
      </c>
      <c r="D39" s="946">
        <v>0</v>
      </c>
      <c r="E39" s="947" t="s">
        <v>17663</v>
      </c>
      <c r="F39" s="946">
        <v>0</v>
      </c>
      <c r="G39" s="840" t="s">
        <v>17664</v>
      </c>
      <c r="H39" s="840" t="s">
        <v>17571</v>
      </c>
    </row>
    <row r="40" spans="1:8" ht="60" x14ac:dyDescent="0.2">
      <c r="A40" s="945" t="s">
        <v>17665</v>
      </c>
      <c r="B40" s="840" t="s">
        <v>16121</v>
      </c>
      <c r="C40" s="840" t="s">
        <v>15306</v>
      </c>
      <c r="D40" s="946">
        <v>0</v>
      </c>
      <c r="E40" s="947" t="s">
        <v>17666</v>
      </c>
      <c r="F40" s="946">
        <v>0</v>
      </c>
      <c r="G40" s="840" t="s">
        <v>17667</v>
      </c>
      <c r="H40" s="840" t="s">
        <v>17571</v>
      </c>
    </row>
    <row r="41" spans="1:8" ht="72" x14ac:dyDescent="0.2">
      <c r="A41" s="945" t="s">
        <v>17668</v>
      </c>
      <c r="B41" s="840" t="s">
        <v>17669</v>
      </c>
      <c r="C41" s="840" t="s">
        <v>15306</v>
      </c>
      <c r="D41" s="946">
        <v>0</v>
      </c>
      <c r="E41" s="947" t="s">
        <v>17670</v>
      </c>
      <c r="F41" s="946">
        <v>0</v>
      </c>
      <c r="G41" s="840" t="s">
        <v>15306</v>
      </c>
      <c r="H41" s="840" t="s">
        <v>17571</v>
      </c>
    </row>
    <row r="42" spans="1:8" ht="108" x14ac:dyDescent="0.2">
      <c r="A42" s="945" t="s">
        <v>17671</v>
      </c>
      <c r="B42" s="840" t="s">
        <v>15306</v>
      </c>
      <c r="C42" s="840" t="s">
        <v>17636</v>
      </c>
      <c r="D42" s="946">
        <v>25940.25</v>
      </c>
      <c r="E42" s="947" t="s">
        <v>15306</v>
      </c>
      <c r="F42" s="946">
        <v>0</v>
      </c>
      <c r="G42" s="840" t="s">
        <v>17672</v>
      </c>
      <c r="H42" s="840" t="s">
        <v>17571</v>
      </c>
    </row>
    <row r="43" spans="1:8" ht="60" x14ac:dyDescent="0.2">
      <c r="A43" s="945" t="s">
        <v>17673</v>
      </c>
      <c r="B43" s="840" t="s">
        <v>15306</v>
      </c>
      <c r="C43" s="840" t="s">
        <v>17674</v>
      </c>
      <c r="D43" s="946">
        <v>30000</v>
      </c>
      <c r="E43" s="947" t="s">
        <v>15306</v>
      </c>
      <c r="F43" s="946">
        <v>0</v>
      </c>
      <c r="G43" s="840" t="s">
        <v>17675</v>
      </c>
      <c r="H43" s="840" t="s">
        <v>17571</v>
      </c>
    </row>
    <row r="44" spans="1:8" ht="60" x14ac:dyDescent="0.2">
      <c r="A44" s="945" t="s">
        <v>17676</v>
      </c>
      <c r="B44" s="840" t="s">
        <v>15306</v>
      </c>
      <c r="C44" s="840" t="s">
        <v>17677</v>
      </c>
      <c r="D44" s="946">
        <v>33500</v>
      </c>
      <c r="E44" s="947" t="s">
        <v>15306</v>
      </c>
      <c r="F44" s="946">
        <v>0</v>
      </c>
      <c r="G44" s="840" t="s">
        <v>17678</v>
      </c>
      <c r="H44" s="840" t="s">
        <v>17571</v>
      </c>
    </row>
    <row r="45" spans="1:8" ht="120" x14ac:dyDescent="0.2">
      <c r="A45" s="945" t="s">
        <v>17679</v>
      </c>
      <c r="B45" s="840" t="s">
        <v>15306</v>
      </c>
      <c r="C45" s="840" t="s">
        <v>17636</v>
      </c>
      <c r="D45" s="946">
        <v>30000</v>
      </c>
      <c r="E45" s="947" t="s">
        <v>15306</v>
      </c>
      <c r="F45" s="946">
        <v>0</v>
      </c>
      <c r="G45" s="840" t="s">
        <v>17638</v>
      </c>
      <c r="H45" s="840" t="s">
        <v>17571</v>
      </c>
    </row>
    <row r="46" spans="1:8" ht="96" x14ac:dyDescent="0.2">
      <c r="A46" s="945" t="s">
        <v>17680</v>
      </c>
      <c r="B46" s="840" t="s">
        <v>15306</v>
      </c>
      <c r="C46" s="840" t="s">
        <v>17681</v>
      </c>
      <c r="D46" s="946">
        <v>29800</v>
      </c>
      <c r="E46" s="947" t="s">
        <v>15306</v>
      </c>
      <c r="F46" s="946">
        <v>0</v>
      </c>
      <c r="G46" s="840" t="s">
        <v>17682</v>
      </c>
      <c r="H46" s="840" t="s">
        <v>17571</v>
      </c>
    </row>
    <row r="47" spans="1:8" ht="96" x14ac:dyDescent="0.2">
      <c r="A47" s="945" t="s">
        <v>17683</v>
      </c>
      <c r="B47" s="840" t="s">
        <v>15306</v>
      </c>
      <c r="C47" s="840" t="s">
        <v>17684</v>
      </c>
      <c r="D47" s="946">
        <v>32500</v>
      </c>
      <c r="E47" s="947" t="s">
        <v>15306</v>
      </c>
      <c r="F47" s="946">
        <v>0</v>
      </c>
      <c r="G47" s="840" t="s">
        <v>17685</v>
      </c>
      <c r="H47" s="840" t="s">
        <v>17571</v>
      </c>
    </row>
    <row r="48" spans="1:8" ht="108" x14ac:dyDescent="0.2">
      <c r="A48" s="945" t="s">
        <v>17686</v>
      </c>
      <c r="B48" s="840" t="s">
        <v>15306</v>
      </c>
      <c r="C48" s="840" t="s">
        <v>17687</v>
      </c>
      <c r="D48" s="946">
        <v>33600</v>
      </c>
      <c r="E48" s="947" t="s">
        <v>15306</v>
      </c>
      <c r="F48" s="946">
        <v>0</v>
      </c>
      <c r="G48" s="840" t="s">
        <v>17688</v>
      </c>
      <c r="H48" s="840" t="s">
        <v>17575</v>
      </c>
    </row>
    <row r="49" spans="1:8" ht="60" x14ac:dyDescent="0.2">
      <c r="A49" s="945" t="s">
        <v>17689</v>
      </c>
      <c r="B49" s="840" t="s">
        <v>15306</v>
      </c>
      <c r="C49" s="840" t="s">
        <v>17690</v>
      </c>
      <c r="D49" s="946">
        <v>31000</v>
      </c>
      <c r="E49" s="947" t="s">
        <v>15306</v>
      </c>
      <c r="F49" s="946">
        <v>0</v>
      </c>
      <c r="G49" s="840" t="s">
        <v>17691</v>
      </c>
      <c r="H49" s="840" t="s">
        <v>17571</v>
      </c>
    </row>
    <row r="50" spans="1:8" ht="84" x14ac:dyDescent="0.2">
      <c r="A50" s="945" t="s">
        <v>17692</v>
      </c>
      <c r="B50" s="840" t="s">
        <v>15306</v>
      </c>
      <c r="C50" s="840" t="s">
        <v>17693</v>
      </c>
      <c r="D50" s="946">
        <v>25000</v>
      </c>
      <c r="E50" s="947" t="s">
        <v>15306</v>
      </c>
      <c r="F50" s="946">
        <v>0</v>
      </c>
      <c r="G50" s="840" t="s">
        <v>17694</v>
      </c>
      <c r="H50" s="840" t="s">
        <v>17575</v>
      </c>
    </row>
    <row r="51" spans="1:8" ht="72" x14ac:dyDescent="0.2">
      <c r="A51" s="945" t="s">
        <v>17695</v>
      </c>
      <c r="B51" s="840" t="s">
        <v>15306</v>
      </c>
      <c r="C51" s="840" t="s">
        <v>17696</v>
      </c>
      <c r="D51" s="946">
        <v>33600</v>
      </c>
      <c r="E51" s="947" t="s">
        <v>15306</v>
      </c>
      <c r="F51" s="946">
        <v>0</v>
      </c>
      <c r="G51" s="840" t="s">
        <v>17697</v>
      </c>
      <c r="H51" s="840" t="s">
        <v>17571</v>
      </c>
    </row>
    <row r="52" spans="1:8" ht="120" x14ac:dyDescent="0.2">
      <c r="A52" s="945" t="s">
        <v>17698</v>
      </c>
      <c r="B52" s="840" t="s">
        <v>15306</v>
      </c>
      <c r="C52" s="840" t="s">
        <v>17693</v>
      </c>
      <c r="D52" s="946">
        <v>25000</v>
      </c>
      <c r="E52" s="947" t="s">
        <v>15306</v>
      </c>
      <c r="F52" s="946">
        <v>0</v>
      </c>
      <c r="G52" s="840" t="s">
        <v>17699</v>
      </c>
      <c r="H52" s="840" t="s">
        <v>17575</v>
      </c>
    </row>
    <row r="53" spans="1:8" ht="60" x14ac:dyDescent="0.2">
      <c r="A53" s="945" t="s">
        <v>17700</v>
      </c>
      <c r="B53" s="840" t="s">
        <v>15306</v>
      </c>
      <c r="C53" s="840" t="s">
        <v>17701</v>
      </c>
      <c r="D53" s="946">
        <v>14200</v>
      </c>
      <c r="E53" s="947" t="s">
        <v>15306</v>
      </c>
      <c r="F53" s="946">
        <v>0</v>
      </c>
      <c r="G53" s="840" t="s">
        <v>17702</v>
      </c>
      <c r="H53" s="840" t="s">
        <v>17575</v>
      </c>
    </row>
    <row r="54" spans="1:8" ht="96" x14ac:dyDescent="0.2">
      <c r="A54" s="945" t="s">
        <v>17703</v>
      </c>
      <c r="B54" s="840" t="s">
        <v>15306</v>
      </c>
      <c r="C54" s="840" t="s">
        <v>17687</v>
      </c>
      <c r="D54" s="946">
        <v>33600</v>
      </c>
      <c r="E54" s="947" t="s">
        <v>15306</v>
      </c>
      <c r="F54" s="946">
        <v>0</v>
      </c>
      <c r="G54" s="840" t="s">
        <v>17704</v>
      </c>
      <c r="H54" s="840" t="s">
        <v>17575</v>
      </c>
    </row>
    <row r="55" spans="1:8" ht="72" x14ac:dyDescent="0.2">
      <c r="A55" s="945" t="s">
        <v>17705</v>
      </c>
      <c r="B55" s="840" t="s">
        <v>15306</v>
      </c>
      <c r="C55" s="840" t="s">
        <v>17696</v>
      </c>
      <c r="D55" s="946">
        <v>33600</v>
      </c>
      <c r="E55" s="947" t="s">
        <v>15306</v>
      </c>
      <c r="F55" s="946">
        <v>0</v>
      </c>
      <c r="G55" s="840" t="s">
        <v>17706</v>
      </c>
      <c r="H55" s="840" t="s">
        <v>17571</v>
      </c>
    </row>
    <row r="56" spans="1:8" ht="96" x14ac:dyDescent="0.2">
      <c r="A56" s="945" t="s">
        <v>17707</v>
      </c>
      <c r="B56" s="840" t="s">
        <v>15306</v>
      </c>
      <c r="C56" s="840" t="s">
        <v>17708</v>
      </c>
      <c r="D56" s="946">
        <v>20000</v>
      </c>
      <c r="E56" s="947" t="s">
        <v>15306</v>
      </c>
      <c r="F56" s="946">
        <v>0</v>
      </c>
      <c r="G56" s="840" t="s">
        <v>17709</v>
      </c>
      <c r="H56" s="840" t="s">
        <v>17571</v>
      </c>
    </row>
    <row r="57" spans="1:8" ht="60" x14ac:dyDescent="0.2">
      <c r="A57" s="945" t="s">
        <v>17710</v>
      </c>
      <c r="B57" s="840" t="s">
        <v>15306</v>
      </c>
      <c r="C57" s="840" t="s">
        <v>17693</v>
      </c>
      <c r="D57" s="946">
        <v>28000</v>
      </c>
      <c r="E57" s="947" t="s">
        <v>15306</v>
      </c>
      <c r="F57" s="946">
        <v>0</v>
      </c>
      <c r="G57" s="840" t="s">
        <v>17711</v>
      </c>
      <c r="H57" s="840" t="s">
        <v>17571</v>
      </c>
    </row>
    <row r="58" spans="1:8" ht="48" x14ac:dyDescent="0.2">
      <c r="A58" s="945" t="s">
        <v>17712</v>
      </c>
      <c r="B58" s="840" t="s">
        <v>15306</v>
      </c>
      <c r="C58" s="840" t="s">
        <v>17713</v>
      </c>
      <c r="D58" s="946">
        <v>33000</v>
      </c>
      <c r="E58" s="947" t="s">
        <v>15306</v>
      </c>
      <c r="F58" s="946">
        <v>0</v>
      </c>
      <c r="G58" s="840" t="s">
        <v>17714</v>
      </c>
      <c r="H58" s="840" t="s">
        <v>17571</v>
      </c>
    </row>
    <row r="59" spans="1:8" ht="60" x14ac:dyDescent="0.2">
      <c r="A59" s="945" t="s">
        <v>17715</v>
      </c>
      <c r="B59" s="840" t="s">
        <v>15306</v>
      </c>
      <c r="C59" s="840" t="s">
        <v>17716</v>
      </c>
      <c r="D59" s="946">
        <v>32480</v>
      </c>
      <c r="E59" s="947" t="s">
        <v>15306</v>
      </c>
      <c r="F59" s="946">
        <v>0</v>
      </c>
      <c r="G59" s="840" t="s">
        <v>17714</v>
      </c>
      <c r="H59" s="840" t="s">
        <v>17571</v>
      </c>
    </row>
    <row r="60" spans="1:8" ht="168" x14ac:dyDescent="0.2">
      <c r="A60" s="945" t="s">
        <v>17717</v>
      </c>
      <c r="B60" s="840" t="s">
        <v>15306</v>
      </c>
      <c r="C60" s="840" t="s">
        <v>17718</v>
      </c>
      <c r="D60" s="946">
        <v>16000</v>
      </c>
      <c r="E60" s="947" t="s">
        <v>15306</v>
      </c>
      <c r="F60" s="946">
        <v>0</v>
      </c>
      <c r="G60" s="840" t="s">
        <v>17719</v>
      </c>
      <c r="H60" s="840" t="s">
        <v>17575</v>
      </c>
    </row>
    <row r="61" spans="1:8" ht="48" x14ac:dyDescent="0.2">
      <c r="A61" s="945" t="s">
        <v>17720</v>
      </c>
      <c r="B61" s="840" t="s">
        <v>15306</v>
      </c>
      <c r="C61" s="840" t="s">
        <v>17693</v>
      </c>
      <c r="D61" s="946">
        <v>0</v>
      </c>
      <c r="E61" s="947" t="s">
        <v>17721</v>
      </c>
      <c r="F61" s="946">
        <v>0</v>
      </c>
      <c r="G61" s="840" t="s">
        <v>17722</v>
      </c>
      <c r="H61" s="840" t="s">
        <v>17571</v>
      </c>
    </row>
    <row r="62" spans="1:8" ht="96" x14ac:dyDescent="0.2">
      <c r="A62" s="945" t="s">
        <v>17723</v>
      </c>
      <c r="B62" s="840" t="s">
        <v>15306</v>
      </c>
      <c r="C62" s="840" t="s">
        <v>17724</v>
      </c>
      <c r="D62" s="946">
        <v>0</v>
      </c>
      <c r="E62" s="947" t="s">
        <v>17725</v>
      </c>
      <c r="F62" s="946">
        <v>0</v>
      </c>
      <c r="G62" s="840" t="s">
        <v>17726</v>
      </c>
      <c r="H62" s="840" t="s">
        <v>17575</v>
      </c>
    </row>
    <row r="63" spans="1:8" ht="96" x14ac:dyDescent="0.2">
      <c r="A63" s="948" t="s">
        <v>17727</v>
      </c>
      <c r="B63" s="949" t="s">
        <v>5705</v>
      </c>
      <c r="C63" s="950" t="s">
        <v>15306</v>
      </c>
      <c r="D63" s="946">
        <v>0</v>
      </c>
      <c r="E63" s="951" t="s">
        <v>15306</v>
      </c>
      <c r="F63" s="946">
        <v>458451.04</v>
      </c>
      <c r="G63" s="950" t="s">
        <v>17728</v>
      </c>
      <c r="H63" s="860" t="s">
        <v>17571</v>
      </c>
    </row>
    <row r="64" spans="1:8" ht="84" x14ac:dyDescent="0.2">
      <c r="A64" s="948" t="s">
        <v>17729</v>
      </c>
      <c r="B64" s="949" t="s">
        <v>17730</v>
      </c>
      <c r="C64" s="950" t="s">
        <v>15306</v>
      </c>
      <c r="D64" s="946">
        <v>0</v>
      </c>
      <c r="E64" s="952" t="s">
        <v>17731</v>
      </c>
      <c r="F64" s="946">
        <v>0</v>
      </c>
      <c r="G64" s="950" t="s">
        <v>17728</v>
      </c>
      <c r="H64" s="860" t="s">
        <v>17571</v>
      </c>
    </row>
    <row r="65" spans="1:8" ht="84" x14ac:dyDescent="0.2">
      <c r="A65" s="948" t="s">
        <v>17732</v>
      </c>
      <c r="B65" s="949" t="s">
        <v>17733</v>
      </c>
      <c r="C65" s="950" t="s">
        <v>15306</v>
      </c>
      <c r="D65" s="946">
        <v>0</v>
      </c>
      <c r="E65" s="952" t="s">
        <v>17734</v>
      </c>
      <c r="F65" s="946">
        <v>0</v>
      </c>
      <c r="G65" s="950" t="s">
        <v>17728</v>
      </c>
      <c r="H65" s="860" t="s">
        <v>17571</v>
      </c>
    </row>
    <row r="66" spans="1:8" ht="84" x14ac:dyDescent="0.2">
      <c r="A66" s="948" t="s">
        <v>17735</v>
      </c>
      <c r="B66" s="949" t="s">
        <v>17736</v>
      </c>
      <c r="C66" s="950" t="s">
        <v>15306</v>
      </c>
      <c r="D66" s="946">
        <v>0</v>
      </c>
      <c r="E66" s="952" t="s">
        <v>17737</v>
      </c>
      <c r="F66" s="946">
        <v>0</v>
      </c>
      <c r="G66" s="950" t="s">
        <v>17728</v>
      </c>
      <c r="H66" s="860" t="s">
        <v>17571</v>
      </c>
    </row>
    <row r="67" spans="1:8" ht="48" x14ac:dyDescent="0.2">
      <c r="A67" s="948" t="s">
        <v>17738</v>
      </c>
      <c r="B67" s="949" t="s">
        <v>109</v>
      </c>
      <c r="C67" s="950" t="s">
        <v>15306</v>
      </c>
      <c r="D67" s="946">
        <v>0</v>
      </c>
      <c r="E67" s="952" t="s">
        <v>15306</v>
      </c>
      <c r="F67" s="946">
        <v>21445.53</v>
      </c>
      <c r="G67" s="950" t="s">
        <v>17728</v>
      </c>
      <c r="H67" s="860" t="s">
        <v>17571</v>
      </c>
    </row>
    <row r="68" spans="1:8" ht="36" x14ac:dyDescent="0.2">
      <c r="A68" s="948" t="s">
        <v>17739</v>
      </c>
      <c r="B68" s="949" t="s">
        <v>109</v>
      </c>
      <c r="C68" s="950" t="s">
        <v>15306</v>
      </c>
      <c r="D68" s="946">
        <v>0</v>
      </c>
      <c r="E68" s="952" t="s">
        <v>17740</v>
      </c>
      <c r="F68" s="946">
        <v>0</v>
      </c>
      <c r="G68" s="950" t="s">
        <v>17741</v>
      </c>
      <c r="H68" s="860" t="s">
        <v>17571</v>
      </c>
    </row>
    <row r="69" spans="1:8" ht="36" x14ac:dyDescent="0.2">
      <c r="A69" s="948" t="s">
        <v>17742</v>
      </c>
      <c r="B69" s="949" t="s">
        <v>17743</v>
      </c>
      <c r="C69" s="953" t="s">
        <v>15306</v>
      </c>
      <c r="D69" s="946">
        <v>356153.53</v>
      </c>
      <c r="E69" s="951" t="s">
        <v>15306</v>
      </c>
      <c r="F69" s="946">
        <v>0</v>
      </c>
      <c r="G69" s="953" t="s">
        <v>17744</v>
      </c>
      <c r="H69" s="860" t="s">
        <v>17571</v>
      </c>
    </row>
    <row r="70" spans="1:8" ht="36" x14ac:dyDescent="0.2">
      <c r="A70" s="948" t="s">
        <v>17745</v>
      </c>
      <c r="B70" s="949" t="s">
        <v>17746</v>
      </c>
      <c r="C70" s="953" t="s">
        <v>15306</v>
      </c>
      <c r="D70" s="946">
        <v>239071.15</v>
      </c>
      <c r="E70" s="951" t="s">
        <v>15306</v>
      </c>
      <c r="F70" s="946">
        <v>0</v>
      </c>
      <c r="G70" s="953" t="s">
        <v>17744</v>
      </c>
      <c r="H70" s="860" t="s">
        <v>17571</v>
      </c>
    </row>
    <row r="71" spans="1:8" ht="72" x14ac:dyDescent="0.2">
      <c r="A71" s="954" t="s">
        <v>17747</v>
      </c>
      <c r="B71" s="949" t="s">
        <v>17748</v>
      </c>
      <c r="C71" s="953" t="s">
        <v>15306</v>
      </c>
      <c r="D71" s="946">
        <v>1208919.58</v>
      </c>
      <c r="E71" s="951" t="s">
        <v>15306</v>
      </c>
      <c r="F71" s="946">
        <v>0</v>
      </c>
      <c r="G71" s="953" t="s">
        <v>23</v>
      </c>
      <c r="H71" s="860" t="s">
        <v>17571</v>
      </c>
    </row>
    <row r="72" spans="1:8" ht="96" x14ac:dyDescent="0.2">
      <c r="A72" s="954" t="s">
        <v>17749</v>
      </c>
      <c r="B72" s="949" t="s">
        <v>17750</v>
      </c>
      <c r="C72" s="953" t="s">
        <v>15306</v>
      </c>
      <c r="D72" s="946">
        <v>33500</v>
      </c>
      <c r="E72" s="951" t="s">
        <v>15306</v>
      </c>
      <c r="F72" s="946">
        <v>0</v>
      </c>
      <c r="G72" s="953" t="s">
        <v>23</v>
      </c>
      <c r="H72" s="860" t="s">
        <v>17571</v>
      </c>
    </row>
    <row r="73" spans="1:8" ht="24" x14ac:dyDescent="0.2">
      <c r="A73" s="948" t="s">
        <v>17751</v>
      </c>
      <c r="B73" s="949" t="s">
        <v>17752</v>
      </c>
      <c r="C73" s="953" t="s">
        <v>15306</v>
      </c>
      <c r="D73" s="946">
        <v>134267.48000000001</v>
      </c>
      <c r="E73" s="951" t="s">
        <v>15306</v>
      </c>
      <c r="F73" s="946">
        <v>0</v>
      </c>
      <c r="G73" s="953" t="s">
        <v>17753</v>
      </c>
      <c r="H73" s="860" t="s">
        <v>17571</v>
      </c>
    </row>
    <row r="74" spans="1:8" ht="36" x14ac:dyDescent="0.2">
      <c r="A74" s="948" t="s">
        <v>17754</v>
      </c>
      <c r="B74" s="949" t="s">
        <v>17755</v>
      </c>
      <c r="C74" s="953" t="s">
        <v>15306</v>
      </c>
      <c r="D74" s="946">
        <v>1637669.76</v>
      </c>
      <c r="E74" s="951" t="s">
        <v>15306</v>
      </c>
      <c r="F74" s="946">
        <v>0</v>
      </c>
      <c r="G74" s="953" t="s">
        <v>17756</v>
      </c>
      <c r="H74" s="860" t="s">
        <v>17571</v>
      </c>
    </row>
    <row r="75" spans="1:8" ht="60" x14ac:dyDescent="0.2">
      <c r="A75" s="948" t="s">
        <v>17757</v>
      </c>
      <c r="B75" s="949" t="s">
        <v>17758</v>
      </c>
      <c r="C75" s="953" t="s">
        <v>15306</v>
      </c>
      <c r="D75" s="946">
        <v>2070033.68</v>
      </c>
      <c r="E75" s="951" t="s">
        <v>15306</v>
      </c>
      <c r="F75" s="946">
        <v>0</v>
      </c>
      <c r="G75" s="953" t="s">
        <v>17756</v>
      </c>
      <c r="H75" s="860" t="s">
        <v>17571</v>
      </c>
    </row>
    <row r="76" spans="1:8" ht="60" x14ac:dyDescent="0.2">
      <c r="A76" s="948" t="s">
        <v>17759</v>
      </c>
      <c r="B76" s="949" t="s">
        <v>17760</v>
      </c>
      <c r="C76" s="953" t="s">
        <v>15306</v>
      </c>
      <c r="D76" s="946">
        <v>1329972.78</v>
      </c>
      <c r="E76" s="951" t="s">
        <v>15306</v>
      </c>
      <c r="F76" s="946">
        <v>0</v>
      </c>
      <c r="G76" s="953" t="s">
        <v>17756</v>
      </c>
      <c r="H76" s="860" t="s">
        <v>17571</v>
      </c>
    </row>
    <row r="77" spans="1:8" ht="60" x14ac:dyDescent="0.2">
      <c r="A77" s="948" t="s">
        <v>17761</v>
      </c>
      <c r="B77" s="949" t="s">
        <v>17762</v>
      </c>
      <c r="C77" s="953" t="s">
        <v>15306</v>
      </c>
      <c r="D77" s="946">
        <v>2805465.41</v>
      </c>
      <c r="E77" s="951" t="s">
        <v>15306</v>
      </c>
      <c r="F77" s="946">
        <v>0</v>
      </c>
      <c r="G77" s="953" t="s">
        <v>17756</v>
      </c>
      <c r="H77" s="860" t="s">
        <v>17571</v>
      </c>
    </row>
    <row r="78" spans="1:8" ht="48" x14ac:dyDescent="0.2">
      <c r="A78" s="948" t="s">
        <v>17763</v>
      </c>
      <c r="B78" s="949" t="s">
        <v>17764</v>
      </c>
      <c r="C78" s="953" t="s">
        <v>15306</v>
      </c>
      <c r="D78" s="946">
        <v>1596169.14</v>
      </c>
      <c r="E78" s="951" t="s">
        <v>15306</v>
      </c>
      <c r="F78" s="946">
        <v>0</v>
      </c>
      <c r="G78" s="953" t="s">
        <v>17756</v>
      </c>
      <c r="H78" s="860" t="s">
        <v>17571</v>
      </c>
    </row>
    <row r="79" spans="1:8" ht="36" x14ac:dyDescent="0.2">
      <c r="A79" s="948" t="s">
        <v>17765</v>
      </c>
      <c r="B79" s="949" t="s">
        <v>17766</v>
      </c>
      <c r="C79" s="953" t="s">
        <v>15306</v>
      </c>
      <c r="D79" s="946">
        <v>2191109.41</v>
      </c>
      <c r="E79" s="951" t="s">
        <v>15306</v>
      </c>
      <c r="F79" s="946">
        <v>0</v>
      </c>
      <c r="G79" s="953" t="s">
        <v>17756</v>
      </c>
      <c r="H79" s="860" t="s">
        <v>17571</v>
      </c>
    </row>
    <row r="80" spans="1:8" ht="60" x14ac:dyDescent="0.2">
      <c r="A80" s="948" t="s">
        <v>17767</v>
      </c>
      <c r="B80" s="949" t="s">
        <v>17768</v>
      </c>
      <c r="C80" s="953" t="s">
        <v>15306</v>
      </c>
      <c r="D80" s="946">
        <v>3091598.68</v>
      </c>
      <c r="E80" s="951" t="s">
        <v>15306</v>
      </c>
      <c r="F80" s="946">
        <v>0</v>
      </c>
      <c r="G80" s="953" t="s">
        <v>17756</v>
      </c>
      <c r="H80" s="860" t="s">
        <v>17571</v>
      </c>
    </row>
    <row r="81" spans="1:8" ht="60" x14ac:dyDescent="0.2">
      <c r="A81" s="948" t="s">
        <v>17769</v>
      </c>
      <c r="B81" s="949" t="s">
        <v>17770</v>
      </c>
      <c r="C81" s="953" t="s">
        <v>15306</v>
      </c>
      <c r="D81" s="946">
        <v>2366913.81</v>
      </c>
      <c r="E81" s="951" t="s">
        <v>15306</v>
      </c>
      <c r="F81" s="946">
        <v>0</v>
      </c>
      <c r="G81" s="953" t="s">
        <v>17756</v>
      </c>
      <c r="H81" s="860" t="s">
        <v>17571</v>
      </c>
    </row>
    <row r="82" spans="1:8" ht="60" x14ac:dyDescent="0.2">
      <c r="A82" s="948" t="s">
        <v>17771</v>
      </c>
      <c r="B82" s="949" t="s">
        <v>17772</v>
      </c>
      <c r="C82" s="953" t="s">
        <v>15306</v>
      </c>
      <c r="D82" s="946">
        <v>3235470.23</v>
      </c>
      <c r="E82" s="951" t="s">
        <v>15306</v>
      </c>
      <c r="F82" s="946">
        <v>0</v>
      </c>
      <c r="G82" s="953" t="s">
        <v>17756</v>
      </c>
      <c r="H82" s="860" t="s">
        <v>17571</v>
      </c>
    </row>
    <row r="83" spans="1:8" ht="48" x14ac:dyDescent="0.2">
      <c r="A83" s="948" t="s">
        <v>17773</v>
      </c>
      <c r="B83" s="949" t="s">
        <v>17774</v>
      </c>
      <c r="C83" s="953" t="s">
        <v>15306</v>
      </c>
      <c r="D83" s="946">
        <v>1708256.53</v>
      </c>
      <c r="E83" s="951" t="s">
        <v>15306</v>
      </c>
      <c r="F83" s="946">
        <v>0</v>
      </c>
      <c r="G83" s="953" t="s">
        <v>17756</v>
      </c>
      <c r="H83" s="860" t="s">
        <v>17571</v>
      </c>
    </row>
    <row r="84" spans="1:8" ht="60" x14ac:dyDescent="0.2">
      <c r="A84" s="948" t="s">
        <v>17775</v>
      </c>
      <c r="B84" s="949" t="s">
        <v>17764</v>
      </c>
      <c r="C84" s="953" t="s">
        <v>15306</v>
      </c>
      <c r="D84" s="946">
        <v>2959706.8</v>
      </c>
      <c r="E84" s="951" t="s">
        <v>15306</v>
      </c>
      <c r="F84" s="946">
        <v>0</v>
      </c>
      <c r="G84" s="953" t="s">
        <v>17756</v>
      </c>
      <c r="H84" s="860" t="s">
        <v>17571</v>
      </c>
    </row>
    <row r="85" spans="1:8" ht="60" x14ac:dyDescent="0.2">
      <c r="A85" s="948" t="s">
        <v>17776</v>
      </c>
      <c r="B85" s="949" t="s">
        <v>17764</v>
      </c>
      <c r="C85" s="953" t="s">
        <v>15306</v>
      </c>
      <c r="D85" s="946">
        <v>2107188</v>
      </c>
      <c r="E85" s="951" t="s">
        <v>15306</v>
      </c>
      <c r="F85" s="946">
        <v>0</v>
      </c>
      <c r="G85" s="953" t="s">
        <v>17756</v>
      </c>
      <c r="H85" s="860" t="s">
        <v>17571</v>
      </c>
    </row>
    <row r="86" spans="1:8" ht="36" x14ac:dyDescent="0.2">
      <c r="A86" s="948" t="s">
        <v>17777</v>
      </c>
      <c r="B86" s="949" t="s">
        <v>17778</v>
      </c>
      <c r="C86" s="953" t="s">
        <v>15306</v>
      </c>
      <c r="D86" s="946">
        <v>1698889.09</v>
      </c>
      <c r="E86" s="951" t="s">
        <v>15306</v>
      </c>
      <c r="F86" s="946">
        <v>0</v>
      </c>
      <c r="G86" s="953" t="s">
        <v>17756</v>
      </c>
      <c r="H86" s="860" t="s">
        <v>17571</v>
      </c>
    </row>
    <row r="87" spans="1:8" ht="36" x14ac:dyDescent="0.2">
      <c r="A87" s="948" t="s">
        <v>17779</v>
      </c>
      <c r="B87" s="949" t="s">
        <v>17762</v>
      </c>
      <c r="C87" s="953" t="s">
        <v>15306</v>
      </c>
      <c r="D87" s="946">
        <v>1530093.89</v>
      </c>
      <c r="E87" s="951" t="s">
        <v>15306</v>
      </c>
      <c r="F87" s="946">
        <v>0</v>
      </c>
      <c r="G87" s="953" t="s">
        <v>17756</v>
      </c>
      <c r="H87" s="860" t="s">
        <v>17571</v>
      </c>
    </row>
    <row r="88" spans="1:8" ht="48" x14ac:dyDescent="0.2">
      <c r="A88" s="948" t="s">
        <v>17780</v>
      </c>
      <c r="B88" s="949" t="s">
        <v>17764</v>
      </c>
      <c r="C88" s="953" t="s">
        <v>15306</v>
      </c>
      <c r="D88" s="946">
        <v>1563050.43</v>
      </c>
      <c r="E88" s="951" t="s">
        <v>15306</v>
      </c>
      <c r="F88" s="946">
        <v>0</v>
      </c>
      <c r="G88" s="953" t="s">
        <v>17756</v>
      </c>
      <c r="H88" s="860" t="s">
        <v>17571</v>
      </c>
    </row>
    <row r="89" spans="1:8" ht="24" x14ac:dyDescent="0.2">
      <c r="A89" s="948" t="s">
        <v>17781</v>
      </c>
      <c r="B89" s="949" t="s">
        <v>17782</v>
      </c>
      <c r="C89" s="953" t="s">
        <v>15306</v>
      </c>
      <c r="D89" s="946">
        <v>4150646.33</v>
      </c>
      <c r="E89" s="951" t="s">
        <v>15306</v>
      </c>
      <c r="F89" s="946">
        <v>0</v>
      </c>
      <c r="G89" s="953" t="s">
        <v>17756</v>
      </c>
      <c r="H89" s="860" t="s">
        <v>17571</v>
      </c>
    </row>
    <row r="90" spans="1:8" ht="24" x14ac:dyDescent="0.2">
      <c r="A90" s="948" t="s">
        <v>17783</v>
      </c>
      <c r="B90" s="949" t="s">
        <v>17784</v>
      </c>
      <c r="C90" s="953" t="s">
        <v>15306</v>
      </c>
      <c r="D90" s="946">
        <v>1039197.11</v>
      </c>
      <c r="E90" s="951" t="s">
        <v>15306</v>
      </c>
      <c r="F90" s="946">
        <v>0</v>
      </c>
      <c r="G90" s="953" t="s">
        <v>17756</v>
      </c>
      <c r="H90" s="860" t="s">
        <v>17571</v>
      </c>
    </row>
    <row r="91" spans="1:8" ht="24" x14ac:dyDescent="0.2">
      <c r="A91" s="948" t="s">
        <v>17785</v>
      </c>
      <c r="B91" s="949" t="s">
        <v>17786</v>
      </c>
      <c r="C91" s="953" t="s">
        <v>15306</v>
      </c>
      <c r="D91" s="946">
        <v>3164549.04</v>
      </c>
      <c r="E91" s="951" t="s">
        <v>15306</v>
      </c>
      <c r="F91" s="946">
        <v>0</v>
      </c>
      <c r="G91" s="953" t="s">
        <v>17756</v>
      </c>
      <c r="H91" s="860" t="s">
        <v>17571</v>
      </c>
    </row>
    <row r="92" spans="1:8" ht="24" x14ac:dyDescent="0.2">
      <c r="A92" s="948" t="s">
        <v>17787</v>
      </c>
      <c r="B92" s="949" t="s">
        <v>17788</v>
      </c>
      <c r="C92" s="953" t="s">
        <v>15306</v>
      </c>
      <c r="D92" s="946">
        <v>1527212.77</v>
      </c>
      <c r="E92" s="951" t="s">
        <v>15306</v>
      </c>
      <c r="F92" s="946">
        <v>0</v>
      </c>
      <c r="G92" s="953" t="s">
        <v>17756</v>
      </c>
      <c r="H92" s="860" t="s">
        <v>17571</v>
      </c>
    </row>
    <row r="93" spans="1:8" ht="60" x14ac:dyDescent="0.2">
      <c r="A93" s="948" t="s">
        <v>17789</v>
      </c>
      <c r="B93" s="949" t="s">
        <v>17790</v>
      </c>
      <c r="C93" s="953" t="s">
        <v>15306</v>
      </c>
      <c r="D93" s="946">
        <v>1213158.92</v>
      </c>
      <c r="E93" s="951" t="s">
        <v>15306</v>
      </c>
      <c r="F93" s="946">
        <v>0</v>
      </c>
      <c r="G93" s="953" t="s">
        <v>17756</v>
      </c>
      <c r="H93" s="860" t="s">
        <v>17571</v>
      </c>
    </row>
    <row r="94" spans="1:8" ht="48" x14ac:dyDescent="0.2">
      <c r="A94" s="948" t="s">
        <v>17791</v>
      </c>
      <c r="B94" s="949" t="s">
        <v>17792</v>
      </c>
      <c r="C94" s="953" t="s">
        <v>15306</v>
      </c>
      <c r="D94" s="946">
        <v>2092350.78</v>
      </c>
      <c r="E94" s="951" t="s">
        <v>15306</v>
      </c>
      <c r="F94" s="946">
        <v>0</v>
      </c>
      <c r="G94" s="953" t="s">
        <v>17756</v>
      </c>
      <c r="H94" s="860" t="s">
        <v>17571</v>
      </c>
    </row>
    <row r="95" spans="1:8" ht="60" x14ac:dyDescent="0.2">
      <c r="A95" s="948" t="s">
        <v>17793</v>
      </c>
      <c r="B95" s="949" t="s">
        <v>17794</v>
      </c>
      <c r="C95" s="953" t="s">
        <v>15306</v>
      </c>
      <c r="D95" s="946">
        <v>2200000</v>
      </c>
      <c r="E95" s="951" t="s">
        <v>15306</v>
      </c>
      <c r="F95" s="946">
        <v>0</v>
      </c>
      <c r="G95" s="953" t="s">
        <v>17756</v>
      </c>
      <c r="H95" s="860" t="s">
        <v>17571</v>
      </c>
    </row>
    <row r="96" spans="1:8" ht="24" x14ac:dyDescent="0.2">
      <c r="A96" s="948" t="s">
        <v>17795</v>
      </c>
      <c r="B96" s="949" t="s">
        <v>17796</v>
      </c>
      <c r="C96" s="950" t="s">
        <v>15306</v>
      </c>
      <c r="D96" s="946">
        <v>21801</v>
      </c>
      <c r="E96" s="951" t="s">
        <v>15306</v>
      </c>
      <c r="F96" s="946">
        <v>0</v>
      </c>
      <c r="G96" s="950" t="s">
        <v>23</v>
      </c>
      <c r="H96" s="860" t="s">
        <v>17571</v>
      </c>
    </row>
    <row r="97" spans="1:8" ht="60" x14ac:dyDescent="0.2">
      <c r="A97" s="948" t="s">
        <v>17797</v>
      </c>
      <c r="B97" s="949" t="s">
        <v>17798</v>
      </c>
      <c r="C97" s="950" t="s">
        <v>15306</v>
      </c>
      <c r="D97" s="946">
        <v>31467.65</v>
      </c>
      <c r="E97" s="951" t="s">
        <v>15306</v>
      </c>
      <c r="F97" s="946">
        <v>0</v>
      </c>
      <c r="G97" s="950" t="s">
        <v>23</v>
      </c>
      <c r="H97" s="860" t="s">
        <v>17571</v>
      </c>
    </row>
    <row r="98" spans="1:8" ht="72" x14ac:dyDescent="0.2">
      <c r="A98" s="948" t="s">
        <v>17799</v>
      </c>
      <c r="B98" s="949" t="s">
        <v>17800</v>
      </c>
      <c r="C98" s="950" t="s">
        <v>15306</v>
      </c>
      <c r="D98" s="946">
        <v>63412.26</v>
      </c>
      <c r="E98" s="951" t="s">
        <v>15306</v>
      </c>
      <c r="F98" s="946">
        <v>0</v>
      </c>
      <c r="G98" s="950" t="s">
        <v>23</v>
      </c>
      <c r="H98" s="860" t="s">
        <v>17571</v>
      </c>
    </row>
    <row r="99" spans="1:8" ht="48" x14ac:dyDescent="0.2">
      <c r="A99" s="948" t="s">
        <v>17801</v>
      </c>
      <c r="B99" s="949" t="s">
        <v>17802</v>
      </c>
      <c r="C99" s="950" t="s">
        <v>15306</v>
      </c>
      <c r="D99" s="946">
        <v>28000</v>
      </c>
      <c r="E99" s="951" t="s">
        <v>15306</v>
      </c>
      <c r="F99" s="946">
        <v>0</v>
      </c>
      <c r="G99" s="950" t="s">
        <v>23</v>
      </c>
      <c r="H99" s="860" t="s">
        <v>17571</v>
      </c>
    </row>
    <row r="100" spans="1:8" ht="72" x14ac:dyDescent="0.2">
      <c r="A100" s="948" t="s">
        <v>17803</v>
      </c>
      <c r="B100" s="949" t="s">
        <v>17804</v>
      </c>
      <c r="C100" s="950" t="s">
        <v>15306</v>
      </c>
      <c r="D100" s="946">
        <v>178887</v>
      </c>
      <c r="E100" s="951" t="s">
        <v>15306</v>
      </c>
      <c r="F100" s="946">
        <v>0</v>
      </c>
      <c r="G100" s="950" t="s">
        <v>23</v>
      </c>
      <c r="H100" s="860" t="s">
        <v>17571</v>
      </c>
    </row>
    <row r="101" spans="1:8" ht="60" x14ac:dyDescent="0.2">
      <c r="A101" s="948" t="s">
        <v>17805</v>
      </c>
      <c r="B101" s="949" t="s">
        <v>17802</v>
      </c>
      <c r="C101" s="950" t="s">
        <v>15306</v>
      </c>
      <c r="D101" s="946">
        <v>28000</v>
      </c>
      <c r="E101" s="951" t="s">
        <v>15306</v>
      </c>
      <c r="F101" s="946">
        <v>0</v>
      </c>
      <c r="G101" s="950" t="s">
        <v>23</v>
      </c>
      <c r="H101" s="860" t="s">
        <v>17571</v>
      </c>
    </row>
    <row r="102" spans="1:8" ht="60" x14ac:dyDescent="0.2">
      <c r="A102" s="948" t="s">
        <v>17806</v>
      </c>
      <c r="B102" s="949" t="s">
        <v>17807</v>
      </c>
      <c r="C102" s="950" t="s">
        <v>15306</v>
      </c>
      <c r="D102" s="946">
        <v>52256.63</v>
      </c>
      <c r="E102" s="951" t="s">
        <v>15306</v>
      </c>
      <c r="F102" s="946">
        <v>0</v>
      </c>
      <c r="G102" s="950" t="s">
        <v>23</v>
      </c>
      <c r="H102" s="860" t="s">
        <v>17571</v>
      </c>
    </row>
    <row r="103" spans="1:8" ht="96" x14ac:dyDescent="0.2">
      <c r="A103" s="948" t="s">
        <v>17808</v>
      </c>
      <c r="B103" s="949" t="s">
        <v>17800</v>
      </c>
      <c r="C103" s="950" t="s">
        <v>15306</v>
      </c>
      <c r="D103" s="946">
        <v>34653.699999999997</v>
      </c>
      <c r="E103" s="951" t="s">
        <v>15306</v>
      </c>
      <c r="F103" s="946">
        <v>0</v>
      </c>
      <c r="G103" s="950" t="s">
        <v>23</v>
      </c>
      <c r="H103" s="860" t="s">
        <v>17571</v>
      </c>
    </row>
    <row r="104" spans="1:8" ht="60" x14ac:dyDescent="0.2">
      <c r="A104" s="948" t="s">
        <v>17809</v>
      </c>
      <c r="B104" s="949" t="s">
        <v>17800</v>
      </c>
      <c r="C104" s="950" t="s">
        <v>15306</v>
      </c>
      <c r="D104" s="946">
        <v>700</v>
      </c>
      <c r="E104" s="951" t="s">
        <v>15306</v>
      </c>
      <c r="F104" s="946">
        <v>0</v>
      </c>
      <c r="G104" s="950" t="s">
        <v>23</v>
      </c>
      <c r="H104" s="860" t="s">
        <v>17571</v>
      </c>
    </row>
    <row r="105" spans="1:8" ht="72" x14ac:dyDescent="0.2">
      <c r="A105" s="948" t="s">
        <v>17810</v>
      </c>
      <c r="B105" s="949" t="s">
        <v>17811</v>
      </c>
      <c r="C105" s="950" t="s">
        <v>15306</v>
      </c>
      <c r="D105" s="946">
        <v>32500</v>
      </c>
      <c r="E105" s="951" t="s">
        <v>15306</v>
      </c>
      <c r="F105" s="946">
        <v>0</v>
      </c>
      <c r="G105" s="950" t="s">
        <v>23</v>
      </c>
      <c r="H105" s="860" t="s">
        <v>17571</v>
      </c>
    </row>
    <row r="106" spans="1:8" ht="84" x14ac:dyDescent="0.2">
      <c r="A106" s="948" t="s">
        <v>17812</v>
      </c>
      <c r="B106" s="949" t="s">
        <v>17800</v>
      </c>
      <c r="C106" s="950" t="s">
        <v>15306</v>
      </c>
      <c r="D106" s="946">
        <v>120038.13</v>
      </c>
      <c r="E106" s="951" t="s">
        <v>15306</v>
      </c>
      <c r="F106" s="946">
        <v>0</v>
      </c>
      <c r="G106" s="950" t="s">
        <v>23</v>
      </c>
      <c r="H106" s="860" t="s">
        <v>17571</v>
      </c>
    </row>
    <row r="107" spans="1:8" ht="48" x14ac:dyDescent="0.2">
      <c r="A107" s="948" t="s">
        <v>17813</v>
      </c>
      <c r="B107" s="949" t="s">
        <v>17814</v>
      </c>
      <c r="C107" s="950" t="s">
        <v>15306</v>
      </c>
      <c r="D107" s="946">
        <v>14500</v>
      </c>
      <c r="E107" s="951" t="s">
        <v>15306</v>
      </c>
      <c r="F107" s="946">
        <v>0</v>
      </c>
      <c r="G107" s="950" t="s">
        <v>17815</v>
      </c>
      <c r="H107" s="860" t="s">
        <v>17571</v>
      </c>
    </row>
    <row r="108" spans="1:8" ht="72" x14ac:dyDescent="0.2">
      <c r="A108" s="948" t="s">
        <v>17816</v>
      </c>
      <c r="B108" s="949" t="s">
        <v>17748</v>
      </c>
      <c r="C108" s="950" t="s">
        <v>15306</v>
      </c>
      <c r="D108" s="946">
        <v>425293.66</v>
      </c>
      <c r="E108" s="951" t="s">
        <v>15306</v>
      </c>
      <c r="F108" s="946">
        <v>0</v>
      </c>
      <c r="G108" s="950" t="s">
        <v>23</v>
      </c>
      <c r="H108" s="860" t="s">
        <v>17571</v>
      </c>
    </row>
    <row r="109" spans="1:8" ht="84" x14ac:dyDescent="0.2">
      <c r="A109" s="954" t="s">
        <v>17817</v>
      </c>
      <c r="B109" s="949" t="s">
        <v>17818</v>
      </c>
      <c r="C109" s="953" t="s">
        <v>15306</v>
      </c>
      <c r="D109" s="946">
        <v>23780.49</v>
      </c>
      <c r="E109" s="951" t="s">
        <v>15306</v>
      </c>
      <c r="F109" s="946">
        <v>0</v>
      </c>
      <c r="G109" s="953" t="s">
        <v>23</v>
      </c>
      <c r="H109" s="860" t="s">
        <v>17571</v>
      </c>
    </row>
    <row r="110" spans="1:8" ht="60" x14ac:dyDescent="0.2">
      <c r="A110" s="948" t="s">
        <v>17776</v>
      </c>
      <c r="B110" s="949" t="s">
        <v>17764</v>
      </c>
      <c r="C110" s="950" t="s">
        <v>15306</v>
      </c>
      <c r="D110" s="946">
        <v>24099.07</v>
      </c>
      <c r="E110" s="951" t="s">
        <v>15306</v>
      </c>
      <c r="F110" s="946">
        <v>0</v>
      </c>
      <c r="G110" s="950" t="s">
        <v>23</v>
      </c>
      <c r="H110" s="860" t="s">
        <v>17571</v>
      </c>
    </row>
    <row r="111" spans="1:8" ht="36" x14ac:dyDescent="0.2">
      <c r="A111" s="948" t="s">
        <v>17819</v>
      </c>
      <c r="B111" s="949" t="s">
        <v>17820</v>
      </c>
      <c r="C111" s="950" t="s">
        <v>15306</v>
      </c>
      <c r="D111" s="946">
        <v>6102</v>
      </c>
      <c r="E111" s="951" t="s">
        <v>15306</v>
      </c>
      <c r="F111" s="946">
        <v>0</v>
      </c>
      <c r="G111" s="953" t="s">
        <v>17753</v>
      </c>
      <c r="H111" s="860" t="s">
        <v>17571</v>
      </c>
    </row>
    <row r="112" spans="1:8" ht="36" x14ac:dyDescent="0.2">
      <c r="A112" s="948" t="s">
        <v>17819</v>
      </c>
      <c r="B112" s="949" t="s">
        <v>17821</v>
      </c>
      <c r="C112" s="950" t="s">
        <v>15306</v>
      </c>
      <c r="D112" s="946">
        <v>15196.98</v>
      </c>
      <c r="E112" s="951" t="s">
        <v>15306</v>
      </c>
      <c r="F112" s="946">
        <v>0</v>
      </c>
      <c r="G112" s="953" t="s">
        <v>17753</v>
      </c>
      <c r="H112" s="860" t="s">
        <v>17571</v>
      </c>
    </row>
    <row r="113" spans="1:8" ht="36" x14ac:dyDescent="0.2">
      <c r="A113" s="948" t="s">
        <v>17819</v>
      </c>
      <c r="B113" s="949" t="s">
        <v>17822</v>
      </c>
      <c r="C113" s="950" t="s">
        <v>15306</v>
      </c>
      <c r="D113" s="946">
        <v>8542.9699999999993</v>
      </c>
      <c r="E113" s="951" t="s">
        <v>15306</v>
      </c>
      <c r="F113" s="946">
        <v>0</v>
      </c>
      <c r="G113" s="953" t="s">
        <v>17753</v>
      </c>
      <c r="H113" s="860" t="s">
        <v>17571</v>
      </c>
    </row>
    <row r="114" spans="1:8" ht="36" x14ac:dyDescent="0.2">
      <c r="A114" s="948" t="s">
        <v>17819</v>
      </c>
      <c r="B114" s="949" t="s">
        <v>17823</v>
      </c>
      <c r="C114" s="950" t="s">
        <v>15306</v>
      </c>
      <c r="D114" s="946">
        <v>13038.12</v>
      </c>
      <c r="E114" s="951" t="s">
        <v>15306</v>
      </c>
      <c r="F114" s="946">
        <v>0</v>
      </c>
      <c r="G114" s="953" t="s">
        <v>17753</v>
      </c>
      <c r="H114" s="860" t="s">
        <v>17571</v>
      </c>
    </row>
    <row r="115" spans="1:8" ht="36" x14ac:dyDescent="0.2">
      <c r="A115" s="948" t="s">
        <v>17819</v>
      </c>
      <c r="B115" s="949" t="s">
        <v>17824</v>
      </c>
      <c r="C115" s="950" t="s">
        <v>15306</v>
      </c>
      <c r="D115" s="946">
        <v>7010.25</v>
      </c>
      <c r="E115" s="951" t="s">
        <v>15306</v>
      </c>
      <c r="F115" s="946">
        <v>0</v>
      </c>
      <c r="G115" s="953" t="s">
        <v>17753</v>
      </c>
      <c r="H115" s="860" t="s">
        <v>17571</v>
      </c>
    </row>
    <row r="116" spans="1:8" ht="36" x14ac:dyDescent="0.2">
      <c r="A116" s="948" t="s">
        <v>17819</v>
      </c>
      <c r="B116" s="949" t="s">
        <v>17825</v>
      </c>
      <c r="C116" s="950" t="s">
        <v>15306</v>
      </c>
      <c r="D116" s="946">
        <v>8447.6200000000008</v>
      </c>
      <c r="E116" s="951" t="s">
        <v>15306</v>
      </c>
      <c r="F116" s="946">
        <v>0</v>
      </c>
      <c r="G116" s="953" t="s">
        <v>17753</v>
      </c>
      <c r="H116" s="860" t="s">
        <v>17571</v>
      </c>
    </row>
    <row r="117" spans="1:8" ht="36" x14ac:dyDescent="0.2">
      <c r="A117" s="948" t="s">
        <v>17819</v>
      </c>
      <c r="B117" s="949" t="s">
        <v>17826</v>
      </c>
      <c r="C117" s="950" t="s">
        <v>15306</v>
      </c>
      <c r="D117" s="946">
        <v>2738</v>
      </c>
      <c r="E117" s="951" t="s">
        <v>15306</v>
      </c>
      <c r="F117" s="946">
        <v>0</v>
      </c>
      <c r="G117" s="953" t="s">
        <v>17753</v>
      </c>
      <c r="H117" s="860" t="s">
        <v>17571</v>
      </c>
    </row>
    <row r="118" spans="1:8" ht="36" x14ac:dyDescent="0.2">
      <c r="A118" s="948" t="s">
        <v>17819</v>
      </c>
      <c r="B118" s="949" t="s">
        <v>17827</v>
      </c>
      <c r="C118" s="950" t="s">
        <v>15306</v>
      </c>
      <c r="D118" s="946">
        <v>12626</v>
      </c>
      <c r="E118" s="951" t="s">
        <v>15306</v>
      </c>
      <c r="F118" s="946">
        <v>0</v>
      </c>
      <c r="G118" s="953" t="s">
        <v>17753</v>
      </c>
      <c r="H118" s="860" t="s">
        <v>17571</v>
      </c>
    </row>
    <row r="119" spans="1:8" ht="36" x14ac:dyDescent="0.2">
      <c r="A119" s="948" t="s">
        <v>17819</v>
      </c>
      <c r="B119" s="949" t="s">
        <v>17828</v>
      </c>
      <c r="C119" s="950" t="s">
        <v>15306</v>
      </c>
      <c r="D119" s="946">
        <v>7549.64</v>
      </c>
      <c r="E119" s="951" t="s">
        <v>15306</v>
      </c>
      <c r="F119" s="946">
        <v>0</v>
      </c>
      <c r="G119" s="953" t="s">
        <v>17753</v>
      </c>
      <c r="H119" s="860" t="s">
        <v>17571</v>
      </c>
    </row>
    <row r="120" spans="1:8" ht="36" x14ac:dyDescent="0.2">
      <c r="A120" s="948" t="s">
        <v>17819</v>
      </c>
      <c r="B120" s="949" t="s">
        <v>17829</v>
      </c>
      <c r="C120" s="950" t="s">
        <v>15306</v>
      </c>
      <c r="D120" s="946">
        <v>11884.08</v>
      </c>
      <c r="E120" s="951" t="s">
        <v>15306</v>
      </c>
      <c r="F120" s="946">
        <v>0</v>
      </c>
      <c r="G120" s="953" t="s">
        <v>17753</v>
      </c>
      <c r="H120" s="860" t="s">
        <v>17571</v>
      </c>
    </row>
    <row r="121" spans="1:8" ht="36" x14ac:dyDescent="0.2">
      <c r="A121" s="948" t="s">
        <v>17819</v>
      </c>
      <c r="B121" s="949" t="s">
        <v>17826</v>
      </c>
      <c r="C121" s="950" t="s">
        <v>15306</v>
      </c>
      <c r="D121" s="946">
        <v>16596</v>
      </c>
      <c r="E121" s="951" t="s">
        <v>15306</v>
      </c>
      <c r="F121" s="946">
        <v>0</v>
      </c>
      <c r="G121" s="953" t="s">
        <v>17753</v>
      </c>
      <c r="H121" s="860" t="s">
        <v>17571</v>
      </c>
    </row>
    <row r="122" spans="1:8" ht="36" x14ac:dyDescent="0.2">
      <c r="A122" s="948" t="s">
        <v>17819</v>
      </c>
      <c r="B122" s="949" t="s">
        <v>17830</v>
      </c>
      <c r="C122" s="950" t="s">
        <v>15306</v>
      </c>
      <c r="D122" s="946">
        <v>6166.32</v>
      </c>
      <c r="E122" s="951" t="s">
        <v>15306</v>
      </c>
      <c r="F122" s="946">
        <v>0</v>
      </c>
      <c r="G122" s="953" t="s">
        <v>17753</v>
      </c>
      <c r="H122" s="860" t="s">
        <v>17571</v>
      </c>
    </row>
    <row r="123" spans="1:8" ht="36" x14ac:dyDescent="0.2">
      <c r="A123" s="948" t="s">
        <v>17819</v>
      </c>
      <c r="B123" s="949" t="s">
        <v>17831</v>
      </c>
      <c r="C123" s="950" t="s">
        <v>15306</v>
      </c>
      <c r="D123" s="946">
        <v>16828.55</v>
      </c>
      <c r="E123" s="951" t="s">
        <v>15306</v>
      </c>
      <c r="F123" s="946">
        <v>0</v>
      </c>
      <c r="G123" s="953" t="s">
        <v>17753</v>
      </c>
      <c r="H123" s="860" t="s">
        <v>17571</v>
      </c>
    </row>
    <row r="124" spans="1:8" ht="36" x14ac:dyDescent="0.2">
      <c r="A124" s="948" t="s">
        <v>17819</v>
      </c>
      <c r="B124" s="949" t="s">
        <v>17752</v>
      </c>
      <c r="C124" s="950" t="s">
        <v>15306</v>
      </c>
      <c r="D124" s="946">
        <v>3017.26</v>
      </c>
      <c r="E124" s="951" t="s">
        <v>15306</v>
      </c>
      <c r="F124" s="946">
        <v>0</v>
      </c>
      <c r="G124" s="953" t="s">
        <v>17753</v>
      </c>
      <c r="H124" s="860" t="s">
        <v>17571</v>
      </c>
    </row>
    <row r="125" spans="1:8" ht="36" x14ac:dyDescent="0.2">
      <c r="A125" s="948" t="s">
        <v>17819</v>
      </c>
      <c r="B125" s="949" t="s">
        <v>17832</v>
      </c>
      <c r="C125" s="950" t="s">
        <v>15306</v>
      </c>
      <c r="D125" s="946">
        <v>16137.68</v>
      </c>
      <c r="E125" s="951" t="s">
        <v>15306</v>
      </c>
      <c r="F125" s="946">
        <v>0</v>
      </c>
      <c r="G125" s="953" t="s">
        <v>17753</v>
      </c>
      <c r="H125" s="860" t="s">
        <v>17571</v>
      </c>
    </row>
    <row r="126" spans="1:8" ht="36" x14ac:dyDescent="0.2">
      <c r="A126" s="948" t="s">
        <v>17819</v>
      </c>
      <c r="B126" s="949" t="s">
        <v>17833</v>
      </c>
      <c r="C126" s="950" t="s">
        <v>15306</v>
      </c>
      <c r="D126" s="946">
        <v>16764</v>
      </c>
      <c r="E126" s="951" t="s">
        <v>15306</v>
      </c>
      <c r="F126" s="946">
        <v>0</v>
      </c>
      <c r="G126" s="953" t="s">
        <v>17753</v>
      </c>
      <c r="H126" s="860" t="s">
        <v>17571</v>
      </c>
    </row>
    <row r="127" spans="1:8" ht="36" x14ac:dyDescent="0.2">
      <c r="A127" s="948" t="s">
        <v>17819</v>
      </c>
      <c r="B127" s="949" t="s">
        <v>17834</v>
      </c>
      <c r="C127" s="950" t="s">
        <v>15306</v>
      </c>
      <c r="D127" s="946">
        <v>4665</v>
      </c>
      <c r="E127" s="951" t="s">
        <v>15306</v>
      </c>
      <c r="F127" s="946">
        <v>0</v>
      </c>
      <c r="G127" s="953" t="s">
        <v>17753</v>
      </c>
      <c r="H127" s="860" t="s">
        <v>17571</v>
      </c>
    </row>
    <row r="128" spans="1:8" ht="36" x14ac:dyDescent="0.2">
      <c r="A128" s="948" t="s">
        <v>17819</v>
      </c>
      <c r="B128" s="949" t="s">
        <v>17835</v>
      </c>
      <c r="C128" s="950" t="s">
        <v>15306</v>
      </c>
      <c r="D128" s="946">
        <v>6492.95</v>
      </c>
      <c r="E128" s="951" t="s">
        <v>15306</v>
      </c>
      <c r="F128" s="946">
        <v>0</v>
      </c>
      <c r="G128" s="953" t="s">
        <v>17753</v>
      </c>
      <c r="H128" s="860" t="s">
        <v>17571</v>
      </c>
    </row>
    <row r="129" spans="1:8" ht="72" x14ac:dyDescent="0.2">
      <c r="A129" s="948" t="s">
        <v>17836</v>
      </c>
      <c r="B129" s="949" t="s">
        <v>17837</v>
      </c>
      <c r="C129" s="950" t="s">
        <v>15306</v>
      </c>
      <c r="D129" s="946">
        <v>4951.28</v>
      </c>
      <c r="E129" s="951" t="s">
        <v>15306</v>
      </c>
      <c r="F129" s="946">
        <v>0</v>
      </c>
      <c r="G129" s="950" t="s">
        <v>17838</v>
      </c>
      <c r="H129" s="860" t="s">
        <v>17571</v>
      </c>
    </row>
    <row r="130" spans="1:8" ht="48" x14ac:dyDescent="0.2">
      <c r="A130" s="948" t="s">
        <v>17839</v>
      </c>
      <c r="B130" s="949" t="s">
        <v>5705</v>
      </c>
      <c r="C130" s="950" t="s">
        <v>17840</v>
      </c>
      <c r="D130" s="946">
        <v>9900</v>
      </c>
      <c r="E130" s="951" t="s">
        <v>15306</v>
      </c>
      <c r="F130" s="946">
        <v>0</v>
      </c>
      <c r="G130" s="950" t="s">
        <v>17841</v>
      </c>
      <c r="H130" s="860" t="s">
        <v>17571</v>
      </c>
    </row>
    <row r="131" spans="1:8" ht="72" x14ac:dyDescent="0.2">
      <c r="A131" s="948" t="s">
        <v>17842</v>
      </c>
      <c r="B131" s="949" t="s">
        <v>5705</v>
      </c>
      <c r="C131" s="950" t="s">
        <v>17843</v>
      </c>
      <c r="D131" s="946">
        <v>25000</v>
      </c>
      <c r="E131" s="951" t="s">
        <v>15306</v>
      </c>
      <c r="F131" s="946">
        <v>0</v>
      </c>
      <c r="G131" s="950" t="s">
        <v>17844</v>
      </c>
      <c r="H131" s="860" t="s">
        <v>17571</v>
      </c>
    </row>
    <row r="132" spans="1:8" ht="36" x14ac:dyDescent="0.2">
      <c r="A132" s="948" t="s">
        <v>17845</v>
      </c>
      <c r="B132" s="949" t="s">
        <v>5705</v>
      </c>
      <c r="C132" s="950" t="s">
        <v>17846</v>
      </c>
      <c r="D132" s="946">
        <v>31020</v>
      </c>
      <c r="E132" s="951" t="s">
        <v>15306</v>
      </c>
      <c r="F132" s="946">
        <v>0</v>
      </c>
      <c r="G132" s="950" t="s">
        <v>17847</v>
      </c>
      <c r="H132" s="860" t="s">
        <v>17571</v>
      </c>
    </row>
    <row r="133" spans="1:8" ht="108" x14ac:dyDescent="0.2">
      <c r="A133" s="948" t="s">
        <v>17848</v>
      </c>
      <c r="B133" s="949" t="s">
        <v>5705</v>
      </c>
      <c r="C133" s="950" t="s">
        <v>17849</v>
      </c>
      <c r="D133" s="946">
        <v>13300</v>
      </c>
      <c r="E133" s="951" t="s">
        <v>15306</v>
      </c>
      <c r="F133" s="946">
        <v>0</v>
      </c>
      <c r="G133" s="950" t="s">
        <v>17850</v>
      </c>
      <c r="H133" s="860" t="s">
        <v>17571</v>
      </c>
    </row>
    <row r="134" spans="1:8" ht="48" x14ac:dyDescent="0.2">
      <c r="A134" s="948" t="s">
        <v>17851</v>
      </c>
      <c r="B134" s="949" t="s">
        <v>5705</v>
      </c>
      <c r="C134" s="950" t="s">
        <v>17852</v>
      </c>
      <c r="D134" s="946">
        <v>5996.76</v>
      </c>
      <c r="E134" s="951" t="s">
        <v>15306</v>
      </c>
      <c r="F134" s="946">
        <v>0</v>
      </c>
      <c r="G134" s="950" t="s">
        <v>17853</v>
      </c>
      <c r="H134" s="860" t="s">
        <v>17571</v>
      </c>
    </row>
    <row r="135" spans="1:8" ht="36" x14ac:dyDescent="0.2">
      <c r="A135" s="948" t="s">
        <v>17854</v>
      </c>
      <c r="B135" s="949" t="s">
        <v>5705</v>
      </c>
      <c r="C135" s="950" t="s">
        <v>17852</v>
      </c>
      <c r="D135" s="946">
        <v>5996.76</v>
      </c>
      <c r="E135" s="951" t="s">
        <v>15306</v>
      </c>
      <c r="F135" s="946">
        <v>0</v>
      </c>
      <c r="G135" s="950" t="s">
        <v>17855</v>
      </c>
      <c r="H135" s="860" t="s">
        <v>17571</v>
      </c>
    </row>
    <row r="136" spans="1:8" ht="36" x14ac:dyDescent="0.2">
      <c r="A136" s="948" t="s">
        <v>17856</v>
      </c>
      <c r="B136" s="949" t="s">
        <v>5705</v>
      </c>
      <c r="C136" s="950" t="s">
        <v>17857</v>
      </c>
      <c r="D136" s="946">
        <v>6750</v>
      </c>
      <c r="E136" s="951" t="s">
        <v>15306</v>
      </c>
      <c r="F136" s="946">
        <v>0</v>
      </c>
      <c r="G136" s="950" t="s">
        <v>17858</v>
      </c>
      <c r="H136" s="860" t="s">
        <v>17571</v>
      </c>
    </row>
    <row r="137" spans="1:8" ht="48" x14ac:dyDescent="0.2">
      <c r="A137" s="948" t="s">
        <v>17859</v>
      </c>
      <c r="B137" s="949" t="s">
        <v>5705</v>
      </c>
      <c r="C137" s="950" t="s">
        <v>17852</v>
      </c>
      <c r="D137" s="946">
        <v>5996.76</v>
      </c>
      <c r="E137" s="951" t="s">
        <v>15306</v>
      </c>
      <c r="F137" s="946">
        <v>0</v>
      </c>
      <c r="G137" s="950" t="s">
        <v>17860</v>
      </c>
      <c r="H137" s="860" t="s">
        <v>17571</v>
      </c>
    </row>
    <row r="138" spans="1:8" ht="24" x14ac:dyDescent="0.2">
      <c r="A138" s="948" t="s">
        <v>17861</v>
      </c>
      <c r="B138" s="949" t="s">
        <v>5705</v>
      </c>
      <c r="C138" s="950" t="s">
        <v>17862</v>
      </c>
      <c r="D138" s="946">
        <v>49786.68</v>
      </c>
      <c r="E138" s="951" t="s">
        <v>15306</v>
      </c>
      <c r="F138" s="946">
        <v>0</v>
      </c>
      <c r="G138" s="950" t="s">
        <v>17863</v>
      </c>
      <c r="H138" s="860" t="s">
        <v>17571</v>
      </c>
    </row>
    <row r="139" spans="1:8" ht="24" x14ac:dyDescent="0.2">
      <c r="A139" s="948" t="s">
        <v>17864</v>
      </c>
      <c r="B139" s="949" t="s">
        <v>5705</v>
      </c>
      <c r="C139" s="950" t="s">
        <v>17865</v>
      </c>
      <c r="D139" s="946">
        <v>48706.59</v>
      </c>
      <c r="E139" s="951" t="s">
        <v>15306</v>
      </c>
      <c r="F139" s="946">
        <v>0</v>
      </c>
      <c r="G139" s="950" t="s">
        <v>17866</v>
      </c>
      <c r="H139" s="860" t="s">
        <v>17571</v>
      </c>
    </row>
    <row r="140" spans="1:8" ht="24" x14ac:dyDescent="0.2">
      <c r="A140" s="948" t="s">
        <v>17867</v>
      </c>
      <c r="B140" s="949" t="s">
        <v>5705</v>
      </c>
      <c r="C140" s="950" t="s">
        <v>17862</v>
      </c>
      <c r="D140" s="946">
        <v>54211.02</v>
      </c>
      <c r="E140" s="951" t="s">
        <v>15306</v>
      </c>
      <c r="F140" s="946">
        <v>0</v>
      </c>
      <c r="G140" s="950" t="s">
        <v>17868</v>
      </c>
      <c r="H140" s="860" t="s">
        <v>17571</v>
      </c>
    </row>
    <row r="141" spans="1:8" ht="24" x14ac:dyDescent="0.2">
      <c r="A141" s="948" t="s">
        <v>17869</v>
      </c>
      <c r="B141" s="949" t="s">
        <v>5705</v>
      </c>
      <c r="C141" s="950" t="s">
        <v>17865</v>
      </c>
      <c r="D141" s="946">
        <v>54149.73</v>
      </c>
      <c r="E141" s="951" t="s">
        <v>15306</v>
      </c>
      <c r="F141" s="946">
        <v>0</v>
      </c>
      <c r="G141" s="950" t="s">
        <v>17866</v>
      </c>
      <c r="H141" s="860" t="s">
        <v>17571</v>
      </c>
    </row>
    <row r="142" spans="1:8" ht="48" x14ac:dyDescent="0.2">
      <c r="A142" s="948" t="s">
        <v>17870</v>
      </c>
      <c r="B142" s="949" t="s">
        <v>5705</v>
      </c>
      <c r="C142" s="950" t="s">
        <v>17871</v>
      </c>
      <c r="D142" s="946">
        <v>7377.6</v>
      </c>
      <c r="E142" s="951" t="s">
        <v>15306</v>
      </c>
      <c r="F142" s="946">
        <v>0</v>
      </c>
      <c r="G142" s="950" t="s">
        <v>17872</v>
      </c>
      <c r="H142" s="860" t="s">
        <v>17571</v>
      </c>
    </row>
    <row r="143" spans="1:8" ht="36" x14ac:dyDescent="0.2">
      <c r="A143" s="948" t="s">
        <v>17873</v>
      </c>
      <c r="B143" s="949" t="s">
        <v>5705</v>
      </c>
      <c r="C143" s="950" t="s">
        <v>17874</v>
      </c>
      <c r="D143" s="946">
        <v>30000</v>
      </c>
      <c r="E143" s="951" t="s">
        <v>15306</v>
      </c>
      <c r="F143" s="946">
        <v>0</v>
      </c>
      <c r="G143" s="950" t="s">
        <v>17875</v>
      </c>
      <c r="H143" s="860" t="s">
        <v>17571</v>
      </c>
    </row>
    <row r="144" spans="1:8" ht="36" x14ac:dyDescent="0.2">
      <c r="A144" s="948" t="s">
        <v>17876</v>
      </c>
      <c r="B144" s="949" t="s">
        <v>5705</v>
      </c>
      <c r="C144" s="950" t="s">
        <v>17877</v>
      </c>
      <c r="D144" s="946">
        <v>32410</v>
      </c>
      <c r="E144" s="951" t="s">
        <v>15306</v>
      </c>
      <c r="F144" s="946">
        <v>0</v>
      </c>
      <c r="G144" s="950" t="s">
        <v>17878</v>
      </c>
      <c r="H144" s="860" t="s">
        <v>17571</v>
      </c>
    </row>
    <row r="145" spans="1:8" ht="48" x14ac:dyDescent="0.2">
      <c r="A145" s="948" t="s">
        <v>17879</v>
      </c>
      <c r="B145" s="949" t="s">
        <v>5705</v>
      </c>
      <c r="C145" s="950" t="s">
        <v>17880</v>
      </c>
      <c r="D145" s="946">
        <v>32791.660000000003</v>
      </c>
      <c r="E145" s="951" t="s">
        <v>15306</v>
      </c>
      <c r="F145" s="946">
        <v>0</v>
      </c>
      <c r="G145" s="950" t="s">
        <v>17881</v>
      </c>
      <c r="H145" s="860" t="s">
        <v>17571</v>
      </c>
    </row>
    <row r="146" spans="1:8" ht="36" x14ac:dyDescent="0.2">
      <c r="A146" s="948" t="s">
        <v>17882</v>
      </c>
      <c r="B146" s="949" t="s">
        <v>5705</v>
      </c>
      <c r="C146" s="950" t="s">
        <v>17883</v>
      </c>
      <c r="D146" s="946">
        <v>10500</v>
      </c>
      <c r="E146" s="951" t="s">
        <v>15306</v>
      </c>
      <c r="F146" s="946">
        <v>0</v>
      </c>
      <c r="G146" s="950" t="s">
        <v>17884</v>
      </c>
      <c r="H146" s="860" t="s">
        <v>17571</v>
      </c>
    </row>
    <row r="147" spans="1:8" ht="36" x14ac:dyDescent="0.2">
      <c r="A147" s="948" t="s">
        <v>17885</v>
      </c>
      <c r="B147" s="949" t="s">
        <v>5705</v>
      </c>
      <c r="C147" s="950" t="s">
        <v>17880</v>
      </c>
      <c r="D147" s="946">
        <v>31813.33</v>
      </c>
      <c r="E147" s="951" t="s">
        <v>15306</v>
      </c>
      <c r="F147" s="946">
        <v>0</v>
      </c>
      <c r="G147" s="950" t="s">
        <v>17886</v>
      </c>
      <c r="H147" s="860" t="s">
        <v>17571</v>
      </c>
    </row>
    <row r="148" spans="1:8" ht="48" x14ac:dyDescent="0.2">
      <c r="A148" s="948" t="s">
        <v>17887</v>
      </c>
      <c r="B148" s="949" t="s">
        <v>5705</v>
      </c>
      <c r="C148" s="950" t="s">
        <v>17888</v>
      </c>
      <c r="D148" s="946">
        <v>29973.48</v>
      </c>
      <c r="E148" s="951" t="s">
        <v>15306</v>
      </c>
      <c r="F148" s="946">
        <v>0</v>
      </c>
      <c r="G148" s="950" t="s">
        <v>17889</v>
      </c>
      <c r="H148" s="860" t="s">
        <v>17571</v>
      </c>
    </row>
    <row r="149" spans="1:8" ht="36" x14ac:dyDescent="0.2">
      <c r="A149" s="948" t="s">
        <v>17890</v>
      </c>
      <c r="B149" s="949" t="s">
        <v>5705</v>
      </c>
      <c r="C149" s="950" t="s">
        <v>17891</v>
      </c>
      <c r="D149" s="946">
        <v>28000</v>
      </c>
      <c r="E149" s="951" t="s">
        <v>15306</v>
      </c>
      <c r="F149" s="946">
        <v>0</v>
      </c>
      <c r="G149" s="950" t="s">
        <v>17892</v>
      </c>
      <c r="H149" s="860" t="s">
        <v>17571</v>
      </c>
    </row>
    <row r="150" spans="1:8" ht="24" x14ac:dyDescent="0.2">
      <c r="A150" s="948" t="s">
        <v>17893</v>
      </c>
      <c r="B150" s="949" t="s">
        <v>5705</v>
      </c>
      <c r="C150" s="950" t="s">
        <v>17894</v>
      </c>
      <c r="D150" s="946">
        <v>32960</v>
      </c>
      <c r="E150" s="951" t="s">
        <v>15306</v>
      </c>
      <c r="F150" s="946">
        <v>0</v>
      </c>
      <c r="G150" s="950" t="s">
        <v>17895</v>
      </c>
      <c r="H150" s="860" t="s">
        <v>17571</v>
      </c>
    </row>
    <row r="151" spans="1:8" ht="48" x14ac:dyDescent="0.2">
      <c r="A151" s="948" t="s">
        <v>17896</v>
      </c>
      <c r="B151" s="949" t="s">
        <v>5705</v>
      </c>
      <c r="C151" s="950" t="s">
        <v>17880</v>
      </c>
      <c r="D151" s="946">
        <v>33440</v>
      </c>
      <c r="E151" s="951" t="s">
        <v>15306</v>
      </c>
      <c r="F151" s="946">
        <v>0</v>
      </c>
      <c r="G151" s="950" t="s">
        <v>17897</v>
      </c>
      <c r="H151" s="860" t="s">
        <v>17571</v>
      </c>
    </row>
    <row r="152" spans="1:8" ht="36" x14ac:dyDescent="0.2">
      <c r="A152" s="948" t="s">
        <v>17898</v>
      </c>
      <c r="B152" s="949" t="s">
        <v>5705</v>
      </c>
      <c r="C152" s="950" t="s">
        <v>17899</v>
      </c>
      <c r="D152" s="946">
        <v>15000</v>
      </c>
      <c r="E152" s="951" t="s">
        <v>15306</v>
      </c>
      <c r="F152" s="946">
        <v>0</v>
      </c>
      <c r="G152" s="950" t="s">
        <v>17900</v>
      </c>
      <c r="H152" s="860" t="s">
        <v>17571</v>
      </c>
    </row>
    <row r="153" spans="1:8" ht="24" x14ac:dyDescent="0.2">
      <c r="A153" s="948" t="s">
        <v>17901</v>
      </c>
      <c r="B153" s="949" t="s">
        <v>5705</v>
      </c>
      <c r="C153" s="950" t="s">
        <v>17880</v>
      </c>
      <c r="D153" s="946">
        <v>30980</v>
      </c>
      <c r="E153" s="951" t="s">
        <v>15306</v>
      </c>
      <c r="F153" s="946">
        <v>0</v>
      </c>
      <c r="G153" s="950" t="s">
        <v>17902</v>
      </c>
      <c r="H153" s="860" t="s">
        <v>17571</v>
      </c>
    </row>
    <row r="154" spans="1:8" ht="60" x14ac:dyDescent="0.2">
      <c r="A154" s="948" t="s">
        <v>17903</v>
      </c>
      <c r="B154" s="949" t="s">
        <v>5705</v>
      </c>
      <c r="C154" s="950" t="s">
        <v>17888</v>
      </c>
      <c r="D154" s="946">
        <v>31650</v>
      </c>
      <c r="E154" s="951" t="s">
        <v>15306</v>
      </c>
      <c r="F154" s="946">
        <v>0</v>
      </c>
      <c r="G154" s="950" t="s">
        <v>17904</v>
      </c>
      <c r="H154" s="860" t="s">
        <v>17571</v>
      </c>
    </row>
    <row r="155" spans="1:8" ht="36" x14ac:dyDescent="0.2">
      <c r="A155" s="948" t="s">
        <v>17905</v>
      </c>
      <c r="B155" s="949" t="s">
        <v>5705</v>
      </c>
      <c r="C155" s="950" t="s">
        <v>17906</v>
      </c>
      <c r="D155" s="946">
        <v>5000</v>
      </c>
      <c r="E155" s="951" t="s">
        <v>15306</v>
      </c>
      <c r="F155" s="946">
        <v>0</v>
      </c>
      <c r="G155" s="950" t="s">
        <v>17907</v>
      </c>
      <c r="H155" s="860" t="s">
        <v>17571</v>
      </c>
    </row>
    <row r="156" spans="1:8" ht="84" x14ac:dyDescent="0.2">
      <c r="A156" s="948" t="s">
        <v>17908</v>
      </c>
      <c r="B156" s="949" t="s">
        <v>5705</v>
      </c>
      <c r="C156" s="950" t="s">
        <v>17909</v>
      </c>
      <c r="D156" s="946">
        <v>26100</v>
      </c>
      <c r="E156" s="951" t="s">
        <v>15306</v>
      </c>
      <c r="F156" s="946">
        <v>0</v>
      </c>
      <c r="G156" s="950" t="s">
        <v>17910</v>
      </c>
      <c r="H156" s="860" t="s">
        <v>17571</v>
      </c>
    </row>
    <row r="157" spans="1:8" ht="36" x14ac:dyDescent="0.2">
      <c r="A157" s="948" t="s">
        <v>17911</v>
      </c>
      <c r="B157" s="949" t="s">
        <v>5705</v>
      </c>
      <c r="C157" s="950" t="s">
        <v>17912</v>
      </c>
      <c r="D157" s="946">
        <v>20800</v>
      </c>
      <c r="E157" s="951" t="s">
        <v>15306</v>
      </c>
      <c r="F157" s="946">
        <v>0</v>
      </c>
      <c r="G157" s="950" t="s">
        <v>17913</v>
      </c>
      <c r="H157" s="860" t="s">
        <v>17571</v>
      </c>
    </row>
    <row r="158" spans="1:8" ht="36" x14ac:dyDescent="0.2">
      <c r="A158" s="948" t="s">
        <v>17914</v>
      </c>
      <c r="B158" s="949" t="s">
        <v>5705</v>
      </c>
      <c r="C158" s="950" t="s">
        <v>17915</v>
      </c>
      <c r="D158" s="946">
        <v>29520.2</v>
      </c>
      <c r="E158" s="951" t="s">
        <v>15306</v>
      </c>
      <c r="F158" s="946">
        <v>0</v>
      </c>
      <c r="G158" s="950" t="s">
        <v>17916</v>
      </c>
      <c r="H158" s="860" t="s">
        <v>17571</v>
      </c>
    </row>
    <row r="159" spans="1:8" ht="72" x14ac:dyDescent="0.2">
      <c r="A159" s="948" t="s">
        <v>17917</v>
      </c>
      <c r="B159" s="949" t="s">
        <v>5705</v>
      </c>
      <c r="C159" s="950" t="s">
        <v>17918</v>
      </c>
      <c r="D159" s="946">
        <v>28120</v>
      </c>
      <c r="E159" s="951" t="s">
        <v>15306</v>
      </c>
      <c r="F159" s="946">
        <v>0</v>
      </c>
      <c r="G159" s="950" t="s">
        <v>17919</v>
      </c>
      <c r="H159" s="860" t="s">
        <v>17571</v>
      </c>
    </row>
    <row r="160" spans="1:8" ht="84" x14ac:dyDescent="0.2">
      <c r="A160" s="948" t="s">
        <v>17920</v>
      </c>
      <c r="B160" s="949" t="s">
        <v>5705</v>
      </c>
      <c r="C160" s="950" t="s">
        <v>17921</v>
      </c>
      <c r="D160" s="946">
        <v>24000</v>
      </c>
      <c r="E160" s="951" t="s">
        <v>15306</v>
      </c>
      <c r="F160" s="946">
        <v>0</v>
      </c>
      <c r="G160" s="950" t="s">
        <v>17922</v>
      </c>
      <c r="H160" s="860" t="s">
        <v>17571</v>
      </c>
    </row>
    <row r="161" spans="1:8" ht="96" x14ac:dyDescent="0.2">
      <c r="A161" s="948" t="s">
        <v>17923</v>
      </c>
      <c r="B161" s="949" t="s">
        <v>5705</v>
      </c>
      <c r="C161" s="950" t="s">
        <v>17924</v>
      </c>
      <c r="D161" s="946">
        <v>25663</v>
      </c>
      <c r="E161" s="951" t="s">
        <v>15306</v>
      </c>
      <c r="F161" s="946">
        <v>0</v>
      </c>
      <c r="G161" s="950" t="s">
        <v>17925</v>
      </c>
      <c r="H161" s="860" t="s">
        <v>17571</v>
      </c>
    </row>
    <row r="162" spans="1:8" ht="48" x14ac:dyDescent="0.2">
      <c r="A162" s="948" t="s">
        <v>17926</v>
      </c>
      <c r="B162" s="949" t="s">
        <v>5705</v>
      </c>
      <c r="C162" s="950" t="s">
        <v>17927</v>
      </c>
      <c r="D162" s="946">
        <v>21000</v>
      </c>
      <c r="E162" s="951" t="s">
        <v>15306</v>
      </c>
      <c r="F162" s="946">
        <v>0</v>
      </c>
      <c r="G162" s="950" t="s">
        <v>17928</v>
      </c>
      <c r="H162" s="860" t="s">
        <v>17571</v>
      </c>
    </row>
    <row r="163" spans="1:8" ht="60" x14ac:dyDescent="0.2">
      <c r="A163" s="948" t="s">
        <v>17929</v>
      </c>
      <c r="B163" s="949" t="s">
        <v>5705</v>
      </c>
      <c r="C163" s="950" t="s">
        <v>17930</v>
      </c>
      <c r="D163" s="946">
        <v>27600</v>
      </c>
      <c r="E163" s="951" t="s">
        <v>15306</v>
      </c>
      <c r="F163" s="946">
        <v>0</v>
      </c>
      <c r="G163" s="950" t="s">
        <v>17931</v>
      </c>
      <c r="H163" s="860" t="s">
        <v>17571</v>
      </c>
    </row>
    <row r="164" spans="1:8" ht="72" x14ac:dyDescent="0.2">
      <c r="A164" s="948" t="s">
        <v>17932</v>
      </c>
      <c r="B164" s="949" t="s">
        <v>5705</v>
      </c>
      <c r="C164" s="950" t="s">
        <v>17933</v>
      </c>
      <c r="D164" s="946">
        <v>31620</v>
      </c>
      <c r="E164" s="951" t="s">
        <v>15306</v>
      </c>
      <c r="F164" s="946">
        <v>0</v>
      </c>
      <c r="G164" s="950" t="s">
        <v>17934</v>
      </c>
      <c r="H164" s="860" t="s">
        <v>17571</v>
      </c>
    </row>
    <row r="165" spans="1:8" ht="72" x14ac:dyDescent="0.2">
      <c r="A165" s="948" t="s">
        <v>17935</v>
      </c>
      <c r="B165" s="949" t="s">
        <v>5705</v>
      </c>
      <c r="C165" s="950" t="s">
        <v>17936</v>
      </c>
      <c r="D165" s="946">
        <v>32160</v>
      </c>
      <c r="E165" s="951" t="s">
        <v>15306</v>
      </c>
      <c r="F165" s="946">
        <v>0</v>
      </c>
      <c r="G165" s="950" t="s">
        <v>17937</v>
      </c>
      <c r="H165" s="860" t="s">
        <v>17571</v>
      </c>
    </row>
    <row r="166" spans="1:8" ht="60" x14ac:dyDescent="0.2">
      <c r="A166" s="948" t="s">
        <v>17938</v>
      </c>
      <c r="B166" s="949" t="s">
        <v>5705</v>
      </c>
      <c r="C166" s="950" t="s">
        <v>17939</v>
      </c>
      <c r="D166" s="946">
        <v>27600</v>
      </c>
      <c r="E166" s="951" t="s">
        <v>15306</v>
      </c>
      <c r="F166" s="946">
        <v>0</v>
      </c>
      <c r="G166" s="950" t="s">
        <v>17940</v>
      </c>
      <c r="H166" s="860" t="s">
        <v>17571</v>
      </c>
    </row>
    <row r="167" spans="1:8" ht="48" x14ac:dyDescent="0.2">
      <c r="A167" s="948" t="s">
        <v>17941</v>
      </c>
      <c r="B167" s="949" t="s">
        <v>5705</v>
      </c>
      <c r="C167" s="950" t="s">
        <v>17942</v>
      </c>
      <c r="D167" s="946">
        <v>27270</v>
      </c>
      <c r="E167" s="951" t="s">
        <v>15306</v>
      </c>
      <c r="F167" s="946">
        <v>0</v>
      </c>
      <c r="G167" s="950" t="s">
        <v>17943</v>
      </c>
      <c r="H167" s="860" t="s">
        <v>17571</v>
      </c>
    </row>
    <row r="168" spans="1:8" ht="60" x14ac:dyDescent="0.2">
      <c r="A168" s="948" t="s">
        <v>17944</v>
      </c>
      <c r="B168" s="949" t="s">
        <v>5705</v>
      </c>
      <c r="C168" s="950" t="s">
        <v>17945</v>
      </c>
      <c r="D168" s="946">
        <v>20000</v>
      </c>
      <c r="E168" s="951" t="s">
        <v>15306</v>
      </c>
      <c r="F168" s="946">
        <v>0</v>
      </c>
      <c r="G168" s="950" t="s">
        <v>17946</v>
      </c>
      <c r="H168" s="860" t="s">
        <v>17571</v>
      </c>
    </row>
    <row r="169" spans="1:8" ht="84" x14ac:dyDescent="0.2">
      <c r="A169" s="948" t="s">
        <v>17947</v>
      </c>
      <c r="B169" s="949" t="s">
        <v>5705</v>
      </c>
      <c r="C169" s="950" t="s">
        <v>17948</v>
      </c>
      <c r="D169" s="946">
        <v>32000</v>
      </c>
      <c r="E169" s="951" t="s">
        <v>15306</v>
      </c>
      <c r="F169" s="946">
        <v>0</v>
      </c>
      <c r="G169" s="950" t="s">
        <v>17949</v>
      </c>
      <c r="H169" s="860" t="s">
        <v>17571</v>
      </c>
    </row>
    <row r="170" spans="1:8" ht="84" x14ac:dyDescent="0.2">
      <c r="A170" s="948" t="s">
        <v>17950</v>
      </c>
      <c r="B170" s="949" t="s">
        <v>5705</v>
      </c>
      <c r="C170" s="950" t="s">
        <v>17951</v>
      </c>
      <c r="D170" s="946">
        <v>30000</v>
      </c>
      <c r="E170" s="951" t="s">
        <v>15306</v>
      </c>
      <c r="F170" s="946">
        <v>0</v>
      </c>
      <c r="G170" s="950" t="s">
        <v>17952</v>
      </c>
      <c r="H170" s="860" t="s">
        <v>17571</v>
      </c>
    </row>
    <row r="171" spans="1:8" ht="72" x14ac:dyDescent="0.2">
      <c r="A171" s="948" t="s">
        <v>17953</v>
      </c>
      <c r="B171" s="949" t="s">
        <v>5705</v>
      </c>
      <c r="C171" s="950" t="s">
        <v>17954</v>
      </c>
      <c r="D171" s="946">
        <v>1494</v>
      </c>
      <c r="E171" s="951" t="s">
        <v>15306</v>
      </c>
      <c r="F171" s="946">
        <v>0</v>
      </c>
      <c r="G171" s="950" t="s">
        <v>17955</v>
      </c>
      <c r="H171" s="860" t="s">
        <v>17571</v>
      </c>
    </row>
    <row r="172" spans="1:8" ht="72" x14ac:dyDescent="0.2">
      <c r="A172" s="948" t="s">
        <v>17956</v>
      </c>
      <c r="B172" s="949" t="s">
        <v>5705</v>
      </c>
      <c r="C172" s="950" t="s">
        <v>17957</v>
      </c>
      <c r="D172" s="946">
        <v>27720</v>
      </c>
      <c r="E172" s="951" t="s">
        <v>15306</v>
      </c>
      <c r="F172" s="946">
        <v>0</v>
      </c>
      <c r="G172" s="950" t="s">
        <v>17958</v>
      </c>
      <c r="H172" s="860" t="s">
        <v>17571</v>
      </c>
    </row>
    <row r="173" spans="1:8" ht="60" x14ac:dyDescent="0.2">
      <c r="A173" s="948" t="s">
        <v>17959</v>
      </c>
      <c r="B173" s="949" t="s">
        <v>5705</v>
      </c>
      <c r="C173" s="950" t="s">
        <v>17960</v>
      </c>
      <c r="D173" s="946">
        <v>9600</v>
      </c>
      <c r="E173" s="951" t="s">
        <v>15306</v>
      </c>
      <c r="F173" s="946">
        <v>0</v>
      </c>
      <c r="G173" s="950" t="s">
        <v>17961</v>
      </c>
      <c r="H173" s="860" t="s">
        <v>17571</v>
      </c>
    </row>
    <row r="174" spans="1:8" ht="84" x14ac:dyDescent="0.2">
      <c r="A174" s="948" t="s">
        <v>17962</v>
      </c>
      <c r="B174" s="949" t="s">
        <v>5705</v>
      </c>
      <c r="C174" s="950" t="s">
        <v>17963</v>
      </c>
      <c r="D174" s="946">
        <v>25905.439999999999</v>
      </c>
      <c r="E174" s="951" t="s">
        <v>15306</v>
      </c>
      <c r="F174" s="946">
        <v>0</v>
      </c>
      <c r="G174" s="950" t="s">
        <v>17964</v>
      </c>
      <c r="H174" s="860" t="s">
        <v>17571</v>
      </c>
    </row>
    <row r="175" spans="1:8" ht="48" x14ac:dyDescent="0.2">
      <c r="A175" s="948" t="s">
        <v>17965</v>
      </c>
      <c r="B175" s="949" t="s">
        <v>5705</v>
      </c>
      <c r="C175" s="950" t="s">
        <v>17966</v>
      </c>
      <c r="D175" s="946">
        <v>27470</v>
      </c>
      <c r="E175" s="951" t="s">
        <v>15306</v>
      </c>
      <c r="F175" s="946">
        <v>0</v>
      </c>
      <c r="G175" s="950" t="s">
        <v>17967</v>
      </c>
      <c r="H175" s="860" t="s">
        <v>17571</v>
      </c>
    </row>
    <row r="176" spans="1:8" ht="48" x14ac:dyDescent="0.2">
      <c r="A176" s="948" t="s">
        <v>17968</v>
      </c>
      <c r="B176" s="949" t="s">
        <v>5705</v>
      </c>
      <c r="C176" s="950" t="s">
        <v>17969</v>
      </c>
      <c r="D176" s="946">
        <v>17841.68</v>
      </c>
      <c r="E176" s="951" t="s">
        <v>15306</v>
      </c>
      <c r="F176" s="946">
        <v>0</v>
      </c>
      <c r="G176" s="950" t="s">
        <v>17970</v>
      </c>
      <c r="H176" s="860" t="s">
        <v>17571</v>
      </c>
    </row>
    <row r="177" spans="1:8" ht="48" x14ac:dyDescent="0.2">
      <c r="A177" s="948" t="s">
        <v>17968</v>
      </c>
      <c r="B177" s="949" t="s">
        <v>5705</v>
      </c>
      <c r="C177" s="950" t="s">
        <v>17971</v>
      </c>
      <c r="D177" s="946">
        <v>17841.68</v>
      </c>
      <c r="E177" s="951" t="s">
        <v>15306</v>
      </c>
      <c r="F177" s="946">
        <v>0</v>
      </c>
      <c r="G177" s="950" t="s">
        <v>17970</v>
      </c>
      <c r="H177" s="860" t="s">
        <v>17571</v>
      </c>
    </row>
    <row r="178" spans="1:8" ht="48" x14ac:dyDescent="0.2">
      <c r="A178" s="948" t="s">
        <v>17968</v>
      </c>
      <c r="B178" s="949" t="s">
        <v>5705</v>
      </c>
      <c r="C178" s="950" t="s">
        <v>17972</v>
      </c>
      <c r="D178" s="946">
        <v>17192.88</v>
      </c>
      <c r="E178" s="951" t="s">
        <v>15306</v>
      </c>
      <c r="F178" s="946">
        <v>0</v>
      </c>
      <c r="G178" s="950" t="s">
        <v>17970</v>
      </c>
      <c r="H178" s="860" t="s">
        <v>17571</v>
      </c>
    </row>
    <row r="179" spans="1:8" ht="84" x14ac:dyDescent="0.2">
      <c r="A179" s="948" t="s">
        <v>17973</v>
      </c>
      <c r="B179" s="949" t="s">
        <v>5705</v>
      </c>
      <c r="C179" s="950" t="s">
        <v>17974</v>
      </c>
      <c r="D179" s="946">
        <v>9000</v>
      </c>
      <c r="E179" s="951" t="s">
        <v>15306</v>
      </c>
      <c r="F179" s="946">
        <v>0</v>
      </c>
      <c r="G179" s="950" t="s">
        <v>17975</v>
      </c>
      <c r="H179" s="860" t="s">
        <v>17571</v>
      </c>
    </row>
    <row r="180" spans="1:8" ht="84" x14ac:dyDescent="0.2">
      <c r="A180" s="948" t="s">
        <v>17976</v>
      </c>
      <c r="B180" s="949" t="s">
        <v>5705</v>
      </c>
      <c r="C180" s="950" t="s">
        <v>17977</v>
      </c>
      <c r="D180" s="946">
        <v>32000</v>
      </c>
      <c r="E180" s="951" t="s">
        <v>15306</v>
      </c>
      <c r="F180" s="946">
        <v>0</v>
      </c>
      <c r="G180" s="950" t="s">
        <v>17978</v>
      </c>
      <c r="H180" s="860" t="s">
        <v>17571</v>
      </c>
    </row>
    <row r="181" spans="1:8" ht="84" x14ac:dyDescent="0.2">
      <c r="A181" s="948" t="s">
        <v>17979</v>
      </c>
      <c r="B181" s="949" t="s">
        <v>5705</v>
      </c>
      <c r="C181" s="950" t="s">
        <v>17980</v>
      </c>
      <c r="D181" s="946">
        <v>20000</v>
      </c>
      <c r="E181" s="951" t="s">
        <v>15306</v>
      </c>
      <c r="F181" s="946">
        <v>0</v>
      </c>
      <c r="G181" s="950" t="s">
        <v>17981</v>
      </c>
      <c r="H181" s="860" t="s">
        <v>17571</v>
      </c>
    </row>
    <row r="182" spans="1:8" ht="60" x14ac:dyDescent="0.2">
      <c r="A182" s="948" t="s">
        <v>17982</v>
      </c>
      <c r="B182" s="949" t="s">
        <v>5705</v>
      </c>
      <c r="C182" s="950" t="s">
        <v>17983</v>
      </c>
      <c r="D182" s="946">
        <v>31350</v>
      </c>
      <c r="E182" s="951" t="s">
        <v>15306</v>
      </c>
      <c r="F182" s="946">
        <v>0</v>
      </c>
      <c r="G182" s="950" t="s">
        <v>17984</v>
      </c>
      <c r="H182" s="860" t="s">
        <v>17571</v>
      </c>
    </row>
    <row r="183" spans="1:8" ht="48" x14ac:dyDescent="0.2">
      <c r="A183" s="948" t="s">
        <v>17985</v>
      </c>
      <c r="B183" s="949" t="s">
        <v>5705</v>
      </c>
      <c r="C183" s="950" t="s">
        <v>17986</v>
      </c>
      <c r="D183" s="946">
        <v>8300.1</v>
      </c>
      <c r="E183" s="951" t="s">
        <v>15306</v>
      </c>
      <c r="F183" s="946">
        <v>0</v>
      </c>
      <c r="G183" s="950" t="s">
        <v>17987</v>
      </c>
      <c r="H183" s="860" t="s">
        <v>17571</v>
      </c>
    </row>
    <row r="184" spans="1:8" ht="108" x14ac:dyDescent="0.2">
      <c r="A184" s="948" t="s">
        <v>17988</v>
      </c>
      <c r="B184" s="949" t="s">
        <v>5705</v>
      </c>
      <c r="C184" s="950" t="s">
        <v>17989</v>
      </c>
      <c r="D184" s="946">
        <v>25000</v>
      </c>
      <c r="E184" s="951" t="s">
        <v>15306</v>
      </c>
      <c r="F184" s="946">
        <v>0</v>
      </c>
      <c r="G184" s="950" t="s">
        <v>17988</v>
      </c>
      <c r="H184" s="860" t="s">
        <v>17571</v>
      </c>
    </row>
    <row r="185" spans="1:8" ht="60" x14ac:dyDescent="0.2">
      <c r="A185" s="948" t="s">
        <v>17990</v>
      </c>
      <c r="B185" s="949" t="s">
        <v>5705</v>
      </c>
      <c r="C185" s="950" t="s">
        <v>17991</v>
      </c>
      <c r="D185" s="946">
        <v>24000</v>
      </c>
      <c r="E185" s="951" t="s">
        <v>15306</v>
      </c>
      <c r="F185" s="946">
        <v>0</v>
      </c>
      <c r="G185" s="950" t="s">
        <v>17992</v>
      </c>
      <c r="H185" s="860" t="s">
        <v>17571</v>
      </c>
    </row>
    <row r="186" spans="1:8" ht="84" x14ac:dyDescent="0.2">
      <c r="A186" s="948" t="s">
        <v>17993</v>
      </c>
      <c r="B186" s="949" t="s">
        <v>5705</v>
      </c>
      <c r="C186" s="950" t="s">
        <v>17994</v>
      </c>
      <c r="D186" s="946">
        <v>30000</v>
      </c>
      <c r="E186" s="951" t="s">
        <v>15306</v>
      </c>
      <c r="F186" s="946">
        <v>0</v>
      </c>
      <c r="G186" s="950" t="s">
        <v>17995</v>
      </c>
      <c r="H186" s="860" t="s">
        <v>17571</v>
      </c>
    </row>
    <row r="187" spans="1:8" ht="72" x14ac:dyDescent="0.2">
      <c r="A187" s="948" t="s">
        <v>17996</v>
      </c>
      <c r="B187" s="949" t="s">
        <v>5705</v>
      </c>
      <c r="C187" s="950" t="s">
        <v>17997</v>
      </c>
      <c r="D187" s="946">
        <v>10500</v>
      </c>
      <c r="E187" s="951" t="s">
        <v>15306</v>
      </c>
      <c r="F187" s="946">
        <v>0</v>
      </c>
      <c r="G187" s="950" t="s">
        <v>17998</v>
      </c>
      <c r="H187" s="860" t="s">
        <v>17571</v>
      </c>
    </row>
    <row r="188" spans="1:8" ht="60" x14ac:dyDescent="0.2">
      <c r="A188" s="948" t="s">
        <v>17999</v>
      </c>
      <c r="B188" s="949" t="s">
        <v>5705</v>
      </c>
      <c r="C188" s="950" t="s">
        <v>18000</v>
      </c>
      <c r="D188" s="946">
        <v>30450</v>
      </c>
      <c r="E188" s="951" t="s">
        <v>15306</v>
      </c>
      <c r="F188" s="946">
        <v>0</v>
      </c>
      <c r="G188" s="950" t="s">
        <v>18001</v>
      </c>
      <c r="H188" s="860" t="s">
        <v>17571</v>
      </c>
    </row>
    <row r="189" spans="1:8" ht="72" x14ac:dyDescent="0.2">
      <c r="A189" s="948" t="s">
        <v>18002</v>
      </c>
      <c r="B189" s="949" t="s">
        <v>5705</v>
      </c>
      <c r="C189" s="950" t="s">
        <v>18003</v>
      </c>
      <c r="D189" s="946">
        <v>27000</v>
      </c>
      <c r="E189" s="951" t="s">
        <v>15306</v>
      </c>
      <c r="F189" s="946">
        <v>0</v>
      </c>
      <c r="G189" s="950" t="s">
        <v>18004</v>
      </c>
      <c r="H189" s="860" t="s">
        <v>17571</v>
      </c>
    </row>
    <row r="190" spans="1:8" ht="108" x14ac:dyDescent="0.2">
      <c r="A190" s="948" t="s">
        <v>18005</v>
      </c>
      <c r="B190" s="949" t="s">
        <v>5705</v>
      </c>
      <c r="C190" s="950" t="s">
        <v>18006</v>
      </c>
      <c r="D190" s="946">
        <v>32000</v>
      </c>
      <c r="E190" s="951" t="s">
        <v>15306</v>
      </c>
      <c r="F190" s="946">
        <v>0</v>
      </c>
      <c r="G190" s="950" t="s">
        <v>18007</v>
      </c>
      <c r="H190" s="860" t="s">
        <v>17571</v>
      </c>
    </row>
    <row r="191" spans="1:8" ht="120" x14ac:dyDescent="0.2">
      <c r="A191" s="948" t="s">
        <v>18008</v>
      </c>
      <c r="B191" s="949" t="s">
        <v>5705</v>
      </c>
      <c r="C191" s="950" t="s">
        <v>17849</v>
      </c>
      <c r="D191" s="946">
        <v>32000</v>
      </c>
      <c r="E191" s="951" t="s">
        <v>15306</v>
      </c>
      <c r="F191" s="946">
        <v>0</v>
      </c>
      <c r="G191" s="950" t="s">
        <v>18009</v>
      </c>
      <c r="H191" s="860" t="s">
        <v>17571</v>
      </c>
    </row>
    <row r="192" spans="1:8" ht="36" x14ac:dyDescent="0.2">
      <c r="A192" s="948" t="s">
        <v>18010</v>
      </c>
      <c r="B192" s="949" t="s">
        <v>5705</v>
      </c>
      <c r="C192" s="950" t="s">
        <v>17939</v>
      </c>
      <c r="D192" s="946">
        <v>27000</v>
      </c>
      <c r="E192" s="951" t="s">
        <v>15306</v>
      </c>
      <c r="F192" s="946">
        <v>0</v>
      </c>
      <c r="G192" s="950" t="s">
        <v>18011</v>
      </c>
      <c r="H192" s="860" t="s">
        <v>17571</v>
      </c>
    </row>
    <row r="193" spans="1:8" ht="36" x14ac:dyDescent="0.2">
      <c r="A193" s="948" t="s">
        <v>18012</v>
      </c>
      <c r="B193" s="949" t="s">
        <v>5705</v>
      </c>
      <c r="C193" s="950" t="s">
        <v>18013</v>
      </c>
      <c r="D193" s="946">
        <v>30000</v>
      </c>
      <c r="E193" s="951" t="s">
        <v>15306</v>
      </c>
      <c r="F193" s="946">
        <v>0</v>
      </c>
      <c r="G193" s="950" t="s">
        <v>18014</v>
      </c>
      <c r="H193" s="860" t="s">
        <v>17571</v>
      </c>
    </row>
    <row r="194" spans="1:8" ht="48" x14ac:dyDescent="0.2">
      <c r="A194" s="948" t="s">
        <v>18015</v>
      </c>
      <c r="B194" s="949" t="s">
        <v>5705</v>
      </c>
      <c r="C194" s="950" t="s">
        <v>18016</v>
      </c>
      <c r="D194" s="946">
        <v>15000</v>
      </c>
      <c r="E194" s="951" t="s">
        <v>15306</v>
      </c>
      <c r="F194" s="946">
        <v>0</v>
      </c>
      <c r="G194" s="950" t="s">
        <v>18017</v>
      </c>
      <c r="H194" s="860" t="s">
        <v>17571</v>
      </c>
    </row>
    <row r="195" spans="1:8" ht="108" x14ac:dyDescent="0.2">
      <c r="A195" s="948" t="s">
        <v>18018</v>
      </c>
      <c r="B195" s="949" t="s">
        <v>5705</v>
      </c>
      <c r="C195" s="950" t="s">
        <v>18019</v>
      </c>
      <c r="D195" s="946">
        <v>11955.77</v>
      </c>
      <c r="E195" s="951" t="s">
        <v>15306</v>
      </c>
      <c r="F195" s="946">
        <v>0</v>
      </c>
      <c r="G195" s="950" t="s">
        <v>18018</v>
      </c>
      <c r="H195" s="860" t="s">
        <v>17571</v>
      </c>
    </row>
    <row r="196" spans="1:8" ht="108" x14ac:dyDescent="0.2">
      <c r="A196" s="948" t="s">
        <v>18018</v>
      </c>
      <c r="B196" s="949" t="s">
        <v>5705</v>
      </c>
      <c r="C196" s="950" t="s">
        <v>18020</v>
      </c>
      <c r="D196" s="946">
        <v>28643.29</v>
      </c>
      <c r="E196" s="951" t="s">
        <v>15306</v>
      </c>
      <c r="F196" s="946">
        <v>0</v>
      </c>
      <c r="G196" s="950" t="s">
        <v>18018</v>
      </c>
      <c r="H196" s="860" t="s">
        <v>17571</v>
      </c>
    </row>
    <row r="197" spans="1:8" ht="108" x14ac:dyDescent="0.2">
      <c r="A197" s="948" t="s">
        <v>18018</v>
      </c>
      <c r="B197" s="949" t="s">
        <v>5705</v>
      </c>
      <c r="C197" s="950" t="s">
        <v>18021</v>
      </c>
      <c r="D197" s="946">
        <v>11955.77</v>
      </c>
      <c r="E197" s="951" t="s">
        <v>15306</v>
      </c>
      <c r="F197" s="946">
        <v>0</v>
      </c>
      <c r="G197" s="950" t="s">
        <v>18018</v>
      </c>
      <c r="H197" s="860" t="s">
        <v>17571</v>
      </c>
    </row>
    <row r="198" spans="1:8" ht="60" x14ac:dyDescent="0.2">
      <c r="A198" s="948" t="s">
        <v>18022</v>
      </c>
      <c r="B198" s="949" t="s">
        <v>5705</v>
      </c>
      <c r="C198" s="950" t="s">
        <v>18023</v>
      </c>
      <c r="D198" s="946">
        <v>33030</v>
      </c>
      <c r="E198" s="951" t="s">
        <v>15306</v>
      </c>
      <c r="F198" s="946">
        <v>0</v>
      </c>
      <c r="G198" s="950" t="s">
        <v>18024</v>
      </c>
      <c r="H198" s="860" t="s">
        <v>17571</v>
      </c>
    </row>
    <row r="199" spans="1:8" ht="72" x14ac:dyDescent="0.2">
      <c r="A199" s="948" t="s">
        <v>18025</v>
      </c>
      <c r="B199" s="949" t="s">
        <v>5705</v>
      </c>
      <c r="C199" s="950" t="s">
        <v>18026</v>
      </c>
      <c r="D199" s="946">
        <v>9500</v>
      </c>
      <c r="E199" s="951" t="s">
        <v>15306</v>
      </c>
      <c r="F199" s="946">
        <v>0</v>
      </c>
      <c r="G199" s="950" t="s">
        <v>18027</v>
      </c>
      <c r="H199" s="860" t="s">
        <v>17571</v>
      </c>
    </row>
    <row r="200" spans="1:8" ht="36" x14ac:dyDescent="0.2">
      <c r="A200" s="948" t="s">
        <v>18028</v>
      </c>
      <c r="B200" s="949" t="s">
        <v>5705</v>
      </c>
      <c r="C200" s="950" t="s">
        <v>18029</v>
      </c>
      <c r="D200" s="946">
        <v>14880</v>
      </c>
      <c r="E200" s="951" t="s">
        <v>15306</v>
      </c>
      <c r="F200" s="946">
        <v>0</v>
      </c>
      <c r="G200" s="950" t="s">
        <v>18030</v>
      </c>
      <c r="H200" s="860" t="s">
        <v>17571</v>
      </c>
    </row>
    <row r="201" spans="1:8" ht="72" x14ac:dyDescent="0.2">
      <c r="A201" s="948" t="s">
        <v>18031</v>
      </c>
      <c r="B201" s="949" t="s">
        <v>5705</v>
      </c>
      <c r="C201" s="950" t="s">
        <v>17912</v>
      </c>
      <c r="D201" s="946">
        <v>28200</v>
      </c>
      <c r="E201" s="951" t="s">
        <v>15306</v>
      </c>
      <c r="F201" s="946">
        <v>0</v>
      </c>
      <c r="G201" s="950" t="s">
        <v>18032</v>
      </c>
      <c r="H201" s="860" t="s">
        <v>17571</v>
      </c>
    </row>
    <row r="202" spans="1:8" ht="72" x14ac:dyDescent="0.2">
      <c r="A202" s="948" t="s">
        <v>18033</v>
      </c>
      <c r="B202" s="949" t="s">
        <v>5705</v>
      </c>
      <c r="C202" s="950" t="s">
        <v>18034</v>
      </c>
      <c r="D202" s="946">
        <v>6000</v>
      </c>
      <c r="E202" s="951" t="s">
        <v>15306</v>
      </c>
      <c r="F202" s="946">
        <v>0</v>
      </c>
      <c r="G202" s="950" t="s">
        <v>18035</v>
      </c>
      <c r="H202" s="860" t="s">
        <v>17571</v>
      </c>
    </row>
    <row r="203" spans="1:8" ht="60" x14ac:dyDescent="0.2">
      <c r="A203" s="948" t="s">
        <v>18036</v>
      </c>
      <c r="B203" s="949" t="s">
        <v>5705</v>
      </c>
      <c r="C203" s="950" t="s">
        <v>18037</v>
      </c>
      <c r="D203" s="946">
        <v>30000</v>
      </c>
      <c r="E203" s="951" t="s">
        <v>15306</v>
      </c>
      <c r="F203" s="946">
        <v>0</v>
      </c>
      <c r="G203" s="950" t="s">
        <v>18038</v>
      </c>
      <c r="H203" s="860" t="s">
        <v>17571</v>
      </c>
    </row>
    <row r="204" spans="1:8" ht="60" x14ac:dyDescent="0.2">
      <c r="A204" s="948" t="s">
        <v>18039</v>
      </c>
      <c r="B204" s="949" t="s">
        <v>5705</v>
      </c>
      <c r="C204" s="950" t="s">
        <v>18040</v>
      </c>
      <c r="D204" s="946">
        <v>32729</v>
      </c>
      <c r="E204" s="951" t="s">
        <v>15306</v>
      </c>
      <c r="F204" s="946">
        <v>0</v>
      </c>
      <c r="G204" s="950" t="s">
        <v>18041</v>
      </c>
      <c r="H204" s="860" t="s">
        <v>17571</v>
      </c>
    </row>
    <row r="205" spans="1:8" ht="48" x14ac:dyDescent="0.2">
      <c r="A205" s="948" t="s">
        <v>18042</v>
      </c>
      <c r="B205" s="949" t="s">
        <v>5705</v>
      </c>
      <c r="C205" s="950" t="s">
        <v>17927</v>
      </c>
      <c r="D205" s="946">
        <v>28000</v>
      </c>
      <c r="E205" s="951" t="s">
        <v>15306</v>
      </c>
      <c r="F205" s="946">
        <v>0</v>
      </c>
      <c r="G205" s="950" t="s">
        <v>18043</v>
      </c>
      <c r="H205" s="860" t="s">
        <v>17571</v>
      </c>
    </row>
    <row r="206" spans="1:8" ht="48" x14ac:dyDescent="0.2">
      <c r="A206" s="948" t="s">
        <v>18044</v>
      </c>
      <c r="B206" s="949" t="s">
        <v>5705</v>
      </c>
      <c r="C206" s="950" t="s">
        <v>18045</v>
      </c>
      <c r="D206" s="946">
        <v>32480</v>
      </c>
      <c r="E206" s="951" t="s">
        <v>15306</v>
      </c>
      <c r="F206" s="946">
        <v>0</v>
      </c>
      <c r="G206" s="950" t="s">
        <v>18046</v>
      </c>
      <c r="H206" s="860" t="s">
        <v>17571</v>
      </c>
    </row>
    <row r="207" spans="1:8" ht="60" x14ac:dyDescent="0.2">
      <c r="A207" s="948" t="s">
        <v>18047</v>
      </c>
      <c r="B207" s="949" t="s">
        <v>5705</v>
      </c>
      <c r="C207" s="950" t="s">
        <v>18048</v>
      </c>
      <c r="D207" s="946">
        <v>15000</v>
      </c>
      <c r="E207" s="951" t="s">
        <v>15306</v>
      </c>
      <c r="F207" s="946">
        <v>0</v>
      </c>
      <c r="G207" s="950" t="s">
        <v>18047</v>
      </c>
      <c r="H207" s="860" t="s">
        <v>17571</v>
      </c>
    </row>
    <row r="208" spans="1:8" ht="60" x14ac:dyDescent="0.2">
      <c r="A208" s="948" t="s">
        <v>18047</v>
      </c>
      <c r="B208" s="949" t="s">
        <v>5705</v>
      </c>
      <c r="C208" s="950" t="s">
        <v>18049</v>
      </c>
      <c r="D208" s="946">
        <v>2500</v>
      </c>
      <c r="E208" s="951" t="s">
        <v>15306</v>
      </c>
      <c r="F208" s="946">
        <v>0</v>
      </c>
      <c r="G208" s="950" t="s">
        <v>18047</v>
      </c>
      <c r="H208" s="860" t="s">
        <v>17571</v>
      </c>
    </row>
    <row r="209" spans="1:8" ht="96" x14ac:dyDescent="0.2">
      <c r="A209" s="948" t="s">
        <v>18050</v>
      </c>
      <c r="B209" s="949" t="s">
        <v>5705</v>
      </c>
      <c r="C209" s="950" t="s">
        <v>18051</v>
      </c>
      <c r="D209" s="946">
        <v>32000</v>
      </c>
      <c r="E209" s="951" t="s">
        <v>15306</v>
      </c>
      <c r="F209" s="946">
        <v>0</v>
      </c>
      <c r="G209" s="950" t="s">
        <v>18052</v>
      </c>
      <c r="H209" s="860" t="s">
        <v>17571</v>
      </c>
    </row>
    <row r="210" spans="1:8" ht="108" x14ac:dyDescent="0.2">
      <c r="A210" s="948" t="s">
        <v>18053</v>
      </c>
      <c r="B210" s="949" t="s">
        <v>5705</v>
      </c>
      <c r="C210" s="950" t="s">
        <v>18054</v>
      </c>
      <c r="D210" s="946">
        <v>32000</v>
      </c>
      <c r="E210" s="951" t="s">
        <v>15306</v>
      </c>
      <c r="F210" s="946">
        <v>0</v>
      </c>
      <c r="G210" s="950" t="s">
        <v>18055</v>
      </c>
      <c r="H210" s="860" t="s">
        <v>17571</v>
      </c>
    </row>
    <row r="211" spans="1:8" ht="108" x14ac:dyDescent="0.2">
      <c r="A211" s="948" t="s">
        <v>18056</v>
      </c>
      <c r="B211" s="949" t="s">
        <v>5705</v>
      </c>
      <c r="C211" s="950" t="s">
        <v>18057</v>
      </c>
      <c r="D211" s="946">
        <v>32000</v>
      </c>
      <c r="E211" s="951" t="s">
        <v>15306</v>
      </c>
      <c r="F211" s="946">
        <v>0</v>
      </c>
      <c r="G211" s="950" t="s">
        <v>18058</v>
      </c>
      <c r="H211" s="860" t="s">
        <v>17571</v>
      </c>
    </row>
    <row r="212" spans="1:8" ht="72" x14ac:dyDescent="0.2">
      <c r="A212" s="948" t="s">
        <v>18059</v>
      </c>
      <c r="B212" s="949" t="s">
        <v>5705</v>
      </c>
      <c r="C212" s="950" t="s">
        <v>18060</v>
      </c>
      <c r="D212" s="946">
        <v>32210</v>
      </c>
      <c r="E212" s="951" t="s">
        <v>15306</v>
      </c>
      <c r="F212" s="946">
        <v>0</v>
      </c>
      <c r="G212" s="950" t="s">
        <v>18061</v>
      </c>
      <c r="H212" s="860" t="s">
        <v>17571</v>
      </c>
    </row>
    <row r="213" spans="1:8" ht="120" x14ac:dyDescent="0.2">
      <c r="A213" s="948" t="s">
        <v>18062</v>
      </c>
      <c r="B213" s="949" t="s">
        <v>5705</v>
      </c>
      <c r="C213" s="950" t="s">
        <v>18063</v>
      </c>
      <c r="D213" s="946">
        <v>30933.33</v>
      </c>
      <c r="E213" s="951" t="s">
        <v>15306</v>
      </c>
      <c r="F213" s="946">
        <v>0</v>
      </c>
      <c r="G213" s="950" t="s">
        <v>18064</v>
      </c>
      <c r="H213" s="860" t="s">
        <v>17571</v>
      </c>
    </row>
    <row r="214" spans="1:8" ht="120" x14ac:dyDescent="0.2">
      <c r="A214" s="948" t="s">
        <v>18065</v>
      </c>
      <c r="B214" s="949" t="s">
        <v>5705</v>
      </c>
      <c r="C214" s="950" t="s">
        <v>18066</v>
      </c>
      <c r="D214" s="946">
        <v>3300</v>
      </c>
      <c r="E214" s="951" t="s">
        <v>15306</v>
      </c>
      <c r="F214" s="946">
        <v>0</v>
      </c>
      <c r="G214" s="950" t="s">
        <v>18067</v>
      </c>
      <c r="H214" s="860" t="s">
        <v>17571</v>
      </c>
    </row>
    <row r="215" spans="1:8" ht="120" x14ac:dyDescent="0.2">
      <c r="A215" s="948" t="s">
        <v>18068</v>
      </c>
      <c r="B215" s="949" t="s">
        <v>5705</v>
      </c>
      <c r="C215" s="950" t="s">
        <v>18069</v>
      </c>
      <c r="D215" s="946">
        <v>25599.93</v>
      </c>
      <c r="E215" s="951" t="s">
        <v>15306</v>
      </c>
      <c r="F215" s="946">
        <v>0</v>
      </c>
      <c r="G215" s="950" t="s">
        <v>18070</v>
      </c>
      <c r="H215" s="860" t="s">
        <v>17571</v>
      </c>
    </row>
    <row r="216" spans="1:8" ht="108" x14ac:dyDescent="0.2">
      <c r="A216" s="948" t="s">
        <v>18071</v>
      </c>
      <c r="B216" s="949" t="s">
        <v>5705</v>
      </c>
      <c r="C216" s="950" t="s">
        <v>18072</v>
      </c>
      <c r="D216" s="946">
        <v>24799.93</v>
      </c>
      <c r="E216" s="951" t="s">
        <v>15306</v>
      </c>
      <c r="F216" s="946">
        <v>0</v>
      </c>
      <c r="G216" s="950" t="s">
        <v>18073</v>
      </c>
      <c r="H216" s="860" t="s">
        <v>17571</v>
      </c>
    </row>
    <row r="217" spans="1:8" ht="84" x14ac:dyDescent="0.2">
      <c r="A217" s="948" t="s">
        <v>18074</v>
      </c>
      <c r="B217" s="949" t="s">
        <v>5705</v>
      </c>
      <c r="C217" s="950" t="s">
        <v>18075</v>
      </c>
      <c r="D217" s="946">
        <v>29866.66</v>
      </c>
      <c r="E217" s="951" t="s">
        <v>15306</v>
      </c>
      <c r="F217" s="946">
        <v>0</v>
      </c>
      <c r="G217" s="950" t="s">
        <v>18076</v>
      </c>
      <c r="H217" s="860" t="s">
        <v>17571</v>
      </c>
    </row>
    <row r="218" spans="1:8" ht="84" x14ac:dyDescent="0.2">
      <c r="A218" s="948" t="s">
        <v>18077</v>
      </c>
      <c r="B218" s="949" t="s">
        <v>5705</v>
      </c>
      <c r="C218" s="950" t="s">
        <v>18078</v>
      </c>
      <c r="D218" s="946">
        <v>29866.66</v>
      </c>
      <c r="E218" s="951" t="s">
        <v>15306</v>
      </c>
      <c r="F218" s="946">
        <v>0</v>
      </c>
      <c r="G218" s="950" t="s">
        <v>18079</v>
      </c>
      <c r="H218" s="860" t="s">
        <v>17571</v>
      </c>
    </row>
    <row r="219" spans="1:8" ht="120" x14ac:dyDescent="0.2">
      <c r="A219" s="948" t="s">
        <v>18080</v>
      </c>
      <c r="B219" s="949" t="s">
        <v>5705</v>
      </c>
      <c r="C219" s="950" t="s">
        <v>18081</v>
      </c>
      <c r="D219" s="946">
        <v>29866.66</v>
      </c>
      <c r="E219" s="951" t="s">
        <v>15306</v>
      </c>
      <c r="F219" s="946">
        <v>0</v>
      </c>
      <c r="G219" s="950" t="s">
        <v>18082</v>
      </c>
      <c r="H219" s="860" t="s">
        <v>17571</v>
      </c>
    </row>
    <row r="220" spans="1:8" ht="120" x14ac:dyDescent="0.2">
      <c r="A220" s="948" t="s">
        <v>18083</v>
      </c>
      <c r="B220" s="949" t="s">
        <v>5705</v>
      </c>
      <c r="C220" s="950" t="s">
        <v>18084</v>
      </c>
      <c r="D220" s="946">
        <v>1866.66</v>
      </c>
      <c r="E220" s="951" t="s">
        <v>15306</v>
      </c>
      <c r="F220" s="946">
        <v>0</v>
      </c>
      <c r="G220" s="950" t="s">
        <v>18085</v>
      </c>
      <c r="H220" s="860" t="s">
        <v>17571</v>
      </c>
    </row>
    <row r="221" spans="1:8" ht="96" x14ac:dyDescent="0.2">
      <c r="A221" s="948" t="s">
        <v>18086</v>
      </c>
      <c r="B221" s="949" t="s">
        <v>5705</v>
      </c>
      <c r="C221" s="950" t="s">
        <v>18087</v>
      </c>
      <c r="D221" s="946">
        <v>33600</v>
      </c>
      <c r="E221" s="951" t="s">
        <v>15306</v>
      </c>
      <c r="F221" s="946">
        <v>0</v>
      </c>
      <c r="G221" s="950" t="s">
        <v>18088</v>
      </c>
      <c r="H221" s="860" t="s">
        <v>17571</v>
      </c>
    </row>
    <row r="222" spans="1:8" ht="60" x14ac:dyDescent="0.2">
      <c r="A222" s="948" t="s">
        <v>18089</v>
      </c>
      <c r="B222" s="949" t="s">
        <v>5705</v>
      </c>
      <c r="C222" s="950" t="s">
        <v>18090</v>
      </c>
      <c r="D222" s="946">
        <v>4333</v>
      </c>
      <c r="E222" s="951" t="s">
        <v>15306</v>
      </c>
      <c r="F222" s="946">
        <v>0</v>
      </c>
      <c r="G222" s="950" t="s">
        <v>18091</v>
      </c>
      <c r="H222" s="860" t="s">
        <v>17571</v>
      </c>
    </row>
    <row r="223" spans="1:8" ht="108" x14ac:dyDescent="0.2">
      <c r="A223" s="948" t="s">
        <v>18092</v>
      </c>
      <c r="B223" s="949" t="s">
        <v>5705</v>
      </c>
      <c r="C223" s="950" t="s">
        <v>18093</v>
      </c>
      <c r="D223" s="946">
        <v>16250</v>
      </c>
      <c r="E223" s="951" t="s">
        <v>15306</v>
      </c>
      <c r="F223" s="946">
        <v>0</v>
      </c>
      <c r="G223" s="950" t="s">
        <v>18094</v>
      </c>
      <c r="H223" s="860" t="s">
        <v>17571</v>
      </c>
    </row>
    <row r="224" spans="1:8" ht="96" x14ac:dyDescent="0.2">
      <c r="A224" s="948" t="s">
        <v>18095</v>
      </c>
      <c r="B224" s="949" t="s">
        <v>5705</v>
      </c>
      <c r="C224" s="950" t="s">
        <v>18096</v>
      </c>
      <c r="D224" s="946">
        <v>16250</v>
      </c>
      <c r="E224" s="951" t="s">
        <v>15306</v>
      </c>
      <c r="F224" s="946">
        <v>0</v>
      </c>
      <c r="G224" s="950" t="s">
        <v>18097</v>
      </c>
      <c r="H224" s="860" t="s">
        <v>17571</v>
      </c>
    </row>
    <row r="225" spans="1:8" ht="60" x14ac:dyDescent="0.2">
      <c r="A225" s="948" t="s">
        <v>18098</v>
      </c>
      <c r="B225" s="949" t="s">
        <v>5705</v>
      </c>
      <c r="C225" s="950" t="s">
        <v>18099</v>
      </c>
      <c r="D225" s="946">
        <v>23000</v>
      </c>
      <c r="E225" s="951" t="s">
        <v>15306</v>
      </c>
      <c r="F225" s="946">
        <v>0</v>
      </c>
      <c r="G225" s="950" t="s">
        <v>18100</v>
      </c>
      <c r="H225" s="860" t="s">
        <v>17571</v>
      </c>
    </row>
    <row r="226" spans="1:8" ht="48" x14ac:dyDescent="0.2">
      <c r="A226" s="948" t="s">
        <v>18101</v>
      </c>
      <c r="B226" s="949" t="s">
        <v>5705</v>
      </c>
      <c r="C226" s="950" t="s">
        <v>18102</v>
      </c>
      <c r="D226" s="946">
        <v>10000</v>
      </c>
      <c r="E226" s="951" t="s">
        <v>15306</v>
      </c>
      <c r="F226" s="946">
        <v>0</v>
      </c>
      <c r="G226" s="950" t="s">
        <v>18103</v>
      </c>
      <c r="H226" s="860" t="s">
        <v>17571</v>
      </c>
    </row>
    <row r="227" spans="1:8" ht="108" x14ac:dyDescent="0.2">
      <c r="A227" s="948" t="s">
        <v>18104</v>
      </c>
      <c r="B227" s="949" t="s">
        <v>5705</v>
      </c>
      <c r="C227" s="950" t="s">
        <v>18105</v>
      </c>
      <c r="D227" s="946">
        <v>4000</v>
      </c>
      <c r="E227" s="951" t="s">
        <v>15306</v>
      </c>
      <c r="F227" s="946">
        <v>0</v>
      </c>
      <c r="G227" s="950" t="s">
        <v>18106</v>
      </c>
      <c r="H227" s="860" t="s">
        <v>17571</v>
      </c>
    </row>
    <row r="228" spans="1:8" ht="108" x14ac:dyDescent="0.2">
      <c r="A228" s="948" t="s">
        <v>18107</v>
      </c>
      <c r="B228" s="949" t="s">
        <v>5705</v>
      </c>
      <c r="C228" s="950" t="s">
        <v>18108</v>
      </c>
      <c r="D228" s="946">
        <v>21000</v>
      </c>
      <c r="E228" s="951" t="s">
        <v>15306</v>
      </c>
      <c r="F228" s="946">
        <v>0</v>
      </c>
      <c r="G228" s="950" t="s">
        <v>18109</v>
      </c>
      <c r="H228" s="860" t="s">
        <v>17571</v>
      </c>
    </row>
    <row r="229" spans="1:8" ht="48" x14ac:dyDescent="0.2">
      <c r="A229" s="948" t="s">
        <v>18110</v>
      </c>
      <c r="B229" s="949" t="s">
        <v>5705</v>
      </c>
      <c r="C229" s="950" t="s">
        <v>18111</v>
      </c>
      <c r="D229" s="946">
        <v>15166.67</v>
      </c>
      <c r="E229" s="951" t="s">
        <v>15306</v>
      </c>
      <c r="F229" s="946">
        <v>0</v>
      </c>
      <c r="G229" s="950" t="s">
        <v>18112</v>
      </c>
      <c r="H229" s="860" t="s">
        <v>17571</v>
      </c>
    </row>
    <row r="230" spans="1:8" ht="36" x14ac:dyDescent="0.2">
      <c r="A230" s="948" t="s">
        <v>18113</v>
      </c>
      <c r="B230" s="949" t="s">
        <v>5705</v>
      </c>
      <c r="C230" s="950" t="s">
        <v>17894</v>
      </c>
      <c r="D230" s="946">
        <v>19226.66</v>
      </c>
      <c r="E230" s="951" t="s">
        <v>15306</v>
      </c>
      <c r="F230" s="946">
        <v>0</v>
      </c>
      <c r="G230" s="950" t="s">
        <v>18114</v>
      </c>
      <c r="H230" s="860" t="s">
        <v>17571</v>
      </c>
    </row>
    <row r="231" spans="1:8" ht="60" x14ac:dyDescent="0.2">
      <c r="A231" s="948" t="s">
        <v>18115</v>
      </c>
      <c r="B231" s="949" t="s">
        <v>5705</v>
      </c>
      <c r="C231" s="950" t="s">
        <v>18116</v>
      </c>
      <c r="D231" s="946">
        <v>10500</v>
      </c>
      <c r="E231" s="951" t="s">
        <v>15306</v>
      </c>
      <c r="F231" s="946">
        <v>0</v>
      </c>
      <c r="G231" s="950" t="s">
        <v>18117</v>
      </c>
      <c r="H231" s="860" t="s">
        <v>17571</v>
      </c>
    </row>
    <row r="232" spans="1:8" ht="60" x14ac:dyDescent="0.2">
      <c r="A232" s="948" t="s">
        <v>18118</v>
      </c>
      <c r="B232" s="949" t="s">
        <v>5705</v>
      </c>
      <c r="C232" s="950" t="s">
        <v>18119</v>
      </c>
      <c r="D232" s="946">
        <v>15620</v>
      </c>
      <c r="E232" s="951" t="s">
        <v>15306</v>
      </c>
      <c r="F232" s="946">
        <v>0</v>
      </c>
      <c r="G232" s="950" t="s">
        <v>18120</v>
      </c>
      <c r="H232" s="860" t="s">
        <v>17571</v>
      </c>
    </row>
    <row r="233" spans="1:8" ht="96" x14ac:dyDescent="0.2">
      <c r="A233" s="948" t="s">
        <v>18121</v>
      </c>
      <c r="B233" s="949" t="s">
        <v>5705</v>
      </c>
      <c r="C233" s="950" t="s">
        <v>18122</v>
      </c>
      <c r="D233" s="946">
        <v>20000.400000000001</v>
      </c>
      <c r="E233" s="951" t="s">
        <v>15306</v>
      </c>
      <c r="F233" s="946">
        <v>0</v>
      </c>
      <c r="G233" s="950" t="s">
        <v>18123</v>
      </c>
      <c r="H233" s="860" t="s">
        <v>17571</v>
      </c>
    </row>
    <row r="234" spans="1:8" ht="36" x14ac:dyDescent="0.2">
      <c r="A234" s="948" t="s">
        <v>18124</v>
      </c>
      <c r="B234" s="949" t="s">
        <v>5705</v>
      </c>
      <c r="C234" s="950" t="s">
        <v>17899</v>
      </c>
      <c r="D234" s="946">
        <v>9166.66</v>
      </c>
      <c r="E234" s="951" t="s">
        <v>15306</v>
      </c>
      <c r="F234" s="946">
        <v>0</v>
      </c>
      <c r="G234" s="950" t="s">
        <v>18125</v>
      </c>
      <c r="H234" s="860" t="s">
        <v>17571</v>
      </c>
    </row>
    <row r="235" spans="1:8" ht="84" x14ac:dyDescent="0.2">
      <c r="A235" s="948" t="s">
        <v>18126</v>
      </c>
      <c r="B235" s="949" t="s">
        <v>5705</v>
      </c>
      <c r="C235" s="950" t="s">
        <v>17924</v>
      </c>
      <c r="D235" s="946">
        <v>2782</v>
      </c>
      <c r="E235" s="951" t="s">
        <v>15306</v>
      </c>
      <c r="F235" s="946">
        <v>0</v>
      </c>
      <c r="G235" s="950" t="s">
        <v>18127</v>
      </c>
      <c r="H235" s="860" t="s">
        <v>17571</v>
      </c>
    </row>
    <row r="236" spans="1:8" ht="84" x14ac:dyDescent="0.2">
      <c r="A236" s="948" t="s">
        <v>18128</v>
      </c>
      <c r="B236" s="949" t="s">
        <v>5705</v>
      </c>
      <c r="C236" s="950" t="s">
        <v>18129</v>
      </c>
      <c r="D236" s="946">
        <v>14000</v>
      </c>
      <c r="E236" s="951" t="s">
        <v>15306</v>
      </c>
      <c r="F236" s="946">
        <v>0</v>
      </c>
      <c r="G236" s="950" t="s">
        <v>18130</v>
      </c>
      <c r="H236" s="860" t="s">
        <v>17571</v>
      </c>
    </row>
    <row r="237" spans="1:8" ht="24" x14ac:dyDescent="0.2">
      <c r="A237" s="948" t="s">
        <v>18131</v>
      </c>
      <c r="B237" s="949" t="s">
        <v>5705</v>
      </c>
      <c r="C237" s="950" t="s">
        <v>18132</v>
      </c>
      <c r="D237" s="946">
        <v>10999.8</v>
      </c>
      <c r="E237" s="951" t="s">
        <v>15306</v>
      </c>
      <c r="F237" s="946">
        <v>0</v>
      </c>
      <c r="G237" s="950" t="s">
        <v>18133</v>
      </c>
      <c r="H237" s="860" t="s">
        <v>17571</v>
      </c>
    </row>
    <row r="238" spans="1:8" ht="36" x14ac:dyDescent="0.2">
      <c r="A238" s="948" t="s">
        <v>18134</v>
      </c>
      <c r="B238" s="949" t="s">
        <v>5705</v>
      </c>
      <c r="C238" s="950" t="s">
        <v>17942</v>
      </c>
      <c r="D238" s="946">
        <v>16660.5</v>
      </c>
      <c r="E238" s="951" t="s">
        <v>15306</v>
      </c>
      <c r="F238" s="946">
        <v>0</v>
      </c>
      <c r="G238" s="950" t="s">
        <v>18135</v>
      </c>
      <c r="H238" s="860" t="s">
        <v>17571</v>
      </c>
    </row>
    <row r="239" spans="1:8" ht="60" x14ac:dyDescent="0.2">
      <c r="A239" s="948" t="s">
        <v>17932</v>
      </c>
      <c r="B239" s="949" t="s">
        <v>5705</v>
      </c>
      <c r="C239" s="950" t="s">
        <v>17933</v>
      </c>
      <c r="D239" s="946">
        <v>17530</v>
      </c>
      <c r="E239" s="951" t="s">
        <v>15306</v>
      </c>
      <c r="F239" s="946">
        <v>0</v>
      </c>
      <c r="G239" s="950" t="s">
        <v>18136</v>
      </c>
      <c r="H239" s="860" t="s">
        <v>17571</v>
      </c>
    </row>
    <row r="240" spans="1:8" ht="72" x14ac:dyDescent="0.2">
      <c r="A240" s="948" t="s">
        <v>18137</v>
      </c>
      <c r="B240" s="949" t="s">
        <v>5705</v>
      </c>
      <c r="C240" s="950" t="s">
        <v>18138</v>
      </c>
      <c r="D240" s="946">
        <v>10500</v>
      </c>
      <c r="E240" s="951" t="s">
        <v>15306</v>
      </c>
      <c r="F240" s="946">
        <v>0</v>
      </c>
      <c r="G240" s="950" t="s">
        <v>18139</v>
      </c>
      <c r="H240" s="860" t="s">
        <v>17571</v>
      </c>
    </row>
    <row r="241" spans="1:8" ht="96" x14ac:dyDescent="0.2">
      <c r="A241" s="948" t="s">
        <v>18140</v>
      </c>
      <c r="B241" s="949" t="s">
        <v>5705</v>
      </c>
      <c r="C241" s="950" t="s">
        <v>18141</v>
      </c>
      <c r="D241" s="946">
        <v>10500</v>
      </c>
      <c r="E241" s="951" t="s">
        <v>15306</v>
      </c>
      <c r="F241" s="946">
        <v>0</v>
      </c>
      <c r="G241" s="950" t="s">
        <v>18142</v>
      </c>
      <c r="H241" s="860" t="s">
        <v>17571</v>
      </c>
    </row>
    <row r="242" spans="1:8" ht="108" x14ac:dyDescent="0.2">
      <c r="A242" s="948" t="s">
        <v>18143</v>
      </c>
      <c r="B242" s="949" t="s">
        <v>5705</v>
      </c>
      <c r="C242" s="950" t="s">
        <v>18144</v>
      </c>
      <c r="D242" s="946">
        <v>10500</v>
      </c>
      <c r="E242" s="951" t="s">
        <v>15306</v>
      </c>
      <c r="F242" s="946">
        <v>0</v>
      </c>
      <c r="G242" s="950" t="s">
        <v>18145</v>
      </c>
      <c r="H242" s="860" t="s">
        <v>17571</v>
      </c>
    </row>
    <row r="243" spans="1:8" ht="84" x14ac:dyDescent="0.2">
      <c r="A243" s="948" t="s">
        <v>18146</v>
      </c>
      <c r="B243" s="949" t="s">
        <v>5705</v>
      </c>
      <c r="C243" s="950" t="s">
        <v>18147</v>
      </c>
      <c r="D243" s="946">
        <v>10500</v>
      </c>
      <c r="E243" s="951" t="s">
        <v>15306</v>
      </c>
      <c r="F243" s="946">
        <v>0</v>
      </c>
      <c r="G243" s="950" t="s">
        <v>18148</v>
      </c>
      <c r="H243" s="860" t="s">
        <v>17571</v>
      </c>
    </row>
    <row r="244" spans="1:8" ht="24" x14ac:dyDescent="0.2">
      <c r="A244" s="948" t="s">
        <v>18149</v>
      </c>
      <c r="B244" s="949" t="s">
        <v>5705</v>
      </c>
      <c r="C244" s="950" t="s">
        <v>17966</v>
      </c>
      <c r="D244" s="946">
        <v>15020</v>
      </c>
      <c r="E244" s="951" t="s">
        <v>15306</v>
      </c>
      <c r="F244" s="946">
        <v>0</v>
      </c>
      <c r="G244" s="950" t="s">
        <v>18150</v>
      </c>
      <c r="H244" s="860" t="s">
        <v>17571</v>
      </c>
    </row>
    <row r="245" spans="1:8" ht="60" x14ac:dyDescent="0.2">
      <c r="A245" s="948" t="s">
        <v>18151</v>
      </c>
      <c r="B245" s="949" t="s">
        <v>5705</v>
      </c>
      <c r="C245" s="950" t="s">
        <v>18152</v>
      </c>
      <c r="D245" s="946">
        <v>15000</v>
      </c>
      <c r="E245" s="951" t="s">
        <v>15306</v>
      </c>
      <c r="F245" s="946">
        <v>0</v>
      </c>
      <c r="G245" s="950" t="s">
        <v>18153</v>
      </c>
      <c r="H245" s="860" t="s">
        <v>17571</v>
      </c>
    </row>
    <row r="246" spans="1:8" ht="72" x14ac:dyDescent="0.2">
      <c r="A246" s="948" t="s">
        <v>18154</v>
      </c>
      <c r="B246" s="949" t="s">
        <v>5705</v>
      </c>
      <c r="C246" s="950" t="s">
        <v>18155</v>
      </c>
      <c r="D246" s="946">
        <v>14000</v>
      </c>
      <c r="E246" s="951" t="s">
        <v>15306</v>
      </c>
      <c r="F246" s="946">
        <v>0</v>
      </c>
      <c r="G246" s="950" t="s">
        <v>18156</v>
      </c>
      <c r="H246" s="860" t="s">
        <v>17571</v>
      </c>
    </row>
    <row r="247" spans="1:8" ht="60" x14ac:dyDescent="0.2">
      <c r="A247" s="948" t="s">
        <v>18157</v>
      </c>
      <c r="B247" s="949" t="s">
        <v>5705</v>
      </c>
      <c r="C247" s="950" t="s">
        <v>18158</v>
      </c>
      <c r="D247" s="946">
        <v>12857.22</v>
      </c>
      <c r="E247" s="951" t="s">
        <v>15306</v>
      </c>
      <c r="F247" s="946">
        <v>0</v>
      </c>
      <c r="G247" s="950" t="s">
        <v>18159</v>
      </c>
      <c r="H247" s="860" t="s">
        <v>17571</v>
      </c>
    </row>
    <row r="248" spans="1:8" ht="84" x14ac:dyDescent="0.2">
      <c r="A248" s="948" t="s">
        <v>18160</v>
      </c>
      <c r="B248" s="949" t="s">
        <v>5705</v>
      </c>
      <c r="C248" s="950" t="s">
        <v>17849</v>
      </c>
      <c r="D248" s="946">
        <v>28000</v>
      </c>
      <c r="E248" s="951" t="s">
        <v>15306</v>
      </c>
      <c r="F248" s="946">
        <v>0</v>
      </c>
      <c r="G248" s="950" t="s">
        <v>18161</v>
      </c>
      <c r="H248" s="860" t="s">
        <v>17571</v>
      </c>
    </row>
    <row r="249" spans="1:8" ht="48" x14ac:dyDescent="0.2">
      <c r="A249" s="948" t="s">
        <v>18162</v>
      </c>
      <c r="B249" s="949" t="s">
        <v>5705</v>
      </c>
      <c r="C249" s="950" t="s">
        <v>18163</v>
      </c>
      <c r="D249" s="946">
        <v>28000</v>
      </c>
      <c r="E249" s="951" t="s">
        <v>15306</v>
      </c>
      <c r="F249" s="946">
        <v>0</v>
      </c>
      <c r="G249" s="950" t="s">
        <v>18164</v>
      </c>
      <c r="H249" s="860" t="s">
        <v>17571</v>
      </c>
    </row>
    <row r="250" spans="1:8" ht="60" x14ac:dyDescent="0.2">
      <c r="A250" s="948" t="s">
        <v>18165</v>
      </c>
      <c r="B250" s="949" t="s">
        <v>5705</v>
      </c>
      <c r="C250" s="950" t="s">
        <v>18006</v>
      </c>
      <c r="D250" s="946">
        <v>28000</v>
      </c>
      <c r="E250" s="951" t="s">
        <v>15306</v>
      </c>
      <c r="F250" s="946">
        <v>0</v>
      </c>
      <c r="G250" s="950" t="s">
        <v>18166</v>
      </c>
      <c r="H250" s="860" t="s">
        <v>17571</v>
      </c>
    </row>
    <row r="251" spans="1:8" ht="84" x14ac:dyDescent="0.2">
      <c r="A251" s="948" t="s">
        <v>18167</v>
      </c>
      <c r="B251" s="949" t="s">
        <v>5705</v>
      </c>
      <c r="C251" s="950" t="s">
        <v>18168</v>
      </c>
      <c r="D251" s="946">
        <v>21000</v>
      </c>
      <c r="E251" s="951" t="s">
        <v>15306</v>
      </c>
      <c r="F251" s="946">
        <v>0</v>
      </c>
      <c r="G251" s="950" t="s">
        <v>18169</v>
      </c>
      <c r="H251" s="860" t="s">
        <v>17571</v>
      </c>
    </row>
    <row r="252" spans="1:8" ht="72" x14ac:dyDescent="0.2">
      <c r="A252" s="948" t="s">
        <v>18170</v>
      </c>
      <c r="B252" s="949" t="s">
        <v>5705</v>
      </c>
      <c r="C252" s="950" t="s">
        <v>18171</v>
      </c>
      <c r="D252" s="946">
        <v>30000</v>
      </c>
      <c r="E252" s="951" t="s">
        <v>15306</v>
      </c>
      <c r="F252" s="946">
        <v>0</v>
      </c>
      <c r="G252" s="950" t="s">
        <v>18172</v>
      </c>
      <c r="H252" s="860" t="s">
        <v>17571</v>
      </c>
    </row>
    <row r="253" spans="1:8" ht="48" x14ac:dyDescent="0.2">
      <c r="A253" s="948" t="s">
        <v>18173</v>
      </c>
      <c r="B253" s="949" t="s">
        <v>5705</v>
      </c>
      <c r="C253" s="950" t="s">
        <v>18174</v>
      </c>
      <c r="D253" s="946">
        <v>30000</v>
      </c>
      <c r="E253" s="951" t="s">
        <v>15306</v>
      </c>
      <c r="F253" s="946">
        <v>0</v>
      </c>
      <c r="G253" s="950" t="s">
        <v>18175</v>
      </c>
      <c r="H253" s="860" t="s">
        <v>17571</v>
      </c>
    </row>
    <row r="254" spans="1:8" ht="48" x14ac:dyDescent="0.2">
      <c r="A254" s="948" t="s">
        <v>18176</v>
      </c>
      <c r="B254" s="949" t="s">
        <v>5705</v>
      </c>
      <c r="C254" s="950" t="s">
        <v>18177</v>
      </c>
      <c r="D254" s="946">
        <v>22725.89</v>
      </c>
      <c r="E254" s="951" t="s">
        <v>15306</v>
      </c>
      <c r="F254" s="946">
        <v>0</v>
      </c>
      <c r="G254" s="950" t="s">
        <v>18178</v>
      </c>
      <c r="H254" s="860" t="s">
        <v>17571</v>
      </c>
    </row>
    <row r="255" spans="1:8" ht="48" x14ac:dyDescent="0.2">
      <c r="A255" s="948" t="s">
        <v>18179</v>
      </c>
      <c r="B255" s="949" t="s">
        <v>5705</v>
      </c>
      <c r="C255" s="950" t="s">
        <v>18180</v>
      </c>
      <c r="D255" s="946">
        <v>30000</v>
      </c>
      <c r="E255" s="951" t="s">
        <v>15306</v>
      </c>
      <c r="F255" s="946">
        <v>0</v>
      </c>
      <c r="G255" s="950" t="s">
        <v>18179</v>
      </c>
      <c r="H255" s="860" t="s">
        <v>17571</v>
      </c>
    </row>
    <row r="256" spans="1:8" ht="48" x14ac:dyDescent="0.2">
      <c r="A256" s="948" t="s">
        <v>18181</v>
      </c>
      <c r="B256" s="949" t="s">
        <v>5705</v>
      </c>
      <c r="C256" s="950" t="s">
        <v>18182</v>
      </c>
      <c r="D256" s="946">
        <v>30000</v>
      </c>
      <c r="E256" s="951" t="s">
        <v>15306</v>
      </c>
      <c r="F256" s="946">
        <v>0</v>
      </c>
      <c r="G256" s="950" t="s">
        <v>18183</v>
      </c>
      <c r="H256" s="860" t="s">
        <v>17571</v>
      </c>
    </row>
    <row r="257" spans="1:8" ht="48" x14ac:dyDescent="0.2">
      <c r="A257" s="948" t="s">
        <v>18184</v>
      </c>
      <c r="B257" s="949" t="s">
        <v>5705</v>
      </c>
      <c r="C257" s="950" t="s">
        <v>18185</v>
      </c>
      <c r="D257" s="946">
        <v>14490.1</v>
      </c>
      <c r="E257" s="951" t="s">
        <v>15306</v>
      </c>
      <c r="F257" s="946">
        <v>0</v>
      </c>
      <c r="G257" s="950" t="s">
        <v>18186</v>
      </c>
      <c r="H257" s="860" t="s">
        <v>17571</v>
      </c>
    </row>
    <row r="258" spans="1:8" ht="60" x14ac:dyDescent="0.2">
      <c r="A258" s="948" t="s">
        <v>18187</v>
      </c>
      <c r="B258" s="949" t="s">
        <v>5705</v>
      </c>
      <c r="C258" s="950" t="s">
        <v>18188</v>
      </c>
      <c r="D258" s="946">
        <v>30660</v>
      </c>
      <c r="E258" s="951" t="s">
        <v>15306</v>
      </c>
      <c r="F258" s="946">
        <v>0</v>
      </c>
      <c r="G258" s="950" t="s">
        <v>18189</v>
      </c>
      <c r="H258" s="860" t="s">
        <v>17571</v>
      </c>
    </row>
    <row r="259" spans="1:8" ht="36" x14ac:dyDescent="0.2">
      <c r="A259" s="948" t="s">
        <v>18190</v>
      </c>
      <c r="B259" s="949" t="s">
        <v>5705</v>
      </c>
      <c r="C259" s="950" t="s">
        <v>18191</v>
      </c>
      <c r="D259" s="946">
        <v>6000</v>
      </c>
      <c r="E259" s="951" t="s">
        <v>15306</v>
      </c>
      <c r="F259" s="946">
        <v>0</v>
      </c>
      <c r="G259" s="950" t="s">
        <v>18192</v>
      </c>
      <c r="H259" s="860" t="s">
        <v>17571</v>
      </c>
    </row>
    <row r="260" spans="1:8" ht="72" x14ac:dyDescent="0.2">
      <c r="A260" s="948" t="s">
        <v>18193</v>
      </c>
      <c r="B260" s="949" t="s">
        <v>5705</v>
      </c>
      <c r="C260" s="950" t="s">
        <v>18194</v>
      </c>
      <c r="D260" s="946">
        <v>10000</v>
      </c>
      <c r="E260" s="951" t="s">
        <v>15306</v>
      </c>
      <c r="F260" s="946">
        <v>0</v>
      </c>
      <c r="G260" s="950" t="s">
        <v>18195</v>
      </c>
      <c r="H260" s="860" t="s">
        <v>17571</v>
      </c>
    </row>
    <row r="261" spans="1:8" ht="48" x14ac:dyDescent="0.2">
      <c r="A261" s="948" t="s">
        <v>18196</v>
      </c>
      <c r="B261" s="949" t="s">
        <v>5705</v>
      </c>
      <c r="C261" s="950" t="s">
        <v>18197</v>
      </c>
      <c r="D261" s="946">
        <v>30000</v>
      </c>
      <c r="E261" s="951" t="s">
        <v>15306</v>
      </c>
      <c r="F261" s="946">
        <v>0</v>
      </c>
      <c r="G261" s="950" t="s">
        <v>18198</v>
      </c>
      <c r="H261" s="860" t="s">
        <v>17571</v>
      </c>
    </row>
    <row r="262" spans="1:8" ht="36" x14ac:dyDescent="0.2">
      <c r="A262" s="948" t="s">
        <v>18199</v>
      </c>
      <c r="B262" s="949" t="s">
        <v>5705</v>
      </c>
      <c r="C262" s="950" t="s">
        <v>18200</v>
      </c>
      <c r="D262" s="946">
        <v>30000</v>
      </c>
      <c r="E262" s="951" t="s">
        <v>15306</v>
      </c>
      <c r="F262" s="946">
        <v>0</v>
      </c>
      <c r="G262" s="950" t="s">
        <v>18201</v>
      </c>
      <c r="H262" s="860" t="s">
        <v>17571</v>
      </c>
    </row>
    <row r="263" spans="1:8" ht="48" x14ac:dyDescent="0.2">
      <c r="A263" s="948" t="s">
        <v>18202</v>
      </c>
      <c r="B263" s="949" t="s">
        <v>5705</v>
      </c>
      <c r="C263" s="950" t="s">
        <v>18203</v>
      </c>
      <c r="D263" s="946">
        <v>30000</v>
      </c>
      <c r="E263" s="951" t="s">
        <v>15306</v>
      </c>
      <c r="F263" s="946">
        <v>0</v>
      </c>
      <c r="G263" s="950" t="s">
        <v>18204</v>
      </c>
      <c r="H263" s="860" t="s">
        <v>17571</v>
      </c>
    </row>
    <row r="264" spans="1:8" ht="84" x14ac:dyDescent="0.2">
      <c r="A264" s="948" t="s">
        <v>18205</v>
      </c>
      <c r="B264" s="949" t="s">
        <v>5705</v>
      </c>
      <c r="C264" s="950" t="s">
        <v>18206</v>
      </c>
      <c r="D264" s="946">
        <v>24000</v>
      </c>
      <c r="E264" s="951" t="s">
        <v>15306</v>
      </c>
      <c r="F264" s="946">
        <v>0</v>
      </c>
      <c r="G264" s="950" t="s">
        <v>18207</v>
      </c>
      <c r="H264" s="860" t="s">
        <v>17571</v>
      </c>
    </row>
    <row r="265" spans="1:8" ht="60" x14ac:dyDescent="0.2">
      <c r="A265" s="948" t="s">
        <v>18208</v>
      </c>
      <c r="B265" s="949" t="s">
        <v>5705</v>
      </c>
      <c r="C265" s="950" t="s">
        <v>18209</v>
      </c>
      <c r="D265" s="946">
        <v>25500</v>
      </c>
      <c r="E265" s="951" t="s">
        <v>15306</v>
      </c>
      <c r="F265" s="946">
        <v>0</v>
      </c>
      <c r="G265" s="950" t="s">
        <v>18208</v>
      </c>
      <c r="H265" s="860" t="s">
        <v>17571</v>
      </c>
    </row>
    <row r="266" spans="1:8" ht="48" x14ac:dyDescent="0.2">
      <c r="A266" s="948" t="s">
        <v>18210</v>
      </c>
      <c r="B266" s="949" t="s">
        <v>5705</v>
      </c>
      <c r="C266" s="950" t="s">
        <v>18211</v>
      </c>
      <c r="D266" s="946">
        <v>30000</v>
      </c>
      <c r="E266" s="951" t="s">
        <v>15306</v>
      </c>
      <c r="F266" s="946">
        <v>0</v>
      </c>
      <c r="G266" s="950" t="s">
        <v>18212</v>
      </c>
      <c r="H266" s="860" t="s">
        <v>17571</v>
      </c>
    </row>
    <row r="267" spans="1:8" ht="60" x14ac:dyDescent="0.2">
      <c r="A267" s="948" t="s">
        <v>18213</v>
      </c>
      <c r="B267" s="949" t="s">
        <v>5705</v>
      </c>
      <c r="C267" s="950" t="s">
        <v>18214</v>
      </c>
      <c r="D267" s="946">
        <v>24000</v>
      </c>
      <c r="E267" s="951" t="s">
        <v>15306</v>
      </c>
      <c r="F267" s="946">
        <v>0</v>
      </c>
      <c r="G267" s="950" t="s">
        <v>18215</v>
      </c>
      <c r="H267" s="860" t="s">
        <v>17571</v>
      </c>
    </row>
    <row r="268" spans="1:8" ht="72" x14ac:dyDescent="0.2">
      <c r="A268" s="948" t="s">
        <v>18216</v>
      </c>
      <c r="B268" s="949" t="s">
        <v>5705</v>
      </c>
      <c r="C268" s="950" t="s">
        <v>18217</v>
      </c>
      <c r="D268" s="946">
        <v>17000</v>
      </c>
      <c r="E268" s="951" t="s">
        <v>15306</v>
      </c>
      <c r="F268" s="946">
        <v>0</v>
      </c>
      <c r="G268" s="950" t="s">
        <v>18218</v>
      </c>
      <c r="H268" s="860" t="s">
        <v>17571</v>
      </c>
    </row>
    <row r="269" spans="1:8" ht="36" x14ac:dyDescent="0.2">
      <c r="A269" s="948" t="s">
        <v>18219</v>
      </c>
      <c r="B269" s="949" t="s">
        <v>5705</v>
      </c>
      <c r="C269" s="950" t="s">
        <v>18220</v>
      </c>
      <c r="D269" s="946">
        <v>30000</v>
      </c>
      <c r="E269" s="951" t="s">
        <v>15306</v>
      </c>
      <c r="F269" s="946">
        <v>0</v>
      </c>
      <c r="G269" s="950" t="s">
        <v>18221</v>
      </c>
      <c r="H269" s="860" t="s">
        <v>17571</v>
      </c>
    </row>
    <row r="270" spans="1:8" ht="60" x14ac:dyDescent="0.2">
      <c r="A270" s="948" t="s">
        <v>18222</v>
      </c>
      <c r="B270" s="949" t="s">
        <v>5705</v>
      </c>
      <c r="C270" s="950" t="s">
        <v>18223</v>
      </c>
      <c r="D270" s="946">
        <v>10228.51</v>
      </c>
      <c r="E270" s="951" t="s">
        <v>15306</v>
      </c>
      <c r="F270" s="946">
        <v>0</v>
      </c>
      <c r="G270" s="950" t="s">
        <v>18224</v>
      </c>
      <c r="H270" s="860" t="s">
        <v>17571</v>
      </c>
    </row>
    <row r="271" spans="1:8" ht="60" x14ac:dyDescent="0.2">
      <c r="A271" s="948" t="s">
        <v>18225</v>
      </c>
      <c r="B271" s="949" t="s">
        <v>5705</v>
      </c>
      <c r="C271" s="950" t="s">
        <v>18226</v>
      </c>
      <c r="D271" s="946">
        <v>4000</v>
      </c>
      <c r="E271" s="951" t="s">
        <v>15306</v>
      </c>
      <c r="F271" s="946">
        <v>0</v>
      </c>
      <c r="G271" s="950" t="s">
        <v>18227</v>
      </c>
      <c r="H271" s="860" t="s">
        <v>17571</v>
      </c>
    </row>
    <row r="272" spans="1:8" ht="72" x14ac:dyDescent="0.2">
      <c r="A272" s="948" t="s">
        <v>18228</v>
      </c>
      <c r="B272" s="949" t="s">
        <v>5705</v>
      </c>
      <c r="C272" s="950" t="s">
        <v>18229</v>
      </c>
      <c r="D272" s="946">
        <v>16500</v>
      </c>
      <c r="E272" s="951" t="s">
        <v>15306</v>
      </c>
      <c r="F272" s="946">
        <v>0</v>
      </c>
      <c r="G272" s="950" t="s">
        <v>18230</v>
      </c>
      <c r="H272" s="860" t="s">
        <v>17571</v>
      </c>
    </row>
    <row r="273" spans="1:8" ht="96" x14ac:dyDescent="0.2">
      <c r="A273" s="948" t="s">
        <v>18231</v>
      </c>
      <c r="B273" s="949" t="s">
        <v>5705</v>
      </c>
      <c r="C273" s="950" t="s">
        <v>18232</v>
      </c>
      <c r="D273" s="946">
        <v>33358.699999999997</v>
      </c>
      <c r="E273" s="951" t="s">
        <v>15306</v>
      </c>
      <c r="F273" s="946">
        <v>0</v>
      </c>
      <c r="G273" s="950" t="s">
        <v>18233</v>
      </c>
      <c r="H273" s="860" t="s">
        <v>17571</v>
      </c>
    </row>
    <row r="274" spans="1:8" ht="120" x14ac:dyDescent="0.2">
      <c r="A274" s="948" t="s">
        <v>18234</v>
      </c>
      <c r="B274" s="949" t="s">
        <v>5705</v>
      </c>
      <c r="C274" s="950" t="s">
        <v>18235</v>
      </c>
      <c r="D274" s="946">
        <v>33000</v>
      </c>
      <c r="E274" s="951" t="s">
        <v>15306</v>
      </c>
      <c r="F274" s="946">
        <v>0</v>
      </c>
      <c r="G274" s="950" t="s">
        <v>18236</v>
      </c>
      <c r="H274" s="860" t="s">
        <v>17571</v>
      </c>
    </row>
    <row r="275" spans="1:8" ht="108" x14ac:dyDescent="0.2">
      <c r="A275" s="948" t="s">
        <v>18237</v>
      </c>
      <c r="B275" s="949" t="s">
        <v>5705</v>
      </c>
      <c r="C275" s="950" t="s">
        <v>18238</v>
      </c>
      <c r="D275" s="946">
        <v>33540</v>
      </c>
      <c r="E275" s="951" t="s">
        <v>15306</v>
      </c>
      <c r="F275" s="946">
        <v>0</v>
      </c>
      <c r="G275" s="950" t="s">
        <v>18239</v>
      </c>
      <c r="H275" s="860" t="s">
        <v>17571</v>
      </c>
    </row>
    <row r="276" spans="1:8" ht="72" x14ac:dyDescent="0.2">
      <c r="A276" s="948" t="s">
        <v>18240</v>
      </c>
      <c r="B276" s="949" t="s">
        <v>5705</v>
      </c>
      <c r="C276" s="950" t="s">
        <v>18241</v>
      </c>
      <c r="D276" s="946">
        <v>18000</v>
      </c>
      <c r="E276" s="951" t="s">
        <v>15306</v>
      </c>
      <c r="F276" s="946">
        <v>0</v>
      </c>
      <c r="G276" s="950" t="s">
        <v>18242</v>
      </c>
      <c r="H276" s="860" t="s">
        <v>17571</v>
      </c>
    </row>
    <row r="277" spans="1:8" ht="96" x14ac:dyDescent="0.2">
      <c r="A277" s="948" t="s">
        <v>18243</v>
      </c>
      <c r="B277" s="949" t="s">
        <v>5705</v>
      </c>
      <c r="C277" s="950" t="s">
        <v>18244</v>
      </c>
      <c r="D277" s="946">
        <v>21000</v>
      </c>
      <c r="E277" s="951" t="s">
        <v>15306</v>
      </c>
      <c r="F277" s="946">
        <v>0</v>
      </c>
      <c r="G277" s="950" t="s">
        <v>18245</v>
      </c>
      <c r="H277" s="860" t="s">
        <v>17571</v>
      </c>
    </row>
    <row r="278" spans="1:8" ht="48" x14ac:dyDescent="0.2">
      <c r="A278" s="948" t="s">
        <v>18246</v>
      </c>
      <c r="B278" s="949" t="s">
        <v>5705</v>
      </c>
      <c r="C278" s="950" t="s">
        <v>18247</v>
      </c>
      <c r="D278" s="946">
        <v>10000</v>
      </c>
      <c r="E278" s="951" t="s">
        <v>15306</v>
      </c>
      <c r="F278" s="946">
        <v>0</v>
      </c>
      <c r="G278" s="950" t="s">
        <v>18248</v>
      </c>
      <c r="H278" s="860" t="s">
        <v>17571</v>
      </c>
    </row>
    <row r="279" spans="1:8" ht="36" x14ac:dyDescent="0.2">
      <c r="A279" s="948" t="s">
        <v>18249</v>
      </c>
      <c r="B279" s="949" t="s">
        <v>5705</v>
      </c>
      <c r="C279" s="950" t="s">
        <v>18250</v>
      </c>
      <c r="D279" s="946">
        <v>9500</v>
      </c>
      <c r="E279" s="951" t="s">
        <v>15306</v>
      </c>
      <c r="F279" s="946">
        <v>0</v>
      </c>
      <c r="G279" s="950" t="s">
        <v>18251</v>
      </c>
      <c r="H279" s="860" t="s">
        <v>17571</v>
      </c>
    </row>
    <row r="280" spans="1:8" ht="108" x14ac:dyDescent="0.2">
      <c r="A280" s="948" t="s">
        <v>18252</v>
      </c>
      <c r="B280" s="949" t="s">
        <v>5705</v>
      </c>
      <c r="C280" s="950" t="s">
        <v>18253</v>
      </c>
      <c r="D280" s="946">
        <v>22000</v>
      </c>
      <c r="E280" s="951" t="s">
        <v>15306</v>
      </c>
      <c r="F280" s="946">
        <v>0</v>
      </c>
      <c r="G280" s="950" t="s">
        <v>18254</v>
      </c>
      <c r="H280" s="860" t="s">
        <v>17571</v>
      </c>
    </row>
    <row r="281" spans="1:8" ht="48" x14ac:dyDescent="0.2">
      <c r="A281" s="948" t="s">
        <v>18255</v>
      </c>
      <c r="B281" s="949" t="s">
        <v>5705</v>
      </c>
      <c r="C281" s="950" t="s">
        <v>18256</v>
      </c>
      <c r="D281" s="946">
        <v>21000</v>
      </c>
      <c r="E281" s="951" t="s">
        <v>15306</v>
      </c>
      <c r="F281" s="946">
        <v>0</v>
      </c>
      <c r="G281" s="950" t="s">
        <v>18257</v>
      </c>
      <c r="H281" s="860" t="s">
        <v>17571</v>
      </c>
    </row>
    <row r="282" spans="1:8" ht="24" x14ac:dyDescent="0.2">
      <c r="A282" s="948" t="s">
        <v>18258</v>
      </c>
      <c r="B282" s="949" t="s">
        <v>5705</v>
      </c>
      <c r="C282" s="950" t="s">
        <v>17909</v>
      </c>
      <c r="D282" s="946">
        <v>9000</v>
      </c>
      <c r="E282" s="951" t="s">
        <v>15306</v>
      </c>
      <c r="F282" s="946">
        <v>0</v>
      </c>
      <c r="G282" s="950" t="s">
        <v>18259</v>
      </c>
      <c r="H282" s="860" t="s">
        <v>17571</v>
      </c>
    </row>
    <row r="283" spans="1:8" ht="60" x14ac:dyDescent="0.2">
      <c r="A283" s="948" t="s">
        <v>18260</v>
      </c>
      <c r="B283" s="949" t="s">
        <v>5705</v>
      </c>
      <c r="C283" s="950" t="s">
        <v>18261</v>
      </c>
      <c r="D283" s="946">
        <v>20000</v>
      </c>
      <c r="E283" s="951" t="s">
        <v>15306</v>
      </c>
      <c r="F283" s="946">
        <v>0</v>
      </c>
      <c r="G283" s="950" t="s">
        <v>18262</v>
      </c>
      <c r="H283" s="860" t="s">
        <v>17571</v>
      </c>
    </row>
    <row r="284" spans="1:8" ht="60" x14ac:dyDescent="0.2">
      <c r="A284" s="948" t="s">
        <v>18263</v>
      </c>
      <c r="B284" s="949" t="s">
        <v>5705</v>
      </c>
      <c r="C284" s="950" t="s">
        <v>18264</v>
      </c>
      <c r="D284" s="946">
        <v>33000</v>
      </c>
      <c r="E284" s="951" t="s">
        <v>15306</v>
      </c>
      <c r="F284" s="946">
        <v>0</v>
      </c>
      <c r="G284" s="950" t="s">
        <v>18265</v>
      </c>
      <c r="H284" s="860" t="s">
        <v>17571</v>
      </c>
    </row>
    <row r="285" spans="1:8" ht="60" x14ac:dyDescent="0.2">
      <c r="A285" s="948" t="s">
        <v>18266</v>
      </c>
      <c r="B285" s="949" t="s">
        <v>5705</v>
      </c>
      <c r="C285" s="950" t="s">
        <v>18267</v>
      </c>
      <c r="D285" s="946">
        <v>30400</v>
      </c>
      <c r="E285" s="951" t="s">
        <v>15306</v>
      </c>
      <c r="F285" s="946">
        <v>0</v>
      </c>
      <c r="G285" s="950" t="s">
        <v>18268</v>
      </c>
      <c r="H285" s="860" t="s">
        <v>17571</v>
      </c>
    </row>
    <row r="286" spans="1:8" ht="36" x14ac:dyDescent="0.2">
      <c r="A286" s="948" t="s">
        <v>18269</v>
      </c>
      <c r="B286" s="949" t="s">
        <v>5705</v>
      </c>
      <c r="C286" s="950" t="s">
        <v>18270</v>
      </c>
      <c r="D286" s="946">
        <v>21000</v>
      </c>
      <c r="E286" s="951" t="s">
        <v>15306</v>
      </c>
      <c r="F286" s="946">
        <v>0</v>
      </c>
      <c r="G286" s="950" t="s">
        <v>18271</v>
      </c>
      <c r="H286" s="860" t="s">
        <v>17571</v>
      </c>
    </row>
    <row r="287" spans="1:8" ht="24" x14ac:dyDescent="0.2">
      <c r="A287" s="948" t="s">
        <v>18272</v>
      </c>
      <c r="B287" s="949" t="s">
        <v>5705</v>
      </c>
      <c r="C287" s="950" t="s">
        <v>18273</v>
      </c>
      <c r="D287" s="946">
        <v>20000</v>
      </c>
      <c r="E287" s="951" t="s">
        <v>15306</v>
      </c>
      <c r="F287" s="946">
        <v>0</v>
      </c>
      <c r="G287" s="950" t="s">
        <v>18274</v>
      </c>
      <c r="H287" s="860" t="s">
        <v>17571</v>
      </c>
    </row>
    <row r="288" spans="1:8" ht="36" x14ac:dyDescent="0.2">
      <c r="A288" s="948" t="s">
        <v>18275</v>
      </c>
      <c r="B288" s="949" t="s">
        <v>5705</v>
      </c>
      <c r="C288" s="950" t="s">
        <v>18276</v>
      </c>
      <c r="D288" s="946">
        <v>30000</v>
      </c>
      <c r="E288" s="951" t="s">
        <v>15306</v>
      </c>
      <c r="F288" s="946">
        <v>0</v>
      </c>
      <c r="G288" s="950" t="s">
        <v>18277</v>
      </c>
      <c r="H288" s="860" t="s">
        <v>17571</v>
      </c>
    </row>
    <row r="289" spans="1:8" ht="36" x14ac:dyDescent="0.2">
      <c r="A289" s="948" t="s">
        <v>18278</v>
      </c>
      <c r="B289" s="949" t="s">
        <v>5705</v>
      </c>
      <c r="C289" s="950" t="s">
        <v>18279</v>
      </c>
      <c r="D289" s="946">
        <v>24000</v>
      </c>
      <c r="E289" s="951" t="s">
        <v>15306</v>
      </c>
      <c r="F289" s="946">
        <v>0</v>
      </c>
      <c r="G289" s="950" t="s">
        <v>18280</v>
      </c>
      <c r="H289" s="860" t="s">
        <v>17571</v>
      </c>
    </row>
    <row r="290" spans="1:8" ht="108" x14ac:dyDescent="0.2">
      <c r="A290" s="948" t="s">
        <v>18281</v>
      </c>
      <c r="B290" s="949" t="s">
        <v>5705</v>
      </c>
      <c r="C290" s="950" t="s">
        <v>18282</v>
      </c>
      <c r="D290" s="946">
        <v>24000</v>
      </c>
      <c r="E290" s="951" t="s">
        <v>15306</v>
      </c>
      <c r="F290" s="946">
        <v>0</v>
      </c>
      <c r="G290" s="950" t="s">
        <v>18283</v>
      </c>
      <c r="H290" s="860" t="s">
        <v>17571</v>
      </c>
    </row>
    <row r="291" spans="1:8" ht="60" x14ac:dyDescent="0.2">
      <c r="A291" s="948" t="s">
        <v>18284</v>
      </c>
      <c r="B291" s="949" t="s">
        <v>5705</v>
      </c>
      <c r="C291" s="950" t="s">
        <v>18285</v>
      </c>
      <c r="D291" s="946">
        <v>14000</v>
      </c>
      <c r="E291" s="951" t="s">
        <v>15306</v>
      </c>
      <c r="F291" s="946">
        <v>0</v>
      </c>
      <c r="G291" s="950" t="s">
        <v>18286</v>
      </c>
      <c r="H291" s="860" t="s">
        <v>17571</v>
      </c>
    </row>
    <row r="292" spans="1:8" ht="60" x14ac:dyDescent="0.2">
      <c r="A292" s="948" t="s">
        <v>18287</v>
      </c>
      <c r="B292" s="949" t="s">
        <v>5705</v>
      </c>
      <c r="C292" s="950" t="s">
        <v>18288</v>
      </c>
      <c r="D292" s="946">
        <v>30000</v>
      </c>
      <c r="E292" s="951" t="s">
        <v>15306</v>
      </c>
      <c r="F292" s="946">
        <v>0</v>
      </c>
      <c r="G292" s="950" t="s">
        <v>18289</v>
      </c>
      <c r="H292" s="860" t="s">
        <v>17571</v>
      </c>
    </row>
    <row r="293" spans="1:8" ht="36" x14ac:dyDescent="0.2">
      <c r="A293" s="948" t="s">
        <v>18290</v>
      </c>
      <c r="B293" s="949" t="s">
        <v>5705</v>
      </c>
      <c r="C293" s="950" t="s">
        <v>18291</v>
      </c>
      <c r="D293" s="946">
        <v>9000</v>
      </c>
      <c r="E293" s="951" t="s">
        <v>15306</v>
      </c>
      <c r="F293" s="946">
        <v>0</v>
      </c>
      <c r="G293" s="950" t="s">
        <v>18292</v>
      </c>
      <c r="H293" s="860" t="s">
        <v>17571</v>
      </c>
    </row>
    <row r="294" spans="1:8" ht="36" x14ac:dyDescent="0.2">
      <c r="A294" s="948" t="s">
        <v>18290</v>
      </c>
      <c r="B294" s="949" t="s">
        <v>5705</v>
      </c>
      <c r="C294" s="950" t="s">
        <v>17899</v>
      </c>
      <c r="D294" s="946">
        <v>15000</v>
      </c>
      <c r="E294" s="951" t="s">
        <v>15306</v>
      </c>
      <c r="F294" s="946">
        <v>0</v>
      </c>
      <c r="G294" s="950" t="s">
        <v>18292</v>
      </c>
      <c r="H294" s="860" t="s">
        <v>17571</v>
      </c>
    </row>
    <row r="295" spans="1:8" ht="108" x14ac:dyDescent="0.2">
      <c r="A295" s="948" t="s">
        <v>18293</v>
      </c>
      <c r="B295" s="949" t="s">
        <v>5705</v>
      </c>
      <c r="C295" s="950" t="s">
        <v>18294</v>
      </c>
      <c r="D295" s="946">
        <v>33540</v>
      </c>
      <c r="E295" s="951" t="s">
        <v>15306</v>
      </c>
      <c r="F295" s="946">
        <v>0</v>
      </c>
      <c r="G295" s="950" t="s">
        <v>18295</v>
      </c>
      <c r="H295" s="860" t="s">
        <v>17571</v>
      </c>
    </row>
    <row r="296" spans="1:8" ht="72" x14ac:dyDescent="0.2">
      <c r="A296" s="948" t="s">
        <v>18296</v>
      </c>
      <c r="B296" s="949" t="s">
        <v>5705</v>
      </c>
      <c r="C296" s="950" t="s">
        <v>17877</v>
      </c>
      <c r="D296" s="946">
        <v>31500</v>
      </c>
      <c r="E296" s="951" t="s">
        <v>15306</v>
      </c>
      <c r="F296" s="946">
        <v>0</v>
      </c>
      <c r="G296" s="950" t="s">
        <v>18297</v>
      </c>
      <c r="H296" s="860" t="s">
        <v>17571</v>
      </c>
    </row>
    <row r="297" spans="1:8" ht="24" x14ac:dyDescent="0.2">
      <c r="A297" s="948" t="s">
        <v>18298</v>
      </c>
      <c r="B297" s="949" t="s">
        <v>5705</v>
      </c>
      <c r="C297" s="950" t="s">
        <v>18299</v>
      </c>
      <c r="D297" s="946">
        <v>30000</v>
      </c>
      <c r="E297" s="951" t="s">
        <v>15306</v>
      </c>
      <c r="F297" s="946">
        <v>0</v>
      </c>
      <c r="G297" s="950" t="s">
        <v>18300</v>
      </c>
      <c r="H297" s="860" t="s">
        <v>17571</v>
      </c>
    </row>
    <row r="298" spans="1:8" ht="72" x14ac:dyDescent="0.2">
      <c r="A298" s="948" t="s">
        <v>18301</v>
      </c>
      <c r="B298" s="949" t="s">
        <v>5705</v>
      </c>
      <c r="C298" s="950" t="s">
        <v>18045</v>
      </c>
      <c r="D298" s="946">
        <v>28030</v>
      </c>
      <c r="E298" s="951" t="s">
        <v>15306</v>
      </c>
      <c r="F298" s="946">
        <v>0</v>
      </c>
      <c r="G298" s="950" t="s">
        <v>18302</v>
      </c>
      <c r="H298" s="860" t="s">
        <v>17571</v>
      </c>
    </row>
    <row r="299" spans="1:8" ht="60" x14ac:dyDescent="0.2">
      <c r="A299" s="948" t="s">
        <v>18303</v>
      </c>
      <c r="B299" s="949" t="s">
        <v>5705</v>
      </c>
      <c r="C299" s="950" t="s">
        <v>18304</v>
      </c>
      <c r="D299" s="946">
        <v>30000</v>
      </c>
      <c r="E299" s="951" t="s">
        <v>15306</v>
      </c>
      <c r="F299" s="946">
        <v>0</v>
      </c>
      <c r="G299" s="950" t="s">
        <v>18305</v>
      </c>
      <c r="H299" s="860" t="s">
        <v>17571</v>
      </c>
    </row>
    <row r="300" spans="1:8" ht="48" x14ac:dyDescent="0.2">
      <c r="A300" s="948" t="s">
        <v>18306</v>
      </c>
      <c r="B300" s="949" t="s">
        <v>5705</v>
      </c>
      <c r="C300" s="950" t="s">
        <v>18307</v>
      </c>
      <c r="D300" s="946">
        <v>29999.7</v>
      </c>
      <c r="E300" s="951" t="s">
        <v>15306</v>
      </c>
      <c r="F300" s="946">
        <v>0</v>
      </c>
      <c r="G300" s="950" t="s">
        <v>18308</v>
      </c>
      <c r="H300" s="860" t="s">
        <v>17571</v>
      </c>
    </row>
    <row r="301" spans="1:8" ht="60" x14ac:dyDescent="0.2">
      <c r="A301" s="948" t="s">
        <v>18309</v>
      </c>
      <c r="B301" s="949" t="s">
        <v>5705</v>
      </c>
      <c r="C301" s="950" t="s">
        <v>18310</v>
      </c>
      <c r="D301" s="946">
        <v>24215</v>
      </c>
      <c r="E301" s="951" t="s">
        <v>15306</v>
      </c>
      <c r="F301" s="946">
        <v>0</v>
      </c>
      <c r="G301" s="950" t="s">
        <v>18311</v>
      </c>
      <c r="H301" s="860" t="s">
        <v>17571</v>
      </c>
    </row>
    <row r="302" spans="1:8" ht="84" x14ac:dyDescent="0.2">
      <c r="A302" s="948" t="s">
        <v>18312</v>
      </c>
      <c r="B302" s="949" t="s">
        <v>5705</v>
      </c>
      <c r="C302" s="950" t="s">
        <v>18313</v>
      </c>
      <c r="D302" s="946">
        <v>28117</v>
      </c>
      <c r="E302" s="951" t="s">
        <v>15306</v>
      </c>
      <c r="F302" s="946">
        <v>0</v>
      </c>
      <c r="G302" s="950" t="s">
        <v>18314</v>
      </c>
      <c r="H302" s="860" t="s">
        <v>17571</v>
      </c>
    </row>
    <row r="303" spans="1:8" ht="60" x14ac:dyDescent="0.2">
      <c r="A303" s="948" t="s">
        <v>18315</v>
      </c>
      <c r="B303" s="949" t="s">
        <v>5705</v>
      </c>
      <c r="C303" s="950" t="s">
        <v>18152</v>
      </c>
      <c r="D303" s="946">
        <v>30000</v>
      </c>
      <c r="E303" s="951" t="s">
        <v>15306</v>
      </c>
      <c r="F303" s="946">
        <v>0</v>
      </c>
      <c r="G303" s="950" t="s">
        <v>18316</v>
      </c>
      <c r="H303" s="860" t="s">
        <v>17571</v>
      </c>
    </row>
    <row r="304" spans="1:8" ht="72" x14ac:dyDescent="0.2">
      <c r="A304" s="948" t="s">
        <v>18317</v>
      </c>
      <c r="B304" s="949" t="s">
        <v>5705</v>
      </c>
      <c r="C304" s="950" t="s">
        <v>18090</v>
      </c>
      <c r="D304" s="946">
        <v>30000</v>
      </c>
      <c r="E304" s="951" t="s">
        <v>15306</v>
      </c>
      <c r="F304" s="946">
        <v>0</v>
      </c>
      <c r="G304" s="950" t="s">
        <v>18318</v>
      </c>
      <c r="H304" s="860" t="s">
        <v>17571</v>
      </c>
    </row>
    <row r="305" spans="1:8" ht="60" x14ac:dyDescent="0.2">
      <c r="A305" s="948" t="s">
        <v>18319</v>
      </c>
      <c r="B305" s="949" t="s">
        <v>5705</v>
      </c>
      <c r="C305" s="950" t="s">
        <v>18191</v>
      </c>
      <c r="D305" s="946">
        <v>18000</v>
      </c>
      <c r="E305" s="951" t="s">
        <v>15306</v>
      </c>
      <c r="F305" s="946">
        <v>0</v>
      </c>
      <c r="G305" s="950" t="s">
        <v>18320</v>
      </c>
      <c r="H305" s="860" t="s">
        <v>17571</v>
      </c>
    </row>
    <row r="306" spans="1:8" ht="108" x14ac:dyDescent="0.2">
      <c r="A306" s="948" t="s">
        <v>18321</v>
      </c>
      <c r="B306" s="949" t="s">
        <v>5705</v>
      </c>
      <c r="C306" s="950" t="s">
        <v>17933</v>
      </c>
      <c r="D306" s="946">
        <v>32860</v>
      </c>
      <c r="E306" s="951" t="s">
        <v>15306</v>
      </c>
      <c r="F306" s="946">
        <v>0</v>
      </c>
      <c r="G306" s="950" t="s">
        <v>18322</v>
      </c>
      <c r="H306" s="860" t="s">
        <v>17571</v>
      </c>
    </row>
    <row r="307" spans="1:8" ht="60" x14ac:dyDescent="0.2">
      <c r="A307" s="948" t="s">
        <v>18323</v>
      </c>
      <c r="B307" s="949" t="s">
        <v>5705</v>
      </c>
      <c r="C307" s="950" t="s">
        <v>18324</v>
      </c>
      <c r="D307" s="946">
        <v>30693</v>
      </c>
      <c r="E307" s="951" t="s">
        <v>15306</v>
      </c>
      <c r="F307" s="946">
        <v>0</v>
      </c>
      <c r="G307" s="950" t="s">
        <v>18325</v>
      </c>
      <c r="H307" s="860" t="s">
        <v>17571</v>
      </c>
    </row>
    <row r="308" spans="1:8" ht="108" x14ac:dyDescent="0.2">
      <c r="A308" s="948" t="s">
        <v>18326</v>
      </c>
      <c r="B308" s="949" t="s">
        <v>5705</v>
      </c>
      <c r="C308" s="950" t="s">
        <v>17986</v>
      </c>
      <c r="D308" s="946">
        <v>10000</v>
      </c>
      <c r="E308" s="951" t="s">
        <v>15306</v>
      </c>
      <c r="F308" s="946">
        <v>0</v>
      </c>
      <c r="G308" s="950" t="s">
        <v>18327</v>
      </c>
      <c r="H308" s="860" t="s">
        <v>17571</v>
      </c>
    </row>
    <row r="309" spans="1:8" ht="36" x14ac:dyDescent="0.2">
      <c r="A309" s="948" t="s">
        <v>18328</v>
      </c>
      <c r="B309" s="949" t="s">
        <v>5705</v>
      </c>
      <c r="C309" s="950" t="s">
        <v>18329</v>
      </c>
      <c r="D309" s="946">
        <v>32600</v>
      </c>
      <c r="E309" s="951" t="s">
        <v>15306</v>
      </c>
      <c r="F309" s="946">
        <v>0</v>
      </c>
      <c r="G309" s="950" t="s">
        <v>18330</v>
      </c>
      <c r="H309" s="860" t="s">
        <v>17571</v>
      </c>
    </row>
    <row r="310" spans="1:8" ht="108" x14ac:dyDescent="0.2">
      <c r="A310" s="948" t="s">
        <v>18331</v>
      </c>
      <c r="B310" s="949" t="s">
        <v>5705</v>
      </c>
      <c r="C310" s="950" t="s">
        <v>18332</v>
      </c>
      <c r="D310" s="946">
        <v>30000</v>
      </c>
      <c r="E310" s="951" t="s">
        <v>15306</v>
      </c>
      <c r="F310" s="946">
        <v>0</v>
      </c>
      <c r="G310" s="950" t="s">
        <v>18333</v>
      </c>
      <c r="H310" s="860" t="s">
        <v>17571</v>
      </c>
    </row>
    <row r="311" spans="1:8" ht="84" x14ac:dyDescent="0.2">
      <c r="A311" s="948" t="s">
        <v>18334</v>
      </c>
      <c r="B311" s="949" t="s">
        <v>5705</v>
      </c>
      <c r="C311" s="950" t="s">
        <v>17957</v>
      </c>
      <c r="D311" s="946">
        <v>29193.19</v>
      </c>
      <c r="E311" s="951" t="s">
        <v>15306</v>
      </c>
      <c r="F311" s="946">
        <v>0</v>
      </c>
      <c r="G311" s="950" t="s">
        <v>18335</v>
      </c>
      <c r="H311" s="860" t="s">
        <v>17571</v>
      </c>
    </row>
    <row r="312" spans="1:8" ht="84" x14ac:dyDescent="0.2">
      <c r="A312" s="948" t="s">
        <v>18336</v>
      </c>
      <c r="B312" s="949" t="s">
        <v>5705</v>
      </c>
      <c r="C312" s="950" t="s">
        <v>18337</v>
      </c>
      <c r="D312" s="946">
        <v>14000</v>
      </c>
      <c r="E312" s="951" t="s">
        <v>15306</v>
      </c>
      <c r="F312" s="946">
        <v>0</v>
      </c>
      <c r="G312" s="950" t="s">
        <v>18338</v>
      </c>
      <c r="H312" s="860" t="s">
        <v>17571</v>
      </c>
    </row>
    <row r="313" spans="1:8" ht="48" x14ac:dyDescent="0.2">
      <c r="A313" s="948" t="s">
        <v>18339</v>
      </c>
      <c r="B313" s="949" t="s">
        <v>5705</v>
      </c>
      <c r="C313" s="950" t="s">
        <v>17927</v>
      </c>
      <c r="D313" s="946">
        <v>21000</v>
      </c>
      <c r="E313" s="951" t="s">
        <v>15306</v>
      </c>
      <c r="F313" s="946">
        <v>0</v>
      </c>
      <c r="G313" s="950" t="s">
        <v>18340</v>
      </c>
      <c r="H313" s="860" t="s">
        <v>17571</v>
      </c>
    </row>
    <row r="314" spans="1:8" ht="60" x14ac:dyDescent="0.2">
      <c r="A314" s="948" t="s">
        <v>18341</v>
      </c>
      <c r="B314" s="949" t="s">
        <v>5705</v>
      </c>
      <c r="C314" s="950" t="s">
        <v>18342</v>
      </c>
      <c r="D314" s="946">
        <v>32960</v>
      </c>
      <c r="E314" s="951" t="s">
        <v>15306</v>
      </c>
      <c r="F314" s="946">
        <v>0</v>
      </c>
      <c r="G314" s="950" t="s">
        <v>18343</v>
      </c>
      <c r="H314" s="860" t="s">
        <v>17571</v>
      </c>
    </row>
    <row r="315" spans="1:8" ht="96" x14ac:dyDescent="0.2">
      <c r="A315" s="948" t="s">
        <v>18344</v>
      </c>
      <c r="B315" s="949" t="s">
        <v>5705</v>
      </c>
      <c r="C315" s="950" t="s">
        <v>17963</v>
      </c>
      <c r="D315" s="946">
        <v>3575</v>
      </c>
      <c r="E315" s="951" t="s">
        <v>15306</v>
      </c>
      <c r="F315" s="946">
        <v>0</v>
      </c>
      <c r="G315" s="950" t="s">
        <v>18345</v>
      </c>
      <c r="H315" s="860" t="s">
        <v>17571</v>
      </c>
    </row>
    <row r="316" spans="1:8" ht="60" x14ac:dyDescent="0.2">
      <c r="A316" s="948" t="s">
        <v>18346</v>
      </c>
      <c r="B316" s="949" t="s">
        <v>5705</v>
      </c>
      <c r="C316" s="950" t="s">
        <v>17939</v>
      </c>
      <c r="D316" s="946">
        <v>25500</v>
      </c>
      <c r="E316" s="951" t="s">
        <v>15306</v>
      </c>
      <c r="F316" s="946">
        <v>0</v>
      </c>
      <c r="G316" s="950" t="s">
        <v>18347</v>
      </c>
      <c r="H316" s="860" t="s">
        <v>17571</v>
      </c>
    </row>
    <row r="317" spans="1:8" ht="108" x14ac:dyDescent="0.2">
      <c r="A317" s="948" t="s">
        <v>18348</v>
      </c>
      <c r="B317" s="949" t="s">
        <v>5705</v>
      </c>
      <c r="C317" s="950" t="s">
        <v>18349</v>
      </c>
      <c r="D317" s="946">
        <v>30000</v>
      </c>
      <c r="E317" s="951" t="s">
        <v>15306</v>
      </c>
      <c r="F317" s="946">
        <v>0</v>
      </c>
      <c r="G317" s="950" t="s">
        <v>18350</v>
      </c>
      <c r="H317" s="860" t="s">
        <v>17571</v>
      </c>
    </row>
    <row r="318" spans="1:8" ht="48" x14ac:dyDescent="0.2">
      <c r="A318" s="948" t="s">
        <v>18351</v>
      </c>
      <c r="B318" s="949" t="s">
        <v>5705</v>
      </c>
      <c r="C318" s="950" t="s">
        <v>17915</v>
      </c>
      <c r="D318" s="946">
        <v>33178.400000000001</v>
      </c>
      <c r="E318" s="951" t="s">
        <v>15306</v>
      </c>
      <c r="F318" s="946">
        <v>0</v>
      </c>
      <c r="G318" s="950" t="s">
        <v>18352</v>
      </c>
      <c r="H318" s="860" t="s">
        <v>17571</v>
      </c>
    </row>
    <row r="319" spans="1:8" ht="72" x14ac:dyDescent="0.2">
      <c r="A319" s="948" t="s">
        <v>18353</v>
      </c>
      <c r="B319" s="949" t="s">
        <v>5705</v>
      </c>
      <c r="C319" s="950" t="s">
        <v>18102</v>
      </c>
      <c r="D319" s="946">
        <v>30000</v>
      </c>
      <c r="E319" s="951" t="s">
        <v>15306</v>
      </c>
      <c r="F319" s="946">
        <v>0</v>
      </c>
      <c r="G319" s="950" t="s">
        <v>18354</v>
      </c>
      <c r="H319" s="860" t="s">
        <v>17571</v>
      </c>
    </row>
    <row r="320" spans="1:8" ht="60" x14ac:dyDescent="0.2">
      <c r="A320" s="948" t="s">
        <v>18355</v>
      </c>
      <c r="B320" s="949" t="s">
        <v>5705</v>
      </c>
      <c r="C320" s="950" t="s">
        <v>17924</v>
      </c>
      <c r="D320" s="946">
        <v>32100</v>
      </c>
      <c r="E320" s="951" t="s">
        <v>15306</v>
      </c>
      <c r="F320" s="946">
        <v>0</v>
      </c>
      <c r="G320" s="950" t="s">
        <v>18355</v>
      </c>
      <c r="H320" s="860" t="s">
        <v>17571</v>
      </c>
    </row>
    <row r="321" spans="1:8" ht="60" x14ac:dyDescent="0.2">
      <c r="A321" s="948" t="s">
        <v>18356</v>
      </c>
      <c r="B321" s="949" t="s">
        <v>5705</v>
      </c>
      <c r="C321" s="950" t="s">
        <v>18177</v>
      </c>
      <c r="D321" s="946">
        <v>23779.599999999999</v>
      </c>
      <c r="E321" s="951" t="s">
        <v>15306</v>
      </c>
      <c r="F321" s="946">
        <v>0</v>
      </c>
      <c r="G321" s="950" t="s">
        <v>18357</v>
      </c>
      <c r="H321" s="860" t="s">
        <v>17571</v>
      </c>
    </row>
    <row r="322" spans="1:8" ht="60" x14ac:dyDescent="0.2">
      <c r="A322" s="948" t="s">
        <v>18358</v>
      </c>
      <c r="B322" s="949" t="s">
        <v>5705</v>
      </c>
      <c r="C322" s="950" t="s">
        <v>17936</v>
      </c>
      <c r="D322" s="946">
        <v>32960</v>
      </c>
      <c r="E322" s="951" t="s">
        <v>15306</v>
      </c>
      <c r="F322" s="946">
        <v>0</v>
      </c>
      <c r="G322" s="950" t="s">
        <v>18359</v>
      </c>
      <c r="H322" s="860" t="s">
        <v>17571</v>
      </c>
    </row>
    <row r="323" spans="1:8" ht="48" x14ac:dyDescent="0.2">
      <c r="A323" s="948" t="s">
        <v>18360</v>
      </c>
      <c r="B323" s="949" t="s">
        <v>5705</v>
      </c>
      <c r="C323" s="950" t="s">
        <v>18060</v>
      </c>
      <c r="D323" s="946">
        <v>30000</v>
      </c>
      <c r="E323" s="951" t="s">
        <v>15306</v>
      </c>
      <c r="F323" s="946">
        <v>0</v>
      </c>
      <c r="G323" s="950" t="s">
        <v>18361</v>
      </c>
      <c r="H323" s="860" t="s">
        <v>17571</v>
      </c>
    </row>
    <row r="324" spans="1:8" ht="60" x14ac:dyDescent="0.2">
      <c r="A324" s="948" t="s">
        <v>18362</v>
      </c>
      <c r="B324" s="949" t="s">
        <v>5705</v>
      </c>
      <c r="C324" s="950" t="s">
        <v>18363</v>
      </c>
      <c r="D324" s="946">
        <v>15300</v>
      </c>
      <c r="E324" s="951" t="s">
        <v>15306</v>
      </c>
      <c r="F324" s="946">
        <v>0</v>
      </c>
      <c r="G324" s="950" t="s">
        <v>18364</v>
      </c>
      <c r="H324" s="860" t="s">
        <v>17571</v>
      </c>
    </row>
    <row r="325" spans="1:8" ht="84" x14ac:dyDescent="0.2">
      <c r="A325" s="948" t="s">
        <v>18365</v>
      </c>
      <c r="B325" s="949" t="s">
        <v>5705</v>
      </c>
      <c r="C325" s="950" t="s">
        <v>17948</v>
      </c>
      <c r="D325" s="946">
        <v>32000</v>
      </c>
      <c r="E325" s="951" t="s">
        <v>15306</v>
      </c>
      <c r="F325" s="946">
        <v>0</v>
      </c>
      <c r="G325" s="950" t="s">
        <v>18366</v>
      </c>
      <c r="H325" s="860" t="s">
        <v>17571</v>
      </c>
    </row>
    <row r="326" spans="1:8" ht="96" x14ac:dyDescent="0.2">
      <c r="A326" s="948" t="s">
        <v>18367</v>
      </c>
      <c r="B326" s="949" t="s">
        <v>5705</v>
      </c>
      <c r="C326" s="950" t="s">
        <v>18261</v>
      </c>
      <c r="D326" s="946">
        <v>24000</v>
      </c>
      <c r="E326" s="951" t="s">
        <v>15306</v>
      </c>
      <c r="F326" s="946">
        <v>0</v>
      </c>
      <c r="G326" s="950" t="s">
        <v>18368</v>
      </c>
      <c r="H326" s="860" t="s">
        <v>17571</v>
      </c>
    </row>
    <row r="327" spans="1:8" ht="60" x14ac:dyDescent="0.2">
      <c r="A327" s="948" t="s">
        <v>18369</v>
      </c>
      <c r="B327" s="949" t="s">
        <v>5705</v>
      </c>
      <c r="C327" s="950" t="s">
        <v>17983</v>
      </c>
      <c r="D327" s="946">
        <v>29853</v>
      </c>
      <c r="E327" s="951" t="s">
        <v>15306</v>
      </c>
      <c r="F327" s="946">
        <v>0</v>
      </c>
      <c r="G327" s="950" t="s">
        <v>18370</v>
      </c>
      <c r="H327" s="860" t="s">
        <v>17571</v>
      </c>
    </row>
    <row r="328" spans="1:8" ht="108" x14ac:dyDescent="0.2">
      <c r="A328" s="948" t="s">
        <v>18371</v>
      </c>
      <c r="B328" s="949" t="s">
        <v>5705</v>
      </c>
      <c r="C328" s="950" t="s">
        <v>18188</v>
      </c>
      <c r="D328" s="946">
        <v>4000.2</v>
      </c>
      <c r="E328" s="951" t="s">
        <v>15306</v>
      </c>
      <c r="F328" s="946">
        <v>0</v>
      </c>
      <c r="G328" s="950" t="s">
        <v>18372</v>
      </c>
      <c r="H328" s="860" t="s">
        <v>17571</v>
      </c>
    </row>
    <row r="329" spans="1:8" ht="108" x14ac:dyDescent="0.2">
      <c r="A329" s="948" t="s">
        <v>18373</v>
      </c>
      <c r="B329" s="949" t="s">
        <v>5705</v>
      </c>
      <c r="C329" s="950" t="s">
        <v>18174</v>
      </c>
      <c r="D329" s="946">
        <v>30000</v>
      </c>
      <c r="E329" s="951" t="s">
        <v>15306</v>
      </c>
      <c r="F329" s="946">
        <v>0</v>
      </c>
      <c r="G329" s="950" t="s">
        <v>18374</v>
      </c>
      <c r="H329" s="860" t="s">
        <v>17571</v>
      </c>
    </row>
    <row r="330" spans="1:8" ht="108" x14ac:dyDescent="0.2">
      <c r="A330" s="948" t="s">
        <v>18375</v>
      </c>
      <c r="B330" s="949" t="s">
        <v>5705</v>
      </c>
      <c r="C330" s="950" t="s">
        <v>18244</v>
      </c>
      <c r="D330" s="946">
        <v>18000</v>
      </c>
      <c r="E330" s="951" t="s">
        <v>15306</v>
      </c>
      <c r="F330" s="946">
        <v>0</v>
      </c>
      <c r="G330" s="950" t="s">
        <v>18376</v>
      </c>
      <c r="H330" s="860" t="s">
        <v>17571</v>
      </c>
    </row>
    <row r="331" spans="1:8" ht="108" x14ac:dyDescent="0.2">
      <c r="A331" s="948" t="s">
        <v>18375</v>
      </c>
      <c r="B331" s="949" t="s">
        <v>5705</v>
      </c>
      <c r="C331" s="950" t="s">
        <v>18211</v>
      </c>
      <c r="D331" s="946">
        <v>18000</v>
      </c>
      <c r="E331" s="951" t="s">
        <v>15306</v>
      </c>
      <c r="F331" s="946">
        <v>0</v>
      </c>
      <c r="G331" s="950" t="s">
        <v>18376</v>
      </c>
      <c r="H331" s="860" t="s">
        <v>17571</v>
      </c>
    </row>
    <row r="332" spans="1:8" ht="72" x14ac:dyDescent="0.2">
      <c r="A332" s="948" t="s">
        <v>18377</v>
      </c>
      <c r="B332" s="949" t="s">
        <v>5705</v>
      </c>
      <c r="C332" s="950" t="s">
        <v>18241</v>
      </c>
      <c r="D332" s="946">
        <v>2600</v>
      </c>
      <c r="E332" s="951" t="s">
        <v>15306</v>
      </c>
      <c r="F332" s="946">
        <v>0</v>
      </c>
      <c r="G332" s="950" t="s">
        <v>18378</v>
      </c>
      <c r="H332" s="860" t="s">
        <v>17571</v>
      </c>
    </row>
    <row r="333" spans="1:8" ht="84" x14ac:dyDescent="0.2">
      <c r="A333" s="948" t="s">
        <v>18228</v>
      </c>
      <c r="B333" s="949" t="s">
        <v>5705</v>
      </c>
      <c r="C333" s="950" t="s">
        <v>18229</v>
      </c>
      <c r="D333" s="946">
        <v>16500</v>
      </c>
      <c r="E333" s="951" t="s">
        <v>15306</v>
      </c>
      <c r="F333" s="946">
        <v>0</v>
      </c>
      <c r="G333" s="950" t="s">
        <v>18379</v>
      </c>
      <c r="H333" s="860" t="s">
        <v>17571</v>
      </c>
    </row>
    <row r="334" spans="1:8" ht="36" x14ac:dyDescent="0.2">
      <c r="A334" s="948" t="s">
        <v>18380</v>
      </c>
      <c r="B334" s="949" t="s">
        <v>5705</v>
      </c>
      <c r="C334" s="950" t="s">
        <v>17888</v>
      </c>
      <c r="D334" s="946">
        <v>32500</v>
      </c>
      <c r="E334" s="951" t="s">
        <v>15306</v>
      </c>
      <c r="F334" s="946">
        <v>0</v>
      </c>
      <c r="G334" s="950" t="s">
        <v>18381</v>
      </c>
      <c r="H334" s="860" t="s">
        <v>17571</v>
      </c>
    </row>
    <row r="335" spans="1:8" ht="84" x14ac:dyDescent="0.2">
      <c r="A335" s="948" t="s">
        <v>18382</v>
      </c>
      <c r="B335" s="949" t="s">
        <v>5705</v>
      </c>
      <c r="C335" s="950" t="s">
        <v>17977</v>
      </c>
      <c r="D335" s="946">
        <v>8000</v>
      </c>
      <c r="E335" s="951" t="s">
        <v>15306</v>
      </c>
      <c r="F335" s="946">
        <v>0</v>
      </c>
      <c r="G335" s="950" t="s">
        <v>18383</v>
      </c>
      <c r="H335" s="860" t="s">
        <v>17571</v>
      </c>
    </row>
    <row r="336" spans="1:8" ht="108" x14ac:dyDescent="0.2">
      <c r="A336" s="948" t="s">
        <v>18384</v>
      </c>
      <c r="B336" s="949" t="s">
        <v>5705</v>
      </c>
      <c r="C336" s="950" t="s">
        <v>18385</v>
      </c>
      <c r="D336" s="946">
        <v>28160</v>
      </c>
      <c r="E336" s="951" t="s">
        <v>15306</v>
      </c>
      <c r="F336" s="946">
        <v>0</v>
      </c>
      <c r="G336" s="950" t="s">
        <v>18386</v>
      </c>
      <c r="H336" s="860" t="s">
        <v>17571</v>
      </c>
    </row>
    <row r="337" spans="1:8" ht="72" x14ac:dyDescent="0.2">
      <c r="A337" s="948" t="s">
        <v>18387</v>
      </c>
      <c r="B337" s="949" t="s">
        <v>5705</v>
      </c>
      <c r="C337" s="950" t="s">
        <v>18256</v>
      </c>
      <c r="D337" s="946">
        <v>21000</v>
      </c>
      <c r="E337" s="951" t="s">
        <v>15306</v>
      </c>
      <c r="F337" s="946">
        <v>0</v>
      </c>
      <c r="G337" s="950" t="s">
        <v>18388</v>
      </c>
      <c r="H337" s="860" t="s">
        <v>17571</v>
      </c>
    </row>
    <row r="338" spans="1:8" ht="48" x14ac:dyDescent="0.2">
      <c r="A338" s="948" t="s">
        <v>18389</v>
      </c>
      <c r="B338" s="949" t="s">
        <v>5705</v>
      </c>
      <c r="C338" s="950" t="s">
        <v>18177</v>
      </c>
      <c r="D338" s="946">
        <v>48000</v>
      </c>
      <c r="E338" s="951" t="s">
        <v>15306</v>
      </c>
      <c r="F338" s="946">
        <v>0</v>
      </c>
      <c r="G338" s="950" t="s">
        <v>18390</v>
      </c>
      <c r="H338" s="860" t="s">
        <v>17571</v>
      </c>
    </row>
    <row r="339" spans="1:8" ht="60" x14ac:dyDescent="0.2">
      <c r="A339" s="948" t="s">
        <v>18391</v>
      </c>
      <c r="B339" s="949" t="s">
        <v>5705</v>
      </c>
      <c r="C339" s="950" t="s">
        <v>18200</v>
      </c>
      <c r="D339" s="946">
        <v>40000</v>
      </c>
      <c r="E339" s="951" t="s">
        <v>15306</v>
      </c>
      <c r="F339" s="946">
        <v>0</v>
      </c>
      <c r="G339" s="950" t="s">
        <v>18392</v>
      </c>
      <c r="H339" s="860" t="s">
        <v>17571</v>
      </c>
    </row>
    <row r="340" spans="1:8" ht="108" x14ac:dyDescent="0.2">
      <c r="A340" s="948" t="s">
        <v>18393</v>
      </c>
      <c r="B340" s="949" t="s">
        <v>5705</v>
      </c>
      <c r="C340" s="950" t="s">
        <v>18235</v>
      </c>
      <c r="D340" s="946">
        <v>6233.39</v>
      </c>
      <c r="E340" s="951" t="s">
        <v>15306</v>
      </c>
      <c r="F340" s="946">
        <v>0</v>
      </c>
      <c r="G340" s="950" t="s">
        <v>18394</v>
      </c>
      <c r="H340" s="860" t="s">
        <v>17571</v>
      </c>
    </row>
    <row r="341" spans="1:8" ht="48" x14ac:dyDescent="0.2">
      <c r="A341" s="948" t="s">
        <v>18101</v>
      </c>
      <c r="B341" s="949" t="s">
        <v>5705</v>
      </c>
      <c r="C341" s="950" t="s">
        <v>18363</v>
      </c>
      <c r="D341" s="946">
        <v>34000</v>
      </c>
      <c r="E341" s="951" t="s">
        <v>15306</v>
      </c>
      <c r="F341" s="946">
        <v>0</v>
      </c>
      <c r="G341" s="950" t="s">
        <v>18103</v>
      </c>
      <c r="H341" s="860" t="s">
        <v>17571</v>
      </c>
    </row>
    <row r="342" spans="1:8" ht="96" x14ac:dyDescent="0.2">
      <c r="A342" s="948" t="s">
        <v>18395</v>
      </c>
      <c r="B342" s="949" t="s">
        <v>5705</v>
      </c>
      <c r="C342" s="950" t="s">
        <v>18282</v>
      </c>
      <c r="D342" s="946">
        <v>19200</v>
      </c>
      <c r="E342" s="951" t="s">
        <v>15306</v>
      </c>
      <c r="F342" s="946">
        <v>0</v>
      </c>
      <c r="G342" s="950" t="s">
        <v>18396</v>
      </c>
      <c r="H342" s="860" t="s">
        <v>17571</v>
      </c>
    </row>
    <row r="343" spans="1:8" ht="36" x14ac:dyDescent="0.2">
      <c r="A343" s="948" t="s">
        <v>18397</v>
      </c>
      <c r="B343" s="949" t="s">
        <v>5705</v>
      </c>
      <c r="C343" s="950" t="s">
        <v>18200</v>
      </c>
      <c r="D343" s="946">
        <v>7000</v>
      </c>
      <c r="E343" s="951" t="s">
        <v>15306</v>
      </c>
      <c r="F343" s="946">
        <v>0</v>
      </c>
      <c r="G343" s="950" t="s">
        <v>18398</v>
      </c>
      <c r="H343" s="860" t="s">
        <v>17571</v>
      </c>
    </row>
    <row r="344" spans="1:8" ht="108" x14ac:dyDescent="0.2">
      <c r="A344" s="948" t="s">
        <v>18399</v>
      </c>
      <c r="B344" s="949" t="s">
        <v>5705</v>
      </c>
      <c r="C344" s="950" t="s">
        <v>18211</v>
      </c>
      <c r="D344" s="946">
        <v>30000</v>
      </c>
      <c r="E344" s="951" t="s">
        <v>15306</v>
      </c>
      <c r="F344" s="946">
        <v>0</v>
      </c>
      <c r="G344" s="950" t="s">
        <v>18400</v>
      </c>
      <c r="H344" s="860" t="s">
        <v>17571</v>
      </c>
    </row>
    <row r="345" spans="1:8" ht="120" x14ac:dyDescent="0.2">
      <c r="A345" s="948" t="s">
        <v>18401</v>
      </c>
      <c r="B345" s="949" t="s">
        <v>5705</v>
      </c>
      <c r="C345" s="950" t="s">
        <v>18182</v>
      </c>
      <c r="D345" s="946">
        <v>30000</v>
      </c>
      <c r="E345" s="951" t="s">
        <v>15306</v>
      </c>
      <c r="F345" s="946">
        <v>0</v>
      </c>
      <c r="G345" s="950" t="s">
        <v>18402</v>
      </c>
      <c r="H345" s="860" t="s">
        <v>17571</v>
      </c>
    </row>
    <row r="346" spans="1:8" ht="108" x14ac:dyDescent="0.2">
      <c r="A346" s="948" t="s">
        <v>18403</v>
      </c>
      <c r="B346" s="949" t="s">
        <v>5705</v>
      </c>
      <c r="C346" s="950" t="s">
        <v>18203</v>
      </c>
      <c r="D346" s="946">
        <v>30000</v>
      </c>
      <c r="E346" s="951" t="s">
        <v>15306</v>
      </c>
      <c r="F346" s="946">
        <v>0</v>
      </c>
      <c r="G346" s="950" t="s">
        <v>18404</v>
      </c>
      <c r="H346" s="860" t="s">
        <v>17571</v>
      </c>
    </row>
    <row r="347" spans="1:8" ht="108" x14ac:dyDescent="0.2">
      <c r="A347" s="948" t="s">
        <v>18405</v>
      </c>
      <c r="B347" s="949" t="s">
        <v>5705</v>
      </c>
      <c r="C347" s="950" t="s">
        <v>18238</v>
      </c>
      <c r="D347" s="946">
        <v>33380</v>
      </c>
      <c r="E347" s="951" t="s">
        <v>15306</v>
      </c>
      <c r="F347" s="946">
        <v>0</v>
      </c>
      <c r="G347" s="950" t="s">
        <v>18406</v>
      </c>
      <c r="H347" s="860" t="s">
        <v>17571</v>
      </c>
    </row>
    <row r="348" spans="1:8" ht="108" x14ac:dyDescent="0.2">
      <c r="A348" s="948" t="s">
        <v>18407</v>
      </c>
      <c r="B348" s="949" t="s">
        <v>5705</v>
      </c>
      <c r="C348" s="950" t="s">
        <v>18408</v>
      </c>
      <c r="D348" s="946">
        <v>26374.61</v>
      </c>
      <c r="E348" s="951" t="s">
        <v>15306</v>
      </c>
      <c r="F348" s="946">
        <v>0</v>
      </c>
      <c r="G348" s="950" t="s">
        <v>18407</v>
      </c>
      <c r="H348" s="860" t="s">
        <v>17571</v>
      </c>
    </row>
    <row r="349" spans="1:8" ht="108" x14ac:dyDescent="0.2">
      <c r="A349" s="948" t="s">
        <v>18407</v>
      </c>
      <c r="B349" s="949" t="s">
        <v>5705</v>
      </c>
      <c r="C349" s="950" t="s">
        <v>18409</v>
      </c>
      <c r="D349" s="946">
        <v>26374</v>
      </c>
      <c r="E349" s="951" t="s">
        <v>15306</v>
      </c>
      <c r="F349" s="946">
        <v>0</v>
      </c>
      <c r="G349" s="950" t="s">
        <v>18407</v>
      </c>
      <c r="H349" s="860" t="s">
        <v>17571</v>
      </c>
    </row>
    <row r="350" spans="1:8" ht="108" x14ac:dyDescent="0.2">
      <c r="A350" s="948" t="s">
        <v>18407</v>
      </c>
      <c r="B350" s="949" t="s">
        <v>5705</v>
      </c>
      <c r="C350" s="950" t="s">
        <v>18410</v>
      </c>
      <c r="D350" s="946">
        <v>26374.61</v>
      </c>
      <c r="E350" s="951" t="s">
        <v>15306</v>
      </c>
      <c r="F350" s="946">
        <v>0</v>
      </c>
      <c r="G350" s="950" t="s">
        <v>18407</v>
      </c>
      <c r="H350" s="860" t="s">
        <v>17571</v>
      </c>
    </row>
    <row r="351" spans="1:8" ht="96" x14ac:dyDescent="0.2">
      <c r="A351" s="948" t="s">
        <v>18411</v>
      </c>
      <c r="B351" s="949" t="s">
        <v>5705</v>
      </c>
      <c r="C351" s="950" t="s">
        <v>18412</v>
      </c>
      <c r="D351" s="946">
        <v>12500</v>
      </c>
      <c r="E351" s="951" t="s">
        <v>15306</v>
      </c>
      <c r="F351" s="946">
        <v>0</v>
      </c>
      <c r="G351" s="950" t="s">
        <v>18411</v>
      </c>
      <c r="H351" s="860" t="s">
        <v>17571</v>
      </c>
    </row>
    <row r="352" spans="1:8" ht="84" x14ac:dyDescent="0.2">
      <c r="A352" s="948" t="s">
        <v>18413</v>
      </c>
      <c r="B352" s="949" t="s">
        <v>5705</v>
      </c>
      <c r="C352" s="950" t="s">
        <v>18220</v>
      </c>
      <c r="D352" s="946">
        <v>30000</v>
      </c>
      <c r="E352" s="951" t="s">
        <v>15306</v>
      </c>
      <c r="F352" s="946">
        <v>0</v>
      </c>
      <c r="G352" s="950" t="s">
        <v>18414</v>
      </c>
      <c r="H352" s="860" t="s">
        <v>17571</v>
      </c>
    </row>
    <row r="353" spans="1:8" ht="60" x14ac:dyDescent="0.2">
      <c r="A353" s="948" t="s">
        <v>18415</v>
      </c>
      <c r="B353" s="949" t="s">
        <v>5705</v>
      </c>
      <c r="C353" s="950" t="s">
        <v>17977</v>
      </c>
      <c r="D353" s="946">
        <v>32000</v>
      </c>
      <c r="E353" s="951" t="s">
        <v>15306</v>
      </c>
      <c r="F353" s="946">
        <v>0</v>
      </c>
      <c r="G353" s="950" t="s">
        <v>18416</v>
      </c>
      <c r="H353" s="860" t="s">
        <v>17571</v>
      </c>
    </row>
    <row r="354" spans="1:8" ht="48" x14ac:dyDescent="0.2">
      <c r="A354" s="948" t="s">
        <v>18417</v>
      </c>
      <c r="B354" s="949" t="s">
        <v>5705</v>
      </c>
      <c r="C354" s="950" t="s">
        <v>18299</v>
      </c>
      <c r="D354" s="946">
        <v>30000</v>
      </c>
      <c r="E354" s="951" t="s">
        <v>15306</v>
      </c>
      <c r="F354" s="946">
        <v>0</v>
      </c>
      <c r="G354" s="950" t="s">
        <v>18418</v>
      </c>
      <c r="H354" s="860" t="s">
        <v>17571</v>
      </c>
    </row>
    <row r="355" spans="1:8" ht="108" x14ac:dyDescent="0.2">
      <c r="A355" s="948" t="s">
        <v>18419</v>
      </c>
      <c r="B355" s="949" t="s">
        <v>5705</v>
      </c>
      <c r="C355" s="950" t="s">
        <v>18244</v>
      </c>
      <c r="D355" s="946">
        <v>17033</v>
      </c>
      <c r="E355" s="951" t="s">
        <v>15306</v>
      </c>
      <c r="F355" s="946">
        <v>0</v>
      </c>
      <c r="G355" s="950" t="s">
        <v>18420</v>
      </c>
      <c r="H355" s="860" t="s">
        <v>17571</v>
      </c>
    </row>
    <row r="356" spans="1:8" ht="84" x14ac:dyDescent="0.2">
      <c r="A356" s="948" t="s">
        <v>18421</v>
      </c>
      <c r="B356" s="949" t="s">
        <v>5705</v>
      </c>
      <c r="C356" s="950" t="s">
        <v>18090</v>
      </c>
      <c r="D356" s="946">
        <v>30000</v>
      </c>
      <c r="E356" s="951" t="s">
        <v>15306</v>
      </c>
      <c r="F356" s="946">
        <v>0</v>
      </c>
      <c r="G356" s="950" t="s">
        <v>18422</v>
      </c>
      <c r="H356" s="860" t="s">
        <v>17571</v>
      </c>
    </row>
    <row r="357" spans="1:8" ht="36" x14ac:dyDescent="0.2">
      <c r="A357" s="948" t="s">
        <v>18423</v>
      </c>
      <c r="B357" s="949" t="s">
        <v>5705</v>
      </c>
      <c r="C357" s="950" t="s">
        <v>18264</v>
      </c>
      <c r="D357" s="946">
        <v>24933.360000000001</v>
      </c>
      <c r="E357" s="951" t="s">
        <v>15306</v>
      </c>
      <c r="F357" s="946">
        <v>0</v>
      </c>
      <c r="G357" s="950" t="s">
        <v>18424</v>
      </c>
      <c r="H357" s="860" t="s">
        <v>17571</v>
      </c>
    </row>
    <row r="358" spans="1:8" ht="60" x14ac:dyDescent="0.2">
      <c r="A358" s="948" t="s">
        <v>18425</v>
      </c>
      <c r="B358" s="949" t="s">
        <v>5705</v>
      </c>
      <c r="C358" s="950" t="s">
        <v>18185</v>
      </c>
      <c r="D358" s="946">
        <v>1804.46</v>
      </c>
      <c r="E358" s="951" t="s">
        <v>15306</v>
      </c>
      <c r="F358" s="946">
        <v>0</v>
      </c>
      <c r="G358" s="950" t="s">
        <v>18426</v>
      </c>
      <c r="H358" s="860" t="s">
        <v>17571</v>
      </c>
    </row>
    <row r="359" spans="1:8" ht="36" x14ac:dyDescent="0.2">
      <c r="A359" s="948" t="s">
        <v>18427</v>
      </c>
      <c r="B359" s="949" t="s">
        <v>5705</v>
      </c>
      <c r="C359" s="950" t="s">
        <v>17983</v>
      </c>
      <c r="D359" s="946">
        <v>20000</v>
      </c>
      <c r="E359" s="951" t="s">
        <v>15306</v>
      </c>
      <c r="F359" s="946">
        <v>0</v>
      </c>
      <c r="G359" s="950" t="s">
        <v>18428</v>
      </c>
      <c r="H359" s="860" t="s">
        <v>17571</v>
      </c>
    </row>
    <row r="360" spans="1:8" ht="48" x14ac:dyDescent="0.2">
      <c r="A360" s="948" t="s">
        <v>18429</v>
      </c>
      <c r="B360" s="949" t="s">
        <v>5705</v>
      </c>
      <c r="C360" s="950" t="s">
        <v>18185</v>
      </c>
      <c r="D360" s="946">
        <v>20000</v>
      </c>
      <c r="E360" s="951" t="s">
        <v>15306</v>
      </c>
      <c r="F360" s="946">
        <v>0</v>
      </c>
      <c r="G360" s="950" t="s">
        <v>18430</v>
      </c>
      <c r="H360" s="860" t="s">
        <v>17571</v>
      </c>
    </row>
    <row r="361" spans="1:8" ht="72" x14ac:dyDescent="0.2">
      <c r="A361" s="948" t="s">
        <v>18431</v>
      </c>
      <c r="B361" s="949" t="s">
        <v>5705</v>
      </c>
      <c r="C361" s="950" t="s">
        <v>18313</v>
      </c>
      <c r="D361" s="946">
        <v>24000</v>
      </c>
      <c r="E361" s="951" t="s">
        <v>15306</v>
      </c>
      <c r="F361" s="946">
        <v>0</v>
      </c>
      <c r="G361" s="950" t="s">
        <v>18432</v>
      </c>
      <c r="H361" s="860" t="s">
        <v>17571</v>
      </c>
    </row>
    <row r="362" spans="1:8" ht="60" x14ac:dyDescent="0.2">
      <c r="A362" s="948" t="s">
        <v>18433</v>
      </c>
      <c r="B362" s="949" t="s">
        <v>5705</v>
      </c>
      <c r="C362" s="950" t="s">
        <v>18279</v>
      </c>
      <c r="D362" s="946">
        <v>22499.99</v>
      </c>
      <c r="E362" s="951" t="s">
        <v>15306</v>
      </c>
      <c r="F362" s="946">
        <v>0</v>
      </c>
      <c r="G362" s="950" t="s">
        <v>18434</v>
      </c>
      <c r="H362" s="860" t="s">
        <v>17571</v>
      </c>
    </row>
    <row r="363" spans="1:8" ht="120" x14ac:dyDescent="0.2">
      <c r="A363" s="948" t="s">
        <v>18435</v>
      </c>
      <c r="B363" s="949" t="s">
        <v>5705</v>
      </c>
      <c r="C363" s="950" t="s">
        <v>18163</v>
      </c>
      <c r="D363" s="946">
        <v>32000</v>
      </c>
      <c r="E363" s="951" t="s">
        <v>15306</v>
      </c>
      <c r="F363" s="946">
        <v>0</v>
      </c>
      <c r="G363" s="950" t="s">
        <v>18436</v>
      </c>
      <c r="H363" s="860" t="s">
        <v>17571</v>
      </c>
    </row>
    <row r="364" spans="1:8" ht="84" x14ac:dyDescent="0.2">
      <c r="A364" s="948" t="s">
        <v>18437</v>
      </c>
      <c r="B364" s="949" t="s">
        <v>5705</v>
      </c>
      <c r="C364" s="950" t="s">
        <v>18438</v>
      </c>
      <c r="D364" s="946">
        <v>17167.07</v>
      </c>
      <c r="E364" s="951" t="s">
        <v>15306</v>
      </c>
      <c r="F364" s="946">
        <v>0</v>
      </c>
      <c r="G364" s="950" t="s">
        <v>18439</v>
      </c>
      <c r="H364" s="860" t="s">
        <v>17571</v>
      </c>
    </row>
    <row r="365" spans="1:8" ht="72" x14ac:dyDescent="0.2">
      <c r="A365" s="948" t="s">
        <v>18440</v>
      </c>
      <c r="B365" s="949" t="s">
        <v>5705</v>
      </c>
      <c r="C365" s="950" t="s">
        <v>17991</v>
      </c>
      <c r="D365" s="946">
        <v>14200</v>
      </c>
      <c r="E365" s="951" t="s">
        <v>15306</v>
      </c>
      <c r="F365" s="946">
        <v>0</v>
      </c>
      <c r="G365" s="950" t="s">
        <v>18441</v>
      </c>
      <c r="H365" s="860" t="s">
        <v>17571</v>
      </c>
    </row>
    <row r="366" spans="1:8" ht="48" x14ac:dyDescent="0.2">
      <c r="A366" s="948" t="s">
        <v>18442</v>
      </c>
      <c r="B366" s="949" t="s">
        <v>5705</v>
      </c>
      <c r="C366" s="950" t="s">
        <v>17877</v>
      </c>
      <c r="D366" s="946">
        <v>30501</v>
      </c>
      <c r="E366" s="951" t="s">
        <v>15306</v>
      </c>
      <c r="F366" s="946">
        <v>0</v>
      </c>
      <c r="G366" s="950" t="s">
        <v>18443</v>
      </c>
      <c r="H366" s="860" t="s">
        <v>17571</v>
      </c>
    </row>
    <row r="367" spans="1:8" ht="36" x14ac:dyDescent="0.2">
      <c r="A367" s="948" t="s">
        <v>18444</v>
      </c>
      <c r="B367" s="949" t="s">
        <v>5705</v>
      </c>
      <c r="C367" s="950" t="s">
        <v>18116</v>
      </c>
      <c r="D367" s="946">
        <v>15300</v>
      </c>
      <c r="E367" s="951" t="s">
        <v>15306</v>
      </c>
      <c r="F367" s="946">
        <v>0</v>
      </c>
      <c r="G367" s="950" t="s">
        <v>18445</v>
      </c>
      <c r="H367" s="860" t="s">
        <v>17571</v>
      </c>
    </row>
    <row r="368" spans="1:8" ht="72" x14ac:dyDescent="0.2">
      <c r="A368" s="948" t="s">
        <v>18446</v>
      </c>
      <c r="B368" s="949" t="s">
        <v>5705</v>
      </c>
      <c r="C368" s="950" t="s">
        <v>18034</v>
      </c>
      <c r="D368" s="946">
        <v>9000</v>
      </c>
      <c r="E368" s="951" t="s">
        <v>15306</v>
      </c>
      <c r="F368" s="946">
        <v>0</v>
      </c>
      <c r="G368" s="950" t="s">
        <v>18447</v>
      </c>
      <c r="H368" s="860" t="s">
        <v>17571</v>
      </c>
    </row>
    <row r="369" spans="1:8" ht="48" x14ac:dyDescent="0.2">
      <c r="A369" s="948" t="s">
        <v>18448</v>
      </c>
      <c r="B369" s="949" t="s">
        <v>5705</v>
      </c>
      <c r="C369" s="950" t="s">
        <v>18310</v>
      </c>
      <c r="D369" s="946">
        <v>14400</v>
      </c>
      <c r="E369" s="951" t="s">
        <v>15306</v>
      </c>
      <c r="F369" s="946">
        <v>0</v>
      </c>
      <c r="G369" s="950" t="s">
        <v>18449</v>
      </c>
      <c r="H369" s="860" t="s">
        <v>17571</v>
      </c>
    </row>
    <row r="370" spans="1:8" ht="60" x14ac:dyDescent="0.2">
      <c r="A370" s="948" t="s">
        <v>18450</v>
      </c>
      <c r="B370" s="949" t="s">
        <v>5705</v>
      </c>
      <c r="C370" s="950" t="s">
        <v>18324</v>
      </c>
      <c r="D370" s="946">
        <v>30693</v>
      </c>
      <c r="E370" s="951" t="s">
        <v>15306</v>
      </c>
      <c r="F370" s="946">
        <v>0</v>
      </c>
      <c r="G370" s="950" t="s">
        <v>18451</v>
      </c>
      <c r="H370" s="860" t="s">
        <v>17571</v>
      </c>
    </row>
    <row r="371" spans="1:8" ht="84" x14ac:dyDescent="0.2">
      <c r="A371" s="948" t="s">
        <v>18452</v>
      </c>
      <c r="B371" s="949" t="s">
        <v>5705</v>
      </c>
      <c r="C371" s="950" t="s">
        <v>18453</v>
      </c>
      <c r="D371" s="946">
        <v>15000</v>
      </c>
      <c r="E371" s="951" t="s">
        <v>15306</v>
      </c>
      <c r="F371" s="946">
        <v>0</v>
      </c>
      <c r="G371" s="950" t="s">
        <v>18452</v>
      </c>
      <c r="H371" s="860" t="s">
        <v>17571</v>
      </c>
    </row>
    <row r="372" spans="1:8" ht="84" x14ac:dyDescent="0.2">
      <c r="A372" s="948" t="s">
        <v>18454</v>
      </c>
      <c r="B372" s="949" t="s">
        <v>5705</v>
      </c>
      <c r="C372" s="950" t="s">
        <v>17942</v>
      </c>
      <c r="D372" s="946">
        <v>24790</v>
      </c>
      <c r="E372" s="951" t="s">
        <v>15306</v>
      </c>
      <c r="F372" s="946">
        <v>0</v>
      </c>
      <c r="G372" s="950" t="s">
        <v>18455</v>
      </c>
      <c r="H372" s="860" t="s">
        <v>17571</v>
      </c>
    </row>
    <row r="373" spans="1:8" ht="84" x14ac:dyDescent="0.2">
      <c r="A373" s="948" t="s">
        <v>18456</v>
      </c>
      <c r="B373" s="949" t="s">
        <v>5705</v>
      </c>
      <c r="C373" s="950" t="s">
        <v>18191</v>
      </c>
      <c r="D373" s="946">
        <v>18000</v>
      </c>
      <c r="E373" s="951" t="s">
        <v>15306</v>
      </c>
      <c r="F373" s="946">
        <v>0</v>
      </c>
      <c r="G373" s="950" t="s">
        <v>18457</v>
      </c>
      <c r="H373" s="860" t="s">
        <v>17571</v>
      </c>
    </row>
    <row r="374" spans="1:8" ht="60" x14ac:dyDescent="0.2">
      <c r="A374" s="948" t="s">
        <v>18458</v>
      </c>
      <c r="B374" s="949" t="s">
        <v>5705</v>
      </c>
      <c r="C374" s="950" t="s">
        <v>18152</v>
      </c>
      <c r="D374" s="946">
        <v>30000</v>
      </c>
      <c r="E374" s="951" t="s">
        <v>15306</v>
      </c>
      <c r="F374" s="946">
        <v>0</v>
      </c>
      <c r="G374" s="950" t="s">
        <v>18459</v>
      </c>
      <c r="H374" s="860" t="s">
        <v>17571</v>
      </c>
    </row>
    <row r="375" spans="1:8" ht="72" x14ac:dyDescent="0.2">
      <c r="A375" s="948" t="s">
        <v>18460</v>
      </c>
      <c r="B375" s="949" t="s">
        <v>5705</v>
      </c>
      <c r="C375" s="950" t="s">
        <v>17989</v>
      </c>
      <c r="D375" s="946">
        <v>24000</v>
      </c>
      <c r="E375" s="951" t="s">
        <v>15306</v>
      </c>
      <c r="F375" s="946">
        <v>0</v>
      </c>
      <c r="G375" s="950" t="s">
        <v>18461</v>
      </c>
      <c r="H375" s="860" t="s">
        <v>17571</v>
      </c>
    </row>
    <row r="376" spans="1:8" ht="96" x14ac:dyDescent="0.2">
      <c r="A376" s="948" t="s">
        <v>18462</v>
      </c>
      <c r="B376" s="949" t="s">
        <v>5705</v>
      </c>
      <c r="C376" s="950" t="s">
        <v>17991</v>
      </c>
      <c r="D376" s="946">
        <v>15000</v>
      </c>
      <c r="E376" s="951" t="s">
        <v>15306</v>
      </c>
      <c r="F376" s="946">
        <v>0</v>
      </c>
      <c r="G376" s="950" t="s">
        <v>18463</v>
      </c>
      <c r="H376" s="860" t="s">
        <v>17571</v>
      </c>
    </row>
    <row r="377" spans="1:8" ht="84" x14ac:dyDescent="0.2">
      <c r="A377" s="948" t="s">
        <v>18464</v>
      </c>
      <c r="B377" s="949" t="s">
        <v>5705</v>
      </c>
      <c r="C377" s="950" t="s">
        <v>17933</v>
      </c>
      <c r="D377" s="946">
        <v>29190</v>
      </c>
      <c r="E377" s="951" t="s">
        <v>15306</v>
      </c>
      <c r="F377" s="946">
        <v>0</v>
      </c>
      <c r="G377" s="950" t="s">
        <v>18465</v>
      </c>
      <c r="H377" s="860" t="s">
        <v>17571</v>
      </c>
    </row>
    <row r="378" spans="1:8" ht="108" x14ac:dyDescent="0.2">
      <c r="A378" s="948" t="s">
        <v>18466</v>
      </c>
      <c r="B378" s="949" t="s">
        <v>5705</v>
      </c>
      <c r="C378" s="950" t="s">
        <v>18332</v>
      </c>
      <c r="D378" s="946">
        <v>30000</v>
      </c>
      <c r="E378" s="951" t="s">
        <v>15306</v>
      </c>
      <c r="F378" s="946">
        <v>0</v>
      </c>
      <c r="G378" s="950" t="s">
        <v>18467</v>
      </c>
      <c r="H378" s="860" t="s">
        <v>17571</v>
      </c>
    </row>
    <row r="379" spans="1:8" ht="48" x14ac:dyDescent="0.2">
      <c r="A379" s="948" t="s">
        <v>18468</v>
      </c>
      <c r="B379" s="949" t="s">
        <v>5705</v>
      </c>
      <c r="C379" s="950" t="s">
        <v>18155</v>
      </c>
      <c r="D379" s="946">
        <v>31500</v>
      </c>
      <c r="E379" s="951" t="s">
        <v>15306</v>
      </c>
      <c r="F379" s="946">
        <v>0</v>
      </c>
      <c r="G379" s="950" t="s">
        <v>18469</v>
      </c>
      <c r="H379" s="860" t="s">
        <v>17571</v>
      </c>
    </row>
    <row r="380" spans="1:8" ht="72" x14ac:dyDescent="0.2">
      <c r="A380" s="948" t="s">
        <v>18470</v>
      </c>
      <c r="B380" s="949" t="s">
        <v>5705</v>
      </c>
      <c r="C380" s="950" t="s">
        <v>18304</v>
      </c>
      <c r="D380" s="946">
        <v>30000</v>
      </c>
      <c r="E380" s="951" t="s">
        <v>15306</v>
      </c>
      <c r="F380" s="946">
        <v>0</v>
      </c>
      <c r="G380" s="950" t="s">
        <v>18471</v>
      </c>
      <c r="H380" s="860" t="s">
        <v>17571</v>
      </c>
    </row>
    <row r="381" spans="1:8" ht="72" x14ac:dyDescent="0.2">
      <c r="A381" s="948" t="s">
        <v>18472</v>
      </c>
      <c r="B381" s="949" t="s">
        <v>5705</v>
      </c>
      <c r="C381" s="950" t="s">
        <v>18473</v>
      </c>
      <c r="D381" s="946">
        <v>18000</v>
      </c>
      <c r="E381" s="951" t="s">
        <v>15306</v>
      </c>
      <c r="F381" s="946">
        <v>0</v>
      </c>
      <c r="G381" s="950" t="s">
        <v>18474</v>
      </c>
      <c r="H381" s="860" t="s">
        <v>17571</v>
      </c>
    </row>
    <row r="382" spans="1:8" ht="84" x14ac:dyDescent="0.2">
      <c r="A382" s="948" t="s">
        <v>18475</v>
      </c>
      <c r="B382" s="949" t="s">
        <v>5705</v>
      </c>
      <c r="C382" s="950" t="s">
        <v>18476</v>
      </c>
      <c r="D382" s="946">
        <v>15754.5</v>
      </c>
      <c r="E382" s="951" t="s">
        <v>15306</v>
      </c>
      <c r="F382" s="946">
        <v>0</v>
      </c>
      <c r="G382" s="950" t="s">
        <v>18477</v>
      </c>
      <c r="H382" s="860" t="s">
        <v>17571</v>
      </c>
    </row>
    <row r="383" spans="1:8" ht="108" x14ac:dyDescent="0.2">
      <c r="A383" s="948" t="s">
        <v>18478</v>
      </c>
      <c r="B383" s="949" t="s">
        <v>5705</v>
      </c>
      <c r="C383" s="950" t="s">
        <v>17989</v>
      </c>
      <c r="D383" s="946">
        <v>5000</v>
      </c>
      <c r="E383" s="951" t="s">
        <v>15306</v>
      </c>
      <c r="F383" s="946">
        <v>0</v>
      </c>
      <c r="G383" s="950" t="s">
        <v>18478</v>
      </c>
      <c r="H383" s="860" t="s">
        <v>17571</v>
      </c>
    </row>
    <row r="384" spans="1:8" ht="72" x14ac:dyDescent="0.2">
      <c r="A384" s="948" t="s">
        <v>18479</v>
      </c>
      <c r="B384" s="949" t="s">
        <v>5705</v>
      </c>
      <c r="C384" s="950" t="s">
        <v>17957</v>
      </c>
      <c r="D384" s="946">
        <v>28797.62</v>
      </c>
      <c r="E384" s="951" t="s">
        <v>15306</v>
      </c>
      <c r="F384" s="946">
        <v>0</v>
      </c>
      <c r="G384" s="950" t="s">
        <v>18480</v>
      </c>
      <c r="H384" s="860" t="s">
        <v>17571</v>
      </c>
    </row>
    <row r="385" spans="1:8" ht="72" x14ac:dyDescent="0.2">
      <c r="A385" s="948" t="s">
        <v>18481</v>
      </c>
      <c r="B385" s="949" t="s">
        <v>5705</v>
      </c>
      <c r="C385" s="950" t="s">
        <v>17966</v>
      </c>
      <c r="D385" s="946">
        <v>30420</v>
      </c>
      <c r="E385" s="951" t="s">
        <v>15306</v>
      </c>
      <c r="F385" s="946">
        <v>0</v>
      </c>
      <c r="G385" s="950" t="s">
        <v>18482</v>
      </c>
      <c r="H385" s="860" t="s">
        <v>17571</v>
      </c>
    </row>
    <row r="386" spans="1:8" ht="108" x14ac:dyDescent="0.2">
      <c r="A386" s="948" t="s">
        <v>18483</v>
      </c>
      <c r="B386" s="949" t="s">
        <v>5705</v>
      </c>
      <c r="C386" s="950" t="s">
        <v>18484</v>
      </c>
      <c r="D386" s="946">
        <v>29866.66</v>
      </c>
      <c r="E386" s="951" t="s">
        <v>15306</v>
      </c>
      <c r="F386" s="946">
        <v>0</v>
      </c>
      <c r="G386" s="950" t="s">
        <v>18485</v>
      </c>
      <c r="H386" s="860" t="s">
        <v>17571</v>
      </c>
    </row>
    <row r="387" spans="1:8" ht="96" x14ac:dyDescent="0.2">
      <c r="A387" s="948" t="s">
        <v>18486</v>
      </c>
      <c r="B387" s="949" t="s">
        <v>5705</v>
      </c>
      <c r="C387" s="950" t="s">
        <v>18487</v>
      </c>
      <c r="D387" s="946">
        <v>18000</v>
      </c>
      <c r="E387" s="951" t="s">
        <v>15306</v>
      </c>
      <c r="F387" s="946">
        <v>0</v>
      </c>
      <c r="G387" s="950" t="s">
        <v>18488</v>
      </c>
      <c r="H387" s="860" t="s">
        <v>17571</v>
      </c>
    </row>
    <row r="388" spans="1:8" ht="60" x14ac:dyDescent="0.2">
      <c r="A388" s="948" t="s">
        <v>18489</v>
      </c>
      <c r="B388" s="949" t="s">
        <v>5705</v>
      </c>
      <c r="C388" s="950" t="s">
        <v>18490</v>
      </c>
      <c r="D388" s="946">
        <v>1996.38</v>
      </c>
      <c r="E388" s="951" t="s">
        <v>15306</v>
      </c>
      <c r="F388" s="946">
        <v>0</v>
      </c>
      <c r="G388" s="950" t="s">
        <v>18491</v>
      </c>
      <c r="H388" s="860" t="s">
        <v>17571</v>
      </c>
    </row>
    <row r="389" spans="1:8" ht="96" x14ac:dyDescent="0.2">
      <c r="A389" s="948" t="s">
        <v>18492</v>
      </c>
      <c r="B389" s="949" t="s">
        <v>5705</v>
      </c>
      <c r="C389" s="950" t="s">
        <v>18493</v>
      </c>
      <c r="D389" s="946">
        <v>12909</v>
      </c>
      <c r="E389" s="951" t="s">
        <v>15306</v>
      </c>
      <c r="F389" s="946">
        <v>0</v>
      </c>
      <c r="G389" s="950" t="s">
        <v>18494</v>
      </c>
      <c r="H389" s="860" t="s">
        <v>17571</v>
      </c>
    </row>
    <row r="390" spans="1:8" ht="24" x14ac:dyDescent="0.2">
      <c r="A390" s="948" t="s">
        <v>18495</v>
      </c>
      <c r="B390" s="949" t="s">
        <v>5705</v>
      </c>
      <c r="C390" s="950" t="s">
        <v>18291</v>
      </c>
      <c r="D390" s="946">
        <v>14000</v>
      </c>
      <c r="E390" s="951" t="s">
        <v>15306</v>
      </c>
      <c r="F390" s="946">
        <v>0</v>
      </c>
      <c r="G390" s="950" t="s">
        <v>18496</v>
      </c>
      <c r="H390" s="860" t="s">
        <v>17571</v>
      </c>
    </row>
    <row r="391" spans="1:8" ht="60" x14ac:dyDescent="0.2">
      <c r="A391" s="948" t="s">
        <v>18497</v>
      </c>
      <c r="B391" s="949" t="s">
        <v>5705</v>
      </c>
      <c r="C391" s="950" t="s">
        <v>18026</v>
      </c>
      <c r="D391" s="946">
        <v>30400</v>
      </c>
      <c r="E391" s="951" t="s">
        <v>15306</v>
      </c>
      <c r="F391" s="946">
        <v>0</v>
      </c>
      <c r="G391" s="950" t="s">
        <v>18498</v>
      </c>
      <c r="H391" s="860" t="s">
        <v>17571</v>
      </c>
    </row>
    <row r="392" spans="1:8" ht="48" x14ac:dyDescent="0.2">
      <c r="A392" s="948" t="s">
        <v>18499</v>
      </c>
      <c r="B392" s="949" t="s">
        <v>5705</v>
      </c>
      <c r="C392" s="950" t="s">
        <v>18500</v>
      </c>
      <c r="D392" s="946">
        <v>25740</v>
      </c>
      <c r="E392" s="951" t="s">
        <v>15306</v>
      </c>
      <c r="F392" s="946">
        <v>0</v>
      </c>
      <c r="G392" s="950" t="s">
        <v>18501</v>
      </c>
      <c r="H392" s="860" t="s">
        <v>17571</v>
      </c>
    </row>
    <row r="393" spans="1:8" ht="60" x14ac:dyDescent="0.2">
      <c r="A393" s="948" t="s">
        <v>18502</v>
      </c>
      <c r="B393" s="949" t="s">
        <v>5705</v>
      </c>
      <c r="C393" s="950" t="s">
        <v>17915</v>
      </c>
      <c r="D393" s="946">
        <v>25498.799999999999</v>
      </c>
      <c r="E393" s="951" t="s">
        <v>15306</v>
      </c>
      <c r="F393" s="946">
        <v>0</v>
      </c>
      <c r="G393" s="950" t="s">
        <v>18503</v>
      </c>
      <c r="H393" s="860" t="s">
        <v>17571</v>
      </c>
    </row>
    <row r="394" spans="1:8" ht="72" x14ac:dyDescent="0.2">
      <c r="A394" s="948" t="s">
        <v>18504</v>
      </c>
      <c r="B394" s="949" t="s">
        <v>5705</v>
      </c>
      <c r="C394" s="950" t="s">
        <v>18505</v>
      </c>
      <c r="D394" s="946">
        <v>33590</v>
      </c>
      <c r="E394" s="951" t="s">
        <v>15306</v>
      </c>
      <c r="F394" s="946">
        <v>0</v>
      </c>
      <c r="G394" s="950" t="s">
        <v>18506</v>
      </c>
      <c r="H394" s="860" t="s">
        <v>17571</v>
      </c>
    </row>
    <row r="395" spans="1:8" ht="60" x14ac:dyDescent="0.2">
      <c r="A395" s="948" t="s">
        <v>18507</v>
      </c>
      <c r="B395" s="949" t="s">
        <v>5705</v>
      </c>
      <c r="C395" s="950" t="s">
        <v>18508</v>
      </c>
      <c r="D395" s="946">
        <v>5940</v>
      </c>
      <c r="E395" s="951" t="s">
        <v>15306</v>
      </c>
      <c r="F395" s="946">
        <v>0</v>
      </c>
      <c r="G395" s="950" t="s">
        <v>18509</v>
      </c>
      <c r="H395" s="860" t="s">
        <v>17571</v>
      </c>
    </row>
    <row r="396" spans="1:8" ht="72" x14ac:dyDescent="0.2">
      <c r="A396" s="948" t="s">
        <v>18510</v>
      </c>
      <c r="B396" s="949" t="s">
        <v>5705</v>
      </c>
      <c r="C396" s="950" t="s">
        <v>18229</v>
      </c>
      <c r="D396" s="946">
        <v>17416.650000000001</v>
      </c>
      <c r="E396" s="951" t="s">
        <v>15306</v>
      </c>
      <c r="F396" s="946">
        <v>0</v>
      </c>
      <c r="G396" s="950" t="s">
        <v>18511</v>
      </c>
      <c r="H396" s="860" t="s">
        <v>17571</v>
      </c>
    </row>
    <row r="397" spans="1:8" ht="48" x14ac:dyDescent="0.2">
      <c r="A397" s="948" t="s">
        <v>18512</v>
      </c>
      <c r="B397" s="949" t="s">
        <v>5705</v>
      </c>
      <c r="C397" s="950" t="s">
        <v>17921</v>
      </c>
      <c r="D397" s="946">
        <v>12000</v>
      </c>
      <c r="E397" s="951" t="s">
        <v>15306</v>
      </c>
      <c r="F397" s="946">
        <v>0</v>
      </c>
      <c r="G397" s="950" t="s">
        <v>18513</v>
      </c>
      <c r="H397" s="860" t="s">
        <v>17571</v>
      </c>
    </row>
    <row r="398" spans="1:8" ht="60" x14ac:dyDescent="0.2">
      <c r="A398" s="948" t="s">
        <v>18514</v>
      </c>
      <c r="B398" s="949" t="s">
        <v>5705</v>
      </c>
      <c r="C398" s="950" t="s">
        <v>18515</v>
      </c>
      <c r="D398" s="946">
        <v>27000</v>
      </c>
      <c r="E398" s="951" t="s">
        <v>15306</v>
      </c>
      <c r="F398" s="946">
        <v>0</v>
      </c>
      <c r="G398" s="950" t="s">
        <v>18516</v>
      </c>
      <c r="H398" s="860" t="s">
        <v>17571</v>
      </c>
    </row>
    <row r="399" spans="1:8" ht="48" x14ac:dyDescent="0.2">
      <c r="A399" s="948" t="s">
        <v>18517</v>
      </c>
      <c r="B399" s="949" t="s">
        <v>5705</v>
      </c>
      <c r="C399" s="950" t="s">
        <v>18518</v>
      </c>
      <c r="D399" s="946">
        <v>19500</v>
      </c>
      <c r="E399" s="951" t="s">
        <v>15306</v>
      </c>
      <c r="F399" s="946">
        <v>0</v>
      </c>
      <c r="G399" s="950" t="s">
        <v>18519</v>
      </c>
      <c r="H399" s="860" t="s">
        <v>17571</v>
      </c>
    </row>
    <row r="400" spans="1:8" ht="84" x14ac:dyDescent="0.2">
      <c r="A400" s="948" t="s">
        <v>18520</v>
      </c>
      <c r="B400" s="949" t="s">
        <v>5705</v>
      </c>
      <c r="C400" s="950" t="s">
        <v>17936</v>
      </c>
      <c r="D400" s="946">
        <v>25500</v>
      </c>
      <c r="E400" s="951" t="s">
        <v>15306</v>
      </c>
      <c r="F400" s="946">
        <v>0</v>
      </c>
      <c r="G400" s="950" t="s">
        <v>18521</v>
      </c>
      <c r="H400" s="860" t="s">
        <v>17571</v>
      </c>
    </row>
    <row r="401" spans="1:8" ht="48" x14ac:dyDescent="0.2">
      <c r="A401" s="948" t="s">
        <v>18522</v>
      </c>
      <c r="B401" s="949" t="s">
        <v>5705</v>
      </c>
      <c r="C401" s="950" t="s">
        <v>18523</v>
      </c>
      <c r="D401" s="946">
        <v>6500</v>
      </c>
      <c r="E401" s="951" t="s">
        <v>15306</v>
      </c>
      <c r="F401" s="946">
        <v>0</v>
      </c>
      <c r="G401" s="950" t="s">
        <v>18524</v>
      </c>
      <c r="H401" s="860" t="s">
        <v>17571</v>
      </c>
    </row>
    <row r="402" spans="1:8" ht="48" x14ac:dyDescent="0.2">
      <c r="A402" s="948" t="s">
        <v>18525</v>
      </c>
      <c r="B402" s="949" t="s">
        <v>5705</v>
      </c>
      <c r="C402" s="950" t="s">
        <v>18256</v>
      </c>
      <c r="D402" s="946">
        <v>21467</v>
      </c>
      <c r="E402" s="951" t="s">
        <v>15306</v>
      </c>
      <c r="F402" s="946">
        <v>0</v>
      </c>
      <c r="G402" s="950" t="s">
        <v>18526</v>
      </c>
      <c r="H402" s="860" t="s">
        <v>17571</v>
      </c>
    </row>
    <row r="403" spans="1:8" ht="96" x14ac:dyDescent="0.2">
      <c r="A403" s="948" t="s">
        <v>18527</v>
      </c>
      <c r="B403" s="949" t="s">
        <v>5705</v>
      </c>
      <c r="C403" s="950" t="s">
        <v>18003</v>
      </c>
      <c r="D403" s="946">
        <v>15000</v>
      </c>
      <c r="E403" s="951" t="s">
        <v>15306</v>
      </c>
      <c r="F403" s="946">
        <v>0</v>
      </c>
      <c r="G403" s="950" t="s">
        <v>18528</v>
      </c>
      <c r="H403" s="860" t="s">
        <v>17571</v>
      </c>
    </row>
    <row r="404" spans="1:8" ht="96" x14ac:dyDescent="0.2">
      <c r="A404" s="948" t="s">
        <v>18529</v>
      </c>
      <c r="B404" s="949" t="s">
        <v>5705</v>
      </c>
      <c r="C404" s="950" t="s">
        <v>18530</v>
      </c>
      <c r="D404" s="946">
        <v>12285</v>
      </c>
      <c r="E404" s="951" t="s">
        <v>15306</v>
      </c>
      <c r="F404" s="946">
        <v>0</v>
      </c>
      <c r="G404" s="950" t="s">
        <v>18531</v>
      </c>
      <c r="H404" s="860" t="s">
        <v>17571</v>
      </c>
    </row>
    <row r="405" spans="1:8" ht="96" x14ac:dyDescent="0.2">
      <c r="A405" s="948" t="s">
        <v>18532</v>
      </c>
      <c r="B405" s="949" t="s">
        <v>5705</v>
      </c>
      <c r="C405" s="950" t="s">
        <v>18533</v>
      </c>
      <c r="D405" s="946">
        <v>12285</v>
      </c>
      <c r="E405" s="951" t="s">
        <v>15306</v>
      </c>
      <c r="F405" s="946">
        <v>0</v>
      </c>
      <c r="G405" s="950" t="s">
        <v>18534</v>
      </c>
      <c r="H405" s="860" t="s">
        <v>17571</v>
      </c>
    </row>
    <row r="406" spans="1:8" ht="96" x14ac:dyDescent="0.2">
      <c r="A406" s="948" t="s">
        <v>18535</v>
      </c>
      <c r="B406" s="949" t="s">
        <v>5705</v>
      </c>
      <c r="C406" s="950" t="s">
        <v>18536</v>
      </c>
      <c r="D406" s="946">
        <v>11430</v>
      </c>
      <c r="E406" s="951" t="s">
        <v>15306</v>
      </c>
      <c r="F406" s="946">
        <v>0</v>
      </c>
      <c r="G406" s="950" t="s">
        <v>18537</v>
      </c>
      <c r="H406" s="860" t="s">
        <v>17571</v>
      </c>
    </row>
    <row r="407" spans="1:8" ht="84" x14ac:dyDescent="0.2">
      <c r="A407" s="948" t="s">
        <v>18538</v>
      </c>
      <c r="B407" s="949" t="s">
        <v>5705</v>
      </c>
      <c r="C407" s="950" t="s">
        <v>17994</v>
      </c>
      <c r="D407" s="946">
        <v>13500</v>
      </c>
      <c r="E407" s="951" t="s">
        <v>15306</v>
      </c>
      <c r="F407" s="946">
        <v>0</v>
      </c>
      <c r="G407" s="950" t="s">
        <v>18538</v>
      </c>
      <c r="H407" s="860" t="s">
        <v>17571</v>
      </c>
    </row>
    <row r="408" spans="1:8" ht="48" x14ac:dyDescent="0.2">
      <c r="A408" s="948" t="s">
        <v>18539</v>
      </c>
      <c r="B408" s="949" t="s">
        <v>5705</v>
      </c>
      <c r="C408" s="950" t="s">
        <v>18540</v>
      </c>
      <c r="D408" s="946">
        <v>25690</v>
      </c>
      <c r="E408" s="951" t="s">
        <v>15306</v>
      </c>
      <c r="F408" s="946">
        <v>0</v>
      </c>
      <c r="G408" s="950" t="s">
        <v>18541</v>
      </c>
      <c r="H408" s="860" t="s">
        <v>17571</v>
      </c>
    </row>
    <row r="409" spans="1:8" ht="84" x14ac:dyDescent="0.2">
      <c r="A409" s="948" t="s">
        <v>18542</v>
      </c>
      <c r="B409" s="949" t="s">
        <v>5705</v>
      </c>
      <c r="C409" s="950" t="s">
        <v>17948</v>
      </c>
      <c r="D409" s="946">
        <v>24000</v>
      </c>
      <c r="E409" s="951" t="s">
        <v>15306</v>
      </c>
      <c r="F409" s="946">
        <v>0</v>
      </c>
      <c r="G409" s="950" t="s">
        <v>18543</v>
      </c>
      <c r="H409" s="860" t="s">
        <v>17571</v>
      </c>
    </row>
    <row r="410" spans="1:8" ht="60" x14ac:dyDescent="0.2">
      <c r="A410" s="948" t="s">
        <v>18544</v>
      </c>
      <c r="B410" s="949" t="s">
        <v>5705</v>
      </c>
      <c r="C410" s="950" t="s">
        <v>18180</v>
      </c>
      <c r="D410" s="946">
        <v>12000</v>
      </c>
      <c r="E410" s="951" t="s">
        <v>15306</v>
      </c>
      <c r="F410" s="946">
        <v>0</v>
      </c>
      <c r="G410" s="950" t="s">
        <v>18545</v>
      </c>
      <c r="H410" s="860" t="s">
        <v>17571</v>
      </c>
    </row>
    <row r="411" spans="1:8" ht="60" x14ac:dyDescent="0.2">
      <c r="A411" s="948" t="s">
        <v>18546</v>
      </c>
      <c r="B411" s="949" t="s">
        <v>5705</v>
      </c>
      <c r="C411" s="950" t="s">
        <v>18547</v>
      </c>
      <c r="D411" s="946">
        <v>12750</v>
      </c>
      <c r="E411" s="951" t="s">
        <v>15306</v>
      </c>
      <c r="F411" s="946">
        <v>0</v>
      </c>
      <c r="G411" s="950" t="s">
        <v>18548</v>
      </c>
      <c r="H411" s="860" t="s">
        <v>17571</v>
      </c>
    </row>
    <row r="412" spans="1:8" ht="36" x14ac:dyDescent="0.2">
      <c r="A412" s="948" t="s">
        <v>18549</v>
      </c>
      <c r="B412" s="949" t="s">
        <v>5705</v>
      </c>
      <c r="C412" s="950" t="s">
        <v>18299</v>
      </c>
      <c r="D412" s="946">
        <v>30000</v>
      </c>
      <c r="E412" s="951" t="s">
        <v>15306</v>
      </c>
      <c r="F412" s="946">
        <v>0</v>
      </c>
      <c r="G412" s="950" t="s">
        <v>18550</v>
      </c>
      <c r="H412" s="860" t="s">
        <v>17571</v>
      </c>
    </row>
    <row r="413" spans="1:8" ht="72" x14ac:dyDescent="0.2">
      <c r="A413" s="948" t="s">
        <v>18551</v>
      </c>
      <c r="B413" s="949" t="s">
        <v>5705</v>
      </c>
      <c r="C413" s="950" t="s">
        <v>18168</v>
      </c>
      <c r="D413" s="946">
        <v>9332.7999999999993</v>
      </c>
      <c r="E413" s="951" t="s">
        <v>15306</v>
      </c>
      <c r="F413" s="946">
        <v>0</v>
      </c>
      <c r="G413" s="950" t="s">
        <v>18552</v>
      </c>
      <c r="H413" s="860" t="s">
        <v>17571</v>
      </c>
    </row>
    <row r="414" spans="1:8" ht="84" x14ac:dyDescent="0.2">
      <c r="A414" s="948" t="s">
        <v>18553</v>
      </c>
      <c r="B414" s="949" t="s">
        <v>5705</v>
      </c>
      <c r="C414" s="950" t="s">
        <v>17963</v>
      </c>
      <c r="D414" s="946">
        <v>21919.78</v>
      </c>
      <c r="E414" s="951" t="s">
        <v>15306</v>
      </c>
      <c r="F414" s="946">
        <v>0</v>
      </c>
      <c r="G414" s="950" t="s">
        <v>18554</v>
      </c>
      <c r="H414" s="860" t="s">
        <v>17571</v>
      </c>
    </row>
    <row r="415" spans="1:8" ht="60" x14ac:dyDescent="0.2">
      <c r="A415" s="948" t="s">
        <v>18555</v>
      </c>
      <c r="B415" s="949" t="s">
        <v>5705</v>
      </c>
      <c r="C415" s="950" t="s">
        <v>18313</v>
      </c>
      <c r="D415" s="946">
        <v>20000</v>
      </c>
      <c r="E415" s="951" t="s">
        <v>15306</v>
      </c>
      <c r="F415" s="946">
        <v>0</v>
      </c>
      <c r="G415" s="950" t="s">
        <v>18556</v>
      </c>
      <c r="H415" s="860" t="s">
        <v>17571</v>
      </c>
    </row>
    <row r="416" spans="1:8" ht="48" x14ac:dyDescent="0.2">
      <c r="A416" s="948" t="s">
        <v>18557</v>
      </c>
      <c r="B416" s="949" t="s">
        <v>5705</v>
      </c>
      <c r="C416" s="950" t="s">
        <v>18558</v>
      </c>
      <c r="D416" s="946">
        <v>4500</v>
      </c>
      <c r="E416" s="951" t="s">
        <v>15306</v>
      </c>
      <c r="F416" s="946">
        <v>0</v>
      </c>
      <c r="G416" s="950" t="s">
        <v>18559</v>
      </c>
      <c r="H416" s="860" t="s">
        <v>17571</v>
      </c>
    </row>
    <row r="417" spans="1:8" ht="72" x14ac:dyDescent="0.2">
      <c r="A417" s="948" t="s">
        <v>18560</v>
      </c>
      <c r="B417" s="949" t="s">
        <v>5705</v>
      </c>
      <c r="C417" s="950" t="s">
        <v>18561</v>
      </c>
      <c r="D417" s="946">
        <v>15026.67</v>
      </c>
      <c r="E417" s="951" t="s">
        <v>15306</v>
      </c>
      <c r="F417" s="946">
        <v>0</v>
      </c>
      <c r="G417" s="950" t="s">
        <v>18562</v>
      </c>
      <c r="H417" s="860" t="s">
        <v>17571</v>
      </c>
    </row>
    <row r="418" spans="1:8" ht="96" x14ac:dyDescent="0.2">
      <c r="A418" s="948" t="s">
        <v>18563</v>
      </c>
      <c r="B418" s="949" t="s">
        <v>5705</v>
      </c>
      <c r="C418" s="950" t="s">
        <v>18564</v>
      </c>
      <c r="D418" s="946">
        <v>4500</v>
      </c>
      <c r="E418" s="951" t="s">
        <v>15306</v>
      </c>
      <c r="F418" s="946">
        <v>0</v>
      </c>
      <c r="G418" s="950" t="s">
        <v>18565</v>
      </c>
      <c r="H418" s="860" t="s">
        <v>17571</v>
      </c>
    </row>
    <row r="419" spans="1:8" ht="48" x14ac:dyDescent="0.2">
      <c r="A419" s="948" t="s">
        <v>18566</v>
      </c>
      <c r="B419" s="949" t="s">
        <v>5705</v>
      </c>
      <c r="C419" s="950" t="s">
        <v>18324</v>
      </c>
      <c r="D419" s="946">
        <v>2728.27</v>
      </c>
      <c r="E419" s="951" t="s">
        <v>15306</v>
      </c>
      <c r="F419" s="946">
        <v>0</v>
      </c>
      <c r="G419" s="950" t="s">
        <v>18567</v>
      </c>
      <c r="H419" s="860" t="s">
        <v>17571</v>
      </c>
    </row>
    <row r="420" spans="1:8" ht="60" x14ac:dyDescent="0.2">
      <c r="A420" s="948" t="s">
        <v>18568</v>
      </c>
      <c r="B420" s="949" t="s">
        <v>5705</v>
      </c>
      <c r="C420" s="950" t="s">
        <v>18569</v>
      </c>
      <c r="D420" s="946">
        <v>12830</v>
      </c>
      <c r="E420" s="951" t="s">
        <v>15306</v>
      </c>
      <c r="F420" s="946">
        <v>0</v>
      </c>
      <c r="G420" s="950" t="s">
        <v>18570</v>
      </c>
      <c r="H420" s="860" t="s">
        <v>17571</v>
      </c>
    </row>
    <row r="421" spans="1:8" ht="84" x14ac:dyDescent="0.2">
      <c r="A421" s="948" t="s">
        <v>18571</v>
      </c>
      <c r="B421" s="949" t="s">
        <v>5705</v>
      </c>
      <c r="C421" s="950" t="s">
        <v>18572</v>
      </c>
      <c r="D421" s="946">
        <v>10000</v>
      </c>
      <c r="E421" s="951" t="s">
        <v>15306</v>
      </c>
      <c r="F421" s="946">
        <v>0</v>
      </c>
      <c r="G421" s="950" t="s">
        <v>18573</v>
      </c>
      <c r="H421" s="860" t="s">
        <v>17571</v>
      </c>
    </row>
    <row r="422" spans="1:8" ht="96" x14ac:dyDescent="0.2">
      <c r="A422" s="948" t="s">
        <v>18574</v>
      </c>
      <c r="B422" s="949" t="s">
        <v>5705</v>
      </c>
      <c r="C422" s="950" t="s">
        <v>18453</v>
      </c>
      <c r="D422" s="946">
        <v>10000</v>
      </c>
      <c r="E422" s="951" t="s">
        <v>15306</v>
      </c>
      <c r="F422" s="946">
        <v>0</v>
      </c>
      <c r="G422" s="950" t="s">
        <v>18575</v>
      </c>
      <c r="H422" s="860" t="s">
        <v>17571</v>
      </c>
    </row>
    <row r="423" spans="1:8" ht="60" x14ac:dyDescent="0.2">
      <c r="A423" s="948" t="s">
        <v>18576</v>
      </c>
      <c r="B423" s="949" t="s">
        <v>5705</v>
      </c>
      <c r="C423" s="950" t="s">
        <v>18577</v>
      </c>
      <c r="D423" s="946">
        <v>12900</v>
      </c>
      <c r="E423" s="951" t="s">
        <v>15306</v>
      </c>
      <c r="F423" s="946">
        <v>0</v>
      </c>
      <c r="G423" s="950" t="s">
        <v>18578</v>
      </c>
      <c r="H423" s="860" t="s">
        <v>17571</v>
      </c>
    </row>
    <row r="424" spans="1:8" ht="60" x14ac:dyDescent="0.2">
      <c r="A424" s="948" t="s">
        <v>18579</v>
      </c>
      <c r="B424" s="949" t="s">
        <v>5705</v>
      </c>
      <c r="C424" s="950" t="s">
        <v>18304</v>
      </c>
      <c r="D424" s="946">
        <v>19200</v>
      </c>
      <c r="E424" s="951" t="s">
        <v>15306</v>
      </c>
      <c r="F424" s="946">
        <v>0</v>
      </c>
      <c r="G424" s="950" t="s">
        <v>18580</v>
      </c>
      <c r="H424" s="860" t="s">
        <v>17571</v>
      </c>
    </row>
    <row r="425" spans="1:8" ht="108" x14ac:dyDescent="0.2">
      <c r="A425" s="948" t="s">
        <v>18581</v>
      </c>
      <c r="B425" s="949" t="s">
        <v>5705</v>
      </c>
      <c r="C425" s="950" t="s">
        <v>18163</v>
      </c>
      <c r="D425" s="946">
        <v>13333.33</v>
      </c>
      <c r="E425" s="951" t="s">
        <v>15306</v>
      </c>
      <c r="F425" s="946">
        <v>0</v>
      </c>
      <c r="G425" s="950" t="s">
        <v>18582</v>
      </c>
      <c r="H425" s="860" t="s">
        <v>17571</v>
      </c>
    </row>
    <row r="426" spans="1:8" ht="120" x14ac:dyDescent="0.2">
      <c r="A426" s="948" t="s">
        <v>18583</v>
      </c>
      <c r="B426" s="949" t="s">
        <v>5705</v>
      </c>
      <c r="C426" s="950" t="s">
        <v>18006</v>
      </c>
      <c r="D426" s="946">
        <v>13333</v>
      </c>
      <c r="E426" s="951" t="s">
        <v>15306</v>
      </c>
      <c r="F426" s="946">
        <v>0</v>
      </c>
      <c r="G426" s="950" t="s">
        <v>18584</v>
      </c>
      <c r="H426" s="860" t="s">
        <v>17571</v>
      </c>
    </row>
    <row r="427" spans="1:8" ht="36" x14ac:dyDescent="0.2">
      <c r="A427" s="948" t="s">
        <v>18585</v>
      </c>
      <c r="B427" s="949" t="s">
        <v>5705</v>
      </c>
      <c r="C427" s="950" t="s">
        <v>18586</v>
      </c>
      <c r="D427" s="946">
        <v>4500</v>
      </c>
      <c r="E427" s="951" t="s">
        <v>15306</v>
      </c>
      <c r="F427" s="946">
        <v>0</v>
      </c>
      <c r="G427" s="950" t="s">
        <v>18587</v>
      </c>
      <c r="H427" s="860" t="s">
        <v>17571</v>
      </c>
    </row>
    <row r="428" spans="1:8" ht="36" x14ac:dyDescent="0.2">
      <c r="A428" s="948" t="s">
        <v>18588</v>
      </c>
      <c r="B428" s="949" t="s">
        <v>5705</v>
      </c>
      <c r="C428" s="950" t="s">
        <v>18291</v>
      </c>
      <c r="D428" s="946">
        <v>10500</v>
      </c>
      <c r="E428" s="951" t="s">
        <v>15306</v>
      </c>
      <c r="F428" s="946">
        <v>0</v>
      </c>
      <c r="G428" s="950" t="s">
        <v>18589</v>
      </c>
      <c r="H428" s="860" t="s">
        <v>17571</v>
      </c>
    </row>
    <row r="429" spans="1:8" ht="60" x14ac:dyDescent="0.2">
      <c r="A429" s="948" t="s">
        <v>18590</v>
      </c>
      <c r="B429" s="949" t="s">
        <v>5705</v>
      </c>
      <c r="C429" s="950" t="s">
        <v>18591</v>
      </c>
      <c r="D429" s="946">
        <v>8878.5</v>
      </c>
      <c r="E429" s="951" t="s">
        <v>15306</v>
      </c>
      <c r="F429" s="946">
        <v>0</v>
      </c>
      <c r="G429" s="950" t="s">
        <v>18592</v>
      </c>
      <c r="H429" s="860" t="s">
        <v>17571</v>
      </c>
    </row>
    <row r="430" spans="1:8" ht="48" x14ac:dyDescent="0.2">
      <c r="A430" s="948" t="s">
        <v>18593</v>
      </c>
      <c r="B430" s="949" t="s">
        <v>5705</v>
      </c>
      <c r="C430" s="950" t="s">
        <v>18594</v>
      </c>
      <c r="D430" s="946">
        <v>13480</v>
      </c>
      <c r="E430" s="951" t="s">
        <v>15306</v>
      </c>
      <c r="F430" s="946">
        <v>0</v>
      </c>
      <c r="G430" s="950" t="s">
        <v>18595</v>
      </c>
      <c r="H430" s="860" t="s">
        <v>17571</v>
      </c>
    </row>
    <row r="431" spans="1:8" ht="60" x14ac:dyDescent="0.2">
      <c r="A431" s="948" t="s">
        <v>18596</v>
      </c>
      <c r="B431" s="949" t="s">
        <v>5705</v>
      </c>
      <c r="C431" s="950" t="s">
        <v>18332</v>
      </c>
      <c r="D431" s="946">
        <v>16032.5</v>
      </c>
      <c r="E431" s="951" t="s">
        <v>15306</v>
      </c>
      <c r="F431" s="946">
        <v>0</v>
      </c>
      <c r="G431" s="950" t="s">
        <v>18597</v>
      </c>
      <c r="H431" s="860" t="s">
        <v>17571</v>
      </c>
    </row>
    <row r="432" spans="1:8" ht="84" x14ac:dyDescent="0.2">
      <c r="A432" s="948" t="s">
        <v>18598</v>
      </c>
      <c r="B432" s="949" t="s">
        <v>5705</v>
      </c>
      <c r="C432" s="950" t="s">
        <v>18599</v>
      </c>
      <c r="D432" s="946">
        <v>8000</v>
      </c>
      <c r="E432" s="951" t="s">
        <v>15306</v>
      </c>
      <c r="F432" s="946">
        <v>0</v>
      </c>
      <c r="G432" s="950" t="s">
        <v>18600</v>
      </c>
      <c r="H432" s="860" t="s">
        <v>17571</v>
      </c>
    </row>
    <row r="433" spans="1:8" ht="60" x14ac:dyDescent="0.2">
      <c r="A433" s="948" t="s">
        <v>18601</v>
      </c>
      <c r="B433" s="949" t="s">
        <v>5705</v>
      </c>
      <c r="C433" s="950" t="s">
        <v>18602</v>
      </c>
      <c r="D433" s="946">
        <v>4666</v>
      </c>
      <c r="E433" s="951" t="s">
        <v>15306</v>
      </c>
      <c r="F433" s="946">
        <v>0</v>
      </c>
      <c r="G433" s="950" t="s">
        <v>18603</v>
      </c>
      <c r="H433" s="860" t="s">
        <v>17571</v>
      </c>
    </row>
    <row r="434" spans="1:8" ht="60" x14ac:dyDescent="0.2">
      <c r="A434" s="948" t="s">
        <v>18604</v>
      </c>
      <c r="B434" s="949" t="s">
        <v>5705</v>
      </c>
      <c r="C434" s="950" t="s">
        <v>18473</v>
      </c>
      <c r="D434" s="946">
        <v>8000</v>
      </c>
      <c r="E434" s="951" t="s">
        <v>15306</v>
      </c>
      <c r="F434" s="946">
        <v>0</v>
      </c>
      <c r="G434" s="950" t="s">
        <v>18605</v>
      </c>
      <c r="H434" s="860" t="s">
        <v>17571</v>
      </c>
    </row>
    <row r="435" spans="1:8" ht="36" x14ac:dyDescent="0.2">
      <c r="A435" s="948" t="s">
        <v>18606</v>
      </c>
      <c r="B435" s="949" t="s">
        <v>5705</v>
      </c>
      <c r="C435" s="950" t="s">
        <v>18607</v>
      </c>
      <c r="D435" s="946">
        <v>7320</v>
      </c>
      <c r="E435" s="951" t="s">
        <v>15306</v>
      </c>
      <c r="F435" s="946">
        <v>0</v>
      </c>
      <c r="G435" s="950" t="s">
        <v>18608</v>
      </c>
      <c r="H435" s="860" t="s">
        <v>17571</v>
      </c>
    </row>
    <row r="436" spans="1:8" ht="96" x14ac:dyDescent="0.2">
      <c r="A436" s="948" t="s">
        <v>18609</v>
      </c>
      <c r="B436" s="949" t="s">
        <v>5705</v>
      </c>
      <c r="C436" s="950" t="s">
        <v>18610</v>
      </c>
      <c r="D436" s="946">
        <v>7000</v>
      </c>
      <c r="E436" s="951" t="s">
        <v>15306</v>
      </c>
      <c r="F436" s="946">
        <v>0</v>
      </c>
      <c r="G436" s="950" t="s">
        <v>18611</v>
      </c>
      <c r="H436" s="860" t="s">
        <v>17571</v>
      </c>
    </row>
    <row r="437" spans="1:8" ht="72" x14ac:dyDescent="0.2">
      <c r="A437" s="948" t="s">
        <v>18612</v>
      </c>
      <c r="B437" s="949" t="s">
        <v>5705</v>
      </c>
      <c r="C437" s="950" t="s">
        <v>17957</v>
      </c>
      <c r="D437" s="946">
        <v>12560</v>
      </c>
      <c r="E437" s="951" t="s">
        <v>15306</v>
      </c>
      <c r="F437" s="946">
        <v>0</v>
      </c>
      <c r="G437" s="950" t="s">
        <v>18613</v>
      </c>
      <c r="H437" s="860" t="s">
        <v>17571</v>
      </c>
    </row>
    <row r="438" spans="1:8" ht="60" x14ac:dyDescent="0.2">
      <c r="A438" s="948" t="s">
        <v>18614</v>
      </c>
      <c r="B438" s="949" t="s">
        <v>5705</v>
      </c>
      <c r="C438" s="950" t="s">
        <v>18013</v>
      </c>
      <c r="D438" s="946">
        <v>13333.33</v>
      </c>
      <c r="E438" s="951" t="s">
        <v>15306</v>
      </c>
      <c r="F438" s="946">
        <v>0</v>
      </c>
      <c r="G438" s="950" t="s">
        <v>18615</v>
      </c>
      <c r="H438" s="860" t="s">
        <v>17571</v>
      </c>
    </row>
    <row r="439" spans="1:8" ht="72" x14ac:dyDescent="0.2">
      <c r="A439" s="948" t="s">
        <v>18616</v>
      </c>
      <c r="B439" s="949" t="s">
        <v>5705</v>
      </c>
      <c r="C439" s="950" t="s">
        <v>18617</v>
      </c>
      <c r="D439" s="946">
        <v>10660</v>
      </c>
      <c r="E439" s="951" t="s">
        <v>15306</v>
      </c>
      <c r="F439" s="946">
        <v>0</v>
      </c>
      <c r="G439" s="950" t="s">
        <v>18618</v>
      </c>
      <c r="H439" s="860" t="s">
        <v>17571</v>
      </c>
    </row>
    <row r="440" spans="1:8" ht="48" x14ac:dyDescent="0.2">
      <c r="A440" s="948" t="s">
        <v>18619</v>
      </c>
      <c r="B440" s="949" t="s">
        <v>5705</v>
      </c>
      <c r="C440" s="950" t="s">
        <v>18620</v>
      </c>
      <c r="D440" s="946">
        <v>22000</v>
      </c>
      <c r="E440" s="951" t="s">
        <v>15306</v>
      </c>
      <c r="F440" s="946">
        <v>0</v>
      </c>
      <c r="G440" s="950" t="s">
        <v>18621</v>
      </c>
      <c r="H440" s="860" t="s">
        <v>17571</v>
      </c>
    </row>
    <row r="441" spans="1:8" ht="72" x14ac:dyDescent="0.2">
      <c r="A441" s="948" t="s">
        <v>18622</v>
      </c>
      <c r="B441" s="949" t="s">
        <v>5705</v>
      </c>
      <c r="C441" s="950" t="s">
        <v>18623</v>
      </c>
      <c r="D441" s="946">
        <v>7500</v>
      </c>
      <c r="E441" s="951" t="s">
        <v>15306</v>
      </c>
      <c r="F441" s="946">
        <v>0</v>
      </c>
      <c r="G441" s="950" t="s">
        <v>18624</v>
      </c>
      <c r="H441" s="860" t="s">
        <v>17571</v>
      </c>
    </row>
    <row r="442" spans="1:8" ht="60" x14ac:dyDescent="0.2">
      <c r="A442" s="948" t="s">
        <v>18625</v>
      </c>
      <c r="B442" s="949" t="s">
        <v>5705</v>
      </c>
      <c r="C442" s="950" t="s">
        <v>17939</v>
      </c>
      <c r="D442" s="946">
        <v>11100</v>
      </c>
      <c r="E442" s="951" t="s">
        <v>15306</v>
      </c>
      <c r="F442" s="946">
        <v>0</v>
      </c>
      <c r="G442" s="950" t="s">
        <v>18626</v>
      </c>
      <c r="H442" s="860" t="s">
        <v>17571</v>
      </c>
    </row>
    <row r="443" spans="1:8" ht="72" x14ac:dyDescent="0.2">
      <c r="A443" s="948" t="s">
        <v>18627</v>
      </c>
      <c r="B443" s="949" t="s">
        <v>5705</v>
      </c>
      <c r="C443" s="950" t="s">
        <v>18628</v>
      </c>
      <c r="D443" s="946">
        <v>9067.67</v>
      </c>
      <c r="E443" s="951" t="s">
        <v>15306</v>
      </c>
      <c r="F443" s="946">
        <v>0</v>
      </c>
      <c r="G443" s="950" t="s">
        <v>18629</v>
      </c>
      <c r="H443" s="860" t="s">
        <v>17571</v>
      </c>
    </row>
    <row r="444" spans="1:8" ht="48" x14ac:dyDescent="0.2">
      <c r="A444" s="948" t="s">
        <v>18630</v>
      </c>
      <c r="B444" s="949" t="s">
        <v>5705</v>
      </c>
      <c r="C444" s="950" t="s">
        <v>18631</v>
      </c>
      <c r="D444" s="946">
        <v>4990</v>
      </c>
      <c r="E444" s="951" t="s">
        <v>15306</v>
      </c>
      <c r="F444" s="946">
        <v>0</v>
      </c>
      <c r="G444" s="950" t="s">
        <v>18632</v>
      </c>
      <c r="H444" s="860" t="s">
        <v>17571</v>
      </c>
    </row>
    <row r="445" spans="1:8" ht="48" x14ac:dyDescent="0.2">
      <c r="A445" s="948" t="s">
        <v>18633</v>
      </c>
      <c r="B445" s="949" t="s">
        <v>5705</v>
      </c>
      <c r="C445" s="950" t="s">
        <v>18634</v>
      </c>
      <c r="D445" s="946">
        <v>4500</v>
      </c>
      <c r="E445" s="951" t="s">
        <v>15306</v>
      </c>
      <c r="F445" s="946">
        <v>0</v>
      </c>
      <c r="G445" s="950" t="s">
        <v>18635</v>
      </c>
      <c r="H445" s="860" t="s">
        <v>17571</v>
      </c>
    </row>
    <row r="446" spans="1:8" ht="36" x14ac:dyDescent="0.2">
      <c r="A446" s="948" t="s">
        <v>18636</v>
      </c>
      <c r="B446" s="949" t="s">
        <v>5705</v>
      </c>
      <c r="C446" s="950" t="s">
        <v>17921</v>
      </c>
      <c r="D446" s="946">
        <v>6000</v>
      </c>
      <c r="E446" s="951" t="s">
        <v>15306</v>
      </c>
      <c r="F446" s="946">
        <v>0</v>
      </c>
      <c r="G446" s="950" t="s">
        <v>18637</v>
      </c>
      <c r="H446" s="860" t="s">
        <v>17571</v>
      </c>
    </row>
    <row r="447" spans="1:8" ht="84" x14ac:dyDescent="0.2">
      <c r="A447" s="948" t="s">
        <v>18638</v>
      </c>
      <c r="B447" s="949" t="s">
        <v>5705</v>
      </c>
      <c r="C447" s="950" t="s">
        <v>18639</v>
      </c>
      <c r="D447" s="946">
        <v>9750</v>
      </c>
      <c r="E447" s="951" t="s">
        <v>15306</v>
      </c>
      <c r="F447" s="946">
        <v>0</v>
      </c>
      <c r="G447" s="950" t="s">
        <v>18640</v>
      </c>
      <c r="H447" s="860" t="s">
        <v>17571</v>
      </c>
    </row>
    <row r="448" spans="1:8" ht="72" x14ac:dyDescent="0.2">
      <c r="A448" s="948" t="s">
        <v>18641</v>
      </c>
      <c r="B448" s="949" t="s">
        <v>5705</v>
      </c>
      <c r="C448" s="950" t="s">
        <v>18642</v>
      </c>
      <c r="D448" s="946">
        <v>2499</v>
      </c>
      <c r="E448" s="951" t="s">
        <v>15306</v>
      </c>
      <c r="F448" s="946">
        <v>0</v>
      </c>
      <c r="G448" s="950" t="s">
        <v>18643</v>
      </c>
      <c r="H448" s="860" t="s">
        <v>17571</v>
      </c>
    </row>
    <row r="449" spans="1:8" ht="108" x14ac:dyDescent="0.2">
      <c r="A449" s="948" t="s">
        <v>18644</v>
      </c>
      <c r="B449" s="949" t="s">
        <v>5705</v>
      </c>
      <c r="C449" s="950" t="s">
        <v>18645</v>
      </c>
      <c r="D449" s="946">
        <v>4666.66</v>
      </c>
      <c r="E449" s="951" t="s">
        <v>15306</v>
      </c>
      <c r="F449" s="946">
        <v>0</v>
      </c>
      <c r="G449" s="950" t="s">
        <v>18646</v>
      </c>
      <c r="H449" s="860" t="s">
        <v>17571</v>
      </c>
    </row>
    <row r="450" spans="1:8" ht="60" x14ac:dyDescent="0.2">
      <c r="A450" s="948" t="s">
        <v>18647</v>
      </c>
      <c r="B450" s="949" t="s">
        <v>5705</v>
      </c>
      <c r="C450" s="950" t="s">
        <v>18648</v>
      </c>
      <c r="D450" s="946">
        <v>11666.5</v>
      </c>
      <c r="E450" s="951" t="s">
        <v>15306</v>
      </c>
      <c r="F450" s="946">
        <v>0</v>
      </c>
      <c r="G450" s="950" t="s">
        <v>18649</v>
      </c>
      <c r="H450" s="860" t="s">
        <v>17571</v>
      </c>
    </row>
    <row r="451" spans="1:8" ht="60" x14ac:dyDescent="0.2">
      <c r="A451" s="948" t="s">
        <v>18650</v>
      </c>
      <c r="B451" s="949" t="s">
        <v>5705</v>
      </c>
      <c r="C451" s="950" t="s">
        <v>18060</v>
      </c>
      <c r="D451" s="946">
        <v>8641.67</v>
      </c>
      <c r="E451" s="951" t="s">
        <v>15306</v>
      </c>
      <c r="F451" s="946">
        <v>0</v>
      </c>
      <c r="G451" s="950" t="s">
        <v>18651</v>
      </c>
      <c r="H451" s="860" t="s">
        <v>17571</v>
      </c>
    </row>
    <row r="452" spans="1:8" ht="36" x14ac:dyDescent="0.2">
      <c r="A452" s="945" t="s">
        <v>18652</v>
      </c>
      <c r="B452" s="847" t="s">
        <v>18653</v>
      </c>
      <c r="C452" s="847" t="s">
        <v>5705</v>
      </c>
      <c r="D452" s="946">
        <v>27500</v>
      </c>
      <c r="E452" s="861" t="s">
        <v>18654</v>
      </c>
      <c r="F452" s="946">
        <v>0</v>
      </c>
      <c r="G452" s="860" t="s">
        <v>18655</v>
      </c>
      <c r="H452" s="860" t="s">
        <v>17571</v>
      </c>
    </row>
    <row r="453" spans="1:8" ht="84" x14ac:dyDescent="0.2">
      <c r="A453" s="945" t="s">
        <v>18656</v>
      </c>
      <c r="B453" s="847" t="s">
        <v>18657</v>
      </c>
      <c r="C453" s="847" t="s">
        <v>5705</v>
      </c>
      <c r="D453" s="946">
        <v>30619.54</v>
      </c>
      <c r="E453" s="861" t="s">
        <v>18654</v>
      </c>
      <c r="F453" s="946">
        <v>0</v>
      </c>
      <c r="G453" s="860" t="s">
        <v>18658</v>
      </c>
      <c r="H453" s="860" t="s">
        <v>17571</v>
      </c>
    </row>
    <row r="454" spans="1:8" ht="36" x14ac:dyDescent="0.2">
      <c r="A454" s="945" t="s">
        <v>18659</v>
      </c>
      <c r="B454" s="847" t="s">
        <v>18660</v>
      </c>
      <c r="C454" s="847" t="s">
        <v>5705</v>
      </c>
      <c r="D454" s="946">
        <v>77000</v>
      </c>
      <c r="E454" s="861" t="s">
        <v>18654</v>
      </c>
      <c r="F454" s="946">
        <v>0</v>
      </c>
      <c r="G454" s="860" t="s">
        <v>18661</v>
      </c>
      <c r="H454" s="860" t="s">
        <v>17571</v>
      </c>
    </row>
    <row r="455" spans="1:8" ht="36" x14ac:dyDescent="0.2">
      <c r="A455" s="945" t="s">
        <v>18662</v>
      </c>
      <c r="B455" s="847" t="s">
        <v>18660</v>
      </c>
      <c r="C455" s="847" t="s">
        <v>5705</v>
      </c>
      <c r="D455" s="946">
        <v>8400</v>
      </c>
      <c r="E455" s="861" t="s">
        <v>18654</v>
      </c>
      <c r="F455" s="946">
        <v>0</v>
      </c>
      <c r="G455" s="860" t="s">
        <v>18663</v>
      </c>
      <c r="H455" s="860" t="s">
        <v>17571</v>
      </c>
    </row>
    <row r="456" spans="1:8" ht="72" x14ac:dyDescent="0.2">
      <c r="A456" s="945" t="s">
        <v>18664</v>
      </c>
      <c r="B456" s="847" t="s">
        <v>18665</v>
      </c>
      <c r="C456" s="847" t="s">
        <v>5705</v>
      </c>
      <c r="D456" s="946">
        <v>93500</v>
      </c>
      <c r="E456" s="861" t="s">
        <v>18654</v>
      </c>
      <c r="F456" s="946">
        <v>0</v>
      </c>
      <c r="G456" s="860" t="s">
        <v>18666</v>
      </c>
      <c r="H456" s="860" t="s">
        <v>17571</v>
      </c>
    </row>
    <row r="457" spans="1:8" ht="60" x14ac:dyDescent="0.2">
      <c r="A457" s="945" t="s">
        <v>18667</v>
      </c>
      <c r="B457" s="847" t="s">
        <v>18668</v>
      </c>
      <c r="C457" s="847" t="s">
        <v>5705</v>
      </c>
      <c r="D457" s="946">
        <v>780156.89</v>
      </c>
      <c r="E457" s="861" t="s">
        <v>18654</v>
      </c>
      <c r="F457" s="946">
        <v>0</v>
      </c>
      <c r="G457" s="860" t="s">
        <v>18669</v>
      </c>
      <c r="H457" s="860" t="s">
        <v>17571</v>
      </c>
    </row>
    <row r="458" spans="1:8" ht="48" x14ac:dyDescent="0.2">
      <c r="A458" s="945" t="s">
        <v>18670</v>
      </c>
      <c r="B458" s="847" t="s">
        <v>18671</v>
      </c>
      <c r="C458" s="847" t="s">
        <v>5705</v>
      </c>
      <c r="D458" s="946">
        <v>1722984.21</v>
      </c>
      <c r="E458" s="861" t="s">
        <v>18654</v>
      </c>
      <c r="F458" s="946">
        <v>0</v>
      </c>
      <c r="G458" s="860" t="s">
        <v>18672</v>
      </c>
      <c r="H458" s="860" t="s">
        <v>17571</v>
      </c>
    </row>
    <row r="459" spans="1:8" ht="48" x14ac:dyDescent="0.2">
      <c r="A459" s="945" t="s">
        <v>18673</v>
      </c>
      <c r="B459" s="847" t="s">
        <v>18674</v>
      </c>
      <c r="C459" s="847" t="s">
        <v>5705</v>
      </c>
      <c r="D459" s="946">
        <v>0</v>
      </c>
      <c r="E459" s="861" t="s">
        <v>18675</v>
      </c>
      <c r="F459" s="946">
        <v>0</v>
      </c>
      <c r="G459" s="860" t="s">
        <v>18676</v>
      </c>
      <c r="H459" s="860" t="s">
        <v>17571</v>
      </c>
    </row>
    <row r="460" spans="1:8" ht="60" x14ac:dyDescent="0.2">
      <c r="A460" s="945" t="s">
        <v>18677</v>
      </c>
      <c r="B460" s="847" t="s">
        <v>18668</v>
      </c>
      <c r="C460" s="847" t="s">
        <v>5705</v>
      </c>
      <c r="D460" s="946">
        <v>0</v>
      </c>
      <c r="E460" s="861" t="s">
        <v>18678</v>
      </c>
      <c r="F460" s="946">
        <v>0</v>
      </c>
      <c r="G460" s="860" t="s">
        <v>18679</v>
      </c>
      <c r="H460" s="860" t="s">
        <v>17571</v>
      </c>
    </row>
    <row r="461" spans="1:8" ht="48" x14ac:dyDescent="0.2">
      <c r="A461" s="945" t="s">
        <v>18680</v>
      </c>
      <c r="B461" s="847" t="s">
        <v>18681</v>
      </c>
      <c r="C461" s="847" t="s">
        <v>5705</v>
      </c>
      <c r="D461" s="946">
        <v>0</v>
      </c>
      <c r="E461" s="861" t="s">
        <v>18682</v>
      </c>
      <c r="F461" s="946">
        <v>0</v>
      </c>
      <c r="G461" s="860" t="s">
        <v>18683</v>
      </c>
      <c r="H461" s="860" t="s">
        <v>17571</v>
      </c>
    </row>
    <row r="462" spans="1:8" ht="36" x14ac:dyDescent="0.2">
      <c r="A462" s="945" t="s">
        <v>18684</v>
      </c>
      <c r="B462" s="847" t="s">
        <v>18685</v>
      </c>
      <c r="C462" s="847" t="s">
        <v>5705</v>
      </c>
      <c r="D462" s="946">
        <v>0</v>
      </c>
      <c r="E462" s="861" t="s">
        <v>18686</v>
      </c>
      <c r="F462" s="946">
        <v>0</v>
      </c>
      <c r="G462" s="860" t="s">
        <v>18687</v>
      </c>
      <c r="H462" s="860" t="s">
        <v>17571</v>
      </c>
    </row>
    <row r="463" spans="1:8" ht="48" x14ac:dyDescent="0.2">
      <c r="A463" s="945" t="s">
        <v>18688</v>
      </c>
      <c r="B463" s="847" t="s">
        <v>18671</v>
      </c>
      <c r="C463" s="847" t="s">
        <v>5705</v>
      </c>
      <c r="D463" s="946">
        <v>0</v>
      </c>
      <c r="E463" s="861" t="s">
        <v>18689</v>
      </c>
      <c r="F463" s="946">
        <v>0</v>
      </c>
      <c r="G463" s="860" t="s">
        <v>18690</v>
      </c>
      <c r="H463" s="860" t="s">
        <v>17571</v>
      </c>
    </row>
    <row r="464" spans="1:8" ht="48" x14ac:dyDescent="0.2">
      <c r="A464" s="945" t="s">
        <v>18691</v>
      </c>
      <c r="B464" s="847" t="s">
        <v>5705</v>
      </c>
      <c r="C464" s="847" t="s">
        <v>18692</v>
      </c>
      <c r="D464" s="946">
        <v>0</v>
      </c>
      <c r="E464" s="861" t="s">
        <v>18693</v>
      </c>
      <c r="F464" s="946">
        <v>0</v>
      </c>
      <c r="G464" s="860" t="s">
        <v>18694</v>
      </c>
      <c r="H464" s="860" t="s">
        <v>17571</v>
      </c>
    </row>
    <row r="465" spans="1:8" ht="36" x14ac:dyDescent="0.2">
      <c r="A465" s="945" t="s">
        <v>18695</v>
      </c>
      <c r="B465" s="847" t="s">
        <v>5705</v>
      </c>
      <c r="C465" s="847" t="s">
        <v>18696</v>
      </c>
      <c r="D465" s="946">
        <v>1997.51</v>
      </c>
      <c r="E465" s="861" t="s">
        <v>18654</v>
      </c>
      <c r="F465" s="946">
        <v>0</v>
      </c>
      <c r="G465" s="860" t="s">
        <v>18697</v>
      </c>
      <c r="H465" s="860" t="s">
        <v>17571</v>
      </c>
    </row>
    <row r="466" spans="1:8" ht="36" x14ac:dyDescent="0.2">
      <c r="A466" s="945" t="s">
        <v>18698</v>
      </c>
      <c r="B466" s="847" t="s">
        <v>5705</v>
      </c>
      <c r="C466" s="847" t="s">
        <v>18699</v>
      </c>
      <c r="D466" s="946">
        <v>995.21</v>
      </c>
      <c r="E466" s="861" t="s">
        <v>18654</v>
      </c>
      <c r="F466" s="946">
        <v>0</v>
      </c>
      <c r="G466" s="860" t="s">
        <v>18700</v>
      </c>
      <c r="H466" s="860" t="s">
        <v>17571</v>
      </c>
    </row>
    <row r="467" spans="1:8" ht="36" x14ac:dyDescent="0.2">
      <c r="A467" s="945" t="s">
        <v>18701</v>
      </c>
      <c r="B467" s="847" t="s">
        <v>5705</v>
      </c>
      <c r="C467" s="847" t="s">
        <v>18702</v>
      </c>
      <c r="D467" s="946">
        <v>3000</v>
      </c>
      <c r="E467" s="861" t="s">
        <v>18654</v>
      </c>
      <c r="F467" s="946">
        <v>0</v>
      </c>
      <c r="G467" s="860" t="s">
        <v>18703</v>
      </c>
      <c r="H467" s="860" t="s">
        <v>17571</v>
      </c>
    </row>
    <row r="468" spans="1:8" ht="36" x14ac:dyDescent="0.2">
      <c r="A468" s="945" t="s">
        <v>18704</v>
      </c>
      <c r="B468" s="847" t="s">
        <v>5705</v>
      </c>
      <c r="C468" s="847" t="s">
        <v>18705</v>
      </c>
      <c r="D468" s="946">
        <v>0</v>
      </c>
      <c r="E468" s="861" t="s">
        <v>18706</v>
      </c>
      <c r="F468" s="946">
        <v>0</v>
      </c>
      <c r="G468" s="860" t="s">
        <v>18707</v>
      </c>
      <c r="H468" s="860" t="s">
        <v>17571</v>
      </c>
    </row>
    <row r="469" spans="1:8" ht="72" x14ac:dyDescent="0.2">
      <c r="A469" s="945" t="s">
        <v>18708</v>
      </c>
      <c r="B469" s="847" t="s">
        <v>15306</v>
      </c>
      <c r="C469" s="955" t="s">
        <v>18709</v>
      </c>
      <c r="D469" s="946">
        <v>32500</v>
      </c>
      <c r="E469" s="861" t="s">
        <v>18654</v>
      </c>
      <c r="F469" s="946">
        <v>0</v>
      </c>
      <c r="G469" s="860" t="s">
        <v>18710</v>
      </c>
      <c r="H469" s="956" t="s">
        <v>17575</v>
      </c>
    </row>
    <row r="470" spans="1:8" ht="72" x14ac:dyDescent="0.2">
      <c r="A470" s="945" t="s">
        <v>18711</v>
      </c>
      <c r="B470" s="847" t="s">
        <v>18712</v>
      </c>
      <c r="C470" s="955" t="s">
        <v>15306</v>
      </c>
      <c r="D470" s="946">
        <v>84750</v>
      </c>
      <c r="E470" s="861" t="s">
        <v>18654</v>
      </c>
      <c r="F470" s="946">
        <v>0</v>
      </c>
      <c r="G470" s="860" t="s">
        <v>18713</v>
      </c>
      <c r="H470" s="956" t="s">
        <v>17575</v>
      </c>
    </row>
    <row r="471" spans="1:8" ht="72" x14ac:dyDescent="0.2">
      <c r="A471" s="945" t="s">
        <v>18714</v>
      </c>
      <c r="B471" s="847" t="s">
        <v>15306</v>
      </c>
      <c r="C471" s="955" t="s">
        <v>18715</v>
      </c>
      <c r="D471" s="946">
        <v>32500</v>
      </c>
      <c r="E471" s="861" t="s">
        <v>18654</v>
      </c>
      <c r="F471" s="946">
        <v>0</v>
      </c>
      <c r="G471" s="860" t="s">
        <v>18716</v>
      </c>
      <c r="H471" s="956" t="s">
        <v>17575</v>
      </c>
    </row>
    <row r="472" spans="1:8" ht="60" x14ac:dyDescent="0.2">
      <c r="A472" s="945" t="s">
        <v>18717</v>
      </c>
      <c r="B472" s="847" t="s">
        <v>18718</v>
      </c>
      <c r="C472" s="955" t="s">
        <v>15306</v>
      </c>
      <c r="D472" s="946">
        <v>84747</v>
      </c>
      <c r="E472" s="861" t="s">
        <v>18654</v>
      </c>
      <c r="F472" s="946">
        <v>0</v>
      </c>
      <c r="G472" s="860" t="s">
        <v>18719</v>
      </c>
      <c r="H472" s="956" t="s">
        <v>17575</v>
      </c>
    </row>
    <row r="473" spans="1:8" ht="108" x14ac:dyDescent="0.2">
      <c r="A473" s="945" t="s">
        <v>18720</v>
      </c>
      <c r="B473" s="847" t="s">
        <v>15306</v>
      </c>
      <c r="C473" s="955" t="s">
        <v>18721</v>
      </c>
      <c r="D473" s="946">
        <v>31000</v>
      </c>
      <c r="E473" s="861" t="s">
        <v>18654</v>
      </c>
      <c r="F473" s="946">
        <v>0</v>
      </c>
      <c r="G473" s="860" t="s">
        <v>18722</v>
      </c>
      <c r="H473" s="956" t="s">
        <v>17575</v>
      </c>
    </row>
    <row r="474" spans="1:8" ht="168" x14ac:dyDescent="0.2">
      <c r="A474" s="945" t="s">
        <v>18723</v>
      </c>
      <c r="B474" s="847" t="s">
        <v>15306</v>
      </c>
      <c r="C474" s="955" t="s">
        <v>18724</v>
      </c>
      <c r="D474" s="946">
        <v>33000</v>
      </c>
      <c r="E474" s="861" t="s">
        <v>18654</v>
      </c>
      <c r="F474" s="946">
        <v>0</v>
      </c>
      <c r="G474" s="860" t="s">
        <v>18725</v>
      </c>
      <c r="H474" s="956" t="s">
        <v>17575</v>
      </c>
    </row>
    <row r="475" spans="1:8" ht="96" x14ac:dyDescent="0.2">
      <c r="A475" s="945" t="s">
        <v>18726</v>
      </c>
      <c r="B475" s="847" t="s">
        <v>15306</v>
      </c>
      <c r="C475" s="847" t="s">
        <v>18727</v>
      </c>
      <c r="D475" s="946">
        <v>33000</v>
      </c>
      <c r="E475" s="861" t="s">
        <v>18654</v>
      </c>
      <c r="F475" s="946">
        <v>0</v>
      </c>
      <c r="G475" s="860" t="s">
        <v>18728</v>
      </c>
      <c r="H475" s="956" t="s">
        <v>17575</v>
      </c>
    </row>
    <row r="476" spans="1:8" ht="84" x14ac:dyDescent="0.2">
      <c r="A476" s="945" t="s">
        <v>18729</v>
      </c>
      <c r="B476" s="847" t="s">
        <v>18730</v>
      </c>
      <c r="C476" s="847" t="s">
        <v>15306</v>
      </c>
      <c r="D476" s="946">
        <v>19160915.969999999</v>
      </c>
      <c r="E476" s="861" t="s">
        <v>18654</v>
      </c>
      <c r="F476" s="946">
        <v>0</v>
      </c>
      <c r="G476" s="847" t="s">
        <v>18729</v>
      </c>
      <c r="H476" s="956" t="s">
        <v>17575</v>
      </c>
    </row>
    <row r="477" spans="1:8" ht="84" x14ac:dyDescent="0.2">
      <c r="A477" s="945" t="s">
        <v>18731</v>
      </c>
      <c r="B477" s="847" t="s">
        <v>18732</v>
      </c>
      <c r="C477" s="847" t="s">
        <v>15306</v>
      </c>
      <c r="D477" s="946">
        <v>33600</v>
      </c>
      <c r="E477" s="861" t="s">
        <v>18654</v>
      </c>
      <c r="F477" s="946">
        <v>0</v>
      </c>
      <c r="G477" s="860" t="s">
        <v>18733</v>
      </c>
      <c r="H477" s="956" t="s">
        <v>17575</v>
      </c>
    </row>
    <row r="478" spans="1:8" ht="180" x14ac:dyDescent="0.2">
      <c r="A478" s="945" t="s">
        <v>18734</v>
      </c>
      <c r="B478" s="847" t="s">
        <v>18735</v>
      </c>
      <c r="C478" s="847" t="s">
        <v>15306</v>
      </c>
      <c r="D478" s="946">
        <v>13500</v>
      </c>
      <c r="E478" s="861" t="s">
        <v>18654</v>
      </c>
      <c r="F478" s="946">
        <v>0</v>
      </c>
      <c r="G478" s="860" t="s">
        <v>18736</v>
      </c>
      <c r="H478" s="956" t="s">
        <v>17575</v>
      </c>
    </row>
    <row r="479" spans="1:8" ht="180" x14ac:dyDescent="0.2">
      <c r="A479" s="945" t="s">
        <v>18737</v>
      </c>
      <c r="B479" s="847" t="s">
        <v>15306</v>
      </c>
      <c r="C479" s="847" t="s">
        <v>18738</v>
      </c>
      <c r="D479" s="946">
        <v>33500</v>
      </c>
      <c r="E479" s="861" t="s">
        <v>15306</v>
      </c>
      <c r="F479" s="946">
        <v>0</v>
      </c>
      <c r="G479" s="860" t="s">
        <v>18739</v>
      </c>
      <c r="H479" s="956" t="s">
        <v>17575</v>
      </c>
    </row>
    <row r="480" spans="1:8" ht="204" x14ac:dyDescent="0.2">
      <c r="A480" s="945" t="s">
        <v>18740</v>
      </c>
      <c r="B480" s="847" t="s">
        <v>18730</v>
      </c>
      <c r="C480" s="847" t="s">
        <v>15306</v>
      </c>
      <c r="D480" s="946">
        <v>16952510.25</v>
      </c>
      <c r="E480" s="861" t="s">
        <v>15306</v>
      </c>
      <c r="F480" s="946">
        <v>0</v>
      </c>
      <c r="G480" s="847" t="s">
        <v>18741</v>
      </c>
      <c r="H480" s="956" t="s">
        <v>17575</v>
      </c>
    </row>
    <row r="481" spans="1:8" ht="180" x14ac:dyDescent="0.2">
      <c r="A481" s="945" t="s">
        <v>18742</v>
      </c>
      <c r="B481" s="847" t="s">
        <v>15306</v>
      </c>
      <c r="C481" s="847" t="s">
        <v>18738</v>
      </c>
      <c r="D481" s="946">
        <v>0</v>
      </c>
      <c r="E481" s="861" t="s">
        <v>18743</v>
      </c>
      <c r="F481" s="946">
        <v>0</v>
      </c>
      <c r="G481" s="860" t="s">
        <v>18739</v>
      </c>
      <c r="H481" s="956" t="s">
        <v>17575</v>
      </c>
    </row>
    <row r="482" spans="1:8" ht="120" x14ac:dyDescent="0.2">
      <c r="A482" s="945" t="s">
        <v>18744</v>
      </c>
      <c r="B482" s="847" t="s">
        <v>18745</v>
      </c>
      <c r="C482" s="847" t="s">
        <v>15306</v>
      </c>
      <c r="D482" s="946">
        <v>0</v>
      </c>
      <c r="E482" s="861" t="s">
        <v>15306</v>
      </c>
      <c r="F482" s="946">
        <v>32000</v>
      </c>
      <c r="G482" s="860" t="s">
        <v>18746</v>
      </c>
      <c r="H482" s="956" t="s">
        <v>17575</v>
      </c>
    </row>
    <row r="483" spans="1:8" ht="84" x14ac:dyDescent="0.2">
      <c r="A483" s="945" t="s">
        <v>18747</v>
      </c>
      <c r="B483" s="847" t="s">
        <v>18730</v>
      </c>
      <c r="C483" s="847" t="s">
        <v>15306</v>
      </c>
      <c r="D483" s="946">
        <v>0</v>
      </c>
      <c r="E483" s="861" t="s">
        <v>15306</v>
      </c>
      <c r="F483" s="946">
        <v>-65500</v>
      </c>
      <c r="G483" s="847" t="s">
        <v>18748</v>
      </c>
      <c r="H483" s="956" t="s">
        <v>17575</v>
      </c>
    </row>
    <row r="484" spans="1:8" ht="72" x14ac:dyDescent="0.2">
      <c r="A484" s="945" t="s">
        <v>18749</v>
      </c>
      <c r="B484" s="840" t="s">
        <v>18750</v>
      </c>
      <c r="C484" s="847" t="s">
        <v>15306</v>
      </c>
      <c r="D484" s="946">
        <v>33000</v>
      </c>
      <c r="E484" s="861" t="s">
        <v>15306</v>
      </c>
      <c r="F484" s="946">
        <v>0</v>
      </c>
      <c r="G484" s="840" t="s">
        <v>18751</v>
      </c>
      <c r="H484" s="840" t="s">
        <v>18752</v>
      </c>
    </row>
    <row r="485" spans="1:8" ht="96" x14ac:dyDescent="0.2">
      <c r="A485" s="945" t="s">
        <v>18753</v>
      </c>
      <c r="B485" s="840" t="s">
        <v>18754</v>
      </c>
      <c r="C485" s="847" t="s">
        <v>15306</v>
      </c>
      <c r="D485" s="946">
        <v>30680</v>
      </c>
      <c r="E485" s="861" t="s">
        <v>15306</v>
      </c>
      <c r="F485" s="946">
        <v>0</v>
      </c>
      <c r="G485" s="840" t="s">
        <v>18755</v>
      </c>
      <c r="H485" s="840" t="s">
        <v>18752</v>
      </c>
    </row>
    <row r="486" spans="1:8" ht="96" x14ac:dyDescent="0.2">
      <c r="A486" s="945" t="s">
        <v>18756</v>
      </c>
      <c r="B486" s="840" t="s">
        <v>18757</v>
      </c>
      <c r="C486" s="847" t="s">
        <v>15306</v>
      </c>
      <c r="D486" s="946">
        <v>30680</v>
      </c>
      <c r="E486" s="861" t="s">
        <v>15306</v>
      </c>
      <c r="F486" s="946">
        <v>0</v>
      </c>
      <c r="G486" s="840" t="s">
        <v>18755</v>
      </c>
      <c r="H486" s="840" t="s">
        <v>18752</v>
      </c>
    </row>
    <row r="487" spans="1:8" ht="60" x14ac:dyDescent="0.2">
      <c r="A487" s="945" t="s">
        <v>18758</v>
      </c>
      <c r="B487" s="840" t="s">
        <v>18759</v>
      </c>
      <c r="C487" s="847" t="s">
        <v>15306</v>
      </c>
      <c r="D487" s="946">
        <v>33500</v>
      </c>
      <c r="E487" s="861" t="s">
        <v>15306</v>
      </c>
      <c r="F487" s="946">
        <v>0</v>
      </c>
      <c r="G487" s="840" t="s">
        <v>18760</v>
      </c>
      <c r="H487" s="840" t="s">
        <v>18752</v>
      </c>
    </row>
    <row r="488" spans="1:8" ht="60" x14ac:dyDescent="0.2">
      <c r="A488" s="945" t="s">
        <v>18761</v>
      </c>
      <c r="B488" s="840" t="s">
        <v>18762</v>
      </c>
      <c r="C488" s="847" t="s">
        <v>15306</v>
      </c>
      <c r="D488" s="946">
        <v>187159.5</v>
      </c>
      <c r="E488" s="861" t="s">
        <v>15306</v>
      </c>
      <c r="F488" s="946">
        <v>0</v>
      </c>
      <c r="G488" s="840" t="s">
        <v>18763</v>
      </c>
      <c r="H488" s="840" t="s">
        <v>18752</v>
      </c>
    </row>
    <row r="489" spans="1:8" ht="108" x14ac:dyDescent="0.2">
      <c r="A489" s="945" t="s">
        <v>18764</v>
      </c>
      <c r="B489" s="840" t="s">
        <v>18762</v>
      </c>
      <c r="C489" s="847" t="s">
        <v>15306</v>
      </c>
      <c r="D489" s="946">
        <v>76736.240000000005</v>
      </c>
      <c r="E489" s="861" t="s">
        <v>15306</v>
      </c>
      <c r="F489" s="946">
        <v>0</v>
      </c>
      <c r="G489" s="840" t="s">
        <v>18763</v>
      </c>
      <c r="H489" s="840" t="s">
        <v>18752</v>
      </c>
    </row>
    <row r="490" spans="1:8" ht="72" x14ac:dyDescent="0.2">
      <c r="A490" s="945" t="s">
        <v>18765</v>
      </c>
      <c r="B490" s="840" t="s">
        <v>18766</v>
      </c>
      <c r="C490" s="847" t="s">
        <v>15306</v>
      </c>
      <c r="D490" s="946">
        <v>20000</v>
      </c>
      <c r="E490" s="861" t="s">
        <v>15306</v>
      </c>
      <c r="F490" s="946">
        <v>0</v>
      </c>
      <c r="G490" s="840" t="s">
        <v>18755</v>
      </c>
      <c r="H490" s="840" t="s">
        <v>18752</v>
      </c>
    </row>
    <row r="491" spans="1:8" ht="72" x14ac:dyDescent="0.2">
      <c r="A491" s="945" t="s">
        <v>18767</v>
      </c>
      <c r="B491" s="840" t="s">
        <v>15306</v>
      </c>
      <c r="C491" s="840" t="s">
        <v>18768</v>
      </c>
      <c r="D491" s="946">
        <v>30000</v>
      </c>
      <c r="E491" s="861" t="s">
        <v>15306</v>
      </c>
      <c r="F491" s="946">
        <v>0</v>
      </c>
      <c r="G491" s="840" t="s">
        <v>18755</v>
      </c>
      <c r="H491" s="840" t="s">
        <v>18752</v>
      </c>
    </row>
    <row r="492" spans="1:8" ht="96" x14ac:dyDescent="0.2">
      <c r="A492" s="945" t="s">
        <v>18769</v>
      </c>
      <c r="B492" s="840" t="s">
        <v>15306</v>
      </c>
      <c r="C492" s="840" t="s">
        <v>18770</v>
      </c>
      <c r="D492" s="946">
        <v>13200</v>
      </c>
      <c r="E492" s="861" t="s">
        <v>15306</v>
      </c>
      <c r="F492" s="946">
        <v>0</v>
      </c>
      <c r="G492" s="840" t="s">
        <v>18760</v>
      </c>
      <c r="H492" s="840" t="s">
        <v>18752</v>
      </c>
    </row>
    <row r="493" spans="1:8" ht="108" x14ac:dyDescent="0.2">
      <c r="A493" s="945" t="s">
        <v>18771</v>
      </c>
      <c r="B493" s="840" t="s">
        <v>18772</v>
      </c>
      <c r="C493" s="840" t="s">
        <v>15306</v>
      </c>
      <c r="D493" s="946">
        <v>15390</v>
      </c>
      <c r="E493" s="861" t="s">
        <v>15306</v>
      </c>
      <c r="F493" s="946">
        <v>0</v>
      </c>
      <c r="G493" s="840" t="s">
        <v>18763</v>
      </c>
      <c r="H493" s="840" t="s">
        <v>18752</v>
      </c>
    </row>
    <row r="494" spans="1:8" ht="84" x14ac:dyDescent="0.2">
      <c r="A494" s="945" t="s">
        <v>18773</v>
      </c>
      <c r="B494" s="840" t="s">
        <v>18774</v>
      </c>
      <c r="C494" s="847" t="s">
        <v>15306</v>
      </c>
      <c r="D494" s="946">
        <v>290000</v>
      </c>
      <c r="E494" s="861" t="s">
        <v>15306</v>
      </c>
      <c r="F494" s="946">
        <v>0</v>
      </c>
      <c r="G494" s="840" t="s">
        <v>18760</v>
      </c>
      <c r="H494" s="840" t="s">
        <v>18752</v>
      </c>
    </row>
    <row r="495" spans="1:8" ht="36" x14ac:dyDescent="0.2">
      <c r="A495" s="945" t="s">
        <v>18775</v>
      </c>
      <c r="B495" s="840" t="s">
        <v>18776</v>
      </c>
      <c r="C495" s="847" t="s">
        <v>15306</v>
      </c>
      <c r="D495" s="946">
        <v>19977.400000000001</v>
      </c>
      <c r="E495" s="861" t="s">
        <v>15306</v>
      </c>
      <c r="F495" s="946">
        <v>0</v>
      </c>
      <c r="G495" s="840" t="s">
        <v>18760</v>
      </c>
      <c r="H495" s="840" t="s">
        <v>18752</v>
      </c>
    </row>
    <row r="496" spans="1:8" ht="84" x14ac:dyDescent="0.2">
      <c r="A496" s="945" t="s">
        <v>18777</v>
      </c>
      <c r="B496" s="840" t="s">
        <v>18778</v>
      </c>
      <c r="C496" s="847" t="s">
        <v>15306</v>
      </c>
      <c r="D496" s="946">
        <v>3953</v>
      </c>
      <c r="E496" s="861" t="s">
        <v>15306</v>
      </c>
      <c r="F496" s="946">
        <v>0</v>
      </c>
      <c r="G496" s="840" t="s">
        <v>18760</v>
      </c>
      <c r="H496" s="840" t="s">
        <v>18752</v>
      </c>
    </row>
    <row r="497" spans="1:8" ht="120" x14ac:dyDescent="0.2">
      <c r="A497" s="945" t="s">
        <v>18779</v>
      </c>
      <c r="B497" s="840" t="s">
        <v>15306</v>
      </c>
      <c r="C497" s="840" t="s">
        <v>18768</v>
      </c>
      <c r="D497" s="946">
        <v>0</v>
      </c>
      <c r="E497" s="861" t="s">
        <v>18780</v>
      </c>
      <c r="F497" s="946">
        <v>0</v>
      </c>
      <c r="G497" s="840" t="s">
        <v>18755</v>
      </c>
      <c r="H497" s="840" t="s">
        <v>18752</v>
      </c>
    </row>
    <row r="498" spans="1:8" ht="48" x14ac:dyDescent="0.2">
      <c r="A498" s="945" t="s">
        <v>18781</v>
      </c>
      <c r="B498" s="840" t="s">
        <v>18782</v>
      </c>
      <c r="C498" s="840" t="s">
        <v>15306</v>
      </c>
      <c r="D498" s="946">
        <v>0</v>
      </c>
      <c r="E498" s="861" t="s">
        <v>18783</v>
      </c>
      <c r="F498" s="946">
        <v>0</v>
      </c>
      <c r="G498" s="840" t="s">
        <v>18760</v>
      </c>
      <c r="H498" s="840" t="s">
        <v>18752</v>
      </c>
    </row>
    <row r="499" spans="1:8" ht="60" x14ac:dyDescent="0.2">
      <c r="A499" s="945" t="s">
        <v>18784</v>
      </c>
      <c r="B499" s="840" t="s">
        <v>15306</v>
      </c>
      <c r="C499" s="840" t="s">
        <v>18785</v>
      </c>
      <c r="D499" s="946">
        <v>0</v>
      </c>
      <c r="E499" s="861" t="s">
        <v>15306</v>
      </c>
      <c r="F499" s="946">
        <v>10000</v>
      </c>
      <c r="G499" s="840" t="s">
        <v>18760</v>
      </c>
      <c r="H499" s="840" t="s">
        <v>18752</v>
      </c>
    </row>
    <row r="500" spans="1:8" ht="72" x14ac:dyDescent="0.2">
      <c r="A500" s="945" t="s">
        <v>18786</v>
      </c>
      <c r="B500" s="840" t="s">
        <v>15306</v>
      </c>
      <c r="C500" s="840" t="s">
        <v>18787</v>
      </c>
      <c r="D500" s="946">
        <v>0</v>
      </c>
      <c r="E500" s="861" t="s">
        <v>15306</v>
      </c>
      <c r="F500" s="946">
        <v>11000</v>
      </c>
      <c r="G500" s="840" t="s">
        <v>18755</v>
      </c>
      <c r="H500" s="840" t="s">
        <v>18752</v>
      </c>
    </row>
    <row r="501" spans="1:8" ht="48" x14ac:dyDescent="0.2">
      <c r="A501" s="945" t="s">
        <v>18788</v>
      </c>
      <c r="B501" s="847" t="s">
        <v>18782</v>
      </c>
      <c r="C501" s="840" t="s">
        <v>15306</v>
      </c>
      <c r="D501" s="946">
        <v>0</v>
      </c>
      <c r="E501" s="861" t="s">
        <v>18789</v>
      </c>
      <c r="F501" s="946">
        <v>0</v>
      </c>
      <c r="G501" s="840" t="s">
        <v>18760</v>
      </c>
      <c r="H501" s="840" t="s">
        <v>18752</v>
      </c>
    </row>
    <row r="502" spans="1:8" ht="72" x14ac:dyDescent="0.2">
      <c r="A502" s="945" t="s">
        <v>18790</v>
      </c>
      <c r="B502" s="847" t="s">
        <v>18791</v>
      </c>
      <c r="C502" s="840" t="s">
        <v>15306</v>
      </c>
      <c r="D502" s="946">
        <v>0</v>
      </c>
      <c r="E502" s="861" t="s">
        <v>18792</v>
      </c>
      <c r="F502" s="946">
        <v>0</v>
      </c>
      <c r="G502" s="840" t="s">
        <v>18755</v>
      </c>
      <c r="H502" s="840" t="s">
        <v>18752</v>
      </c>
    </row>
    <row r="503" spans="1:8" ht="120" x14ac:dyDescent="0.2">
      <c r="A503" s="945" t="s">
        <v>18793</v>
      </c>
      <c r="B503" s="847" t="s">
        <v>18772</v>
      </c>
      <c r="C503" s="840" t="s">
        <v>15306</v>
      </c>
      <c r="D503" s="946">
        <v>0</v>
      </c>
      <c r="E503" s="861" t="s">
        <v>15306</v>
      </c>
      <c r="F503" s="946">
        <v>13722.75</v>
      </c>
      <c r="G503" s="840" t="s">
        <v>18755</v>
      </c>
      <c r="H503" s="840" t="s">
        <v>18752</v>
      </c>
    </row>
    <row r="504" spans="1:8" ht="108" x14ac:dyDescent="0.2">
      <c r="A504" s="945" t="s">
        <v>18794</v>
      </c>
      <c r="B504" s="847" t="s">
        <v>18795</v>
      </c>
      <c r="C504" s="840" t="s">
        <v>15306</v>
      </c>
      <c r="D504" s="946">
        <v>0</v>
      </c>
      <c r="E504" s="861" t="s">
        <v>15306</v>
      </c>
      <c r="F504" s="946">
        <v>18880</v>
      </c>
      <c r="G504" s="840" t="s">
        <v>18760</v>
      </c>
      <c r="H504" s="840" t="s">
        <v>18752</v>
      </c>
    </row>
    <row r="505" spans="1:8" ht="48" x14ac:dyDescent="0.2">
      <c r="A505" s="945" t="s">
        <v>18796</v>
      </c>
      <c r="B505" s="840" t="s">
        <v>18797</v>
      </c>
      <c r="C505" s="840" t="s">
        <v>112</v>
      </c>
      <c r="D505" s="946">
        <v>25000</v>
      </c>
      <c r="E505" s="860" t="s">
        <v>15306</v>
      </c>
      <c r="F505" s="946">
        <v>0</v>
      </c>
      <c r="G505" s="840" t="s">
        <v>18798</v>
      </c>
      <c r="H505" s="840" t="s">
        <v>17571</v>
      </c>
    </row>
    <row r="506" spans="1:8" ht="48" x14ac:dyDescent="0.2">
      <c r="A506" s="945" t="s">
        <v>18799</v>
      </c>
      <c r="B506" s="840" t="s">
        <v>18800</v>
      </c>
      <c r="C506" s="840" t="s">
        <v>112</v>
      </c>
      <c r="D506" s="946">
        <v>71400</v>
      </c>
      <c r="E506" s="860" t="s">
        <v>15306</v>
      </c>
      <c r="F506" s="946">
        <v>0</v>
      </c>
      <c r="G506" s="840" t="s">
        <v>18798</v>
      </c>
      <c r="H506" s="840" t="s">
        <v>17571</v>
      </c>
    </row>
    <row r="507" spans="1:8" ht="36" x14ac:dyDescent="0.2">
      <c r="A507" s="945" t="s">
        <v>18801</v>
      </c>
      <c r="B507" s="840" t="s">
        <v>18802</v>
      </c>
      <c r="C507" s="840" t="s">
        <v>112</v>
      </c>
      <c r="D507" s="946">
        <v>99680</v>
      </c>
      <c r="E507" s="860" t="s">
        <v>15306</v>
      </c>
      <c r="F507" s="946">
        <v>0</v>
      </c>
      <c r="G507" s="840" t="s">
        <v>18798</v>
      </c>
      <c r="H507" s="840" t="s">
        <v>17571</v>
      </c>
    </row>
    <row r="508" spans="1:8" ht="36" x14ac:dyDescent="0.2">
      <c r="A508" s="945" t="s">
        <v>18803</v>
      </c>
      <c r="B508" s="840" t="s">
        <v>18804</v>
      </c>
      <c r="C508" s="840" t="s">
        <v>112</v>
      </c>
      <c r="D508" s="946">
        <v>98766</v>
      </c>
      <c r="E508" s="860" t="s">
        <v>15306</v>
      </c>
      <c r="F508" s="946">
        <v>0</v>
      </c>
      <c r="G508" s="840" t="s">
        <v>18798</v>
      </c>
      <c r="H508" s="840" t="s">
        <v>17571</v>
      </c>
    </row>
    <row r="509" spans="1:8" ht="24" x14ac:dyDescent="0.2">
      <c r="A509" s="945" t="s">
        <v>18805</v>
      </c>
      <c r="B509" s="840" t="s">
        <v>18806</v>
      </c>
      <c r="C509" s="840" t="s">
        <v>112</v>
      </c>
      <c r="D509" s="946">
        <v>50000</v>
      </c>
      <c r="E509" s="860" t="s">
        <v>15306</v>
      </c>
      <c r="F509" s="946">
        <v>0</v>
      </c>
      <c r="G509" s="840" t="s">
        <v>18798</v>
      </c>
      <c r="H509" s="840" t="s">
        <v>17571</v>
      </c>
    </row>
    <row r="510" spans="1:8" ht="36" x14ac:dyDescent="0.2">
      <c r="A510" s="945" t="s">
        <v>18807</v>
      </c>
      <c r="B510" s="840" t="s">
        <v>18808</v>
      </c>
      <c r="C510" s="840" t="s">
        <v>112</v>
      </c>
      <c r="D510" s="946">
        <v>33600</v>
      </c>
      <c r="E510" s="860" t="s">
        <v>15306</v>
      </c>
      <c r="F510" s="946">
        <v>0</v>
      </c>
      <c r="G510" s="840" t="s">
        <v>18798</v>
      </c>
      <c r="H510" s="840" t="s">
        <v>17571</v>
      </c>
    </row>
    <row r="511" spans="1:8" ht="36" x14ac:dyDescent="0.2">
      <c r="A511" s="945" t="s">
        <v>18809</v>
      </c>
      <c r="B511" s="840" t="s">
        <v>18810</v>
      </c>
      <c r="C511" s="840" t="s">
        <v>112</v>
      </c>
      <c r="D511" s="946">
        <v>72065</v>
      </c>
      <c r="E511" s="860" t="s">
        <v>15306</v>
      </c>
      <c r="F511" s="946">
        <v>0</v>
      </c>
      <c r="G511" s="840" t="s">
        <v>18798</v>
      </c>
      <c r="H511" s="840" t="s">
        <v>17571</v>
      </c>
    </row>
    <row r="512" spans="1:8" ht="36" x14ac:dyDescent="0.2">
      <c r="A512" s="945" t="s">
        <v>18811</v>
      </c>
      <c r="B512" s="840" t="s">
        <v>18812</v>
      </c>
      <c r="C512" s="840" t="s">
        <v>112</v>
      </c>
      <c r="D512" s="946">
        <v>32992.800000000003</v>
      </c>
      <c r="E512" s="860" t="s">
        <v>15306</v>
      </c>
      <c r="F512" s="946">
        <v>0</v>
      </c>
      <c r="G512" s="840" t="s">
        <v>18798</v>
      </c>
      <c r="H512" s="840" t="s">
        <v>17571</v>
      </c>
    </row>
    <row r="513" spans="1:8" ht="48" x14ac:dyDescent="0.2">
      <c r="A513" s="945" t="s">
        <v>18813</v>
      </c>
      <c r="B513" s="840" t="s">
        <v>18814</v>
      </c>
      <c r="C513" s="840" t="s">
        <v>112</v>
      </c>
      <c r="D513" s="946">
        <v>32244</v>
      </c>
      <c r="E513" s="860" t="s">
        <v>15306</v>
      </c>
      <c r="F513" s="946">
        <v>0</v>
      </c>
      <c r="G513" s="840" t="s">
        <v>18798</v>
      </c>
      <c r="H513" s="840" t="s">
        <v>17571</v>
      </c>
    </row>
    <row r="514" spans="1:8" ht="36" x14ac:dyDescent="0.2">
      <c r="A514" s="945" t="s">
        <v>18815</v>
      </c>
      <c r="B514" s="840" t="s">
        <v>18816</v>
      </c>
      <c r="C514" s="840" t="s">
        <v>112</v>
      </c>
      <c r="D514" s="946">
        <v>33200</v>
      </c>
      <c r="E514" s="860" t="s">
        <v>15306</v>
      </c>
      <c r="F514" s="946">
        <v>0</v>
      </c>
      <c r="G514" s="840" t="s">
        <v>18798</v>
      </c>
      <c r="H514" s="840" t="s">
        <v>17571</v>
      </c>
    </row>
    <row r="515" spans="1:8" ht="24" x14ac:dyDescent="0.2">
      <c r="A515" s="945" t="s">
        <v>18817</v>
      </c>
      <c r="B515" s="840" t="s">
        <v>18818</v>
      </c>
      <c r="C515" s="840" t="s">
        <v>112</v>
      </c>
      <c r="D515" s="946">
        <v>32000</v>
      </c>
      <c r="E515" s="860" t="s">
        <v>15306</v>
      </c>
      <c r="F515" s="946">
        <v>0</v>
      </c>
      <c r="G515" s="840" t="s">
        <v>18798</v>
      </c>
      <c r="H515" s="840" t="s">
        <v>17571</v>
      </c>
    </row>
    <row r="516" spans="1:8" ht="24" x14ac:dyDescent="0.2">
      <c r="A516" s="945" t="s">
        <v>18819</v>
      </c>
      <c r="B516" s="840" t="s">
        <v>18820</v>
      </c>
      <c r="C516" s="840" t="s">
        <v>112</v>
      </c>
      <c r="D516" s="946">
        <v>1281028.29</v>
      </c>
      <c r="E516" s="860" t="s">
        <v>15306</v>
      </c>
      <c r="F516" s="946">
        <v>0</v>
      </c>
      <c r="G516" s="840" t="s">
        <v>18798</v>
      </c>
      <c r="H516" s="840" t="s">
        <v>17571</v>
      </c>
    </row>
    <row r="517" spans="1:8" ht="36" x14ac:dyDescent="0.2">
      <c r="A517" s="945" t="s">
        <v>18821</v>
      </c>
      <c r="B517" s="840" t="s">
        <v>18822</v>
      </c>
      <c r="C517" s="840" t="s">
        <v>112</v>
      </c>
      <c r="D517" s="946">
        <v>390692.05</v>
      </c>
      <c r="E517" s="860" t="s">
        <v>15306</v>
      </c>
      <c r="F517" s="946">
        <v>0</v>
      </c>
      <c r="G517" s="840" t="s">
        <v>18798</v>
      </c>
      <c r="H517" s="840" t="s">
        <v>17571</v>
      </c>
    </row>
    <row r="518" spans="1:8" ht="36" x14ac:dyDescent="0.2">
      <c r="A518" s="945" t="s">
        <v>18823</v>
      </c>
      <c r="B518" s="840" t="s">
        <v>112</v>
      </c>
      <c r="C518" s="840" t="s">
        <v>18824</v>
      </c>
      <c r="D518" s="946">
        <v>20000</v>
      </c>
      <c r="E518" s="860" t="s">
        <v>15306</v>
      </c>
      <c r="F518" s="946">
        <v>0</v>
      </c>
      <c r="G518" s="840" t="s">
        <v>18798</v>
      </c>
      <c r="H518" s="840" t="s">
        <v>17571</v>
      </c>
    </row>
    <row r="519" spans="1:8" ht="24" x14ac:dyDescent="0.2">
      <c r="A519" s="945" t="s">
        <v>18825</v>
      </c>
      <c r="B519" s="840" t="s">
        <v>112</v>
      </c>
      <c r="C519" s="840" t="s">
        <v>18826</v>
      </c>
      <c r="D519" s="946">
        <v>14000</v>
      </c>
      <c r="E519" s="860" t="s">
        <v>15306</v>
      </c>
      <c r="F519" s="946">
        <v>0</v>
      </c>
      <c r="G519" s="840" t="s">
        <v>18798</v>
      </c>
      <c r="H519" s="840" t="s">
        <v>17571</v>
      </c>
    </row>
    <row r="520" spans="1:8" ht="36" x14ac:dyDescent="0.2">
      <c r="A520" s="945" t="s">
        <v>18827</v>
      </c>
      <c r="B520" s="840" t="s">
        <v>112</v>
      </c>
      <c r="C520" s="840" t="s">
        <v>18828</v>
      </c>
      <c r="D520" s="946">
        <v>32000</v>
      </c>
      <c r="E520" s="860" t="s">
        <v>15306</v>
      </c>
      <c r="F520" s="946">
        <v>0</v>
      </c>
      <c r="G520" s="840" t="s">
        <v>18798</v>
      </c>
      <c r="H520" s="840" t="s">
        <v>17571</v>
      </c>
    </row>
    <row r="521" spans="1:8" ht="48" x14ac:dyDescent="0.2">
      <c r="A521" s="945" t="s">
        <v>18829</v>
      </c>
      <c r="B521" s="840" t="s">
        <v>112</v>
      </c>
      <c r="C521" s="840" t="s">
        <v>18830</v>
      </c>
      <c r="D521" s="946">
        <v>28000</v>
      </c>
      <c r="E521" s="860" t="s">
        <v>15306</v>
      </c>
      <c r="F521" s="946">
        <v>0</v>
      </c>
      <c r="G521" s="840" t="s">
        <v>18798</v>
      </c>
      <c r="H521" s="840" t="s">
        <v>17571</v>
      </c>
    </row>
    <row r="522" spans="1:8" ht="48" x14ac:dyDescent="0.2">
      <c r="A522" s="945" t="s">
        <v>18831</v>
      </c>
      <c r="B522" s="840" t="s">
        <v>112</v>
      </c>
      <c r="C522" s="840" t="s">
        <v>18832</v>
      </c>
      <c r="D522" s="946">
        <v>6903</v>
      </c>
      <c r="E522" s="860" t="s">
        <v>15306</v>
      </c>
      <c r="F522" s="946">
        <v>0</v>
      </c>
      <c r="G522" s="840" t="s">
        <v>18798</v>
      </c>
      <c r="H522" s="840" t="s">
        <v>17571</v>
      </c>
    </row>
    <row r="523" spans="1:8" ht="48" x14ac:dyDescent="0.2">
      <c r="A523" s="945" t="s">
        <v>18833</v>
      </c>
      <c r="B523" s="840" t="s">
        <v>112</v>
      </c>
      <c r="C523" s="840" t="s">
        <v>18834</v>
      </c>
      <c r="D523" s="946">
        <v>25000</v>
      </c>
      <c r="E523" s="860" t="s">
        <v>15306</v>
      </c>
      <c r="F523" s="946">
        <v>0</v>
      </c>
      <c r="G523" s="840" t="s">
        <v>18798</v>
      </c>
      <c r="H523" s="840" t="s">
        <v>17571</v>
      </c>
    </row>
    <row r="524" spans="1:8" ht="48" x14ac:dyDescent="0.2">
      <c r="A524" s="945" t="s">
        <v>18835</v>
      </c>
      <c r="B524" s="840" t="s">
        <v>112</v>
      </c>
      <c r="C524" s="840" t="s">
        <v>18836</v>
      </c>
      <c r="D524" s="946">
        <v>12800</v>
      </c>
      <c r="E524" s="860" t="s">
        <v>15306</v>
      </c>
      <c r="F524" s="946">
        <v>0</v>
      </c>
      <c r="G524" s="840" t="s">
        <v>18798</v>
      </c>
      <c r="H524" s="840" t="s">
        <v>17571</v>
      </c>
    </row>
    <row r="525" spans="1:8" ht="48" x14ac:dyDescent="0.2">
      <c r="A525" s="945" t="s">
        <v>18837</v>
      </c>
      <c r="B525" s="840" t="s">
        <v>112</v>
      </c>
      <c r="C525" s="840" t="s">
        <v>18838</v>
      </c>
      <c r="D525" s="946">
        <v>16000</v>
      </c>
      <c r="E525" s="860" t="s">
        <v>15306</v>
      </c>
      <c r="F525" s="946">
        <v>0</v>
      </c>
      <c r="G525" s="840" t="s">
        <v>18798</v>
      </c>
      <c r="H525" s="840" t="s">
        <v>17571</v>
      </c>
    </row>
    <row r="526" spans="1:8" ht="24" x14ac:dyDescent="0.2">
      <c r="A526" s="945" t="s">
        <v>18839</v>
      </c>
      <c r="B526" s="840" t="s">
        <v>112</v>
      </c>
      <c r="C526" s="840" t="s">
        <v>18840</v>
      </c>
      <c r="D526" s="946">
        <v>18000</v>
      </c>
      <c r="E526" s="860" t="s">
        <v>15306</v>
      </c>
      <c r="F526" s="946">
        <v>0</v>
      </c>
      <c r="G526" s="840" t="s">
        <v>18798</v>
      </c>
      <c r="H526" s="840" t="s">
        <v>17571</v>
      </c>
    </row>
    <row r="527" spans="1:8" ht="36" x14ac:dyDescent="0.2">
      <c r="A527" s="945" t="s">
        <v>18841</v>
      </c>
      <c r="B527" s="840" t="s">
        <v>112</v>
      </c>
      <c r="C527" s="840" t="s">
        <v>18842</v>
      </c>
      <c r="D527" s="946">
        <v>15000</v>
      </c>
      <c r="E527" s="860" t="s">
        <v>15306</v>
      </c>
      <c r="F527" s="946">
        <v>0</v>
      </c>
      <c r="G527" s="840" t="s">
        <v>18798</v>
      </c>
      <c r="H527" s="840" t="s">
        <v>17571</v>
      </c>
    </row>
    <row r="528" spans="1:8" ht="72" x14ac:dyDescent="0.2">
      <c r="A528" s="945" t="s">
        <v>18843</v>
      </c>
      <c r="B528" s="840" t="s">
        <v>112</v>
      </c>
      <c r="C528" s="840" t="s">
        <v>18844</v>
      </c>
      <c r="D528" s="946">
        <v>39000</v>
      </c>
      <c r="E528" s="860" t="s">
        <v>15306</v>
      </c>
      <c r="F528" s="946">
        <v>0</v>
      </c>
      <c r="G528" s="840" t="s">
        <v>18798</v>
      </c>
      <c r="H528" s="840" t="s">
        <v>17571</v>
      </c>
    </row>
    <row r="529" spans="1:8" ht="48" x14ac:dyDescent="0.2">
      <c r="A529" s="945" t="s">
        <v>18845</v>
      </c>
      <c r="B529" s="840" t="s">
        <v>112</v>
      </c>
      <c r="C529" s="840" t="s">
        <v>18846</v>
      </c>
      <c r="D529" s="946">
        <v>9000</v>
      </c>
      <c r="E529" s="860" t="s">
        <v>15306</v>
      </c>
      <c r="F529" s="946">
        <v>0</v>
      </c>
      <c r="G529" s="840" t="s">
        <v>18798</v>
      </c>
      <c r="H529" s="840" t="s">
        <v>17571</v>
      </c>
    </row>
    <row r="530" spans="1:8" ht="36" x14ac:dyDescent="0.2">
      <c r="A530" s="945" t="s">
        <v>18847</v>
      </c>
      <c r="B530" s="840" t="s">
        <v>18820</v>
      </c>
      <c r="C530" s="840" t="s">
        <v>112</v>
      </c>
      <c r="D530" s="946">
        <v>0</v>
      </c>
      <c r="E530" s="957" t="s">
        <v>18848</v>
      </c>
      <c r="F530" s="946">
        <v>0</v>
      </c>
      <c r="G530" s="840" t="s">
        <v>18798</v>
      </c>
      <c r="H530" s="840" t="s">
        <v>17571</v>
      </c>
    </row>
    <row r="531" spans="1:8" ht="48" x14ac:dyDescent="0.2">
      <c r="A531" s="945" t="s">
        <v>18849</v>
      </c>
      <c r="B531" s="840" t="s">
        <v>18850</v>
      </c>
      <c r="C531" s="840" t="s">
        <v>112</v>
      </c>
      <c r="D531" s="946">
        <v>0</v>
      </c>
      <c r="E531" s="957" t="s">
        <v>18654</v>
      </c>
      <c r="F531" s="946">
        <v>10000</v>
      </c>
      <c r="G531" s="840" t="s">
        <v>18798</v>
      </c>
      <c r="H531" s="840" t="s">
        <v>17571</v>
      </c>
    </row>
    <row r="532" spans="1:8" ht="60" x14ac:dyDescent="0.2">
      <c r="A532" s="945" t="s">
        <v>18851</v>
      </c>
      <c r="B532" s="840" t="s">
        <v>112</v>
      </c>
      <c r="C532" s="840" t="s">
        <v>18852</v>
      </c>
      <c r="D532" s="946">
        <v>0</v>
      </c>
      <c r="E532" s="957" t="s">
        <v>18654</v>
      </c>
      <c r="F532" s="946">
        <v>20000</v>
      </c>
      <c r="G532" s="840" t="s">
        <v>18798</v>
      </c>
      <c r="H532" s="840" t="s">
        <v>17571</v>
      </c>
    </row>
    <row r="533" spans="1:8" ht="60" x14ac:dyDescent="0.2">
      <c r="A533" s="945" t="s">
        <v>18853</v>
      </c>
      <c r="B533" s="840" t="s">
        <v>112</v>
      </c>
      <c r="C533" s="840" t="s">
        <v>18854</v>
      </c>
      <c r="D533" s="946">
        <v>0</v>
      </c>
      <c r="E533" s="957" t="s">
        <v>18654</v>
      </c>
      <c r="F533" s="946">
        <v>32400</v>
      </c>
      <c r="G533" s="840" t="s">
        <v>18798</v>
      </c>
      <c r="H533" s="840" t="s">
        <v>17571</v>
      </c>
    </row>
    <row r="534" spans="1:8" ht="36" x14ac:dyDescent="0.2">
      <c r="A534" s="945" t="s">
        <v>18855</v>
      </c>
      <c r="B534" s="840" t="s">
        <v>112</v>
      </c>
      <c r="C534" s="840" t="s">
        <v>18828</v>
      </c>
      <c r="D534" s="946">
        <v>0</v>
      </c>
      <c r="E534" s="957" t="s">
        <v>18856</v>
      </c>
      <c r="F534" s="946">
        <v>24000</v>
      </c>
      <c r="G534" s="840" t="s">
        <v>18798</v>
      </c>
      <c r="H534" s="840" t="s">
        <v>17571</v>
      </c>
    </row>
    <row r="535" spans="1:8" ht="48" x14ac:dyDescent="0.2">
      <c r="A535" s="945" t="s">
        <v>18857</v>
      </c>
      <c r="B535" s="840" t="s">
        <v>112</v>
      </c>
      <c r="C535" s="840" t="s">
        <v>18858</v>
      </c>
      <c r="D535" s="946">
        <v>0</v>
      </c>
      <c r="E535" s="957" t="s">
        <v>18654</v>
      </c>
      <c r="F535" s="946">
        <v>26000</v>
      </c>
      <c r="G535" s="840" t="s">
        <v>18798</v>
      </c>
      <c r="H535" s="840" t="s">
        <v>17571</v>
      </c>
    </row>
    <row r="536" spans="1:8" ht="48" x14ac:dyDescent="0.2">
      <c r="A536" s="945" t="s">
        <v>18859</v>
      </c>
      <c r="B536" s="840" t="s">
        <v>112</v>
      </c>
      <c r="C536" s="840" t="s">
        <v>18860</v>
      </c>
      <c r="D536" s="946">
        <v>0</v>
      </c>
      <c r="E536" s="957" t="s">
        <v>18861</v>
      </c>
      <c r="F536" s="946">
        <v>34000</v>
      </c>
      <c r="G536" s="840" t="s">
        <v>18798</v>
      </c>
      <c r="H536" s="840" t="s">
        <v>17571</v>
      </c>
    </row>
    <row r="537" spans="1:8" ht="60" x14ac:dyDescent="0.2">
      <c r="A537" s="945" t="s">
        <v>18862</v>
      </c>
      <c r="B537" s="840" t="s">
        <v>112</v>
      </c>
      <c r="C537" s="840" t="s">
        <v>18863</v>
      </c>
      <c r="D537" s="946">
        <v>0</v>
      </c>
      <c r="E537" s="957" t="s">
        <v>18654</v>
      </c>
      <c r="F537" s="946">
        <v>25000</v>
      </c>
      <c r="G537" s="840" t="s">
        <v>18798</v>
      </c>
      <c r="H537" s="840" t="s">
        <v>17571</v>
      </c>
    </row>
    <row r="538" spans="1:8" ht="72" x14ac:dyDescent="0.2">
      <c r="A538" s="945" t="s">
        <v>18864</v>
      </c>
      <c r="B538" s="840" t="s">
        <v>112</v>
      </c>
      <c r="C538" s="840" t="s">
        <v>18865</v>
      </c>
      <c r="D538" s="946">
        <v>0</v>
      </c>
      <c r="E538" s="957" t="s">
        <v>18866</v>
      </c>
      <c r="F538" s="946">
        <v>0</v>
      </c>
      <c r="G538" s="840" t="s">
        <v>18798</v>
      </c>
      <c r="H538" s="840" t="s">
        <v>17571</v>
      </c>
    </row>
    <row r="539" spans="1:8" ht="60" x14ac:dyDescent="0.2">
      <c r="A539" s="945" t="s">
        <v>18867</v>
      </c>
      <c r="B539" s="840" t="s">
        <v>112</v>
      </c>
      <c r="C539" s="840" t="s">
        <v>18832</v>
      </c>
      <c r="D539" s="946">
        <v>0</v>
      </c>
      <c r="E539" s="957" t="s">
        <v>18654</v>
      </c>
      <c r="F539" s="946">
        <v>54000</v>
      </c>
      <c r="G539" s="840" t="s">
        <v>18798</v>
      </c>
      <c r="H539" s="840" t="s">
        <v>17571</v>
      </c>
    </row>
    <row r="540" spans="1:8" ht="48" x14ac:dyDescent="0.2">
      <c r="A540" s="945" t="s">
        <v>18868</v>
      </c>
      <c r="B540" s="840" t="s">
        <v>112</v>
      </c>
      <c r="C540" s="840" t="s">
        <v>18869</v>
      </c>
      <c r="D540" s="946">
        <v>0</v>
      </c>
      <c r="E540" s="957" t="s">
        <v>18654</v>
      </c>
      <c r="F540" s="946">
        <v>18000</v>
      </c>
      <c r="G540" s="840" t="s">
        <v>18798</v>
      </c>
      <c r="H540" s="840" t="s">
        <v>17571</v>
      </c>
    </row>
    <row r="541" spans="1:8" ht="60" x14ac:dyDescent="0.2">
      <c r="A541" s="945" t="s">
        <v>18870</v>
      </c>
      <c r="B541" s="840" t="s">
        <v>112</v>
      </c>
      <c r="C541" s="840" t="s">
        <v>18838</v>
      </c>
      <c r="D541" s="946">
        <v>0</v>
      </c>
      <c r="E541" s="957" t="s">
        <v>18871</v>
      </c>
      <c r="F541" s="946">
        <v>24000</v>
      </c>
      <c r="G541" s="840" t="s">
        <v>18798</v>
      </c>
      <c r="H541" s="840" t="s">
        <v>17571</v>
      </c>
    </row>
    <row r="542" spans="1:8" ht="36" x14ac:dyDescent="0.2">
      <c r="A542" s="945" t="s">
        <v>18872</v>
      </c>
      <c r="B542" s="840" t="s">
        <v>112</v>
      </c>
      <c r="C542" s="840" t="s">
        <v>18873</v>
      </c>
      <c r="D542" s="946">
        <v>0</v>
      </c>
      <c r="E542" s="957" t="s">
        <v>18654</v>
      </c>
      <c r="F542" s="946">
        <v>34000</v>
      </c>
      <c r="G542" s="840" t="s">
        <v>18798</v>
      </c>
      <c r="H542" s="840" t="s">
        <v>17571</v>
      </c>
    </row>
    <row r="543" spans="1:8" ht="60" x14ac:dyDescent="0.2">
      <c r="A543" s="945" t="s">
        <v>18874</v>
      </c>
      <c r="B543" s="840" t="s">
        <v>112</v>
      </c>
      <c r="C543" s="840" t="s">
        <v>18875</v>
      </c>
      <c r="D543" s="946">
        <v>0</v>
      </c>
      <c r="E543" s="957" t="s">
        <v>18654</v>
      </c>
      <c r="F543" s="946">
        <v>20000</v>
      </c>
      <c r="G543" s="840" t="s">
        <v>18798</v>
      </c>
      <c r="H543" s="840" t="s">
        <v>17571</v>
      </c>
    </row>
    <row r="544" spans="1:8" ht="60" x14ac:dyDescent="0.2">
      <c r="A544" s="945" t="s">
        <v>18876</v>
      </c>
      <c r="B544" s="840" t="s">
        <v>112</v>
      </c>
      <c r="C544" s="840" t="s">
        <v>18877</v>
      </c>
      <c r="D544" s="946">
        <v>0</v>
      </c>
      <c r="E544" s="957" t="s">
        <v>18654</v>
      </c>
      <c r="F544" s="946">
        <v>18000</v>
      </c>
      <c r="G544" s="840" t="s">
        <v>18798</v>
      </c>
      <c r="H544" s="840" t="s">
        <v>17571</v>
      </c>
    </row>
    <row r="545" spans="1:8" ht="24" x14ac:dyDescent="0.2">
      <c r="A545" s="945" t="s">
        <v>18878</v>
      </c>
      <c r="B545" s="840" t="s">
        <v>112</v>
      </c>
      <c r="C545" s="840" t="s">
        <v>18879</v>
      </c>
      <c r="D545" s="946">
        <v>0</v>
      </c>
      <c r="E545" s="957" t="s">
        <v>17637</v>
      </c>
      <c r="F545" s="946">
        <v>46000</v>
      </c>
      <c r="G545" s="840" t="s">
        <v>18798</v>
      </c>
      <c r="H545" s="840" t="s">
        <v>17571</v>
      </c>
    </row>
    <row r="546" spans="1:8" ht="48" x14ac:dyDescent="0.2">
      <c r="A546" s="958" t="s">
        <v>18880</v>
      </c>
      <c r="B546" s="959" t="s">
        <v>18881</v>
      </c>
      <c r="C546" s="847" t="s">
        <v>112</v>
      </c>
      <c r="D546" s="946">
        <v>0</v>
      </c>
      <c r="E546" s="960" t="s">
        <v>18882</v>
      </c>
      <c r="F546" s="946">
        <v>0</v>
      </c>
      <c r="G546" s="958" t="s">
        <v>15306</v>
      </c>
      <c r="H546" s="860" t="s">
        <v>17571</v>
      </c>
    </row>
    <row r="547" spans="1:8" ht="96" x14ac:dyDescent="0.2">
      <c r="A547" s="958" t="s">
        <v>18883</v>
      </c>
      <c r="B547" s="959" t="s">
        <v>18884</v>
      </c>
      <c r="C547" s="847" t="s">
        <v>112</v>
      </c>
      <c r="D547" s="946">
        <v>0</v>
      </c>
      <c r="E547" s="960" t="s">
        <v>18885</v>
      </c>
      <c r="F547" s="946">
        <v>0</v>
      </c>
      <c r="G547" s="958" t="s">
        <v>15306</v>
      </c>
      <c r="H547" s="860" t="s">
        <v>17571</v>
      </c>
    </row>
    <row r="548" spans="1:8" ht="60" x14ac:dyDescent="0.2">
      <c r="A548" s="958" t="s">
        <v>18886</v>
      </c>
      <c r="B548" s="959" t="s">
        <v>18887</v>
      </c>
      <c r="C548" s="847" t="s">
        <v>112</v>
      </c>
      <c r="D548" s="946">
        <v>0</v>
      </c>
      <c r="E548" s="960" t="s">
        <v>18888</v>
      </c>
      <c r="F548" s="946">
        <v>0</v>
      </c>
      <c r="G548" s="958" t="s">
        <v>15306</v>
      </c>
      <c r="H548" s="860" t="s">
        <v>17571</v>
      </c>
    </row>
    <row r="549" spans="1:8" ht="60" x14ac:dyDescent="0.2">
      <c r="A549" s="958" t="s">
        <v>18889</v>
      </c>
      <c r="B549" s="959" t="s">
        <v>18890</v>
      </c>
      <c r="C549" s="847" t="s">
        <v>112</v>
      </c>
      <c r="D549" s="946">
        <v>0</v>
      </c>
      <c r="E549" s="960" t="s">
        <v>18885</v>
      </c>
      <c r="F549" s="946">
        <v>0</v>
      </c>
      <c r="G549" s="958" t="s">
        <v>15306</v>
      </c>
      <c r="H549" s="860" t="s">
        <v>17571</v>
      </c>
    </row>
    <row r="550" spans="1:8" ht="24" x14ac:dyDescent="0.2">
      <c r="A550" s="958" t="s">
        <v>18891</v>
      </c>
      <c r="B550" s="959" t="s">
        <v>15306</v>
      </c>
      <c r="C550" s="847" t="s">
        <v>15306</v>
      </c>
      <c r="D550" s="946">
        <v>0</v>
      </c>
      <c r="E550" s="960" t="s">
        <v>15306</v>
      </c>
      <c r="F550" s="946">
        <v>204345.26</v>
      </c>
      <c r="G550" s="958" t="s">
        <v>15306</v>
      </c>
      <c r="H550" s="860" t="s">
        <v>17571</v>
      </c>
    </row>
    <row r="551" spans="1:8" ht="48" x14ac:dyDescent="0.2">
      <c r="A551" s="958" t="s">
        <v>18892</v>
      </c>
      <c r="B551" s="847" t="s">
        <v>15306</v>
      </c>
      <c r="C551" s="847" t="s">
        <v>15306</v>
      </c>
      <c r="D551" s="946">
        <v>0</v>
      </c>
      <c r="E551" s="860" t="s">
        <v>15306</v>
      </c>
      <c r="F551" s="946">
        <v>389597.35</v>
      </c>
      <c r="G551" s="958" t="s">
        <v>15306</v>
      </c>
      <c r="H551" s="860" t="s">
        <v>17571</v>
      </c>
    </row>
    <row r="552" spans="1:8" ht="48" x14ac:dyDescent="0.2">
      <c r="A552" s="958" t="s">
        <v>18893</v>
      </c>
      <c r="B552" s="847" t="s">
        <v>15306</v>
      </c>
      <c r="C552" s="847" t="s">
        <v>15306</v>
      </c>
      <c r="D552" s="946">
        <v>0</v>
      </c>
      <c r="E552" s="860" t="s">
        <v>15306</v>
      </c>
      <c r="F552" s="946">
        <v>361425.21</v>
      </c>
      <c r="G552" s="958" t="s">
        <v>15306</v>
      </c>
      <c r="H552" s="860" t="s">
        <v>17571</v>
      </c>
    </row>
    <row r="553" spans="1:8" ht="36" x14ac:dyDescent="0.2">
      <c r="A553" s="958" t="s">
        <v>18894</v>
      </c>
      <c r="B553" s="847" t="s">
        <v>15306</v>
      </c>
      <c r="C553" s="847" t="s">
        <v>15306</v>
      </c>
      <c r="D553" s="946">
        <v>0</v>
      </c>
      <c r="E553" s="860" t="s">
        <v>15306</v>
      </c>
      <c r="F553" s="946">
        <v>15600</v>
      </c>
      <c r="G553" s="958" t="s">
        <v>15306</v>
      </c>
      <c r="H553" s="860" t="s">
        <v>17571</v>
      </c>
    </row>
    <row r="554" spans="1:8" ht="36" x14ac:dyDescent="0.2">
      <c r="A554" s="958" t="s">
        <v>18895</v>
      </c>
      <c r="B554" s="847" t="s">
        <v>15306</v>
      </c>
      <c r="C554" s="847" t="s">
        <v>15306</v>
      </c>
      <c r="D554" s="946">
        <v>0</v>
      </c>
      <c r="E554" s="860" t="s">
        <v>15306</v>
      </c>
      <c r="F554" s="946">
        <v>3540</v>
      </c>
      <c r="G554" s="958" t="s">
        <v>15306</v>
      </c>
      <c r="H554" s="860" t="s">
        <v>17571</v>
      </c>
    </row>
    <row r="555" spans="1:8" ht="36" x14ac:dyDescent="0.2">
      <c r="A555" s="958" t="s">
        <v>18896</v>
      </c>
      <c r="B555" s="847" t="s">
        <v>15306</v>
      </c>
      <c r="C555" s="847" t="s">
        <v>15306</v>
      </c>
      <c r="D555" s="946">
        <v>0</v>
      </c>
      <c r="E555" s="860" t="s">
        <v>15306</v>
      </c>
      <c r="F555" s="946">
        <v>32000</v>
      </c>
      <c r="G555" s="958" t="s">
        <v>15306</v>
      </c>
      <c r="H555" s="860" t="s">
        <v>17571</v>
      </c>
    </row>
    <row r="556" spans="1:8" ht="36.75" thickBot="1" x14ac:dyDescent="0.25">
      <c r="A556" s="961" t="s">
        <v>18897</v>
      </c>
      <c r="B556" s="863" t="s">
        <v>15306</v>
      </c>
      <c r="C556" s="863" t="s">
        <v>15306</v>
      </c>
      <c r="D556" s="962">
        <v>0</v>
      </c>
      <c r="E556" s="864" t="s">
        <v>15306</v>
      </c>
      <c r="F556" s="963">
        <v>33000</v>
      </c>
      <c r="G556" s="961" t="s">
        <v>15306</v>
      </c>
      <c r="H556" s="864" t="s">
        <v>17571</v>
      </c>
    </row>
    <row r="557" spans="1:8" ht="12.75" thickBot="1" x14ac:dyDescent="0.25">
      <c r="A557" s="30" t="s">
        <v>44</v>
      </c>
      <c r="B557" s="964"/>
      <c r="C557" s="964"/>
      <c r="D557" s="965"/>
      <c r="E557" s="965"/>
      <c r="F557" s="965"/>
      <c r="G557" s="965"/>
      <c r="H557" s="966"/>
    </row>
    <row r="558" spans="1:8" x14ac:dyDescent="0.2">
      <c r="A558" s="967"/>
      <c r="B558" s="967"/>
      <c r="C558" s="967"/>
      <c r="D558" s="227"/>
      <c r="E558" s="227"/>
      <c r="F558" s="227"/>
      <c r="G558" s="73"/>
      <c r="H558" s="73"/>
    </row>
    <row r="559" spans="1:8" x14ac:dyDescent="0.2">
      <c r="A559" s="859" t="s">
        <v>59</v>
      </c>
      <c r="B559" s="859"/>
      <c r="C559" s="859"/>
      <c r="D559" s="227"/>
      <c r="E559" s="227"/>
      <c r="F559" s="227"/>
      <c r="G559" s="73"/>
      <c r="H559" s="73"/>
    </row>
    <row r="560" spans="1:8" x14ac:dyDescent="0.2">
      <c r="A560" s="427" t="s">
        <v>19528</v>
      </c>
      <c r="B560" s="427"/>
      <c r="C560" s="427"/>
      <c r="D560" s="227"/>
      <c r="E560" s="227"/>
      <c r="F560" s="227"/>
      <c r="G560" s="73"/>
      <c r="H560" s="73"/>
    </row>
  </sheetData>
  <mergeCells count="5">
    <mergeCell ref="B4:B5"/>
    <mergeCell ref="H4:H5"/>
    <mergeCell ref="A4:A5"/>
    <mergeCell ref="G4:G5"/>
    <mergeCell ref="C4:C5"/>
  </mergeCells>
  <phoneticPr fontId="0" type="noConversion"/>
  <printOptions horizontalCentered="1"/>
  <pageMargins left="0.39370078740157483" right="0.39370078740157483" top="0.78740157480314965" bottom="0.78740157480314965" header="0.31496062992125984" footer="0.31496062992125984"/>
  <pageSetup paperSize="9" scale="48" fitToHeight="30" orientation="portrait"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REPÚBLICA&amp;R&amp;P de &amp;N</oddFooter>
  </headerFooter>
  <colBreaks count="1" manualBreakCount="1">
    <brk id="8"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pageSetUpPr fitToPage="1"/>
  </sheetPr>
  <dimension ref="A1:V122"/>
  <sheetViews>
    <sheetView showGridLines="0" view="pageBreakPreview" zoomScaleNormal="100" zoomScaleSheetLayoutView="100" zoomScalePageLayoutView="85" workbookViewId="0">
      <selection sqref="A1:H122"/>
    </sheetView>
  </sheetViews>
  <sheetFormatPr baseColWidth="10" defaultColWidth="11.42578125" defaultRowHeight="12" x14ac:dyDescent="0.2"/>
  <cols>
    <col min="1" max="1" width="42" style="203" bestFit="1" customWidth="1"/>
    <col min="2" max="2" width="50.5703125" style="203" customWidth="1"/>
    <col min="3" max="3" width="35.42578125" style="203" customWidth="1"/>
    <col min="4" max="8" width="15.5703125" style="203" customWidth="1"/>
    <col min="9" max="16384" width="11.42578125" style="203"/>
  </cols>
  <sheetData>
    <row r="1" spans="1:22" s="221" customFormat="1" ht="15.75" x14ac:dyDescent="0.25">
      <c r="A1" s="969" t="s">
        <v>420</v>
      </c>
      <c r="B1" s="222"/>
      <c r="C1" s="222"/>
      <c r="D1" s="222"/>
      <c r="E1" s="222"/>
      <c r="F1" s="222"/>
      <c r="G1" s="222"/>
      <c r="H1" s="222"/>
    </row>
    <row r="2" spans="1:22" s="220" customFormat="1" ht="15.75" x14ac:dyDescent="0.2">
      <c r="A2" s="200" t="s">
        <v>457</v>
      </c>
      <c r="B2" s="76"/>
      <c r="C2" s="76"/>
      <c r="D2" s="76"/>
      <c r="E2" s="76"/>
      <c r="F2" s="76"/>
      <c r="G2" s="76"/>
      <c r="H2" s="76"/>
      <c r="I2" s="76"/>
      <c r="J2" s="76"/>
      <c r="K2" s="76"/>
      <c r="L2" s="76"/>
      <c r="M2" s="76"/>
      <c r="N2" s="76"/>
      <c r="O2" s="76"/>
      <c r="P2" s="76"/>
      <c r="Q2" s="76"/>
      <c r="R2" s="76"/>
      <c r="S2" s="76"/>
      <c r="T2" s="76"/>
      <c r="U2" s="76"/>
      <c r="V2" s="76"/>
    </row>
    <row r="3" spans="1:22" ht="12.75" thickBot="1" x14ac:dyDescent="0.25"/>
    <row r="4" spans="1:22" ht="15" customHeight="1" thickBot="1" x14ac:dyDescent="0.25">
      <c r="A4" s="1109" t="s">
        <v>361</v>
      </c>
      <c r="B4" s="1109" t="s">
        <v>114</v>
      </c>
      <c r="C4" s="1107" t="s">
        <v>360</v>
      </c>
      <c r="D4" s="1108"/>
      <c r="E4" s="1108"/>
      <c r="F4" s="1108"/>
      <c r="G4" s="1108"/>
      <c r="H4" s="1108"/>
    </row>
    <row r="5" spans="1:22" s="216" customFormat="1" ht="15" customHeight="1" thickBot="1" x14ac:dyDescent="0.25">
      <c r="A5" s="1110"/>
      <c r="B5" s="1110"/>
      <c r="C5" s="219" t="s">
        <v>359</v>
      </c>
      <c r="D5" s="418" t="s">
        <v>358</v>
      </c>
      <c r="E5" s="218" t="s">
        <v>357</v>
      </c>
      <c r="F5" s="217" t="s">
        <v>356</v>
      </c>
      <c r="G5" s="217" t="s">
        <v>18898</v>
      </c>
      <c r="H5" s="217" t="s">
        <v>18899</v>
      </c>
    </row>
    <row r="6" spans="1:22" x14ac:dyDescent="0.2">
      <c r="A6" s="215"/>
      <c r="B6" s="214"/>
      <c r="C6" s="212"/>
      <c r="D6" s="968"/>
      <c r="E6" s="213"/>
      <c r="F6" s="212"/>
      <c r="G6" s="212"/>
      <c r="H6" s="212"/>
    </row>
    <row r="7" spans="1:22" x14ac:dyDescent="0.2">
      <c r="A7" s="209" t="s">
        <v>45</v>
      </c>
      <c r="B7" s="208" t="s">
        <v>18900</v>
      </c>
      <c r="C7" s="212" t="s">
        <v>18901</v>
      </c>
      <c r="D7" s="968" t="s">
        <v>18902</v>
      </c>
      <c r="E7" s="213">
        <v>2002</v>
      </c>
      <c r="F7" s="212" t="s">
        <v>41</v>
      </c>
      <c r="G7" s="212">
        <v>0</v>
      </c>
      <c r="H7" s="212">
        <v>0</v>
      </c>
    </row>
    <row r="8" spans="1:22" x14ac:dyDescent="0.2">
      <c r="A8" s="209" t="s">
        <v>46</v>
      </c>
      <c r="B8" s="208" t="s">
        <v>18900</v>
      </c>
      <c r="C8" s="212" t="s">
        <v>18901</v>
      </c>
      <c r="D8" s="968" t="s">
        <v>18903</v>
      </c>
      <c r="E8" s="213" t="s">
        <v>18904</v>
      </c>
      <c r="F8" s="212" t="s">
        <v>41</v>
      </c>
      <c r="G8" s="212">
        <v>860027.59</v>
      </c>
      <c r="H8" s="212">
        <v>1527080.1</v>
      </c>
    </row>
    <row r="9" spans="1:22" x14ac:dyDescent="0.2">
      <c r="A9" s="209" t="s">
        <v>46</v>
      </c>
      <c r="B9" s="208" t="s">
        <v>18900</v>
      </c>
      <c r="C9" s="212" t="s">
        <v>18901</v>
      </c>
      <c r="D9" s="968" t="s">
        <v>18905</v>
      </c>
      <c r="E9" s="213" t="s">
        <v>18906</v>
      </c>
      <c r="F9" s="212" t="s">
        <v>41</v>
      </c>
      <c r="G9" s="212">
        <v>732221.9</v>
      </c>
      <c r="H9" s="212">
        <v>807196.14</v>
      </c>
    </row>
    <row r="10" spans="1:22" x14ac:dyDescent="0.2">
      <c r="A10" s="209" t="s">
        <v>46</v>
      </c>
      <c r="B10" s="208" t="s">
        <v>18900</v>
      </c>
      <c r="C10" s="212" t="s">
        <v>18901</v>
      </c>
      <c r="D10" s="968" t="s">
        <v>18907</v>
      </c>
      <c r="E10" s="213" t="s">
        <v>18906</v>
      </c>
      <c r="F10" s="212" t="s">
        <v>41</v>
      </c>
      <c r="G10" s="212">
        <v>11848.1</v>
      </c>
      <c r="H10" s="212">
        <v>26739.9</v>
      </c>
    </row>
    <row r="11" spans="1:22" x14ac:dyDescent="0.2">
      <c r="A11" s="209" t="s">
        <v>46</v>
      </c>
      <c r="B11" s="208" t="s">
        <v>18900</v>
      </c>
      <c r="C11" s="212" t="s">
        <v>18901</v>
      </c>
      <c r="D11" s="968" t="s">
        <v>18908</v>
      </c>
      <c r="E11" s="213" t="s">
        <v>18906</v>
      </c>
      <c r="F11" s="212" t="s">
        <v>41</v>
      </c>
      <c r="G11" s="212">
        <v>48412714.640000001</v>
      </c>
      <c r="H11" s="212">
        <v>50388009.729999997</v>
      </c>
    </row>
    <row r="12" spans="1:22" x14ac:dyDescent="0.2">
      <c r="A12" s="209" t="s">
        <v>46</v>
      </c>
      <c r="B12" s="208" t="s">
        <v>18900</v>
      </c>
      <c r="C12" s="212" t="s">
        <v>18901</v>
      </c>
      <c r="D12" s="968" t="s">
        <v>18909</v>
      </c>
      <c r="E12" s="213" t="s">
        <v>18906</v>
      </c>
      <c r="F12" s="212" t="s">
        <v>41</v>
      </c>
      <c r="G12" s="212">
        <v>2588719.2200000002</v>
      </c>
      <c r="H12" s="212">
        <v>65209.42</v>
      </c>
    </row>
    <row r="13" spans="1:22" x14ac:dyDescent="0.2">
      <c r="A13" s="209" t="s">
        <v>46</v>
      </c>
      <c r="B13" s="208" t="s">
        <v>18900</v>
      </c>
      <c r="C13" s="212" t="s">
        <v>18901</v>
      </c>
      <c r="D13" s="968" t="s">
        <v>18910</v>
      </c>
      <c r="E13" s="213" t="s">
        <v>18906</v>
      </c>
      <c r="F13" s="212" t="s">
        <v>41</v>
      </c>
      <c r="G13" s="212">
        <v>12582577.779999999</v>
      </c>
      <c r="H13" s="212">
        <v>286682218.57999998</v>
      </c>
    </row>
    <row r="14" spans="1:22" x14ac:dyDescent="0.2">
      <c r="A14" s="209" t="s">
        <v>46</v>
      </c>
      <c r="B14" s="208" t="s">
        <v>18900</v>
      </c>
      <c r="C14" s="212" t="s">
        <v>18901</v>
      </c>
      <c r="D14" s="968" t="s">
        <v>18911</v>
      </c>
      <c r="E14" s="213" t="s">
        <v>18912</v>
      </c>
      <c r="F14" s="212" t="s">
        <v>18913</v>
      </c>
      <c r="G14" s="212">
        <v>19577144.289999999</v>
      </c>
      <c r="H14" s="212">
        <v>19581249.43</v>
      </c>
    </row>
    <row r="15" spans="1:22" x14ac:dyDescent="0.2">
      <c r="A15" s="209" t="s">
        <v>46</v>
      </c>
      <c r="B15" s="208" t="s">
        <v>18900</v>
      </c>
      <c r="C15" s="212" t="s">
        <v>18901</v>
      </c>
      <c r="D15" s="968" t="s">
        <v>18914</v>
      </c>
      <c r="E15" s="213" t="s">
        <v>18915</v>
      </c>
      <c r="F15" s="212" t="s">
        <v>41</v>
      </c>
      <c r="G15" s="212">
        <v>1219736.18</v>
      </c>
      <c r="H15" s="212">
        <v>2571979.96</v>
      </c>
    </row>
    <row r="16" spans="1:22" x14ac:dyDescent="0.2">
      <c r="A16" s="209" t="s">
        <v>46</v>
      </c>
      <c r="B16" s="208" t="s">
        <v>18900</v>
      </c>
      <c r="C16" s="212" t="s">
        <v>18901</v>
      </c>
      <c r="D16" s="968" t="s">
        <v>18916</v>
      </c>
      <c r="E16" s="213" t="s">
        <v>18917</v>
      </c>
      <c r="F16" s="212" t="s">
        <v>41</v>
      </c>
      <c r="G16" s="212">
        <v>0</v>
      </c>
      <c r="H16" s="212">
        <v>0</v>
      </c>
    </row>
    <row r="17" spans="1:8" x14ac:dyDescent="0.2">
      <c r="A17" s="209" t="s">
        <v>46</v>
      </c>
      <c r="B17" s="208" t="s">
        <v>18900</v>
      </c>
      <c r="C17" s="212" t="s">
        <v>18901</v>
      </c>
      <c r="D17" s="968" t="s">
        <v>18918</v>
      </c>
      <c r="E17" s="213" t="s">
        <v>18919</v>
      </c>
      <c r="F17" s="212" t="s">
        <v>41</v>
      </c>
      <c r="G17" s="212">
        <v>397060537.38</v>
      </c>
      <c r="H17" s="212">
        <v>283023114.33999997</v>
      </c>
    </row>
    <row r="18" spans="1:8" x14ac:dyDescent="0.2">
      <c r="A18" s="209" t="s">
        <v>48</v>
      </c>
      <c r="B18" s="208" t="s">
        <v>18900</v>
      </c>
      <c r="C18" s="212" t="s">
        <v>18901</v>
      </c>
      <c r="D18" s="968" t="s">
        <v>18920</v>
      </c>
      <c r="E18" s="213" t="s">
        <v>18921</v>
      </c>
      <c r="F18" s="212" t="s">
        <v>18913</v>
      </c>
      <c r="G18" s="212">
        <v>74425.460000000006</v>
      </c>
      <c r="H18" s="212">
        <v>74425.460000000006</v>
      </c>
    </row>
    <row r="19" spans="1:8" x14ac:dyDescent="0.2">
      <c r="A19" s="209" t="s">
        <v>48</v>
      </c>
      <c r="B19" s="208" t="s">
        <v>18900</v>
      </c>
      <c r="C19" s="212" t="s">
        <v>18901</v>
      </c>
      <c r="D19" s="968" t="s">
        <v>18922</v>
      </c>
      <c r="E19" s="213" t="s">
        <v>18923</v>
      </c>
      <c r="F19" s="212" t="s">
        <v>41</v>
      </c>
      <c r="G19" s="212">
        <v>281.61</v>
      </c>
      <c r="H19" s="212">
        <v>281.61</v>
      </c>
    </row>
    <row r="20" spans="1:8" x14ac:dyDescent="0.2">
      <c r="A20" s="209" t="s">
        <v>48</v>
      </c>
      <c r="B20" s="208" t="s">
        <v>18900</v>
      </c>
      <c r="C20" s="212" t="s">
        <v>18901</v>
      </c>
      <c r="D20" s="968" t="s">
        <v>18924</v>
      </c>
      <c r="E20" s="213" t="s">
        <v>18925</v>
      </c>
      <c r="F20" s="212" t="s">
        <v>41</v>
      </c>
      <c r="G20" s="212">
        <v>16065008.630000001</v>
      </c>
      <c r="H20" s="212">
        <v>23742414.629999999</v>
      </c>
    </row>
    <row r="21" spans="1:8" x14ac:dyDescent="0.2">
      <c r="A21" s="209"/>
      <c r="B21" s="208"/>
      <c r="C21" s="212"/>
      <c r="D21" s="968"/>
      <c r="E21" s="213"/>
      <c r="F21" s="212"/>
      <c r="G21" s="212"/>
      <c r="H21" s="212"/>
    </row>
    <row r="22" spans="1:8" x14ac:dyDescent="0.2">
      <c r="A22" s="209" t="s">
        <v>45</v>
      </c>
      <c r="B22" s="208" t="s">
        <v>18926</v>
      </c>
      <c r="C22" s="212" t="s">
        <v>18901</v>
      </c>
      <c r="D22" s="968" t="s">
        <v>18927</v>
      </c>
      <c r="E22" s="213">
        <v>2003</v>
      </c>
      <c r="F22" s="212" t="s">
        <v>41</v>
      </c>
      <c r="G22" s="212">
        <v>0</v>
      </c>
      <c r="H22" s="212">
        <v>0</v>
      </c>
    </row>
    <row r="23" spans="1:8" x14ac:dyDescent="0.2">
      <c r="A23" s="209" t="s">
        <v>46</v>
      </c>
      <c r="B23" s="208" t="s">
        <v>18926</v>
      </c>
      <c r="C23" s="212" t="s">
        <v>18928</v>
      </c>
      <c r="D23" s="968" t="s">
        <v>18927</v>
      </c>
      <c r="E23" s="213">
        <v>2013</v>
      </c>
      <c r="F23" s="212" t="s">
        <v>41</v>
      </c>
      <c r="G23" s="212">
        <v>259536035.68000001</v>
      </c>
      <c r="H23" s="212">
        <v>303205900.79000002</v>
      </c>
    </row>
    <row r="24" spans="1:8" x14ac:dyDescent="0.2">
      <c r="A24" s="209" t="s">
        <v>46</v>
      </c>
      <c r="B24" s="208" t="s">
        <v>18926</v>
      </c>
      <c r="C24" s="212" t="s">
        <v>18901</v>
      </c>
      <c r="D24" s="968" t="s">
        <v>18929</v>
      </c>
      <c r="E24" s="213">
        <v>2002</v>
      </c>
      <c r="F24" s="212" t="s">
        <v>41</v>
      </c>
      <c r="G24" s="212">
        <v>28712816.699999999</v>
      </c>
      <c r="H24" s="212">
        <v>12254293.73</v>
      </c>
    </row>
    <row r="25" spans="1:8" x14ac:dyDescent="0.2">
      <c r="A25" s="209" t="s">
        <v>46</v>
      </c>
      <c r="B25" s="208" t="s">
        <v>18926</v>
      </c>
      <c r="C25" s="212" t="s">
        <v>18901</v>
      </c>
      <c r="D25" s="968" t="s">
        <v>18930</v>
      </c>
      <c r="E25" s="213">
        <v>2010</v>
      </c>
      <c r="F25" s="212" t="s">
        <v>41</v>
      </c>
      <c r="G25" s="212">
        <v>5584426.1299999999</v>
      </c>
      <c r="H25" s="212">
        <v>619470.76</v>
      </c>
    </row>
    <row r="26" spans="1:8" x14ac:dyDescent="0.2">
      <c r="A26" s="209" t="s">
        <v>46</v>
      </c>
      <c r="B26" s="208" t="s">
        <v>18926</v>
      </c>
      <c r="C26" s="212" t="s">
        <v>18901</v>
      </c>
      <c r="D26" s="968" t="s">
        <v>18931</v>
      </c>
      <c r="E26" s="213">
        <v>2009</v>
      </c>
      <c r="F26" s="212" t="s">
        <v>18913</v>
      </c>
      <c r="G26" s="212">
        <v>345840.86</v>
      </c>
      <c r="H26" s="212">
        <v>397520.87</v>
      </c>
    </row>
    <row r="27" spans="1:8" x14ac:dyDescent="0.2">
      <c r="A27" s="209" t="s">
        <v>47</v>
      </c>
      <c r="B27" s="208"/>
      <c r="C27" s="212"/>
      <c r="D27" s="968"/>
      <c r="E27" s="213"/>
      <c r="F27" s="212"/>
      <c r="G27" s="212"/>
      <c r="H27" s="212"/>
    </row>
    <row r="28" spans="1:8" x14ac:dyDescent="0.2">
      <c r="A28" s="209" t="s">
        <v>18932</v>
      </c>
      <c r="B28" s="208" t="s">
        <v>18926</v>
      </c>
      <c r="C28" s="212" t="s">
        <v>18901</v>
      </c>
      <c r="D28" s="968" t="s">
        <v>18927</v>
      </c>
      <c r="E28" s="213">
        <v>2015</v>
      </c>
      <c r="F28" s="212" t="s">
        <v>41</v>
      </c>
      <c r="G28" s="212">
        <v>96369088.170000002</v>
      </c>
      <c r="H28" s="212">
        <v>25106440.210000001</v>
      </c>
    </row>
    <row r="29" spans="1:8" x14ac:dyDescent="0.2">
      <c r="A29" s="209" t="s">
        <v>18932</v>
      </c>
      <c r="B29" s="208" t="s">
        <v>18926</v>
      </c>
      <c r="C29" s="212" t="s">
        <v>18901</v>
      </c>
      <c r="D29" s="968" t="s">
        <v>18927</v>
      </c>
      <c r="E29" s="213">
        <v>2018</v>
      </c>
      <c r="F29" s="212" t="s">
        <v>41</v>
      </c>
      <c r="G29" s="212">
        <v>10319332.439999999</v>
      </c>
      <c r="H29" s="212">
        <v>16893629.510000002</v>
      </c>
    </row>
    <row r="30" spans="1:8" x14ac:dyDescent="0.2">
      <c r="A30" s="209" t="s">
        <v>355</v>
      </c>
      <c r="B30" s="208"/>
      <c r="C30" s="212"/>
      <c r="D30" s="968"/>
      <c r="E30" s="213"/>
      <c r="F30" s="212"/>
      <c r="G30" s="212"/>
      <c r="H30" s="212"/>
    </row>
    <row r="31" spans="1:8" x14ac:dyDescent="0.2">
      <c r="A31" s="209" t="s">
        <v>18933</v>
      </c>
      <c r="B31" s="208" t="s">
        <v>18926</v>
      </c>
      <c r="C31" s="212" t="s">
        <v>18901</v>
      </c>
      <c r="D31" s="968" t="s">
        <v>18934</v>
      </c>
      <c r="E31" s="213">
        <v>2013</v>
      </c>
      <c r="F31" s="212" t="s">
        <v>18913</v>
      </c>
      <c r="G31" s="212">
        <v>2483580.84</v>
      </c>
      <c r="H31" s="212">
        <v>2234869.39</v>
      </c>
    </row>
    <row r="32" spans="1:8" x14ac:dyDescent="0.2">
      <c r="A32" s="209" t="s">
        <v>18933</v>
      </c>
      <c r="B32" s="208" t="s">
        <v>18926</v>
      </c>
      <c r="C32" s="212" t="s">
        <v>18901</v>
      </c>
      <c r="D32" s="968" t="s">
        <v>18935</v>
      </c>
      <c r="E32" s="213">
        <v>2013</v>
      </c>
      <c r="F32" s="212" t="s">
        <v>41</v>
      </c>
      <c r="G32" s="212">
        <v>0.03</v>
      </c>
      <c r="H32" s="212">
        <v>52512.83</v>
      </c>
    </row>
    <row r="33" spans="1:8" x14ac:dyDescent="0.2">
      <c r="A33" s="209"/>
      <c r="B33" s="208"/>
      <c r="C33" s="212"/>
      <c r="D33" s="968"/>
      <c r="E33" s="213"/>
      <c r="F33" s="212"/>
      <c r="G33" s="212"/>
      <c r="H33" s="212"/>
    </row>
    <row r="34" spans="1:8" x14ac:dyDescent="0.2">
      <c r="A34" s="209" t="s">
        <v>18936</v>
      </c>
      <c r="B34" s="208" t="s">
        <v>18926</v>
      </c>
      <c r="C34" s="212" t="s">
        <v>18901</v>
      </c>
      <c r="D34" s="968" t="s">
        <v>18937</v>
      </c>
      <c r="E34" s="213"/>
      <c r="F34" s="212" t="s">
        <v>18913</v>
      </c>
      <c r="G34" s="212">
        <v>776986.1</v>
      </c>
      <c r="H34" s="212">
        <v>4004571.71</v>
      </c>
    </row>
    <row r="35" spans="1:8" x14ac:dyDescent="0.2">
      <c r="A35" s="209" t="s">
        <v>18936</v>
      </c>
      <c r="B35" s="208" t="s">
        <v>18926</v>
      </c>
      <c r="C35" s="212" t="s">
        <v>18901</v>
      </c>
      <c r="D35" s="968" t="s">
        <v>18938</v>
      </c>
      <c r="E35" s="213"/>
      <c r="F35" s="212" t="s">
        <v>41</v>
      </c>
      <c r="G35" s="212">
        <v>0.04</v>
      </c>
      <c r="H35" s="212">
        <v>138050.84</v>
      </c>
    </row>
    <row r="36" spans="1:8" x14ac:dyDescent="0.2">
      <c r="A36" s="209" t="s">
        <v>18939</v>
      </c>
      <c r="B36" s="208"/>
      <c r="C36" s="212"/>
      <c r="D36" s="968"/>
      <c r="E36" s="213"/>
      <c r="F36" s="212"/>
      <c r="G36" s="212"/>
      <c r="H36" s="212"/>
    </row>
    <row r="37" spans="1:8" x14ac:dyDescent="0.2">
      <c r="A37" s="209" t="s">
        <v>48</v>
      </c>
      <c r="B37" s="208"/>
      <c r="C37" s="212"/>
      <c r="D37" s="968"/>
      <c r="E37" s="213"/>
      <c r="F37" s="212"/>
      <c r="G37" s="212"/>
      <c r="H37" s="212"/>
    </row>
    <row r="38" spans="1:8" x14ac:dyDescent="0.2">
      <c r="A38" s="209" t="s">
        <v>18940</v>
      </c>
      <c r="B38" s="208" t="s">
        <v>18926</v>
      </c>
      <c r="C38" s="212" t="s">
        <v>18901</v>
      </c>
      <c r="D38" s="968" t="s">
        <v>18941</v>
      </c>
      <c r="E38" s="213">
        <v>2004</v>
      </c>
      <c r="F38" s="212" t="s">
        <v>41</v>
      </c>
      <c r="G38" s="212">
        <v>4721555.0599999996</v>
      </c>
      <c r="H38" s="212">
        <v>4723225.6399999997</v>
      </c>
    </row>
    <row r="39" spans="1:8" x14ac:dyDescent="0.2">
      <c r="A39" s="209" t="s">
        <v>18942</v>
      </c>
      <c r="B39" s="208" t="s">
        <v>18926</v>
      </c>
      <c r="C39" s="212" t="s">
        <v>18901</v>
      </c>
      <c r="D39" s="968" t="s">
        <v>18941</v>
      </c>
      <c r="E39" s="213">
        <v>2004</v>
      </c>
      <c r="F39" s="212" t="s">
        <v>41</v>
      </c>
      <c r="G39" s="212">
        <v>36534.54</v>
      </c>
      <c r="H39" s="212">
        <v>36547.47</v>
      </c>
    </row>
    <row r="40" spans="1:8" x14ac:dyDescent="0.2">
      <c r="A40" s="209" t="s">
        <v>18943</v>
      </c>
      <c r="B40" s="208" t="s">
        <v>18926</v>
      </c>
      <c r="C40" s="212" t="s">
        <v>18901</v>
      </c>
      <c r="D40" s="968" t="s">
        <v>18944</v>
      </c>
      <c r="E40" s="213">
        <v>2009</v>
      </c>
      <c r="F40" s="212" t="s">
        <v>41</v>
      </c>
      <c r="G40" s="212">
        <v>5507035.8399999999</v>
      </c>
      <c r="H40" s="212">
        <v>5529260.8399999999</v>
      </c>
    </row>
    <row r="41" spans="1:8" x14ac:dyDescent="0.2">
      <c r="A41" s="209" t="s">
        <v>18945</v>
      </c>
      <c r="B41" s="208" t="s">
        <v>18926</v>
      </c>
      <c r="C41" s="212" t="s">
        <v>18901</v>
      </c>
      <c r="D41" s="968" t="s">
        <v>18946</v>
      </c>
      <c r="E41" s="213">
        <v>2005</v>
      </c>
      <c r="F41" s="212" t="s">
        <v>41</v>
      </c>
      <c r="G41" s="212">
        <v>1837793.08</v>
      </c>
      <c r="H41" s="212">
        <v>1837793.08</v>
      </c>
    </row>
    <row r="42" spans="1:8" x14ac:dyDescent="0.2">
      <c r="A42" s="209" t="s">
        <v>18947</v>
      </c>
      <c r="B42" s="208" t="s">
        <v>18926</v>
      </c>
      <c r="C42" s="212" t="s">
        <v>18901</v>
      </c>
      <c r="D42" s="968" t="s">
        <v>18946</v>
      </c>
      <c r="E42" s="213">
        <v>2005</v>
      </c>
      <c r="F42" s="212" t="s">
        <v>41</v>
      </c>
      <c r="G42" s="212">
        <v>90536.84</v>
      </c>
      <c r="H42" s="212">
        <v>90536.84</v>
      </c>
    </row>
    <row r="43" spans="1:8" x14ac:dyDescent="0.2">
      <c r="A43" s="209"/>
      <c r="B43" s="208"/>
      <c r="C43" s="212"/>
      <c r="D43" s="968"/>
      <c r="E43" s="213"/>
      <c r="F43" s="212"/>
      <c r="G43" s="212"/>
      <c r="H43" s="212"/>
    </row>
    <row r="44" spans="1:8" x14ac:dyDescent="0.2">
      <c r="A44" s="209" t="s">
        <v>45</v>
      </c>
      <c r="B44" s="208" t="s">
        <v>18948</v>
      </c>
      <c r="C44" s="212" t="s">
        <v>18949</v>
      </c>
      <c r="D44" s="968" t="s">
        <v>18950</v>
      </c>
      <c r="E44" s="213">
        <v>2006</v>
      </c>
      <c r="F44" s="212" t="s">
        <v>41</v>
      </c>
      <c r="G44" s="212">
        <v>0</v>
      </c>
      <c r="H44" s="212">
        <v>0</v>
      </c>
    </row>
    <row r="45" spans="1:8" x14ac:dyDescent="0.2">
      <c r="A45" s="209" t="s">
        <v>46</v>
      </c>
      <c r="B45" s="208" t="s">
        <v>18948</v>
      </c>
      <c r="C45" s="212"/>
      <c r="D45" s="968"/>
      <c r="E45" s="213"/>
      <c r="F45" s="212"/>
      <c r="G45" s="212"/>
      <c r="H45" s="212"/>
    </row>
    <row r="46" spans="1:8" x14ac:dyDescent="0.2">
      <c r="A46" s="209" t="s">
        <v>18951</v>
      </c>
      <c r="B46" s="208" t="s">
        <v>18948</v>
      </c>
      <c r="C46" s="212" t="s">
        <v>18952</v>
      </c>
      <c r="D46" s="968" t="s">
        <v>18953</v>
      </c>
      <c r="E46" s="213">
        <v>2006</v>
      </c>
      <c r="F46" s="212" t="s">
        <v>41</v>
      </c>
      <c r="G46" s="212">
        <v>2968584.42</v>
      </c>
      <c r="H46" s="212">
        <v>1330825.5</v>
      </c>
    </row>
    <row r="47" spans="1:8" x14ac:dyDescent="0.2">
      <c r="A47" s="209" t="s">
        <v>18954</v>
      </c>
      <c r="B47" s="208" t="s">
        <v>18948</v>
      </c>
      <c r="C47" s="212" t="s">
        <v>18955</v>
      </c>
      <c r="D47" s="968" t="s">
        <v>18950</v>
      </c>
      <c r="E47" s="213">
        <v>2013</v>
      </c>
      <c r="F47" s="212" t="s">
        <v>41</v>
      </c>
      <c r="G47" s="212">
        <v>879656.9</v>
      </c>
      <c r="H47" s="212">
        <v>2758742.86</v>
      </c>
    </row>
    <row r="48" spans="1:8" x14ac:dyDescent="0.2">
      <c r="A48" s="209" t="s">
        <v>47</v>
      </c>
      <c r="B48" s="208" t="s">
        <v>18948</v>
      </c>
      <c r="C48" s="212"/>
      <c r="D48" s="968"/>
      <c r="E48" s="213"/>
      <c r="F48" s="212"/>
      <c r="G48" s="212"/>
      <c r="H48" s="212"/>
    </row>
    <row r="49" spans="1:8" x14ac:dyDescent="0.2">
      <c r="A49" s="209" t="s">
        <v>355</v>
      </c>
      <c r="B49" s="208"/>
      <c r="C49" s="212"/>
      <c r="D49" s="968"/>
      <c r="E49" s="213"/>
      <c r="F49" s="212"/>
      <c r="G49" s="212"/>
      <c r="H49" s="212"/>
    </row>
    <row r="50" spans="1:8" x14ac:dyDescent="0.2">
      <c r="A50" s="209" t="s">
        <v>18956</v>
      </c>
      <c r="B50" s="208" t="s">
        <v>18948</v>
      </c>
      <c r="C50" s="212" t="s">
        <v>18955</v>
      </c>
      <c r="D50" s="968" t="s">
        <v>18950</v>
      </c>
      <c r="E50" s="213">
        <v>2006</v>
      </c>
      <c r="F50" s="212" t="s">
        <v>41</v>
      </c>
      <c r="G50" s="212">
        <v>770080.68</v>
      </c>
      <c r="H50" s="212">
        <v>55087.72</v>
      </c>
    </row>
    <row r="51" spans="1:8" x14ac:dyDescent="0.2">
      <c r="A51" s="209" t="s">
        <v>18957</v>
      </c>
      <c r="B51" s="208" t="s">
        <v>18948</v>
      </c>
      <c r="C51" s="212" t="s">
        <v>18955</v>
      </c>
      <c r="D51" s="968" t="s">
        <v>18950</v>
      </c>
      <c r="E51" s="213">
        <v>2013</v>
      </c>
      <c r="F51" s="212" t="s">
        <v>41</v>
      </c>
      <c r="G51" s="212">
        <v>41806.43</v>
      </c>
      <c r="H51" s="212">
        <v>41806.43</v>
      </c>
    </row>
    <row r="52" spans="1:8" x14ac:dyDescent="0.2">
      <c r="A52" s="209" t="s">
        <v>18958</v>
      </c>
      <c r="B52" s="208" t="s">
        <v>18948</v>
      </c>
      <c r="C52" s="212" t="s">
        <v>18955</v>
      </c>
      <c r="D52" s="968" t="s">
        <v>18950</v>
      </c>
      <c r="E52" s="213">
        <v>2020</v>
      </c>
      <c r="F52" s="212" t="s">
        <v>41</v>
      </c>
      <c r="G52" s="212">
        <v>0</v>
      </c>
      <c r="H52" s="212">
        <v>502037.86</v>
      </c>
    </row>
    <row r="53" spans="1:8" x14ac:dyDescent="0.2">
      <c r="A53" s="209" t="s">
        <v>355</v>
      </c>
      <c r="B53" s="208"/>
      <c r="C53" s="212"/>
      <c r="D53" s="968" t="s">
        <v>109</v>
      </c>
      <c r="E53" s="213" t="s">
        <v>109</v>
      </c>
      <c r="F53" s="212" t="s">
        <v>109</v>
      </c>
      <c r="G53" s="212" t="s">
        <v>109</v>
      </c>
      <c r="H53" s="212" t="s">
        <v>109</v>
      </c>
    </row>
    <row r="54" spans="1:8" x14ac:dyDescent="0.2">
      <c r="A54" s="209" t="s">
        <v>18959</v>
      </c>
      <c r="B54" s="208" t="s">
        <v>18948</v>
      </c>
      <c r="C54" s="212" t="s">
        <v>18952</v>
      </c>
      <c r="D54" s="968" t="s">
        <v>18960</v>
      </c>
      <c r="E54" s="213">
        <v>2017</v>
      </c>
      <c r="F54" s="212" t="s">
        <v>18913</v>
      </c>
      <c r="G54" s="212">
        <v>3499990</v>
      </c>
      <c r="H54" s="212">
        <v>3199990</v>
      </c>
    </row>
    <row r="55" spans="1:8" x14ac:dyDescent="0.2">
      <c r="A55" s="209" t="s">
        <v>18961</v>
      </c>
      <c r="B55" s="208" t="s">
        <v>18948</v>
      </c>
      <c r="C55" s="212" t="s">
        <v>18952</v>
      </c>
      <c r="D55" s="968" t="s">
        <v>18962</v>
      </c>
      <c r="E55" s="213">
        <v>2017</v>
      </c>
      <c r="F55" s="212" t="s">
        <v>41</v>
      </c>
      <c r="G55" s="212">
        <v>1706052.24</v>
      </c>
      <c r="H55" s="212">
        <v>1575263.28</v>
      </c>
    </row>
    <row r="56" spans="1:8" x14ac:dyDescent="0.2">
      <c r="A56" s="209" t="s">
        <v>18963</v>
      </c>
      <c r="B56" s="208" t="s">
        <v>18948</v>
      </c>
      <c r="C56" s="212" t="s">
        <v>18952</v>
      </c>
      <c r="D56" s="968" t="s">
        <v>18964</v>
      </c>
      <c r="E56" s="213">
        <v>2017</v>
      </c>
      <c r="F56" s="212" t="s">
        <v>18913</v>
      </c>
      <c r="G56" s="212">
        <v>1299970</v>
      </c>
      <c r="H56" s="212">
        <v>599970</v>
      </c>
    </row>
    <row r="57" spans="1:8" x14ac:dyDescent="0.2">
      <c r="A57" s="209" t="s">
        <v>18965</v>
      </c>
      <c r="B57" s="208" t="s">
        <v>18948</v>
      </c>
      <c r="C57" s="212" t="s">
        <v>18952</v>
      </c>
      <c r="D57" s="968" t="s">
        <v>18966</v>
      </c>
      <c r="E57" s="213">
        <v>2017</v>
      </c>
      <c r="F57" s="212" t="s">
        <v>41</v>
      </c>
      <c r="G57" s="212">
        <v>2576514.02</v>
      </c>
      <c r="H57" s="212">
        <v>1239959.8600000001</v>
      </c>
    </row>
    <row r="58" spans="1:8" x14ac:dyDescent="0.2">
      <c r="A58" s="209" t="s">
        <v>48</v>
      </c>
      <c r="B58" s="208" t="s">
        <v>18948</v>
      </c>
      <c r="C58" s="212"/>
      <c r="D58" s="968"/>
      <c r="E58" s="213"/>
      <c r="F58" s="212"/>
      <c r="G58" s="212"/>
      <c r="H58" s="212"/>
    </row>
    <row r="59" spans="1:8" x14ac:dyDescent="0.2">
      <c r="A59" s="209">
        <v>161281.37</v>
      </c>
      <c r="B59" s="208" t="s">
        <v>18948</v>
      </c>
      <c r="C59" s="212" t="s">
        <v>18952</v>
      </c>
      <c r="D59" s="968" t="s">
        <v>18967</v>
      </c>
      <c r="E59" s="213">
        <v>2006</v>
      </c>
      <c r="F59" s="212" t="s">
        <v>41</v>
      </c>
      <c r="G59" s="212">
        <v>161281.37</v>
      </c>
      <c r="H59" s="212">
        <v>161281.37</v>
      </c>
    </row>
    <row r="60" spans="1:8" x14ac:dyDescent="0.2">
      <c r="A60" s="209" t="s">
        <v>49</v>
      </c>
      <c r="B60" s="208"/>
      <c r="C60" s="212"/>
      <c r="D60" s="968"/>
      <c r="E60" s="213"/>
      <c r="F60" s="212"/>
      <c r="G60" s="212"/>
      <c r="H60" s="212"/>
    </row>
    <row r="61" spans="1:8" x14ac:dyDescent="0.2">
      <c r="A61" s="209" t="s">
        <v>53</v>
      </c>
      <c r="B61" s="208" t="s">
        <v>18948</v>
      </c>
      <c r="C61" s="212" t="s">
        <v>18952</v>
      </c>
      <c r="D61" s="968" t="s">
        <v>18950</v>
      </c>
      <c r="E61" s="213">
        <v>2013</v>
      </c>
      <c r="F61" s="212" t="s">
        <v>41</v>
      </c>
      <c r="G61" s="212">
        <v>1098360.68</v>
      </c>
      <c r="H61" s="212">
        <v>1098360.68</v>
      </c>
    </row>
    <row r="62" spans="1:8" x14ac:dyDescent="0.2">
      <c r="A62" s="209"/>
      <c r="B62" s="208"/>
      <c r="C62" s="212"/>
      <c r="D62" s="968"/>
      <c r="E62" s="213"/>
      <c r="F62" s="212"/>
      <c r="G62" s="212"/>
      <c r="H62" s="212"/>
    </row>
    <row r="63" spans="1:8" x14ac:dyDescent="0.2">
      <c r="A63" s="209"/>
      <c r="B63" s="208"/>
      <c r="C63" s="212"/>
      <c r="D63" s="968"/>
      <c r="E63" s="213"/>
      <c r="F63" s="212"/>
      <c r="G63" s="212"/>
      <c r="H63" s="212"/>
    </row>
    <row r="64" spans="1:8" x14ac:dyDescent="0.2">
      <c r="A64" s="209" t="s">
        <v>45</v>
      </c>
      <c r="B64" s="208" t="s">
        <v>18968</v>
      </c>
      <c r="C64" s="212" t="s">
        <v>18952</v>
      </c>
      <c r="D64" s="968" t="s">
        <v>18969</v>
      </c>
      <c r="E64" s="213" t="s">
        <v>18970</v>
      </c>
      <c r="F64" s="212" t="s">
        <v>18971</v>
      </c>
      <c r="G64" s="212"/>
      <c r="H64" s="212">
        <v>29439</v>
      </c>
    </row>
    <row r="65" spans="1:8" x14ac:dyDescent="0.2">
      <c r="A65" s="209"/>
      <c r="B65" s="208"/>
      <c r="C65" s="212"/>
      <c r="D65" s="968"/>
      <c r="E65" s="213"/>
      <c r="F65" s="212"/>
      <c r="G65" s="212"/>
      <c r="H65" s="212"/>
    </row>
    <row r="66" spans="1:8" x14ac:dyDescent="0.2">
      <c r="A66" s="209" t="s">
        <v>46</v>
      </c>
      <c r="B66" s="208" t="s">
        <v>18968</v>
      </c>
      <c r="C66" s="212" t="s">
        <v>18972</v>
      </c>
      <c r="D66" s="968" t="s">
        <v>18973</v>
      </c>
      <c r="E66" s="213" t="s">
        <v>18974</v>
      </c>
      <c r="F66" s="212" t="s">
        <v>18971</v>
      </c>
      <c r="G66" s="212">
        <v>1245188.42</v>
      </c>
      <c r="H66" s="212">
        <v>161042.65</v>
      </c>
    </row>
    <row r="67" spans="1:8" x14ac:dyDescent="0.2">
      <c r="A67" s="209" t="s">
        <v>46</v>
      </c>
      <c r="B67" s="208" t="s">
        <v>18968</v>
      </c>
      <c r="C67" s="212" t="s">
        <v>18972</v>
      </c>
      <c r="D67" s="968" t="s">
        <v>18975</v>
      </c>
      <c r="E67" s="213" t="s">
        <v>18976</v>
      </c>
      <c r="F67" s="212" t="s">
        <v>18977</v>
      </c>
      <c r="G67" s="212">
        <v>563247576.73943996</v>
      </c>
      <c r="H67" s="212">
        <v>47772.894719999997</v>
      </c>
    </row>
    <row r="68" spans="1:8" x14ac:dyDescent="0.2">
      <c r="A68" s="209" t="s">
        <v>46</v>
      </c>
      <c r="B68" s="208" t="s">
        <v>18968</v>
      </c>
      <c r="C68" s="212" t="s">
        <v>18978</v>
      </c>
      <c r="D68" s="968" t="s">
        <v>18979</v>
      </c>
      <c r="E68" s="213" t="s">
        <v>18980</v>
      </c>
      <c r="F68" s="212" t="s">
        <v>18977</v>
      </c>
      <c r="G68" s="212">
        <v>0</v>
      </c>
      <c r="H68" s="212">
        <v>252878.51525999999</v>
      </c>
    </row>
    <row r="69" spans="1:8" x14ac:dyDescent="0.2">
      <c r="A69" s="209" t="s">
        <v>46</v>
      </c>
      <c r="B69" s="208" t="s">
        <v>18968</v>
      </c>
      <c r="C69" s="212" t="s">
        <v>18978</v>
      </c>
      <c r="D69" s="968" t="s">
        <v>18981</v>
      </c>
      <c r="E69" s="213" t="s">
        <v>18982</v>
      </c>
      <c r="F69" s="212" t="s">
        <v>18983</v>
      </c>
      <c r="G69" s="212">
        <v>8029781.3899999997</v>
      </c>
      <c r="H69" s="212">
        <v>847078.94</v>
      </c>
    </row>
    <row r="70" spans="1:8" x14ac:dyDescent="0.2">
      <c r="A70" s="209" t="s">
        <v>46</v>
      </c>
      <c r="B70" s="208" t="s">
        <v>18968</v>
      </c>
      <c r="C70" s="212" t="s">
        <v>18978</v>
      </c>
      <c r="D70" s="968" t="s">
        <v>18984</v>
      </c>
      <c r="E70" s="213" t="s">
        <v>18982</v>
      </c>
      <c r="F70" s="212" t="s">
        <v>18983</v>
      </c>
      <c r="G70" s="212">
        <v>70</v>
      </c>
      <c r="H70" s="212">
        <v>70</v>
      </c>
    </row>
    <row r="71" spans="1:8" x14ac:dyDescent="0.2">
      <c r="A71" s="209" t="s">
        <v>46</v>
      </c>
      <c r="B71" s="208" t="s">
        <v>18968</v>
      </c>
      <c r="C71" s="212" t="s">
        <v>18952</v>
      </c>
      <c r="D71" s="968" t="s">
        <v>18969</v>
      </c>
      <c r="E71" s="213" t="s">
        <v>18970</v>
      </c>
      <c r="F71" s="212" t="s">
        <v>18983</v>
      </c>
      <c r="G71" s="212">
        <v>10283289.76</v>
      </c>
      <c r="H71" s="212">
        <v>1654775.94</v>
      </c>
    </row>
    <row r="72" spans="1:8" x14ac:dyDescent="0.2">
      <c r="A72" s="209" t="s">
        <v>46</v>
      </c>
      <c r="B72" s="208" t="s">
        <v>18968</v>
      </c>
      <c r="C72" s="212" t="s">
        <v>18952</v>
      </c>
      <c r="D72" s="968" t="s">
        <v>18985</v>
      </c>
      <c r="E72" s="213" t="s">
        <v>18986</v>
      </c>
      <c r="F72" s="212" t="s">
        <v>18983</v>
      </c>
      <c r="G72" s="212">
        <v>93373.4</v>
      </c>
      <c r="H72" s="212">
        <v>122116.41</v>
      </c>
    </row>
    <row r="73" spans="1:8" x14ac:dyDescent="0.2">
      <c r="A73" s="209" t="s">
        <v>46</v>
      </c>
      <c r="B73" s="208" t="s">
        <v>18968</v>
      </c>
      <c r="C73" s="212" t="s">
        <v>18952</v>
      </c>
      <c r="D73" s="968" t="s">
        <v>18987</v>
      </c>
      <c r="E73" s="213" t="s">
        <v>18988</v>
      </c>
      <c r="F73" s="212" t="s">
        <v>18983</v>
      </c>
      <c r="G73" s="212">
        <v>1001553.16</v>
      </c>
      <c r="H73" s="212">
        <v>1007173.33</v>
      </c>
    </row>
    <row r="74" spans="1:8" x14ac:dyDescent="0.2">
      <c r="A74" s="209" t="s">
        <v>46</v>
      </c>
      <c r="B74" s="208" t="s">
        <v>18968</v>
      </c>
      <c r="C74" s="212" t="s">
        <v>18952</v>
      </c>
      <c r="D74" s="968" t="s">
        <v>18989</v>
      </c>
      <c r="E74" s="213" t="s">
        <v>18986</v>
      </c>
      <c r="F74" s="212" t="s">
        <v>18983</v>
      </c>
      <c r="G74" s="212">
        <v>961066.3</v>
      </c>
      <c r="H74" s="212">
        <v>959866.3</v>
      </c>
    </row>
    <row r="75" spans="1:8" x14ac:dyDescent="0.2">
      <c r="A75" s="209" t="s">
        <v>46</v>
      </c>
      <c r="B75" s="208" t="s">
        <v>18968</v>
      </c>
      <c r="C75" s="212" t="s">
        <v>18952</v>
      </c>
      <c r="D75" s="968" t="s">
        <v>18990</v>
      </c>
      <c r="E75" s="213" t="s">
        <v>18991</v>
      </c>
      <c r="F75" s="212" t="s">
        <v>18983</v>
      </c>
      <c r="G75" s="212">
        <v>8199576</v>
      </c>
      <c r="H75" s="212">
        <v>8489376</v>
      </c>
    </row>
    <row r="76" spans="1:8" x14ac:dyDescent="0.2">
      <c r="A76" s="209" t="s">
        <v>46</v>
      </c>
      <c r="B76" s="208" t="s">
        <v>18968</v>
      </c>
      <c r="C76" s="212" t="s">
        <v>18992</v>
      </c>
      <c r="D76" s="968">
        <v>8705763</v>
      </c>
      <c r="E76" s="213" t="s">
        <v>18993</v>
      </c>
      <c r="F76" s="212" t="s">
        <v>18983</v>
      </c>
      <c r="G76" s="212">
        <v>16700402.07</v>
      </c>
      <c r="H76" s="212">
        <v>298989287.39999998</v>
      </c>
    </row>
    <row r="77" spans="1:8" x14ac:dyDescent="0.2">
      <c r="A77" s="209" t="s">
        <v>46</v>
      </c>
      <c r="B77" s="208" t="s">
        <v>18968</v>
      </c>
      <c r="C77" s="212" t="s">
        <v>18992</v>
      </c>
      <c r="D77" s="968" t="s">
        <v>18994</v>
      </c>
      <c r="E77" s="213" t="s">
        <v>18995</v>
      </c>
      <c r="F77" s="212" t="s">
        <v>18977</v>
      </c>
      <c r="G77" s="212">
        <v>87333.154369999989</v>
      </c>
      <c r="H77" s="212">
        <v>596284958.84501994</v>
      </c>
    </row>
    <row r="78" spans="1:8" x14ac:dyDescent="0.2">
      <c r="A78" s="209" t="s">
        <v>46</v>
      </c>
      <c r="B78" s="208" t="s">
        <v>18968</v>
      </c>
      <c r="C78" s="212" t="s">
        <v>18996</v>
      </c>
      <c r="D78" s="968" t="s">
        <v>18997</v>
      </c>
      <c r="E78" s="213" t="s">
        <v>18998</v>
      </c>
      <c r="F78" s="212" t="s">
        <v>18983</v>
      </c>
      <c r="G78" s="212">
        <v>223305838.37</v>
      </c>
      <c r="H78" s="212">
        <v>24522.14</v>
      </c>
    </row>
    <row r="79" spans="1:8" x14ac:dyDescent="0.2">
      <c r="A79" s="209" t="s">
        <v>46</v>
      </c>
      <c r="B79" s="208" t="s">
        <v>18968</v>
      </c>
      <c r="C79" s="212" t="s">
        <v>18996</v>
      </c>
      <c r="D79" s="968" t="s">
        <v>18999</v>
      </c>
      <c r="E79" s="213" t="s">
        <v>18998</v>
      </c>
      <c r="F79" s="212" t="s">
        <v>18977</v>
      </c>
      <c r="G79" s="212">
        <v>112717.36630000001</v>
      </c>
      <c r="H79" s="212">
        <v>0</v>
      </c>
    </row>
    <row r="80" spans="1:8" x14ac:dyDescent="0.2">
      <c r="A80" s="209" t="s">
        <v>46</v>
      </c>
      <c r="B80" s="208" t="s">
        <v>18968</v>
      </c>
      <c r="C80" s="212" t="s">
        <v>18996</v>
      </c>
      <c r="D80" s="968" t="s">
        <v>19000</v>
      </c>
      <c r="E80" s="213" t="s">
        <v>19001</v>
      </c>
      <c r="F80" s="212" t="s">
        <v>18983</v>
      </c>
      <c r="G80" s="212">
        <v>263553441.06</v>
      </c>
      <c r="H80" s="212">
        <v>266867848.05000001</v>
      </c>
    </row>
    <row r="81" spans="1:8" x14ac:dyDescent="0.2">
      <c r="A81" s="209" t="s">
        <v>46</v>
      </c>
      <c r="B81" s="208" t="s">
        <v>18968</v>
      </c>
      <c r="C81" s="212" t="s">
        <v>18996</v>
      </c>
      <c r="D81" s="968" t="s">
        <v>19002</v>
      </c>
      <c r="E81" s="213" t="s">
        <v>19001</v>
      </c>
      <c r="F81" s="212" t="s">
        <v>18977</v>
      </c>
      <c r="G81" s="212">
        <v>23385.46056</v>
      </c>
      <c r="H81" s="212">
        <v>24748.283939999998</v>
      </c>
    </row>
    <row r="82" spans="1:8" x14ac:dyDescent="0.2">
      <c r="A82" s="209" t="s">
        <v>46</v>
      </c>
      <c r="B82" s="208" t="s">
        <v>18968</v>
      </c>
      <c r="C82" s="212" t="s">
        <v>18996</v>
      </c>
      <c r="D82" s="968" t="s">
        <v>19003</v>
      </c>
      <c r="E82" s="213" t="s">
        <v>19001</v>
      </c>
      <c r="F82" s="212" t="s">
        <v>18977</v>
      </c>
      <c r="G82" s="212">
        <v>29707790.525490001</v>
      </c>
      <c r="H82" s="212">
        <v>29975369.905920003</v>
      </c>
    </row>
    <row r="83" spans="1:8" x14ac:dyDescent="0.2">
      <c r="A83" s="209" t="s">
        <v>46</v>
      </c>
      <c r="B83" s="208" t="s">
        <v>18968</v>
      </c>
      <c r="C83" s="212" t="s">
        <v>18996</v>
      </c>
      <c r="D83" s="968" t="s">
        <v>19004</v>
      </c>
      <c r="E83" s="213" t="s">
        <v>19001</v>
      </c>
      <c r="F83" s="212" t="s">
        <v>18977</v>
      </c>
      <c r="G83" s="212">
        <v>608452920.51313007</v>
      </c>
      <c r="H83" s="212">
        <v>652895591.03675997</v>
      </c>
    </row>
    <row r="84" spans="1:8" x14ac:dyDescent="0.2">
      <c r="A84" s="209" t="s">
        <v>46</v>
      </c>
      <c r="B84" s="208" t="s">
        <v>18968</v>
      </c>
      <c r="C84" s="212" t="s">
        <v>18996</v>
      </c>
      <c r="D84" s="968" t="s">
        <v>19005</v>
      </c>
      <c r="E84" s="213" t="s">
        <v>19001</v>
      </c>
      <c r="F84" s="212" t="s">
        <v>18977</v>
      </c>
      <c r="G84" s="212">
        <v>91807817.206489995</v>
      </c>
      <c r="H84" s="212">
        <v>98513358.647760004</v>
      </c>
    </row>
    <row r="85" spans="1:8" x14ac:dyDescent="0.2">
      <c r="A85" s="209" t="s">
        <v>46</v>
      </c>
      <c r="B85" s="208" t="s">
        <v>18968</v>
      </c>
      <c r="C85" s="212" t="s">
        <v>18996</v>
      </c>
      <c r="D85" s="968" t="s">
        <v>19006</v>
      </c>
      <c r="E85" s="213" t="s">
        <v>19001</v>
      </c>
      <c r="F85" s="212" t="s">
        <v>18977</v>
      </c>
      <c r="G85" s="212">
        <v>2285055.5266</v>
      </c>
      <c r="H85" s="212">
        <v>4816.3825799999995</v>
      </c>
    </row>
    <row r="86" spans="1:8" x14ac:dyDescent="0.2">
      <c r="A86" s="209" t="s">
        <v>46</v>
      </c>
      <c r="B86" s="208" t="s">
        <v>18968</v>
      </c>
      <c r="C86" s="212" t="s">
        <v>18996</v>
      </c>
      <c r="D86" s="968" t="s">
        <v>19007</v>
      </c>
      <c r="E86" s="213" t="s">
        <v>19001</v>
      </c>
      <c r="F86" s="212" t="s">
        <v>18977</v>
      </c>
      <c r="G86" s="212">
        <v>13861.766379999999</v>
      </c>
      <c r="H86" s="212">
        <v>14783.746859999999</v>
      </c>
    </row>
    <row r="87" spans="1:8" x14ac:dyDescent="0.2">
      <c r="A87" s="209" t="s">
        <v>46</v>
      </c>
      <c r="B87" s="208" t="s">
        <v>18968</v>
      </c>
      <c r="C87" s="212" t="s">
        <v>18996</v>
      </c>
      <c r="D87" s="968" t="s">
        <v>19008</v>
      </c>
      <c r="E87" s="213" t="s">
        <v>19009</v>
      </c>
      <c r="F87" s="212" t="s">
        <v>18977</v>
      </c>
      <c r="G87" s="212">
        <v>451.85217</v>
      </c>
      <c r="H87" s="212">
        <v>138.53280000000001</v>
      </c>
    </row>
    <row r="88" spans="1:8" x14ac:dyDescent="0.2">
      <c r="A88" s="209" t="s">
        <v>46</v>
      </c>
      <c r="B88" s="208" t="s">
        <v>18968</v>
      </c>
      <c r="C88" s="212" t="s">
        <v>18996</v>
      </c>
      <c r="D88" s="968" t="s">
        <v>19010</v>
      </c>
      <c r="E88" s="213" t="s">
        <v>19009</v>
      </c>
      <c r="F88" s="212" t="s">
        <v>18977</v>
      </c>
      <c r="G88" s="212">
        <v>77602.489579999994</v>
      </c>
      <c r="H88" s="212">
        <v>82925.486699999994</v>
      </c>
    </row>
    <row r="89" spans="1:8" x14ac:dyDescent="0.2">
      <c r="A89" s="209"/>
      <c r="B89" s="208"/>
      <c r="C89" s="212"/>
      <c r="D89" s="968"/>
      <c r="E89" s="213"/>
      <c r="F89" s="212"/>
      <c r="G89" s="212"/>
      <c r="H89" s="212"/>
    </row>
    <row r="90" spans="1:8" s="997" customFormat="1" ht="36" x14ac:dyDescent="0.2">
      <c r="A90" s="992" t="s">
        <v>45</v>
      </c>
      <c r="B90" s="993" t="s">
        <v>19011</v>
      </c>
      <c r="C90" s="994" t="s">
        <v>18901</v>
      </c>
      <c r="D90" s="995" t="s">
        <v>19012</v>
      </c>
      <c r="E90" s="996">
        <v>42767</v>
      </c>
      <c r="F90" s="994" t="s">
        <v>18983</v>
      </c>
      <c r="G90" s="994">
        <v>0</v>
      </c>
      <c r="H90" s="994">
        <v>0</v>
      </c>
    </row>
    <row r="91" spans="1:8" s="997" customFormat="1" ht="36" x14ac:dyDescent="0.2">
      <c r="A91" s="992" t="s">
        <v>46</v>
      </c>
      <c r="B91" s="993" t="s">
        <v>19011</v>
      </c>
      <c r="C91" s="994" t="s">
        <v>18901</v>
      </c>
      <c r="D91" s="995" t="s">
        <v>19012</v>
      </c>
      <c r="E91" s="996">
        <v>42783</v>
      </c>
      <c r="F91" s="994" t="s">
        <v>18983</v>
      </c>
      <c r="G91" s="994">
        <v>17069619.829999998</v>
      </c>
      <c r="H91" s="994">
        <v>9338533.1799999997</v>
      </c>
    </row>
    <row r="92" spans="1:8" s="997" customFormat="1" ht="36" x14ac:dyDescent="0.2">
      <c r="A92" s="992" t="s">
        <v>46</v>
      </c>
      <c r="B92" s="993" t="s">
        <v>19011</v>
      </c>
      <c r="C92" s="994" t="s">
        <v>18901</v>
      </c>
      <c r="D92" s="995" t="s">
        <v>19013</v>
      </c>
      <c r="E92" s="996">
        <v>42783</v>
      </c>
      <c r="F92" s="994" t="s">
        <v>18983</v>
      </c>
      <c r="G92" s="994">
        <v>3571227.37</v>
      </c>
      <c r="H92" s="994">
        <v>2042838.02</v>
      </c>
    </row>
    <row r="93" spans="1:8" s="997" customFormat="1" ht="36" x14ac:dyDescent="0.2">
      <c r="A93" s="992" t="s">
        <v>46</v>
      </c>
      <c r="B93" s="993" t="s">
        <v>19011</v>
      </c>
      <c r="C93" s="994" t="s">
        <v>18901</v>
      </c>
      <c r="D93" s="995" t="s">
        <v>19014</v>
      </c>
      <c r="E93" s="996">
        <v>43133</v>
      </c>
      <c r="F93" s="994" t="s">
        <v>18983</v>
      </c>
      <c r="G93" s="994">
        <v>5132010.55</v>
      </c>
      <c r="H93" s="994">
        <v>6246328.04</v>
      </c>
    </row>
    <row r="94" spans="1:8" s="997" customFormat="1" ht="36" x14ac:dyDescent="0.2">
      <c r="A94" s="992" t="s">
        <v>46</v>
      </c>
      <c r="B94" s="993" t="s">
        <v>19011</v>
      </c>
      <c r="C94" s="994" t="s">
        <v>18901</v>
      </c>
      <c r="D94" s="995" t="s">
        <v>19015</v>
      </c>
      <c r="E94" s="996">
        <v>43518</v>
      </c>
      <c r="F94" s="994" t="s">
        <v>18977</v>
      </c>
      <c r="G94" s="994">
        <v>336099.97</v>
      </c>
      <c r="H94" s="994">
        <v>613166.34</v>
      </c>
    </row>
    <row r="95" spans="1:8" s="997" customFormat="1" ht="36" x14ac:dyDescent="0.2">
      <c r="A95" s="992" t="s">
        <v>46</v>
      </c>
      <c r="B95" s="993" t="s">
        <v>19011</v>
      </c>
      <c r="C95" s="994" t="s">
        <v>18901</v>
      </c>
      <c r="D95" s="995" t="s">
        <v>19016</v>
      </c>
      <c r="E95" s="996">
        <v>43515</v>
      </c>
      <c r="F95" s="994" t="s">
        <v>18983</v>
      </c>
      <c r="G95" s="994">
        <v>1662211.05</v>
      </c>
      <c r="H95" s="994">
        <v>3765246.05</v>
      </c>
    </row>
    <row r="96" spans="1:8" s="997" customFormat="1" ht="36" x14ac:dyDescent="0.2">
      <c r="A96" s="992" t="s">
        <v>47</v>
      </c>
      <c r="B96" s="993" t="s">
        <v>19011</v>
      </c>
      <c r="C96" s="994"/>
      <c r="D96" s="995"/>
      <c r="E96" s="996"/>
      <c r="F96" s="994"/>
      <c r="G96" s="994"/>
      <c r="H96" s="994"/>
    </row>
    <row r="97" spans="1:8" s="997" customFormat="1" ht="36" x14ac:dyDescent="0.2">
      <c r="A97" s="992" t="s">
        <v>19017</v>
      </c>
      <c r="B97" s="993" t="s">
        <v>19011</v>
      </c>
      <c r="C97" s="994" t="s">
        <v>18901</v>
      </c>
      <c r="D97" s="995" t="s">
        <v>19012</v>
      </c>
      <c r="E97" s="996">
        <v>42783</v>
      </c>
      <c r="F97" s="994" t="s">
        <v>18983</v>
      </c>
      <c r="G97" s="994">
        <v>12769935.039999999</v>
      </c>
      <c r="H97" s="994">
        <v>12769935.039999999</v>
      </c>
    </row>
    <row r="98" spans="1:8" x14ac:dyDescent="0.2">
      <c r="A98" s="209"/>
      <c r="B98" s="208"/>
      <c r="C98" s="212"/>
      <c r="D98" s="968"/>
      <c r="E98" s="213"/>
      <c r="F98" s="212"/>
      <c r="G98" s="212"/>
      <c r="H98" s="212"/>
    </row>
    <row r="99" spans="1:8" x14ac:dyDescent="0.2">
      <c r="A99" s="209"/>
      <c r="B99" s="208"/>
      <c r="C99" s="212"/>
      <c r="D99" s="968"/>
      <c r="E99" s="213"/>
      <c r="F99" s="212"/>
      <c r="G99" s="212"/>
      <c r="H99" s="212"/>
    </row>
    <row r="100" spans="1:8" x14ac:dyDescent="0.2">
      <c r="A100" s="209" t="s">
        <v>45</v>
      </c>
      <c r="B100" s="208" t="s">
        <v>19018</v>
      </c>
      <c r="C100" s="212" t="s">
        <v>18901</v>
      </c>
      <c r="D100" s="968" t="s">
        <v>19019</v>
      </c>
      <c r="E100" s="213">
        <v>40422</v>
      </c>
      <c r="F100" s="212" t="s">
        <v>18983</v>
      </c>
      <c r="G100" s="212">
        <v>0</v>
      </c>
      <c r="H100" s="212">
        <v>0</v>
      </c>
    </row>
    <row r="101" spans="1:8" x14ac:dyDescent="0.2">
      <c r="A101" s="209" t="s">
        <v>46</v>
      </c>
      <c r="B101" s="208" t="s">
        <v>19018</v>
      </c>
      <c r="C101" s="212" t="s">
        <v>18901</v>
      </c>
      <c r="D101" s="968" t="s">
        <v>19020</v>
      </c>
      <c r="E101" s="213">
        <v>40422</v>
      </c>
      <c r="F101" s="212" t="s">
        <v>18983</v>
      </c>
      <c r="G101" s="212">
        <v>2909835.05</v>
      </c>
      <c r="H101" s="212">
        <v>2370685.6</v>
      </c>
    </row>
    <row r="102" spans="1:8" x14ac:dyDescent="0.2">
      <c r="A102" s="209" t="s">
        <v>46</v>
      </c>
      <c r="B102" s="208" t="s">
        <v>19018</v>
      </c>
      <c r="C102" s="212" t="s">
        <v>18901</v>
      </c>
      <c r="D102" s="968" t="s">
        <v>19021</v>
      </c>
      <c r="E102" s="213">
        <v>40422</v>
      </c>
      <c r="F102" s="212" t="s">
        <v>18983</v>
      </c>
      <c r="G102" s="212">
        <v>334267.65999999997</v>
      </c>
      <c r="H102" s="212">
        <v>824353.13</v>
      </c>
    </row>
    <row r="103" spans="1:8" x14ac:dyDescent="0.2">
      <c r="A103" s="209" t="s">
        <v>46</v>
      </c>
      <c r="B103" s="208" t="s">
        <v>19018</v>
      </c>
      <c r="C103" s="212" t="s">
        <v>19022</v>
      </c>
      <c r="D103" s="968" t="s">
        <v>19023</v>
      </c>
      <c r="E103" s="213">
        <v>42632</v>
      </c>
      <c r="F103" s="212" t="s">
        <v>18983</v>
      </c>
      <c r="G103" s="212">
        <v>81581.2</v>
      </c>
      <c r="H103" s="212">
        <v>34750.46</v>
      </c>
    </row>
    <row r="104" spans="1:8" x14ac:dyDescent="0.2">
      <c r="A104" s="209" t="s">
        <v>46</v>
      </c>
      <c r="B104" s="208" t="s">
        <v>19018</v>
      </c>
      <c r="C104" s="212" t="s">
        <v>19024</v>
      </c>
      <c r="D104" s="968" t="s">
        <v>19025</v>
      </c>
      <c r="E104" s="213">
        <v>42772</v>
      </c>
      <c r="F104" s="212" t="s">
        <v>18983</v>
      </c>
      <c r="G104" s="212">
        <v>9554.27</v>
      </c>
      <c r="H104" s="212">
        <v>962.62</v>
      </c>
    </row>
    <row r="105" spans="1:8" x14ac:dyDescent="0.2">
      <c r="A105" s="209" t="s">
        <v>46</v>
      </c>
      <c r="B105" s="208" t="s">
        <v>19018</v>
      </c>
      <c r="C105" s="212" t="s">
        <v>18955</v>
      </c>
      <c r="D105" s="968" t="s">
        <v>19026</v>
      </c>
      <c r="E105" s="213">
        <v>41275</v>
      </c>
      <c r="F105" s="212" t="s">
        <v>18983</v>
      </c>
      <c r="G105" s="212">
        <v>10812928.84</v>
      </c>
      <c r="H105" s="212">
        <v>13777941.82</v>
      </c>
    </row>
    <row r="106" spans="1:8" x14ac:dyDescent="0.2">
      <c r="A106" s="209"/>
      <c r="B106" s="208"/>
      <c r="C106" s="212"/>
      <c r="D106" s="968"/>
      <c r="E106" s="213"/>
      <c r="F106" s="212"/>
      <c r="G106" s="212"/>
      <c r="H106" s="212"/>
    </row>
    <row r="107" spans="1:8" x14ac:dyDescent="0.2">
      <c r="A107" s="209" t="s">
        <v>45</v>
      </c>
      <c r="B107" s="208" t="s">
        <v>19027</v>
      </c>
      <c r="C107" s="212" t="s">
        <v>19028</v>
      </c>
      <c r="D107" s="968" t="s">
        <v>19029</v>
      </c>
      <c r="E107" s="213">
        <v>43647</v>
      </c>
      <c r="F107" s="212" t="s">
        <v>18983</v>
      </c>
      <c r="G107" s="212">
        <v>0</v>
      </c>
      <c r="H107" s="212">
        <v>0</v>
      </c>
    </row>
    <row r="108" spans="1:8" x14ac:dyDescent="0.2">
      <c r="A108" s="209" t="s">
        <v>46</v>
      </c>
      <c r="B108" s="208" t="s">
        <v>19027</v>
      </c>
      <c r="C108" s="212" t="s">
        <v>19028</v>
      </c>
      <c r="D108" s="968" t="s">
        <v>19030</v>
      </c>
      <c r="E108" s="213">
        <v>43711</v>
      </c>
      <c r="F108" s="212" t="s">
        <v>18983</v>
      </c>
      <c r="G108" s="212">
        <v>723442.92</v>
      </c>
      <c r="H108" s="212">
        <v>1229047.1900000004</v>
      </c>
    </row>
    <row r="109" spans="1:8" x14ac:dyDescent="0.2">
      <c r="A109" s="209" t="s">
        <v>46</v>
      </c>
      <c r="B109" s="208" t="s">
        <v>19027</v>
      </c>
      <c r="C109" s="212" t="s">
        <v>19031</v>
      </c>
      <c r="D109" s="968" t="s">
        <v>19032</v>
      </c>
      <c r="E109" s="213">
        <v>43760</v>
      </c>
      <c r="F109" s="212" t="s">
        <v>18983</v>
      </c>
      <c r="G109" s="212">
        <v>95117</v>
      </c>
      <c r="H109" s="212">
        <v>15509.95</v>
      </c>
    </row>
    <row r="110" spans="1:8" x14ac:dyDescent="0.2">
      <c r="A110" s="209"/>
      <c r="B110" s="208"/>
      <c r="C110" s="212"/>
      <c r="D110" s="968"/>
      <c r="E110" s="213"/>
      <c r="F110" s="212"/>
      <c r="G110" s="212"/>
      <c r="H110" s="212"/>
    </row>
    <row r="111" spans="1:8" x14ac:dyDescent="0.2">
      <c r="A111" s="209" t="s">
        <v>45</v>
      </c>
      <c r="B111" s="208" t="s">
        <v>19033</v>
      </c>
      <c r="C111" s="212" t="s">
        <v>18901</v>
      </c>
      <c r="D111" s="968" t="s">
        <v>19034</v>
      </c>
      <c r="E111" s="213">
        <v>2005</v>
      </c>
      <c r="F111" s="212" t="s">
        <v>18983</v>
      </c>
      <c r="G111" s="212">
        <v>0</v>
      </c>
      <c r="H111" s="212">
        <v>0</v>
      </c>
    </row>
    <row r="112" spans="1:8" x14ac:dyDescent="0.2">
      <c r="A112" s="209" t="s">
        <v>46</v>
      </c>
      <c r="B112" s="208" t="s">
        <v>19033</v>
      </c>
      <c r="C112" s="212" t="s">
        <v>18901</v>
      </c>
      <c r="D112" s="968" t="s">
        <v>19035</v>
      </c>
      <c r="E112" s="213">
        <v>2005</v>
      </c>
      <c r="F112" s="212" t="s">
        <v>18983</v>
      </c>
      <c r="G112" s="212">
        <v>1639021</v>
      </c>
      <c r="H112" s="212">
        <v>1609417</v>
      </c>
    </row>
    <row r="113" spans="1:8" x14ac:dyDescent="0.2">
      <c r="A113" s="209" t="s">
        <v>48</v>
      </c>
      <c r="B113" s="208" t="s">
        <v>19033</v>
      </c>
      <c r="C113" s="212" t="s">
        <v>18901</v>
      </c>
      <c r="D113" s="968" t="s">
        <v>19036</v>
      </c>
      <c r="E113" s="213">
        <v>2009</v>
      </c>
      <c r="F113" s="212" t="s">
        <v>18983</v>
      </c>
      <c r="G113" s="212">
        <v>1672383</v>
      </c>
      <c r="H113" s="212">
        <v>1254436</v>
      </c>
    </row>
    <row r="114" spans="1:8" x14ac:dyDescent="0.2">
      <c r="A114" s="209"/>
      <c r="B114" s="208"/>
      <c r="C114" s="212"/>
      <c r="D114" s="968"/>
      <c r="E114" s="213"/>
      <c r="F114" s="212"/>
      <c r="G114" s="212"/>
      <c r="H114" s="212"/>
    </row>
    <row r="115" spans="1:8" x14ac:dyDescent="0.2">
      <c r="A115" s="209" t="s">
        <v>19037</v>
      </c>
      <c r="B115" s="208" t="s">
        <v>19033</v>
      </c>
      <c r="C115" s="212" t="s">
        <v>19038</v>
      </c>
      <c r="D115" s="968"/>
      <c r="E115" s="213"/>
      <c r="F115" s="212" t="s">
        <v>18983</v>
      </c>
      <c r="G115" s="212">
        <v>1047448</v>
      </c>
      <c r="H115" s="212">
        <v>50124</v>
      </c>
    </row>
    <row r="116" spans="1:8" x14ac:dyDescent="0.2">
      <c r="A116" s="209" t="s">
        <v>19039</v>
      </c>
      <c r="B116" s="208" t="s">
        <v>19033</v>
      </c>
      <c r="C116" s="212" t="s">
        <v>19038</v>
      </c>
      <c r="D116" s="968"/>
      <c r="E116" s="213"/>
      <c r="F116" s="212" t="s">
        <v>18983</v>
      </c>
      <c r="G116" s="212">
        <v>27303620</v>
      </c>
      <c r="H116" s="212">
        <v>27750681</v>
      </c>
    </row>
    <row r="117" spans="1:8" x14ac:dyDescent="0.2">
      <c r="A117" s="209" t="s">
        <v>19040</v>
      </c>
      <c r="B117" s="208" t="s">
        <v>19033</v>
      </c>
      <c r="C117" s="212" t="s">
        <v>18901</v>
      </c>
      <c r="D117" s="968" t="s">
        <v>19041</v>
      </c>
      <c r="E117" s="213">
        <v>2018</v>
      </c>
      <c r="F117" s="212" t="s">
        <v>18983</v>
      </c>
      <c r="G117" s="212">
        <v>458739</v>
      </c>
      <c r="H117" s="212">
        <v>393619</v>
      </c>
    </row>
    <row r="118" spans="1:8" x14ac:dyDescent="0.2">
      <c r="A118" s="209" t="s">
        <v>19042</v>
      </c>
      <c r="B118" s="208" t="s">
        <v>19033</v>
      </c>
      <c r="C118" s="212" t="s">
        <v>18901</v>
      </c>
      <c r="D118" s="968" t="s">
        <v>19043</v>
      </c>
      <c r="E118" s="213">
        <v>2018</v>
      </c>
      <c r="F118" s="212" t="s">
        <v>18983</v>
      </c>
      <c r="G118" s="212">
        <v>145031</v>
      </c>
      <c r="H118" s="212">
        <v>156980</v>
      </c>
    </row>
    <row r="119" spans="1:8" ht="12.75" thickBot="1" x14ac:dyDescent="0.25">
      <c r="A119" s="211"/>
      <c r="B119" s="210"/>
      <c r="C119" s="208"/>
      <c r="E119" s="209"/>
      <c r="F119" s="208"/>
      <c r="G119" s="208"/>
      <c r="H119" s="208"/>
    </row>
    <row r="120" spans="1:8" ht="12.75" thickBot="1" x14ac:dyDescent="0.25">
      <c r="A120" s="207" t="s">
        <v>0</v>
      </c>
      <c r="B120" s="206"/>
      <c r="C120" s="205"/>
      <c r="D120" s="205"/>
      <c r="E120" s="205"/>
      <c r="F120" s="205"/>
      <c r="G120" s="205"/>
      <c r="H120" s="204"/>
    </row>
    <row r="121" spans="1:8" x14ac:dyDescent="0.2">
      <c r="A121" s="203" t="s">
        <v>421</v>
      </c>
    </row>
    <row r="122" spans="1:8" x14ac:dyDescent="0.2">
      <c r="A122" s="203" t="s">
        <v>422</v>
      </c>
    </row>
  </sheetData>
  <mergeCells count="3">
    <mergeCell ref="C4:H4"/>
    <mergeCell ref="B4:B5"/>
    <mergeCell ref="A4:A5"/>
  </mergeCells>
  <printOptions horizontalCentered="1"/>
  <pageMargins left="0.39370078740157483" right="0.39370078740157483" top="0.78740157480314965" bottom="0.78740157480314965" header="0.31496062992125984" footer="0.31496062992125984"/>
  <pageSetup paperSize="9" scale="54" fitToHeight="2"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REPÚBLICA&amp;R&amp;P de &amp;N</oddFooter>
  </headerFooter>
  <colBreaks count="1" manualBreakCount="1">
    <brk id="8"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5">
    <tabColor theme="9" tint="-0.249977111117893"/>
    <pageSetUpPr fitToPage="1"/>
  </sheetPr>
  <dimension ref="A1:V5927"/>
  <sheetViews>
    <sheetView showGridLines="0" view="pageBreakPreview" zoomScaleNormal="90" zoomScaleSheetLayoutView="100" zoomScalePageLayoutView="75" workbookViewId="0"/>
  </sheetViews>
  <sheetFormatPr baseColWidth="10" defaultColWidth="11.42578125" defaultRowHeight="12" x14ac:dyDescent="0.2"/>
  <cols>
    <col min="1" max="1" width="11.140625" style="319" customWidth="1"/>
    <col min="2" max="2" width="15.5703125" style="319" customWidth="1"/>
    <col min="3" max="3" width="18.7109375" style="319" customWidth="1"/>
    <col min="4" max="4" width="19.42578125" style="319" customWidth="1"/>
    <col min="5" max="5" width="18.28515625" style="319" customWidth="1"/>
    <col min="6" max="6" width="12.28515625" style="319" customWidth="1"/>
    <col min="7" max="7" width="45.42578125" style="319" customWidth="1"/>
    <col min="8" max="8" width="18.140625" style="319" customWidth="1"/>
    <col min="9" max="9" width="31.7109375" style="319" customWidth="1"/>
    <col min="10" max="10" width="16.7109375" style="319" customWidth="1"/>
    <col min="11" max="12" width="6.7109375" style="506" customWidth="1"/>
    <col min="13" max="13" width="15.42578125" style="319" customWidth="1"/>
    <col min="14" max="15" width="6.7109375" style="319" customWidth="1"/>
    <col min="16" max="16" width="15.28515625" style="319" customWidth="1"/>
    <col min="17" max="16384" width="11.42578125" style="319"/>
  </cols>
  <sheetData>
    <row r="1" spans="1:22" s="504" customFormat="1" x14ac:dyDescent="0.2">
      <c r="A1" s="504" t="s">
        <v>423</v>
      </c>
    </row>
    <row r="2" spans="1:22" s="505" customFormat="1" x14ac:dyDescent="0.2">
      <c r="A2" s="74" t="s">
        <v>343</v>
      </c>
      <c r="B2" s="74"/>
      <c r="C2" s="74"/>
      <c r="D2" s="74"/>
      <c r="E2" s="74"/>
      <c r="F2" s="74"/>
      <c r="G2" s="74"/>
      <c r="H2" s="74"/>
      <c r="I2" s="74"/>
      <c r="J2" s="74"/>
      <c r="K2" s="74"/>
      <c r="L2" s="74"/>
      <c r="M2" s="74"/>
      <c r="N2" s="74"/>
      <c r="O2" s="74"/>
      <c r="P2" s="74"/>
      <c r="Q2" s="74"/>
      <c r="R2" s="74"/>
      <c r="S2" s="74"/>
      <c r="T2" s="74"/>
      <c r="U2" s="74"/>
      <c r="V2" s="74"/>
    </row>
    <row r="3" spans="1:22" ht="12.75" thickBot="1" x14ac:dyDescent="0.25"/>
    <row r="4" spans="1:22" s="507" customFormat="1" ht="18" customHeight="1" thickBot="1" x14ac:dyDescent="0.25">
      <c r="A4" s="1128" t="s">
        <v>152</v>
      </c>
      <c r="B4" s="1129"/>
      <c r="C4" s="1129"/>
      <c r="D4" s="1129"/>
      <c r="E4" s="1130"/>
      <c r="F4" s="1131" t="s">
        <v>153</v>
      </c>
      <c r="G4" s="1132"/>
      <c r="H4" s="1133"/>
      <c r="I4" s="1133"/>
      <c r="J4" s="1134"/>
      <c r="K4" s="1125" t="s">
        <v>690</v>
      </c>
      <c r="L4" s="1126"/>
      <c r="M4" s="1127"/>
      <c r="N4" s="1125" t="s">
        <v>691</v>
      </c>
      <c r="O4" s="1126"/>
      <c r="P4" s="1127"/>
    </row>
    <row r="5" spans="1:22" s="509" customFormat="1" ht="73.5" customHeight="1" thickBot="1" x14ac:dyDescent="0.25">
      <c r="A5" s="412" t="s">
        <v>114</v>
      </c>
      <c r="B5" s="143" t="s">
        <v>8</v>
      </c>
      <c r="C5" s="143" t="s">
        <v>110</v>
      </c>
      <c r="D5" s="413" t="s">
        <v>115</v>
      </c>
      <c r="E5" s="414" t="s">
        <v>136</v>
      </c>
      <c r="F5" s="412" t="s">
        <v>140</v>
      </c>
      <c r="G5" s="413" t="s">
        <v>141</v>
      </c>
      <c r="H5" s="413" t="s">
        <v>155</v>
      </c>
      <c r="I5" s="143" t="s">
        <v>156</v>
      </c>
      <c r="J5" s="411" t="s">
        <v>145</v>
      </c>
      <c r="K5" s="508" t="s">
        <v>142</v>
      </c>
      <c r="L5" s="145" t="s">
        <v>143</v>
      </c>
      <c r="M5" s="146" t="s">
        <v>144</v>
      </c>
      <c r="N5" s="508" t="s">
        <v>142</v>
      </c>
      <c r="O5" s="145" t="s">
        <v>143</v>
      </c>
      <c r="P5" s="146" t="s">
        <v>144</v>
      </c>
    </row>
    <row r="6" spans="1:22" ht="19.5" customHeight="1" x14ac:dyDescent="0.2">
      <c r="A6" s="424" t="s">
        <v>692</v>
      </c>
      <c r="B6" s="425"/>
      <c r="C6" s="425"/>
      <c r="D6" s="425"/>
      <c r="E6" s="426"/>
      <c r="F6" s="425"/>
      <c r="G6" s="425"/>
      <c r="H6" s="425"/>
      <c r="I6" s="425"/>
      <c r="J6" s="425"/>
      <c r="K6" s="510"/>
      <c r="L6" s="510"/>
      <c r="M6" s="511"/>
      <c r="N6" s="510"/>
      <c r="O6" s="510"/>
      <c r="P6" s="511"/>
    </row>
    <row r="7" spans="1:22" ht="21" customHeight="1" thickBot="1" x14ac:dyDescent="0.25">
      <c r="A7" s="252" t="s">
        <v>693</v>
      </c>
      <c r="G7" s="427"/>
      <c r="H7" s="427"/>
      <c r="I7" s="427"/>
      <c r="N7" s="506"/>
      <c r="O7" s="506"/>
      <c r="P7" s="506"/>
    </row>
    <row r="8" spans="1:22" ht="22.5" x14ac:dyDescent="0.2">
      <c r="A8" s="512" t="s">
        <v>694</v>
      </c>
      <c r="B8" s="513" t="s">
        <v>695</v>
      </c>
      <c r="C8" s="513" t="s">
        <v>111</v>
      </c>
      <c r="D8" s="513" t="s">
        <v>696</v>
      </c>
      <c r="E8" s="514">
        <v>10000</v>
      </c>
      <c r="F8" s="493" t="s">
        <v>697</v>
      </c>
      <c r="G8" s="428" t="s">
        <v>698</v>
      </c>
      <c r="H8" s="428" t="s">
        <v>699</v>
      </c>
      <c r="I8" s="428" t="s">
        <v>700</v>
      </c>
      <c r="J8" s="513" t="s">
        <v>696</v>
      </c>
      <c r="K8" s="515">
        <v>5</v>
      </c>
      <c r="L8" s="515">
        <v>12</v>
      </c>
      <c r="M8" s="516">
        <v>119503</v>
      </c>
      <c r="N8" s="515">
        <v>2</v>
      </c>
      <c r="O8" s="515">
        <v>6</v>
      </c>
      <c r="P8" s="517">
        <v>59083</v>
      </c>
    </row>
    <row r="9" spans="1:22" x14ac:dyDescent="0.2">
      <c r="A9" s="518" t="s">
        <v>694</v>
      </c>
      <c r="B9" s="519" t="s">
        <v>695</v>
      </c>
      <c r="C9" s="519" t="s">
        <v>111</v>
      </c>
      <c r="D9" s="519" t="s">
        <v>696</v>
      </c>
      <c r="E9" s="520">
        <v>13000</v>
      </c>
      <c r="F9" s="498" t="s">
        <v>701</v>
      </c>
      <c r="G9" s="429" t="s">
        <v>702</v>
      </c>
      <c r="H9" s="429" t="s">
        <v>703</v>
      </c>
      <c r="I9" s="429" t="s">
        <v>700</v>
      </c>
      <c r="J9" s="519" t="s">
        <v>696</v>
      </c>
      <c r="K9" s="521">
        <v>1</v>
      </c>
      <c r="L9" s="521">
        <v>1</v>
      </c>
      <c r="M9" s="522">
        <v>13000</v>
      </c>
      <c r="N9" s="521">
        <v>0</v>
      </c>
      <c r="O9" s="521">
        <v>0</v>
      </c>
      <c r="P9" s="523">
        <v>0</v>
      </c>
    </row>
    <row r="10" spans="1:22" x14ac:dyDescent="0.2">
      <c r="A10" s="518" t="s">
        <v>694</v>
      </c>
      <c r="B10" s="519" t="s">
        <v>695</v>
      </c>
      <c r="C10" s="519" t="s">
        <v>111</v>
      </c>
      <c r="D10" s="519" t="s">
        <v>696</v>
      </c>
      <c r="E10" s="520">
        <v>8000</v>
      </c>
      <c r="F10" s="498" t="s">
        <v>704</v>
      </c>
      <c r="G10" s="429" t="s">
        <v>705</v>
      </c>
      <c r="H10" s="429" t="s">
        <v>706</v>
      </c>
      <c r="I10" s="429" t="s">
        <v>700</v>
      </c>
      <c r="J10" s="519" t="s">
        <v>696</v>
      </c>
      <c r="K10" s="521">
        <v>4</v>
      </c>
      <c r="L10" s="521">
        <v>12</v>
      </c>
      <c r="M10" s="522">
        <v>97437</v>
      </c>
      <c r="N10" s="521">
        <v>2</v>
      </c>
      <c r="O10" s="521">
        <v>6</v>
      </c>
      <c r="P10" s="523">
        <v>48000</v>
      </c>
    </row>
    <row r="11" spans="1:22" ht="22.5" x14ac:dyDescent="0.2">
      <c r="A11" s="518" t="s">
        <v>694</v>
      </c>
      <c r="B11" s="519" t="s">
        <v>695</v>
      </c>
      <c r="C11" s="519" t="s">
        <v>111</v>
      </c>
      <c r="D11" s="519" t="s">
        <v>696</v>
      </c>
      <c r="E11" s="520">
        <v>7000</v>
      </c>
      <c r="F11" s="498" t="s">
        <v>707</v>
      </c>
      <c r="G11" s="429" t="s">
        <v>708</v>
      </c>
      <c r="H11" s="429" t="s">
        <v>709</v>
      </c>
      <c r="I11" s="429" t="s">
        <v>700</v>
      </c>
      <c r="J11" s="519" t="s">
        <v>696</v>
      </c>
      <c r="K11" s="521">
        <v>4</v>
      </c>
      <c r="L11" s="521">
        <v>12</v>
      </c>
      <c r="M11" s="522">
        <v>86403</v>
      </c>
      <c r="N11" s="521">
        <v>2</v>
      </c>
      <c r="O11" s="521">
        <v>6</v>
      </c>
      <c r="P11" s="523">
        <v>42000</v>
      </c>
    </row>
    <row r="12" spans="1:22" x14ac:dyDescent="0.2">
      <c r="A12" s="518" t="s">
        <v>694</v>
      </c>
      <c r="B12" s="519" t="s">
        <v>695</v>
      </c>
      <c r="C12" s="519" t="s">
        <v>111</v>
      </c>
      <c r="D12" s="519" t="s">
        <v>696</v>
      </c>
      <c r="E12" s="520">
        <v>5000</v>
      </c>
      <c r="F12" s="498" t="s">
        <v>710</v>
      </c>
      <c r="G12" s="429" t="s">
        <v>711</v>
      </c>
      <c r="H12" s="429" t="s">
        <v>712</v>
      </c>
      <c r="I12" s="429" t="s">
        <v>700</v>
      </c>
      <c r="J12" s="519" t="s">
        <v>696</v>
      </c>
      <c r="K12" s="521">
        <v>6</v>
      </c>
      <c r="L12" s="521">
        <v>10</v>
      </c>
      <c r="M12" s="522">
        <v>61503</v>
      </c>
      <c r="N12" s="521">
        <v>0</v>
      </c>
      <c r="O12" s="521">
        <v>0</v>
      </c>
      <c r="P12" s="523">
        <v>0</v>
      </c>
    </row>
    <row r="13" spans="1:22" ht="22.5" x14ac:dyDescent="0.2">
      <c r="A13" s="518" t="s">
        <v>694</v>
      </c>
      <c r="B13" s="519" t="s">
        <v>695</v>
      </c>
      <c r="C13" s="519" t="s">
        <v>111</v>
      </c>
      <c r="D13" s="519" t="s">
        <v>696</v>
      </c>
      <c r="E13" s="520">
        <v>6000</v>
      </c>
      <c r="F13" s="498" t="s">
        <v>713</v>
      </c>
      <c r="G13" s="429" t="s">
        <v>714</v>
      </c>
      <c r="H13" s="429" t="s">
        <v>715</v>
      </c>
      <c r="I13" s="429" t="s">
        <v>700</v>
      </c>
      <c r="J13" s="519" t="s">
        <v>696</v>
      </c>
      <c r="K13" s="521">
        <v>5</v>
      </c>
      <c r="L13" s="521">
        <v>12</v>
      </c>
      <c r="M13" s="522">
        <v>75370</v>
      </c>
      <c r="N13" s="521">
        <v>2</v>
      </c>
      <c r="O13" s="521">
        <v>6</v>
      </c>
      <c r="P13" s="523">
        <v>36000</v>
      </c>
    </row>
    <row r="14" spans="1:22" x14ac:dyDescent="0.2">
      <c r="A14" s="518" t="s">
        <v>694</v>
      </c>
      <c r="B14" s="519" t="s">
        <v>695</v>
      </c>
      <c r="C14" s="519" t="s">
        <v>111</v>
      </c>
      <c r="D14" s="519" t="s">
        <v>696</v>
      </c>
      <c r="E14" s="520">
        <v>12000</v>
      </c>
      <c r="F14" s="498" t="s">
        <v>716</v>
      </c>
      <c r="G14" s="429" t="s">
        <v>717</v>
      </c>
      <c r="H14" s="429" t="s">
        <v>712</v>
      </c>
      <c r="I14" s="429" t="s">
        <v>700</v>
      </c>
      <c r="J14" s="519" t="s">
        <v>696</v>
      </c>
      <c r="K14" s="521">
        <v>1</v>
      </c>
      <c r="L14" s="521">
        <v>3</v>
      </c>
      <c r="M14" s="522">
        <v>36000</v>
      </c>
      <c r="N14" s="521">
        <v>0</v>
      </c>
      <c r="O14" s="521">
        <v>0</v>
      </c>
      <c r="P14" s="523">
        <v>0</v>
      </c>
    </row>
    <row r="15" spans="1:22" x14ac:dyDescent="0.2">
      <c r="A15" s="518" t="s">
        <v>694</v>
      </c>
      <c r="B15" s="519" t="s">
        <v>695</v>
      </c>
      <c r="C15" s="519" t="s">
        <v>111</v>
      </c>
      <c r="D15" s="519" t="s">
        <v>718</v>
      </c>
      <c r="E15" s="520">
        <v>3000</v>
      </c>
      <c r="F15" s="498" t="s">
        <v>719</v>
      </c>
      <c r="G15" s="429" t="s">
        <v>720</v>
      </c>
      <c r="H15" s="429" t="s">
        <v>721</v>
      </c>
      <c r="I15" s="429" t="s">
        <v>722</v>
      </c>
      <c r="J15" s="519" t="s">
        <v>718</v>
      </c>
      <c r="K15" s="521">
        <v>0</v>
      </c>
      <c r="L15" s="521">
        <v>0</v>
      </c>
      <c r="M15" s="522">
        <v>0</v>
      </c>
      <c r="N15" s="521">
        <v>3</v>
      </c>
      <c r="O15" s="521">
        <v>5</v>
      </c>
      <c r="P15" s="523">
        <v>16700</v>
      </c>
    </row>
    <row r="16" spans="1:22" x14ac:dyDescent="0.2">
      <c r="A16" s="518" t="s">
        <v>694</v>
      </c>
      <c r="B16" s="519" t="s">
        <v>695</v>
      </c>
      <c r="C16" s="519" t="s">
        <v>111</v>
      </c>
      <c r="D16" s="519" t="s">
        <v>723</v>
      </c>
      <c r="E16" s="520">
        <v>1200</v>
      </c>
      <c r="F16" s="498" t="s">
        <v>724</v>
      </c>
      <c r="G16" s="429" t="s">
        <v>725</v>
      </c>
      <c r="H16" s="429"/>
      <c r="I16" s="429" t="s">
        <v>726</v>
      </c>
      <c r="J16" s="519" t="s">
        <v>723</v>
      </c>
      <c r="K16" s="521">
        <v>6</v>
      </c>
      <c r="L16" s="521">
        <v>12</v>
      </c>
      <c r="M16" s="522">
        <v>13240</v>
      </c>
      <c r="N16" s="521">
        <v>2</v>
      </c>
      <c r="O16" s="521">
        <v>6</v>
      </c>
      <c r="P16" s="523">
        <v>7200</v>
      </c>
    </row>
    <row r="17" spans="1:16" x14ac:dyDescent="0.2">
      <c r="A17" s="518" t="s">
        <v>694</v>
      </c>
      <c r="B17" s="519" t="s">
        <v>695</v>
      </c>
      <c r="C17" s="519" t="s">
        <v>111</v>
      </c>
      <c r="D17" s="519" t="s">
        <v>723</v>
      </c>
      <c r="E17" s="520">
        <v>1900</v>
      </c>
      <c r="F17" s="498" t="s">
        <v>727</v>
      </c>
      <c r="G17" s="429" t="s">
        <v>728</v>
      </c>
      <c r="H17" s="429"/>
      <c r="I17" s="429" t="s">
        <v>726</v>
      </c>
      <c r="J17" s="519" t="s">
        <v>723</v>
      </c>
      <c r="K17" s="521">
        <v>4</v>
      </c>
      <c r="L17" s="521">
        <v>12</v>
      </c>
      <c r="M17" s="522">
        <v>20963</v>
      </c>
      <c r="N17" s="521">
        <v>2</v>
      </c>
      <c r="O17" s="521">
        <v>6</v>
      </c>
      <c r="P17" s="523">
        <v>11400</v>
      </c>
    </row>
    <row r="18" spans="1:16" x14ac:dyDescent="0.2">
      <c r="A18" s="518" t="s">
        <v>694</v>
      </c>
      <c r="B18" s="519" t="s">
        <v>695</v>
      </c>
      <c r="C18" s="519" t="s">
        <v>111</v>
      </c>
      <c r="D18" s="519" t="s">
        <v>723</v>
      </c>
      <c r="E18" s="520">
        <v>3000</v>
      </c>
      <c r="F18" s="498" t="s">
        <v>729</v>
      </c>
      <c r="G18" s="429" t="s">
        <v>730</v>
      </c>
      <c r="H18" s="429"/>
      <c r="I18" s="429" t="s">
        <v>726</v>
      </c>
      <c r="J18" s="519" t="s">
        <v>723</v>
      </c>
      <c r="K18" s="521">
        <v>5</v>
      </c>
      <c r="L18" s="521">
        <v>12</v>
      </c>
      <c r="M18" s="522">
        <v>33100</v>
      </c>
      <c r="N18" s="521">
        <v>2</v>
      </c>
      <c r="O18" s="521">
        <v>6</v>
      </c>
      <c r="P18" s="523">
        <v>18000</v>
      </c>
    </row>
    <row r="19" spans="1:16" x14ac:dyDescent="0.2">
      <c r="A19" s="518" t="s">
        <v>694</v>
      </c>
      <c r="B19" s="519" t="s">
        <v>695</v>
      </c>
      <c r="C19" s="519" t="s">
        <v>111</v>
      </c>
      <c r="D19" s="519" t="s">
        <v>718</v>
      </c>
      <c r="E19" s="520">
        <v>3500</v>
      </c>
      <c r="F19" s="498" t="s">
        <v>731</v>
      </c>
      <c r="G19" s="429" t="s">
        <v>732</v>
      </c>
      <c r="H19" s="429" t="s">
        <v>733</v>
      </c>
      <c r="I19" s="429" t="s">
        <v>734</v>
      </c>
      <c r="J19" s="519" t="s">
        <v>718</v>
      </c>
      <c r="K19" s="521">
        <v>5</v>
      </c>
      <c r="L19" s="521">
        <v>12</v>
      </c>
      <c r="M19" s="522">
        <v>38617</v>
      </c>
      <c r="N19" s="521">
        <v>2</v>
      </c>
      <c r="O19" s="521">
        <v>6</v>
      </c>
      <c r="P19" s="523">
        <v>21000</v>
      </c>
    </row>
    <row r="20" spans="1:16" x14ac:dyDescent="0.2">
      <c r="A20" s="518" t="s">
        <v>694</v>
      </c>
      <c r="B20" s="519" t="s">
        <v>695</v>
      </c>
      <c r="C20" s="519" t="s">
        <v>111</v>
      </c>
      <c r="D20" s="519" t="s">
        <v>696</v>
      </c>
      <c r="E20" s="520">
        <v>1500</v>
      </c>
      <c r="F20" s="498" t="s">
        <v>735</v>
      </c>
      <c r="G20" s="429" t="s">
        <v>736</v>
      </c>
      <c r="H20" s="429"/>
      <c r="I20" s="429" t="s">
        <v>737</v>
      </c>
      <c r="J20" s="519" t="s">
        <v>696</v>
      </c>
      <c r="K20" s="521">
        <v>5</v>
      </c>
      <c r="L20" s="521">
        <v>12</v>
      </c>
      <c r="M20" s="522">
        <v>16550</v>
      </c>
      <c r="N20" s="521">
        <v>2</v>
      </c>
      <c r="O20" s="521">
        <v>6</v>
      </c>
      <c r="P20" s="523">
        <v>9000</v>
      </c>
    </row>
    <row r="21" spans="1:16" x14ac:dyDescent="0.2">
      <c r="A21" s="518" t="s">
        <v>694</v>
      </c>
      <c r="B21" s="519" t="s">
        <v>695</v>
      </c>
      <c r="C21" s="519" t="s">
        <v>111</v>
      </c>
      <c r="D21" s="519" t="s">
        <v>696</v>
      </c>
      <c r="E21" s="520">
        <v>8000</v>
      </c>
      <c r="F21" s="498" t="s">
        <v>738</v>
      </c>
      <c r="G21" s="429" t="s">
        <v>739</v>
      </c>
      <c r="H21" s="429" t="s">
        <v>712</v>
      </c>
      <c r="I21" s="429" t="s">
        <v>700</v>
      </c>
      <c r="J21" s="519" t="s">
        <v>696</v>
      </c>
      <c r="K21" s="521">
        <v>4</v>
      </c>
      <c r="L21" s="521">
        <v>12</v>
      </c>
      <c r="M21" s="522">
        <v>97437</v>
      </c>
      <c r="N21" s="521">
        <v>1</v>
      </c>
      <c r="O21" s="521">
        <v>6</v>
      </c>
      <c r="P21" s="523">
        <v>48000</v>
      </c>
    </row>
    <row r="22" spans="1:16" x14ac:dyDescent="0.2">
      <c r="A22" s="518" t="s">
        <v>694</v>
      </c>
      <c r="B22" s="519" t="s">
        <v>695</v>
      </c>
      <c r="C22" s="519" t="s">
        <v>111</v>
      </c>
      <c r="D22" s="519" t="s">
        <v>696</v>
      </c>
      <c r="E22" s="520">
        <v>3000</v>
      </c>
      <c r="F22" s="498" t="s">
        <v>740</v>
      </c>
      <c r="G22" s="429" t="s">
        <v>741</v>
      </c>
      <c r="H22" s="429" t="s">
        <v>742</v>
      </c>
      <c r="I22" s="429" t="s">
        <v>700</v>
      </c>
      <c r="J22" s="519" t="s">
        <v>696</v>
      </c>
      <c r="K22" s="521">
        <v>6</v>
      </c>
      <c r="L22" s="521">
        <v>12</v>
      </c>
      <c r="M22" s="522">
        <v>33100</v>
      </c>
      <c r="N22" s="521">
        <v>2</v>
      </c>
      <c r="O22" s="521">
        <v>6</v>
      </c>
      <c r="P22" s="523">
        <v>18000</v>
      </c>
    </row>
    <row r="23" spans="1:16" x14ac:dyDescent="0.2">
      <c r="A23" s="518" t="s">
        <v>694</v>
      </c>
      <c r="B23" s="519" t="s">
        <v>695</v>
      </c>
      <c r="C23" s="519" t="s">
        <v>111</v>
      </c>
      <c r="D23" s="519" t="s">
        <v>723</v>
      </c>
      <c r="E23" s="520">
        <v>2500</v>
      </c>
      <c r="F23" s="498" t="s">
        <v>743</v>
      </c>
      <c r="G23" s="429" t="s">
        <v>744</v>
      </c>
      <c r="H23" s="429"/>
      <c r="I23" s="429" t="s">
        <v>726</v>
      </c>
      <c r="J23" s="519" t="s">
        <v>723</v>
      </c>
      <c r="K23" s="521">
        <v>5</v>
      </c>
      <c r="L23" s="521">
        <v>12</v>
      </c>
      <c r="M23" s="522">
        <v>27583</v>
      </c>
      <c r="N23" s="521">
        <v>2</v>
      </c>
      <c r="O23" s="521">
        <v>6</v>
      </c>
      <c r="P23" s="523">
        <v>15000</v>
      </c>
    </row>
    <row r="24" spans="1:16" x14ac:dyDescent="0.2">
      <c r="A24" s="518" t="s">
        <v>694</v>
      </c>
      <c r="B24" s="519" t="s">
        <v>695</v>
      </c>
      <c r="C24" s="519" t="s">
        <v>111</v>
      </c>
      <c r="D24" s="519" t="s">
        <v>696</v>
      </c>
      <c r="E24" s="520">
        <v>8000</v>
      </c>
      <c r="F24" s="498" t="s">
        <v>745</v>
      </c>
      <c r="G24" s="429" t="s">
        <v>746</v>
      </c>
      <c r="H24" s="429" t="s">
        <v>747</v>
      </c>
      <c r="I24" s="429" t="s">
        <v>748</v>
      </c>
      <c r="J24" s="519" t="s">
        <v>696</v>
      </c>
      <c r="K24" s="521">
        <v>5</v>
      </c>
      <c r="L24" s="521">
        <v>12</v>
      </c>
      <c r="M24" s="522">
        <v>97437</v>
      </c>
      <c r="N24" s="521">
        <v>2</v>
      </c>
      <c r="O24" s="521">
        <v>6</v>
      </c>
      <c r="P24" s="523">
        <v>48000</v>
      </c>
    </row>
    <row r="25" spans="1:16" ht="22.5" x14ac:dyDescent="0.2">
      <c r="A25" s="518" t="s">
        <v>694</v>
      </c>
      <c r="B25" s="519" t="s">
        <v>695</v>
      </c>
      <c r="C25" s="519" t="s">
        <v>111</v>
      </c>
      <c r="D25" s="519" t="s">
        <v>718</v>
      </c>
      <c r="E25" s="520">
        <v>6000</v>
      </c>
      <c r="F25" s="498" t="s">
        <v>749</v>
      </c>
      <c r="G25" s="429" t="s">
        <v>750</v>
      </c>
      <c r="H25" s="429" t="s">
        <v>751</v>
      </c>
      <c r="I25" s="429" t="s">
        <v>752</v>
      </c>
      <c r="J25" s="519" t="s">
        <v>718</v>
      </c>
      <c r="K25" s="521">
        <v>6</v>
      </c>
      <c r="L25" s="521">
        <v>12</v>
      </c>
      <c r="M25" s="522">
        <v>75370</v>
      </c>
      <c r="N25" s="521">
        <v>2</v>
      </c>
      <c r="O25" s="521">
        <v>6</v>
      </c>
      <c r="P25" s="523">
        <v>36000</v>
      </c>
    </row>
    <row r="26" spans="1:16" x14ac:dyDescent="0.2">
      <c r="A26" s="518" t="s">
        <v>694</v>
      </c>
      <c r="B26" s="519" t="s">
        <v>695</v>
      </c>
      <c r="C26" s="519" t="s">
        <v>111</v>
      </c>
      <c r="D26" s="519" t="s">
        <v>723</v>
      </c>
      <c r="E26" s="520">
        <v>2100</v>
      </c>
      <c r="F26" s="498" t="s">
        <v>753</v>
      </c>
      <c r="G26" s="429" t="s">
        <v>754</v>
      </c>
      <c r="H26" s="429"/>
      <c r="I26" s="429" t="s">
        <v>726</v>
      </c>
      <c r="J26" s="519" t="s">
        <v>723</v>
      </c>
      <c r="K26" s="521">
        <v>4</v>
      </c>
      <c r="L26" s="521">
        <v>12</v>
      </c>
      <c r="M26" s="522">
        <v>23170</v>
      </c>
      <c r="N26" s="521">
        <v>2</v>
      </c>
      <c r="O26" s="521">
        <v>6</v>
      </c>
      <c r="P26" s="523">
        <v>12600</v>
      </c>
    </row>
    <row r="27" spans="1:16" ht="22.5" x14ac:dyDescent="0.2">
      <c r="A27" s="518" t="s">
        <v>694</v>
      </c>
      <c r="B27" s="519" t="s">
        <v>695</v>
      </c>
      <c r="C27" s="519" t="s">
        <v>111</v>
      </c>
      <c r="D27" s="519" t="s">
        <v>696</v>
      </c>
      <c r="E27" s="520">
        <v>8500</v>
      </c>
      <c r="F27" s="498" t="s">
        <v>755</v>
      </c>
      <c r="G27" s="429" t="s">
        <v>756</v>
      </c>
      <c r="H27" s="429" t="s">
        <v>757</v>
      </c>
      <c r="I27" s="429" t="s">
        <v>748</v>
      </c>
      <c r="J27" s="519" t="s">
        <v>696</v>
      </c>
      <c r="K27" s="521">
        <v>5</v>
      </c>
      <c r="L27" s="521">
        <v>12</v>
      </c>
      <c r="M27" s="522">
        <v>102953</v>
      </c>
      <c r="N27" s="521">
        <v>2</v>
      </c>
      <c r="O27" s="521">
        <v>6</v>
      </c>
      <c r="P27" s="523">
        <v>50083</v>
      </c>
    </row>
    <row r="28" spans="1:16" x14ac:dyDescent="0.2">
      <c r="A28" s="518" t="s">
        <v>694</v>
      </c>
      <c r="B28" s="519" t="s">
        <v>695</v>
      </c>
      <c r="C28" s="519" t="s">
        <v>111</v>
      </c>
      <c r="D28" s="519" t="s">
        <v>696</v>
      </c>
      <c r="E28" s="520">
        <v>5000</v>
      </c>
      <c r="F28" s="498" t="s">
        <v>758</v>
      </c>
      <c r="G28" s="429" t="s">
        <v>759</v>
      </c>
      <c r="H28" s="429" t="s">
        <v>760</v>
      </c>
      <c r="I28" s="429" t="s">
        <v>700</v>
      </c>
      <c r="J28" s="519" t="s">
        <v>696</v>
      </c>
      <c r="K28" s="521">
        <v>4</v>
      </c>
      <c r="L28" s="521">
        <v>12</v>
      </c>
      <c r="M28" s="522">
        <v>64337</v>
      </c>
      <c r="N28" s="521">
        <v>2</v>
      </c>
      <c r="O28" s="521">
        <v>6</v>
      </c>
      <c r="P28" s="523">
        <v>30000</v>
      </c>
    </row>
    <row r="29" spans="1:16" x14ac:dyDescent="0.2">
      <c r="A29" s="518" t="s">
        <v>694</v>
      </c>
      <c r="B29" s="519" t="s">
        <v>695</v>
      </c>
      <c r="C29" s="519" t="s">
        <v>111</v>
      </c>
      <c r="D29" s="519" t="s">
        <v>723</v>
      </c>
      <c r="E29" s="520">
        <v>2500</v>
      </c>
      <c r="F29" s="498" t="s">
        <v>761</v>
      </c>
      <c r="G29" s="429" t="s">
        <v>762</v>
      </c>
      <c r="H29" s="429"/>
      <c r="I29" s="429" t="s">
        <v>726</v>
      </c>
      <c r="J29" s="519" t="s">
        <v>723</v>
      </c>
      <c r="K29" s="521">
        <v>5</v>
      </c>
      <c r="L29" s="521">
        <v>12</v>
      </c>
      <c r="M29" s="522">
        <v>27583</v>
      </c>
      <c r="N29" s="521">
        <v>2</v>
      </c>
      <c r="O29" s="521">
        <v>6</v>
      </c>
      <c r="P29" s="523">
        <v>15000</v>
      </c>
    </row>
    <row r="30" spans="1:16" x14ac:dyDescent="0.2">
      <c r="A30" s="518" t="s">
        <v>694</v>
      </c>
      <c r="B30" s="519" t="s">
        <v>695</v>
      </c>
      <c r="C30" s="519" t="s">
        <v>111</v>
      </c>
      <c r="D30" s="519" t="s">
        <v>696</v>
      </c>
      <c r="E30" s="520">
        <v>8000</v>
      </c>
      <c r="F30" s="498" t="s">
        <v>763</v>
      </c>
      <c r="G30" s="429" t="s">
        <v>764</v>
      </c>
      <c r="H30" s="429" t="s">
        <v>703</v>
      </c>
      <c r="I30" s="429" t="s">
        <v>700</v>
      </c>
      <c r="J30" s="519" t="s">
        <v>696</v>
      </c>
      <c r="K30" s="521">
        <v>4</v>
      </c>
      <c r="L30" s="521">
        <v>12</v>
      </c>
      <c r="M30" s="522">
        <v>97437</v>
      </c>
      <c r="N30" s="521">
        <v>2</v>
      </c>
      <c r="O30" s="521">
        <v>6</v>
      </c>
      <c r="P30" s="523">
        <v>48000</v>
      </c>
    </row>
    <row r="31" spans="1:16" x14ac:dyDescent="0.2">
      <c r="A31" s="518" t="s">
        <v>694</v>
      </c>
      <c r="B31" s="519" t="s">
        <v>695</v>
      </c>
      <c r="C31" s="519" t="s">
        <v>765</v>
      </c>
      <c r="D31" s="519" t="s">
        <v>766</v>
      </c>
      <c r="E31" s="520">
        <v>13000</v>
      </c>
      <c r="F31" s="498" t="s">
        <v>767</v>
      </c>
      <c r="G31" s="429" t="s">
        <v>768</v>
      </c>
      <c r="H31" s="429" t="s">
        <v>769</v>
      </c>
      <c r="I31" s="429" t="s">
        <v>700</v>
      </c>
      <c r="J31" s="519" t="s">
        <v>766</v>
      </c>
      <c r="K31" s="521">
        <v>0</v>
      </c>
      <c r="L31" s="521">
        <v>0</v>
      </c>
      <c r="M31" s="522">
        <v>0</v>
      </c>
      <c r="N31" s="521">
        <v>1</v>
      </c>
      <c r="O31" s="521">
        <v>1</v>
      </c>
      <c r="P31" s="523">
        <v>10833</v>
      </c>
    </row>
    <row r="32" spans="1:16" x14ac:dyDescent="0.2">
      <c r="A32" s="518" t="s">
        <v>694</v>
      </c>
      <c r="B32" s="519" t="s">
        <v>695</v>
      </c>
      <c r="C32" s="519" t="s">
        <v>111</v>
      </c>
      <c r="D32" s="519" t="s">
        <v>696</v>
      </c>
      <c r="E32" s="520">
        <v>2000</v>
      </c>
      <c r="F32" s="498" t="s">
        <v>770</v>
      </c>
      <c r="G32" s="429" t="s">
        <v>771</v>
      </c>
      <c r="H32" s="429"/>
      <c r="I32" s="429" t="s">
        <v>748</v>
      </c>
      <c r="J32" s="519" t="s">
        <v>696</v>
      </c>
      <c r="K32" s="521">
        <v>0</v>
      </c>
      <c r="L32" s="521">
        <v>0</v>
      </c>
      <c r="M32" s="522">
        <v>0</v>
      </c>
      <c r="N32" s="521">
        <v>4</v>
      </c>
      <c r="O32" s="521">
        <v>5</v>
      </c>
      <c r="P32" s="523">
        <v>11133</v>
      </c>
    </row>
    <row r="33" spans="1:16" x14ac:dyDescent="0.2">
      <c r="A33" s="518" t="s">
        <v>694</v>
      </c>
      <c r="B33" s="519" t="s">
        <v>695</v>
      </c>
      <c r="C33" s="519" t="s">
        <v>111</v>
      </c>
      <c r="D33" s="519" t="s">
        <v>696</v>
      </c>
      <c r="E33" s="520">
        <v>5000</v>
      </c>
      <c r="F33" s="498" t="s">
        <v>772</v>
      </c>
      <c r="G33" s="429" t="s">
        <v>773</v>
      </c>
      <c r="H33" s="429" t="s">
        <v>703</v>
      </c>
      <c r="I33" s="429" t="s">
        <v>700</v>
      </c>
      <c r="J33" s="519" t="s">
        <v>696</v>
      </c>
      <c r="K33" s="521">
        <v>4</v>
      </c>
      <c r="L33" s="521">
        <v>12</v>
      </c>
      <c r="M33" s="522">
        <v>64337</v>
      </c>
      <c r="N33" s="521">
        <v>1</v>
      </c>
      <c r="O33" s="521">
        <v>6</v>
      </c>
      <c r="P33" s="523">
        <v>30000</v>
      </c>
    </row>
    <row r="34" spans="1:16" x14ac:dyDescent="0.2">
      <c r="A34" s="518" t="s">
        <v>694</v>
      </c>
      <c r="B34" s="519" t="s">
        <v>695</v>
      </c>
      <c r="C34" s="519" t="s">
        <v>765</v>
      </c>
      <c r="D34" s="519" t="s">
        <v>766</v>
      </c>
      <c r="E34" s="520">
        <v>15000</v>
      </c>
      <c r="F34" s="498" t="s">
        <v>774</v>
      </c>
      <c r="G34" s="429" t="s">
        <v>775</v>
      </c>
      <c r="H34" s="429" t="s">
        <v>769</v>
      </c>
      <c r="I34" s="429" t="s">
        <v>700</v>
      </c>
      <c r="J34" s="519" t="s">
        <v>766</v>
      </c>
      <c r="K34" s="521">
        <v>1</v>
      </c>
      <c r="L34" s="521">
        <v>3</v>
      </c>
      <c r="M34" s="522">
        <v>65670</v>
      </c>
      <c r="N34" s="521">
        <v>1</v>
      </c>
      <c r="O34" s="521">
        <v>6</v>
      </c>
      <c r="P34" s="523">
        <v>89083</v>
      </c>
    </row>
    <row r="35" spans="1:16" ht="22.5" x14ac:dyDescent="0.2">
      <c r="A35" s="518" t="s">
        <v>694</v>
      </c>
      <c r="B35" s="519" t="s">
        <v>695</v>
      </c>
      <c r="C35" s="519" t="s">
        <v>111</v>
      </c>
      <c r="D35" s="519" t="s">
        <v>696</v>
      </c>
      <c r="E35" s="520">
        <v>8500</v>
      </c>
      <c r="F35" s="498" t="s">
        <v>776</v>
      </c>
      <c r="G35" s="429" t="s">
        <v>777</v>
      </c>
      <c r="H35" s="429" t="s">
        <v>778</v>
      </c>
      <c r="I35" s="429" t="s">
        <v>748</v>
      </c>
      <c r="J35" s="519" t="s">
        <v>696</v>
      </c>
      <c r="K35" s="521">
        <v>0</v>
      </c>
      <c r="L35" s="521">
        <v>0</v>
      </c>
      <c r="M35" s="522">
        <v>0</v>
      </c>
      <c r="N35" s="521">
        <v>2</v>
      </c>
      <c r="O35" s="521">
        <v>4</v>
      </c>
      <c r="P35" s="523">
        <v>33150</v>
      </c>
    </row>
    <row r="36" spans="1:16" ht="22.5" x14ac:dyDescent="0.2">
      <c r="A36" s="518" t="s">
        <v>694</v>
      </c>
      <c r="B36" s="519" t="s">
        <v>695</v>
      </c>
      <c r="C36" s="519" t="s">
        <v>111</v>
      </c>
      <c r="D36" s="519" t="s">
        <v>696</v>
      </c>
      <c r="E36" s="520">
        <v>5500</v>
      </c>
      <c r="F36" s="498" t="s">
        <v>776</v>
      </c>
      <c r="G36" s="429" t="s">
        <v>777</v>
      </c>
      <c r="H36" s="429" t="s">
        <v>778</v>
      </c>
      <c r="I36" s="429" t="s">
        <v>748</v>
      </c>
      <c r="J36" s="519" t="s">
        <v>696</v>
      </c>
      <c r="K36" s="521">
        <v>4</v>
      </c>
      <c r="L36" s="521">
        <v>12</v>
      </c>
      <c r="M36" s="522">
        <v>69853</v>
      </c>
      <c r="N36" s="521">
        <v>1</v>
      </c>
      <c r="O36" s="521">
        <v>2</v>
      </c>
      <c r="P36" s="523">
        <v>11550</v>
      </c>
    </row>
    <row r="37" spans="1:16" x14ac:dyDescent="0.2">
      <c r="A37" s="518" t="s">
        <v>694</v>
      </c>
      <c r="B37" s="519" t="s">
        <v>695</v>
      </c>
      <c r="C37" s="519" t="s">
        <v>111</v>
      </c>
      <c r="D37" s="519" t="s">
        <v>696</v>
      </c>
      <c r="E37" s="520">
        <v>8000</v>
      </c>
      <c r="F37" s="498" t="s">
        <v>779</v>
      </c>
      <c r="G37" s="429" t="s">
        <v>780</v>
      </c>
      <c r="H37" s="429" t="s">
        <v>712</v>
      </c>
      <c r="I37" s="429" t="s">
        <v>700</v>
      </c>
      <c r="J37" s="519" t="s">
        <v>696</v>
      </c>
      <c r="K37" s="521">
        <v>5</v>
      </c>
      <c r="L37" s="521">
        <v>12</v>
      </c>
      <c r="M37" s="522">
        <v>97437</v>
      </c>
      <c r="N37" s="521">
        <v>1</v>
      </c>
      <c r="O37" s="521">
        <v>6</v>
      </c>
      <c r="P37" s="523">
        <v>48000</v>
      </c>
    </row>
    <row r="38" spans="1:16" x14ac:dyDescent="0.2">
      <c r="A38" s="518" t="s">
        <v>694</v>
      </c>
      <c r="B38" s="519" t="s">
        <v>695</v>
      </c>
      <c r="C38" s="519" t="s">
        <v>111</v>
      </c>
      <c r="D38" s="519" t="s">
        <v>696</v>
      </c>
      <c r="E38" s="520">
        <v>12500</v>
      </c>
      <c r="F38" s="498" t="s">
        <v>781</v>
      </c>
      <c r="G38" s="429" t="s">
        <v>782</v>
      </c>
      <c r="H38" s="429" t="s">
        <v>712</v>
      </c>
      <c r="I38" s="429" t="s">
        <v>700</v>
      </c>
      <c r="J38" s="519" t="s">
        <v>696</v>
      </c>
      <c r="K38" s="521">
        <v>4</v>
      </c>
      <c r="L38" s="521">
        <v>12</v>
      </c>
      <c r="M38" s="522">
        <v>147087</v>
      </c>
      <c r="N38" s="521">
        <v>2</v>
      </c>
      <c r="O38" s="521">
        <v>6</v>
      </c>
      <c r="P38" s="523">
        <v>74083</v>
      </c>
    </row>
    <row r="39" spans="1:16" ht="22.5" x14ac:dyDescent="0.2">
      <c r="A39" s="518" t="s">
        <v>694</v>
      </c>
      <c r="B39" s="519" t="s">
        <v>695</v>
      </c>
      <c r="C39" s="519" t="s">
        <v>111</v>
      </c>
      <c r="D39" s="519" t="s">
        <v>696</v>
      </c>
      <c r="E39" s="520">
        <v>8000</v>
      </c>
      <c r="F39" s="498" t="s">
        <v>783</v>
      </c>
      <c r="G39" s="429" t="s">
        <v>784</v>
      </c>
      <c r="H39" s="429" t="s">
        <v>699</v>
      </c>
      <c r="I39" s="429" t="s">
        <v>700</v>
      </c>
      <c r="J39" s="519" t="s">
        <v>696</v>
      </c>
      <c r="K39" s="521">
        <v>0</v>
      </c>
      <c r="L39" s="521">
        <v>0</v>
      </c>
      <c r="M39" s="522">
        <v>0</v>
      </c>
      <c r="N39" s="521">
        <v>3</v>
      </c>
      <c r="O39" s="521">
        <v>5</v>
      </c>
      <c r="P39" s="523">
        <v>43733</v>
      </c>
    </row>
    <row r="40" spans="1:16" x14ac:dyDescent="0.2">
      <c r="A40" s="518" t="s">
        <v>694</v>
      </c>
      <c r="B40" s="519" t="s">
        <v>695</v>
      </c>
      <c r="C40" s="519" t="s">
        <v>111</v>
      </c>
      <c r="D40" s="519" t="s">
        <v>696</v>
      </c>
      <c r="E40" s="520">
        <v>7000</v>
      </c>
      <c r="F40" s="498" t="s">
        <v>785</v>
      </c>
      <c r="G40" s="429" t="s">
        <v>786</v>
      </c>
      <c r="H40" s="429" t="s">
        <v>787</v>
      </c>
      <c r="I40" s="429" t="s">
        <v>748</v>
      </c>
      <c r="J40" s="519" t="s">
        <v>696</v>
      </c>
      <c r="K40" s="521">
        <v>5</v>
      </c>
      <c r="L40" s="521">
        <v>12</v>
      </c>
      <c r="M40" s="522">
        <v>86403</v>
      </c>
      <c r="N40" s="521">
        <v>2</v>
      </c>
      <c r="O40" s="521">
        <v>6</v>
      </c>
      <c r="P40" s="523">
        <v>42000</v>
      </c>
    </row>
    <row r="41" spans="1:16" ht="22.5" x14ac:dyDescent="0.2">
      <c r="A41" s="518" t="s">
        <v>694</v>
      </c>
      <c r="B41" s="519" t="s">
        <v>695</v>
      </c>
      <c r="C41" s="519" t="s">
        <v>111</v>
      </c>
      <c r="D41" s="519" t="s">
        <v>696</v>
      </c>
      <c r="E41" s="520">
        <v>7000</v>
      </c>
      <c r="F41" s="498" t="s">
        <v>788</v>
      </c>
      <c r="G41" s="429" t="s">
        <v>789</v>
      </c>
      <c r="H41" s="429" t="s">
        <v>790</v>
      </c>
      <c r="I41" s="429" t="s">
        <v>700</v>
      </c>
      <c r="J41" s="519" t="s">
        <v>696</v>
      </c>
      <c r="K41" s="521">
        <v>0</v>
      </c>
      <c r="L41" s="521">
        <v>0</v>
      </c>
      <c r="M41" s="522">
        <v>0</v>
      </c>
      <c r="N41" s="521">
        <v>3</v>
      </c>
      <c r="O41" s="521">
        <v>5</v>
      </c>
      <c r="P41" s="523">
        <v>38967</v>
      </c>
    </row>
    <row r="42" spans="1:16" x14ac:dyDescent="0.2">
      <c r="A42" s="518" t="s">
        <v>694</v>
      </c>
      <c r="B42" s="519" t="s">
        <v>695</v>
      </c>
      <c r="C42" s="519" t="s">
        <v>111</v>
      </c>
      <c r="D42" s="519" t="s">
        <v>723</v>
      </c>
      <c r="E42" s="520">
        <v>2000</v>
      </c>
      <c r="F42" s="498" t="s">
        <v>791</v>
      </c>
      <c r="G42" s="429" t="s">
        <v>792</v>
      </c>
      <c r="H42" s="429"/>
      <c r="I42" s="429" t="s">
        <v>726</v>
      </c>
      <c r="J42" s="519" t="s">
        <v>723</v>
      </c>
      <c r="K42" s="521">
        <v>5</v>
      </c>
      <c r="L42" s="521">
        <v>12</v>
      </c>
      <c r="M42" s="522">
        <v>22067</v>
      </c>
      <c r="N42" s="521">
        <v>2</v>
      </c>
      <c r="O42" s="521">
        <v>6</v>
      </c>
      <c r="P42" s="523">
        <v>12000</v>
      </c>
    </row>
    <row r="43" spans="1:16" x14ac:dyDescent="0.2">
      <c r="A43" s="518" t="s">
        <v>694</v>
      </c>
      <c r="B43" s="519" t="s">
        <v>695</v>
      </c>
      <c r="C43" s="519" t="s">
        <v>111</v>
      </c>
      <c r="D43" s="519" t="s">
        <v>696</v>
      </c>
      <c r="E43" s="520">
        <v>10000</v>
      </c>
      <c r="F43" s="498" t="s">
        <v>793</v>
      </c>
      <c r="G43" s="429" t="s">
        <v>794</v>
      </c>
      <c r="H43" s="429" t="s">
        <v>795</v>
      </c>
      <c r="I43" s="429" t="s">
        <v>700</v>
      </c>
      <c r="J43" s="519" t="s">
        <v>696</v>
      </c>
      <c r="K43" s="521">
        <v>3</v>
      </c>
      <c r="L43" s="521">
        <v>8</v>
      </c>
      <c r="M43" s="522">
        <v>89170</v>
      </c>
      <c r="N43" s="521">
        <v>0</v>
      </c>
      <c r="O43" s="521">
        <v>0</v>
      </c>
      <c r="P43" s="523">
        <v>0</v>
      </c>
    </row>
    <row r="44" spans="1:16" x14ac:dyDescent="0.2">
      <c r="A44" s="518" t="s">
        <v>694</v>
      </c>
      <c r="B44" s="519" t="s">
        <v>695</v>
      </c>
      <c r="C44" s="519" t="s">
        <v>111</v>
      </c>
      <c r="D44" s="519" t="s">
        <v>696</v>
      </c>
      <c r="E44" s="520">
        <v>13000</v>
      </c>
      <c r="F44" s="498" t="s">
        <v>796</v>
      </c>
      <c r="G44" s="429" t="s">
        <v>797</v>
      </c>
      <c r="H44" s="429" t="s">
        <v>712</v>
      </c>
      <c r="I44" s="429" t="s">
        <v>700</v>
      </c>
      <c r="J44" s="519" t="s">
        <v>696</v>
      </c>
      <c r="K44" s="521">
        <v>4</v>
      </c>
      <c r="L44" s="521">
        <v>12</v>
      </c>
      <c r="M44" s="522">
        <v>152603</v>
      </c>
      <c r="N44" s="521">
        <v>2</v>
      </c>
      <c r="O44" s="521">
        <v>6</v>
      </c>
      <c r="P44" s="523">
        <v>77083</v>
      </c>
    </row>
    <row r="45" spans="1:16" x14ac:dyDescent="0.2">
      <c r="A45" s="518" t="s">
        <v>694</v>
      </c>
      <c r="B45" s="519" t="s">
        <v>695</v>
      </c>
      <c r="C45" s="519" t="s">
        <v>111</v>
      </c>
      <c r="D45" s="519" t="s">
        <v>696</v>
      </c>
      <c r="E45" s="520">
        <v>12000</v>
      </c>
      <c r="F45" s="498" t="s">
        <v>798</v>
      </c>
      <c r="G45" s="429" t="s">
        <v>799</v>
      </c>
      <c r="H45" s="429" t="s">
        <v>712</v>
      </c>
      <c r="I45" s="429" t="s">
        <v>700</v>
      </c>
      <c r="J45" s="519" t="s">
        <v>696</v>
      </c>
      <c r="K45" s="521">
        <v>5</v>
      </c>
      <c r="L45" s="521">
        <v>12</v>
      </c>
      <c r="M45" s="522">
        <v>141570</v>
      </c>
      <c r="N45" s="521">
        <v>2</v>
      </c>
      <c r="O45" s="521">
        <v>6</v>
      </c>
      <c r="P45" s="523">
        <v>71083</v>
      </c>
    </row>
    <row r="46" spans="1:16" x14ac:dyDescent="0.2">
      <c r="A46" s="518" t="s">
        <v>694</v>
      </c>
      <c r="B46" s="519" t="s">
        <v>695</v>
      </c>
      <c r="C46" s="519" t="s">
        <v>111</v>
      </c>
      <c r="D46" s="519" t="s">
        <v>696</v>
      </c>
      <c r="E46" s="520">
        <v>12500</v>
      </c>
      <c r="F46" s="498" t="s">
        <v>800</v>
      </c>
      <c r="G46" s="429" t="s">
        <v>801</v>
      </c>
      <c r="H46" s="429" t="s">
        <v>712</v>
      </c>
      <c r="I46" s="429" t="s">
        <v>700</v>
      </c>
      <c r="J46" s="519" t="s">
        <v>696</v>
      </c>
      <c r="K46" s="521">
        <v>4</v>
      </c>
      <c r="L46" s="521">
        <v>12</v>
      </c>
      <c r="M46" s="522">
        <v>147087</v>
      </c>
      <c r="N46" s="521">
        <v>2</v>
      </c>
      <c r="O46" s="521">
        <v>6</v>
      </c>
      <c r="P46" s="523">
        <v>74083</v>
      </c>
    </row>
    <row r="47" spans="1:16" x14ac:dyDescent="0.2">
      <c r="A47" s="518" t="s">
        <v>694</v>
      </c>
      <c r="B47" s="519" t="s">
        <v>695</v>
      </c>
      <c r="C47" s="519" t="s">
        <v>111</v>
      </c>
      <c r="D47" s="519" t="s">
        <v>696</v>
      </c>
      <c r="E47" s="520">
        <v>3800</v>
      </c>
      <c r="F47" s="498" t="s">
        <v>802</v>
      </c>
      <c r="G47" s="429" t="s">
        <v>803</v>
      </c>
      <c r="H47" s="429" t="s">
        <v>703</v>
      </c>
      <c r="I47" s="429" t="s">
        <v>700</v>
      </c>
      <c r="J47" s="519" t="s">
        <v>696</v>
      </c>
      <c r="K47" s="521">
        <v>5</v>
      </c>
      <c r="L47" s="521">
        <v>12</v>
      </c>
      <c r="M47" s="522">
        <v>41927</v>
      </c>
      <c r="N47" s="521">
        <v>2</v>
      </c>
      <c r="O47" s="521">
        <v>6</v>
      </c>
      <c r="P47" s="523">
        <v>22800</v>
      </c>
    </row>
    <row r="48" spans="1:16" x14ac:dyDescent="0.2">
      <c r="A48" s="518" t="s">
        <v>694</v>
      </c>
      <c r="B48" s="519" t="s">
        <v>695</v>
      </c>
      <c r="C48" s="519" t="s">
        <v>111</v>
      </c>
      <c r="D48" s="519" t="s">
        <v>696</v>
      </c>
      <c r="E48" s="520">
        <v>10000</v>
      </c>
      <c r="F48" s="498" t="s">
        <v>804</v>
      </c>
      <c r="G48" s="429" t="s">
        <v>805</v>
      </c>
      <c r="H48" s="429" t="s">
        <v>712</v>
      </c>
      <c r="I48" s="429" t="s">
        <v>700</v>
      </c>
      <c r="J48" s="519" t="s">
        <v>696</v>
      </c>
      <c r="K48" s="521">
        <v>5</v>
      </c>
      <c r="L48" s="521">
        <v>12</v>
      </c>
      <c r="M48" s="522">
        <v>119503</v>
      </c>
      <c r="N48" s="521">
        <v>2</v>
      </c>
      <c r="O48" s="521">
        <v>6</v>
      </c>
      <c r="P48" s="523">
        <v>59083</v>
      </c>
    </row>
    <row r="49" spans="1:16" x14ac:dyDescent="0.2">
      <c r="A49" s="518" t="s">
        <v>694</v>
      </c>
      <c r="B49" s="519" t="s">
        <v>695</v>
      </c>
      <c r="C49" s="519" t="s">
        <v>111</v>
      </c>
      <c r="D49" s="519" t="s">
        <v>696</v>
      </c>
      <c r="E49" s="520">
        <v>8000</v>
      </c>
      <c r="F49" s="498" t="s">
        <v>806</v>
      </c>
      <c r="G49" s="429" t="s">
        <v>807</v>
      </c>
      <c r="H49" s="429" t="s">
        <v>703</v>
      </c>
      <c r="I49" s="429" t="s">
        <v>700</v>
      </c>
      <c r="J49" s="519" t="s">
        <v>696</v>
      </c>
      <c r="K49" s="521">
        <v>0</v>
      </c>
      <c r="L49" s="521">
        <v>0</v>
      </c>
      <c r="M49" s="522">
        <v>0</v>
      </c>
      <c r="N49" s="521">
        <v>3</v>
      </c>
      <c r="O49" s="521">
        <v>5</v>
      </c>
      <c r="P49" s="523">
        <v>44000</v>
      </c>
    </row>
    <row r="50" spans="1:16" x14ac:dyDescent="0.2">
      <c r="A50" s="518" t="s">
        <v>694</v>
      </c>
      <c r="B50" s="519" t="s">
        <v>695</v>
      </c>
      <c r="C50" s="519" t="s">
        <v>111</v>
      </c>
      <c r="D50" s="519" t="s">
        <v>696</v>
      </c>
      <c r="E50" s="520">
        <v>12000</v>
      </c>
      <c r="F50" s="498" t="s">
        <v>808</v>
      </c>
      <c r="G50" s="429" t="s">
        <v>809</v>
      </c>
      <c r="H50" s="429" t="s">
        <v>769</v>
      </c>
      <c r="I50" s="429" t="s">
        <v>700</v>
      </c>
      <c r="J50" s="519" t="s">
        <v>696</v>
      </c>
      <c r="K50" s="521">
        <v>5</v>
      </c>
      <c r="L50" s="521">
        <v>8</v>
      </c>
      <c r="M50" s="522">
        <v>113170</v>
      </c>
      <c r="N50" s="521">
        <v>3</v>
      </c>
      <c r="O50" s="521">
        <v>6</v>
      </c>
      <c r="P50" s="523">
        <v>71083</v>
      </c>
    </row>
    <row r="51" spans="1:16" x14ac:dyDescent="0.2">
      <c r="A51" s="518" t="s">
        <v>694</v>
      </c>
      <c r="B51" s="519" t="s">
        <v>695</v>
      </c>
      <c r="C51" s="519" t="s">
        <v>111</v>
      </c>
      <c r="D51" s="519" t="s">
        <v>718</v>
      </c>
      <c r="E51" s="520">
        <v>3000</v>
      </c>
      <c r="F51" s="498" t="s">
        <v>810</v>
      </c>
      <c r="G51" s="429" t="s">
        <v>811</v>
      </c>
      <c r="H51" s="429"/>
      <c r="I51" s="429" t="s">
        <v>812</v>
      </c>
      <c r="J51" s="519" t="s">
        <v>718</v>
      </c>
      <c r="K51" s="521">
        <v>5</v>
      </c>
      <c r="L51" s="521">
        <v>12</v>
      </c>
      <c r="M51" s="522">
        <v>33100</v>
      </c>
      <c r="N51" s="521">
        <v>2</v>
      </c>
      <c r="O51" s="521">
        <v>6</v>
      </c>
      <c r="P51" s="523">
        <v>18000</v>
      </c>
    </row>
    <row r="52" spans="1:16" x14ac:dyDescent="0.2">
      <c r="A52" s="518" t="s">
        <v>694</v>
      </c>
      <c r="B52" s="519" t="s">
        <v>695</v>
      </c>
      <c r="C52" s="519" t="s">
        <v>111</v>
      </c>
      <c r="D52" s="519" t="s">
        <v>696</v>
      </c>
      <c r="E52" s="520">
        <v>9000</v>
      </c>
      <c r="F52" s="498" t="s">
        <v>813</v>
      </c>
      <c r="G52" s="429" t="s">
        <v>814</v>
      </c>
      <c r="H52" s="429" t="s">
        <v>712</v>
      </c>
      <c r="I52" s="429" t="s">
        <v>700</v>
      </c>
      <c r="J52" s="519" t="s">
        <v>696</v>
      </c>
      <c r="K52" s="521">
        <v>0</v>
      </c>
      <c r="L52" s="521">
        <v>0</v>
      </c>
      <c r="M52" s="522">
        <v>0</v>
      </c>
      <c r="N52" s="521">
        <v>2</v>
      </c>
      <c r="O52" s="521">
        <v>4</v>
      </c>
      <c r="P52" s="523">
        <v>35100</v>
      </c>
    </row>
    <row r="53" spans="1:16" ht="22.5" x14ac:dyDescent="0.2">
      <c r="A53" s="518" t="s">
        <v>694</v>
      </c>
      <c r="B53" s="519" t="s">
        <v>695</v>
      </c>
      <c r="C53" s="519" t="s">
        <v>111</v>
      </c>
      <c r="D53" s="519" t="s">
        <v>696</v>
      </c>
      <c r="E53" s="520">
        <v>12000</v>
      </c>
      <c r="F53" s="498" t="s">
        <v>815</v>
      </c>
      <c r="G53" s="429" t="s">
        <v>816</v>
      </c>
      <c r="H53" s="429" t="s">
        <v>817</v>
      </c>
      <c r="I53" s="429" t="s">
        <v>700</v>
      </c>
      <c r="J53" s="519" t="s">
        <v>696</v>
      </c>
      <c r="K53" s="521">
        <v>5</v>
      </c>
      <c r="L53" s="521">
        <v>12</v>
      </c>
      <c r="M53" s="522">
        <v>141570</v>
      </c>
      <c r="N53" s="521">
        <v>2</v>
      </c>
      <c r="O53" s="521">
        <v>6</v>
      </c>
      <c r="P53" s="523">
        <v>71083</v>
      </c>
    </row>
    <row r="54" spans="1:16" x14ac:dyDescent="0.2">
      <c r="A54" s="518" t="s">
        <v>694</v>
      </c>
      <c r="B54" s="519" t="s">
        <v>695</v>
      </c>
      <c r="C54" s="519" t="s">
        <v>765</v>
      </c>
      <c r="D54" s="519" t="s">
        <v>766</v>
      </c>
      <c r="E54" s="520">
        <v>15000</v>
      </c>
      <c r="F54" s="498" t="s">
        <v>818</v>
      </c>
      <c r="G54" s="429" t="s">
        <v>819</v>
      </c>
      <c r="H54" s="429" t="s">
        <v>712</v>
      </c>
      <c r="I54" s="429" t="s">
        <v>700</v>
      </c>
      <c r="J54" s="519" t="s">
        <v>766</v>
      </c>
      <c r="K54" s="521">
        <v>1</v>
      </c>
      <c r="L54" s="521">
        <v>2</v>
      </c>
      <c r="M54" s="522">
        <v>30000</v>
      </c>
      <c r="N54" s="521">
        <v>0</v>
      </c>
      <c r="O54" s="521">
        <v>0</v>
      </c>
      <c r="P54" s="523">
        <v>0</v>
      </c>
    </row>
    <row r="55" spans="1:16" ht="22.5" x14ac:dyDescent="0.2">
      <c r="A55" s="518" t="s">
        <v>694</v>
      </c>
      <c r="B55" s="519" t="s">
        <v>695</v>
      </c>
      <c r="C55" s="519" t="s">
        <v>111</v>
      </c>
      <c r="D55" s="519" t="s">
        <v>718</v>
      </c>
      <c r="E55" s="520">
        <v>2000</v>
      </c>
      <c r="F55" s="498" t="s">
        <v>820</v>
      </c>
      <c r="G55" s="429" t="s">
        <v>821</v>
      </c>
      <c r="H55" s="429" t="s">
        <v>757</v>
      </c>
      <c r="I55" s="429" t="s">
        <v>822</v>
      </c>
      <c r="J55" s="519" t="s">
        <v>718</v>
      </c>
      <c r="K55" s="521">
        <v>4</v>
      </c>
      <c r="L55" s="521">
        <v>12</v>
      </c>
      <c r="M55" s="522">
        <v>22067</v>
      </c>
      <c r="N55" s="521">
        <v>2</v>
      </c>
      <c r="O55" s="521">
        <v>6</v>
      </c>
      <c r="P55" s="523">
        <v>12000</v>
      </c>
    </row>
    <row r="56" spans="1:16" ht="22.5" x14ac:dyDescent="0.2">
      <c r="A56" s="518" t="s">
        <v>694</v>
      </c>
      <c r="B56" s="519" t="s">
        <v>695</v>
      </c>
      <c r="C56" s="519" t="s">
        <v>111</v>
      </c>
      <c r="D56" s="519" t="s">
        <v>718</v>
      </c>
      <c r="E56" s="520">
        <v>2500</v>
      </c>
      <c r="F56" s="498" t="s">
        <v>823</v>
      </c>
      <c r="G56" s="429" t="s">
        <v>824</v>
      </c>
      <c r="H56" s="429" t="s">
        <v>825</v>
      </c>
      <c r="I56" s="429" t="s">
        <v>722</v>
      </c>
      <c r="J56" s="519" t="s">
        <v>718</v>
      </c>
      <c r="K56" s="521">
        <v>4</v>
      </c>
      <c r="L56" s="521">
        <v>12</v>
      </c>
      <c r="M56" s="522">
        <v>27583</v>
      </c>
      <c r="N56" s="521">
        <v>1</v>
      </c>
      <c r="O56" s="521">
        <v>1</v>
      </c>
      <c r="P56" s="523">
        <v>2667</v>
      </c>
    </row>
    <row r="57" spans="1:16" ht="22.5" x14ac:dyDescent="0.2">
      <c r="A57" s="518" t="s">
        <v>694</v>
      </c>
      <c r="B57" s="519" t="s">
        <v>695</v>
      </c>
      <c r="C57" s="519" t="s">
        <v>111</v>
      </c>
      <c r="D57" s="519" t="s">
        <v>696</v>
      </c>
      <c r="E57" s="520">
        <v>2500</v>
      </c>
      <c r="F57" s="498" t="s">
        <v>826</v>
      </c>
      <c r="G57" s="429" t="s">
        <v>827</v>
      </c>
      <c r="H57" s="429" t="s">
        <v>828</v>
      </c>
      <c r="I57" s="429" t="s">
        <v>700</v>
      </c>
      <c r="J57" s="519" t="s">
        <v>696</v>
      </c>
      <c r="K57" s="521">
        <v>0</v>
      </c>
      <c r="L57" s="521">
        <v>0</v>
      </c>
      <c r="M57" s="522">
        <v>0</v>
      </c>
      <c r="N57" s="521">
        <v>4</v>
      </c>
      <c r="O57" s="521">
        <v>5</v>
      </c>
      <c r="P57" s="523">
        <v>13833</v>
      </c>
    </row>
    <row r="58" spans="1:16" x14ac:dyDescent="0.2">
      <c r="A58" s="518" t="s">
        <v>694</v>
      </c>
      <c r="B58" s="519" t="s">
        <v>695</v>
      </c>
      <c r="C58" s="519" t="s">
        <v>111</v>
      </c>
      <c r="D58" s="519" t="s">
        <v>696</v>
      </c>
      <c r="E58" s="520">
        <v>8000</v>
      </c>
      <c r="F58" s="498" t="s">
        <v>829</v>
      </c>
      <c r="G58" s="429" t="s">
        <v>830</v>
      </c>
      <c r="H58" s="429" t="s">
        <v>712</v>
      </c>
      <c r="I58" s="429" t="s">
        <v>700</v>
      </c>
      <c r="J58" s="519" t="s">
        <v>696</v>
      </c>
      <c r="K58" s="521">
        <v>5</v>
      </c>
      <c r="L58" s="521">
        <v>12</v>
      </c>
      <c r="M58" s="522">
        <v>97437</v>
      </c>
      <c r="N58" s="521">
        <v>1</v>
      </c>
      <c r="O58" s="521">
        <v>6</v>
      </c>
      <c r="P58" s="523">
        <v>48000</v>
      </c>
    </row>
    <row r="59" spans="1:16" x14ac:dyDescent="0.2">
      <c r="A59" s="518" t="s">
        <v>694</v>
      </c>
      <c r="B59" s="519" t="s">
        <v>695</v>
      </c>
      <c r="C59" s="519" t="s">
        <v>111</v>
      </c>
      <c r="D59" s="519" t="s">
        <v>696</v>
      </c>
      <c r="E59" s="520">
        <v>2700</v>
      </c>
      <c r="F59" s="498" t="s">
        <v>831</v>
      </c>
      <c r="G59" s="429" t="s">
        <v>832</v>
      </c>
      <c r="H59" s="429" t="s">
        <v>721</v>
      </c>
      <c r="I59" s="429" t="s">
        <v>737</v>
      </c>
      <c r="J59" s="519" t="s">
        <v>696</v>
      </c>
      <c r="K59" s="521">
        <v>4</v>
      </c>
      <c r="L59" s="521">
        <v>12</v>
      </c>
      <c r="M59" s="522">
        <v>29790</v>
      </c>
      <c r="N59" s="521">
        <v>2</v>
      </c>
      <c r="O59" s="521">
        <v>6</v>
      </c>
      <c r="P59" s="523">
        <v>16200</v>
      </c>
    </row>
    <row r="60" spans="1:16" x14ac:dyDescent="0.2">
      <c r="A60" s="518" t="s">
        <v>694</v>
      </c>
      <c r="B60" s="519" t="s">
        <v>695</v>
      </c>
      <c r="C60" s="519" t="s">
        <v>111</v>
      </c>
      <c r="D60" s="519" t="s">
        <v>696</v>
      </c>
      <c r="E60" s="520">
        <v>8000</v>
      </c>
      <c r="F60" s="498" t="s">
        <v>833</v>
      </c>
      <c r="G60" s="429" t="s">
        <v>834</v>
      </c>
      <c r="H60" s="429" t="s">
        <v>769</v>
      </c>
      <c r="I60" s="429" t="s">
        <v>700</v>
      </c>
      <c r="J60" s="519" t="s">
        <v>696</v>
      </c>
      <c r="K60" s="521">
        <v>1</v>
      </c>
      <c r="L60" s="521">
        <v>3</v>
      </c>
      <c r="M60" s="522">
        <v>24000</v>
      </c>
      <c r="N60" s="521">
        <v>0</v>
      </c>
      <c r="O60" s="521">
        <v>0</v>
      </c>
      <c r="P60" s="523">
        <v>0</v>
      </c>
    </row>
    <row r="61" spans="1:16" ht="22.5" x14ac:dyDescent="0.2">
      <c r="A61" s="518" t="s">
        <v>694</v>
      </c>
      <c r="B61" s="519" t="s">
        <v>695</v>
      </c>
      <c r="C61" s="519" t="s">
        <v>111</v>
      </c>
      <c r="D61" s="519" t="s">
        <v>696</v>
      </c>
      <c r="E61" s="520">
        <v>3500</v>
      </c>
      <c r="F61" s="498" t="s">
        <v>835</v>
      </c>
      <c r="G61" s="429" t="s">
        <v>836</v>
      </c>
      <c r="H61" s="429" t="s">
        <v>837</v>
      </c>
      <c r="I61" s="429" t="s">
        <v>748</v>
      </c>
      <c r="J61" s="519" t="s">
        <v>696</v>
      </c>
      <c r="K61" s="521">
        <v>5</v>
      </c>
      <c r="L61" s="521">
        <v>12</v>
      </c>
      <c r="M61" s="522">
        <v>38617</v>
      </c>
      <c r="N61" s="521">
        <v>2</v>
      </c>
      <c r="O61" s="521">
        <v>6</v>
      </c>
      <c r="P61" s="523">
        <v>21000</v>
      </c>
    </row>
    <row r="62" spans="1:16" x14ac:dyDescent="0.2">
      <c r="A62" s="518" t="s">
        <v>694</v>
      </c>
      <c r="B62" s="519" t="s">
        <v>695</v>
      </c>
      <c r="C62" s="519" t="s">
        <v>111</v>
      </c>
      <c r="D62" s="519" t="s">
        <v>718</v>
      </c>
      <c r="E62" s="520">
        <v>2200</v>
      </c>
      <c r="F62" s="498" t="s">
        <v>838</v>
      </c>
      <c r="G62" s="429" t="s">
        <v>839</v>
      </c>
      <c r="H62" s="429" t="s">
        <v>721</v>
      </c>
      <c r="I62" s="429" t="s">
        <v>722</v>
      </c>
      <c r="J62" s="519" t="s">
        <v>718</v>
      </c>
      <c r="K62" s="521">
        <v>4</v>
      </c>
      <c r="L62" s="521">
        <v>12</v>
      </c>
      <c r="M62" s="522">
        <v>24273</v>
      </c>
      <c r="N62" s="521">
        <v>2</v>
      </c>
      <c r="O62" s="521">
        <v>6</v>
      </c>
      <c r="P62" s="523">
        <v>13200</v>
      </c>
    </row>
    <row r="63" spans="1:16" x14ac:dyDescent="0.2">
      <c r="A63" s="518" t="s">
        <v>694</v>
      </c>
      <c r="B63" s="519" t="s">
        <v>695</v>
      </c>
      <c r="C63" s="519" t="s">
        <v>111</v>
      </c>
      <c r="D63" s="519" t="s">
        <v>696</v>
      </c>
      <c r="E63" s="520">
        <v>12000</v>
      </c>
      <c r="F63" s="498" t="s">
        <v>840</v>
      </c>
      <c r="G63" s="429" t="s">
        <v>841</v>
      </c>
      <c r="H63" s="429" t="s">
        <v>703</v>
      </c>
      <c r="I63" s="429" t="s">
        <v>700</v>
      </c>
      <c r="J63" s="519" t="s">
        <v>696</v>
      </c>
      <c r="K63" s="521">
        <v>4</v>
      </c>
      <c r="L63" s="521">
        <v>12</v>
      </c>
      <c r="M63" s="522">
        <v>141570</v>
      </c>
      <c r="N63" s="521">
        <v>2</v>
      </c>
      <c r="O63" s="521">
        <v>6</v>
      </c>
      <c r="P63" s="523">
        <v>71083</v>
      </c>
    </row>
    <row r="64" spans="1:16" x14ac:dyDescent="0.2">
      <c r="A64" s="518" t="s">
        <v>694</v>
      </c>
      <c r="B64" s="519" t="s">
        <v>695</v>
      </c>
      <c r="C64" s="519" t="s">
        <v>111</v>
      </c>
      <c r="D64" s="519" t="s">
        <v>723</v>
      </c>
      <c r="E64" s="520">
        <v>1800</v>
      </c>
      <c r="F64" s="498" t="s">
        <v>842</v>
      </c>
      <c r="G64" s="429" t="s">
        <v>843</v>
      </c>
      <c r="H64" s="429"/>
      <c r="I64" s="429" t="s">
        <v>726</v>
      </c>
      <c r="J64" s="519" t="s">
        <v>723</v>
      </c>
      <c r="K64" s="521">
        <v>3</v>
      </c>
      <c r="L64" s="521">
        <v>12</v>
      </c>
      <c r="M64" s="522">
        <v>19860</v>
      </c>
      <c r="N64" s="521">
        <v>1</v>
      </c>
      <c r="O64" s="521">
        <v>6</v>
      </c>
      <c r="P64" s="523">
        <v>10800</v>
      </c>
    </row>
    <row r="65" spans="1:16" x14ac:dyDescent="0.2">
      <c r="A65" s="518" t="s">
        <v>694</v>
      </c>
      <c r="B65" s="519" t="s">
        <v>695</v>
      </c>
      <c r="C65" s="519" t="s">
        <v>111</v>
      </c>
      <c r="D65" s="519" t="s">
        <v>696</v>
      </c>
      <c r="E65" s="520">
        <v>8000</v>
      </c>
      <c r="F65" s="498" t="s">
        <v>844</v>
      </c>
      <c r="G65" s="429" t="s">
        <v>845</v>
      </c>
      <c r="H65" s="429" t="s">
        <v>712</v>
      </c>
      <c r="I65" s="429" t="s">
        <v>700</v>
      </c>
      <c r="J65" s="519" t="s">
        <v>696</v>
      </c>
      <c r="K65" s="521">
        <v>6</v>
      </c>
      <c r="L65" s="521">
        <v>12</v>
      </c>
      <c r="M65" s="522">
        <v>97437</v>
      </c>
      <c r="N65" s="521">
        <v>2</v>
      </c>
      <c r="O65" s="521">
        <v>6</v>
      </c>
      <c r="P65" s="523">
        <v>48000</v>
      </c>
    </row>
    <row r="66" spans="1:16" x14ac:dyDescent="0.2">
      <c r="A66" s="518" t="s">
        <v>694</v>
      </c>
      <c r="B66" s="519" t="s">
        <v>695</v>
      </c>
      <c r="C66" s="519" t="s">
        <v>111</v>
      </c>
      <c r="D66" s="519" t="s">
        <v>696</v>
      </c>
      <c r="E66" s="520">
        <v>6000</v>
      </c>
      <c r="F66" s="498" t="s">
        <v>846</v>
      </c>
      <c r="G66" s="429" t="s">
        <v>847</v>
      </c>
      <c r="H66" s="429"/>
      <c r="I66" s="429" t="s">
        <v>737</v>
      </c>
      <c r="J66" s="519" t="s">
        <v>696</v>
      </c>
      <c r="K66" s="521">
        <v>5</v>
      </c>
      <c r="L66" s="521">
        <v>12</v>
      </c>
      <c r="M66" s="522">
        <v>75370</v>
      </c>
      <c r="N66" s="521">
        <v>4</v>
      </c>
      <c r="O66" s="521">
        <v>6</v>
      </c>
      <c r="P66" s="523">
        <v>36000</v>
      </c>
    </row>
    <row r="67" spans="1:16" x14ac:dyDescent="0.2">
      <c r="A67" s="518" t="s">
        <v>694</v>
      </c>
      <c r="B67" s="519" t="s">
        <v>695</v>
      </c>
      <c r="C67" s="519" t="s">
        <v>765</v>
      </c>
      <c r="D67" s="519" t="s">
        <v>766</v>
      </c>
      <c r="E67" s="520">
        <v>15000</v>
      </c>
      <c r="F67" s="498" t="s">
        <v>848</v>
      </c>
      <c r="G67" s="429" t="s">
        <v>849</v>
      </c>
      <c r="H67" s="429" t="s">
        <v>795</v>
      </c>
      <c r="I67" s="429" t="s">
        <v>700</v>
      </c>
      <c r="J67" s="519" t="s">
        <v>766</v>
      </c>
      <c r="K67" s="521">
        <v>1</v>
      </c>
      <c r="L67" s="521">
        <v>12</v>
      </c>
      <c r="M67" s="522">
        <v>174670</v>
      </c>
      <c r="N67" s="521">
        <v>1</v>
      </c>
      <c r="O67" s="521">
        <v>6</v>
      </c>
      <c r="P67" s="523">
        <v>89083</v>
      </c>
    </row>
    <row r="68" spans="1:16" x14ac:dyDescent="0.2">
      <c r="A68" s="518" t="s">
        <v>694</v>
      </c>
      <c r="B68" s="519" t="s">
        <v>695</v>
      </c>
      <c r="C68" s="519" t="s">
        <v>111</v>
      </c>
      <c r="D68" s="519" t="s">
        <v>696</v>
      </c>
      <c r="E68" s="520">
        <v>7500</v>
      </c>
      <c r="F68" s="498" t="s">
        <v>850</v>
      </c>
      <c r="G68" s="429" t="s">
        <v>851</v>
      </c>
      <c r="H68" s="429" t="s">
        <v>712</v>
      </c>
      <c r="I68" s="429" t="s">
        <v>700</v>
      </c>
      <c r="J68" s="519" t="s">
        <v>696</v>
      </c>
      <c r="K68" s="521">
        <v>4</v>
      </c>
      <c r="L68" s="521">
        <v>12</v>
      </c>
      <c r="M68" s="522">
        <v>91920</v>
      </c>
      <c r="N68" s="521">
        <v>2</v>
      </c>
      <c r="O68" s="521">
        <v>6</v>
      </c>
      <c r="P68" s="523">
        <v>45000</v>
      </c>
    </row>
    <row r="69" spans="1:16" x14ac:dyDescent="0.2">
      <c r="A69" s="518" t="s">
        <v>694</v>
      </c>
      <c r="B69" s="519" t="s">
        <v>695</v>
      </c>
      <c r="C69" s="519" t="s">
        <v>111</v>
      </c>
      <c r="D69" s="519" t="s">
        <v>696</v>
      </c>
      <c r="E69" s="520">
        <v>8000</v>
      </c>
      <c r="F69" s="498" t="s">
        <v>852</v>
      </c>
      <c r="G69" s="429" t="s">
        <v>853</v>
      </c>
      <c r="H69" s="429" t="s">
        <v>854</v>
      </c>
      <c r="I69" s="429" t="s">
        <v>700</v>
      </c>
      <c r="J69" s="519" t="s">
        <v>696</v>
      </c>
      <c r="K69" s="521">
        <v>7</v>
      </c>
      <c r="L69" s="521">
        <v>12</v>
      </c>
      <c r="M69" s="522">
        <v>96637</v>
      </c>
      <c r="N69" s="521">
        <v>3</v>
      </c>
      <c r="O69" s="521">
        <v>6</v>
      </c>
      <c r="P69" s="523">
        <v>48000</v>
      </c>
    </row>
    <row r="70" spans="1:16" x14ac:dyDescent="0.2">
      <c r="A70" s="518" t="s">
        <v>694</v>
      </c>
      <c r="B70" s="519" t="s">
        <v>695</v>
      </c>
      <c r="C70" s="519" t="s">
        <v>111</v>
      </c>
      <c r="D70" s="519" t="s">
        <v>696</v>
      </c>
      <c r="E70" s="520">
        <v>12000</v>
      </c>
      <c r="F70" s="498" t="s">
        <v>855</v>
      </c>
      <c r="G70" s="429" t="s">
        <v>856</v>
      </c>
      <c r="H70" s="429" t="s">
        <v>857</v>
      </c>
      <c r="I70" s="429" t="s">
        <v>700</v>
      </c>
      <c r="J70" s="519" t="s">
        <v>696</v>
      </c>
      <c r="K70" s="521">
        <v>5</v>
      </c>
      <c r="L70" s="521">
        <v>9</v>
      </c>
      <c r="M70" s="522">
        <v>121170</v>
      </c>
      <c r="N70" s="521">
        <v>0</v>
      </c>
      <c r="O70" s="521">
        <v>0</v>
      </c>
      <c r="P70" s="523">
        <v>0</v>
      </c>
    </row>
    <row r="71" spans="1:16" x14ac:dyDescent="0.2">
      <c r="A71" s="518" t="s">
        <v>694</v>
      </c>
      <c r="B71" s="519" t="s">
        <v>695</v>
      </c>
      <c r="C71" s="519" t="s">
        <v>765</v>
      </c>
      <c r="D71" s="519" t="s">
        <v>766</v>
      </c>
      <c r="E71" s="520">
        <v>15600</v>
      </c>
      <c r="F71" s="498" t="s">
        <v>858</v>
      </c>
      <c r="G71" s="429" t="s">
        <v>859</v>
      </c>
      <c r="H71" s="429" t="s">
        <v>795</v>
      </c>
      <c r="I71" s="429" t="s">
        <v>700</v>
      </c>
      <c r="J71" s="519" t="s">
        <v>766</v>
      </c>
      <c r="K71" s="521">
        <v>1</v>
      </c>
      <c r="L71" s="521">
        <v>2</v>
      </c>
      <c r="M71" s="522">
        <v>31200</v>
      </c>
      <c r="N71" s="521">
        <v>0</v>
      </c>
      <c r="O71" s="521">
        <v>0</v>
      </c>
      <c r="P71" s="523">
        <v>0</v>
      </c>
    </row>
    <row r="72" spans="1:16" x14ac:dyDescent="0.2">
      <c r="A72" s="518" t="s">
        <v>694</v>
      </c>
      <c r="B72" s="519" t="s">
        <v>695</v>
      </c>
      <c r="C72" s="519" t="s">
        <v>111</v>
      </c>
      <c r="D72" s="519" t="s">
        <v>696</v>
      </c>
      <c r="E72" s="520">
        <v>12000</v>
      </c>
      <c r="F72" s="498" t="s">
        <v>860</v>
      </c>
      <c r="G72" s="429" t="s">
        <v>861</v>
      </c>
      <c r="H72" s="429" t="s">
        <v>712</v>
      </c>
      <c r="I72" s="429" t="s">
        <v>700</v>
      </c>
      <c r="J72" s="519" t="s">
        <v>696</v>
      </c>
      <c r="K72" s="521">
        <v>5</v>
      </c>
      <c r="L72" s="521">
        <v>12</v>
      </c>
      <c r="M72" s="522">
        <v>141570</v>
      </c>
      <c r="N72" s="521">
        <v>2</v>
      </c>
      <c r="O72" s="521">
        <v>6</v>
      </c>
      <c r="P72" s="523">
        <v>71083</v>
      </c>
    </row>
    <row r="73" spans="1:16" x14ac:dyDescent="0.2">
      <c r="A73" s="518" t="s">
        <v>694</v>
      </c>
      <c r="B73" s="519" t="s">
        <v>695</v>
      </c>
      <c r="C73" s="519" t="s">
        <v>111</v>
      </c>
      <c r="D73" s="519" t="s">
        <v>696</v>
      </c>
      <c r="E73" s="520">
        <v>5500</v>
      </c>
      <c r="F73" s="498" t="s">
        <v>862</v>
      </c>
      <c r="G73" s="429" t="s">
        <v>863</v>
      </c>
      <c r="H73" s="429" t="s">
        <v>795</v>
      </c>
      <c r="I73" s="429" t="s">
        <v>700</v>
      </c>
      <c r="J73" s="519" t="s">
        <v>696</v>
      </c>
      <c r="K73" s="521">
        <v>4</v>
      </c>
      <c r="L73" s="521">
        <v>12</v>
      </c>
      <c r="M73" s="522">
        <v>69853</v>
      </c>
      <c r="N73" s="521">
        <v>1</v>
      </c>
      <c r="O73" s="521">
        <v>0</v>
      </c>
      <c r="P73" s="523">
        <v>1650</v>
      </c>
    </row>
    <row r="74" spans="1:16" x14ac:dyDescent="0.2">
      <c r="A74" s="518" t="s">
        <v>694</v>
      </c>
      <c r="B74" s="519" t="s">
        <v>695</v>
      </c>
      <c r="C74" s="519" t="s">
        <v>111</v>
      </c>
      <c r="D74" s="519" t="s">
        <v>696</v>
      </c>
      <c r="E74" s="520">
        <v>6000</v>
      </c>
      <c r="F74" s="498" t="s">
        <v>864</v>
      </c>
      <c r="G74" s="429" t="s">
        <v>865</v>
      </c>
      <c r="H74" s="429" t="s">
        <v>866</v>
      </c>
      <c r="I74" s="429" t="s">
        <v>748</v>
      </c>
      <c r="J74" s="519" t="s">
        <v>696</v>
      </c>
      <c r="K74" s="521">
        <v>0</v>
      </c>
      <c r="L74" s="521">
        <v>0</v>
      </c>
      <c r="M74" s="522">
        <v>0</v>
      </c>
      <c r="N74" s="521">
        <v>2</v>
      </c>
      <c r="O74" s="521">
        <v>4</v>
      </c>
      <c r="P74" s="523">
        <v>28200</v>
      </c>
    </row>
    <row r="75" spans="1:16" x14ac:dyDescent="0.2">
      <c r="A75" s="518" t="s">
        <v>694</v>
      </c>
      <c r="B75" s="519" t="s">
        <v>695</v>
      </c>
      <c r="C75" s="519" t="s">
        <v>111</v>
      </c>
      <c r="D75" s="519" t="s">
        <v>696</v>
      </c>
      <c r="E75" s="520">
        <v>7000</v>
      </c>
      <c r="F75" s="498" t="s">
        <v>867</v>
      </c>
      <c r="G75" s="429" t="s">
        <v>868</v>
      </c>
      <c r="H75" s="429" t="s">
        <v>712</v>
      </c>
      <c r="I75" s="429" t="s">
        <v>700</v>
      </c>
      <c r="J75" s="519" t="s">
        <v>696</v>
      </c>
      <c r="K75" s="521">
        <v>4</v>
      </c>
      <c r="L75" s="521">
        <v>3</v>
      </c>
      <c r="M75" s="522">
        <v>21467</v>
      </c>
      <c r="N75" s="521">
        <v>0</v>
      </c>
      <c r="O75" s="521">
        <v>0</v>
      </c>
      <c r="P75" s="523">
        <v>0</v>
      </c>
    </row>
    <row r="76" spans="1:16" ht="22.5" x14ac:dyDescent="0.2">
      <c r="A76" s="518" t="s">
        <v>694</v>
      </c>
      <c r="B76" s="519" t="s">
        <v>695</v>
      </c>
      <c r="C76" s="519" t="s">
        <v>111</v>
      </c>
      <c r="D76" s="519" t="s">
        <v>718</v>
      </c>
      <c r="E76" s="520">
        <v>1500</v>
      </c>
      <c r="F76" s="498" t="s">
        <v>869</v>
      </c>
      <c r="G76" s="429" t="s">
        <v>870</v>
      </c>
      <c r="H76" s="429" t="s">
        <v>871</v>
      </c>
      <c r="I76" s="429" t="s">
        <v>722</v>
      </c>
      <c r="J76" s="519" t="s">
        <v>718</v>
      </c>
      <c r="K76" s="521">
        <v>4</v>
      </c>
      <c r="L76" s="521">
        <v>12</v>
      </c>
      <c r="M76" s="522">
        <v>16550</v>
      </c>
      <c r="N76" s="521">
        <v>2</v>
      </c>
      <c r="O76" s="521">
        <v>6</v>
      </c>
      <c r="P76" s="523">
        <v>9000</v>
      </c>
    </row>
    <row r="77" spans="1:16" x14ac:dyDescent="0.2">
      <c r="A77" s="518" t="s">
        <v>694</v>
      </c>
      <c r="B77" s="519" t="s">
        <v>695</v>
      </c>
      <c r="C77" s="519" t="s">
        <v>111</v>
      </c>
      <c r="D77" s="519" t="s">
        <v>696</v>
      </c>
      <c r="E77" s="520">
        <v>9000</v>
      </c>
      <c r="F77" s="498" t="s">
        <v>872</v>
      </c>
      <c r="G77" s="429" t="s">
        <v>873</v>
      </c>
      <c r="H77" s="429" t="s">
        <v>857</v>
      </c>
      <c r="I77" s="429" t="s">
        <v>700</v>
      </c>
      <c r="J77" s="519" t="s">
        <v>696</v>
      </c>
      <c r="K77" s="521">
        <v>4</v>
      </c>
      <c r="L77" s="521">
        <v>8</v>
      </c>
      <c r="M77" s="522">
        <v>83870</v>
      </c>
      <c r="N77" s="521">
        <v>0</v>
      </c>
      <c r="O77" s="521">
        <v>0</v>
      </c>
      <c r="P77" s="523">
        <v>0</v>
      </c>
    </row>
    <row r="78" spans="1:16" ht="33.75" x14ac:dyDescent="0.2">
      <c r="A78" s="518" t="s">
        <v>694</v>
      </c>
      <c r="B78" s="519" t="s">
        <v>695</v>
      </c>
      <c r="C78" s="519" t="s">
        <v>111</v>
      </c>
      <c r="D78" s="519" t="s">
        <v>696</v>
      </c>
      <c r="E78" s="520">
        <v>8000</v>
      </c>
      <c r="F78" s="498" t="s">
        <v>874</v>
      </c>
      <c r="G78" s="429" t="s">
        <v>875</v>
      </c>
      <c r="H78" s="429" t="s">
        <v>876</v>
      </c>
      <c r="I78" s="429" t="s">
        <v>700</v>
      </c>
      <c r="J78" s="519" t="s">
        <v>696</v>
      </c>
      <c r="K78" s="521">
        <v>0</v>
      </c>
      <c r="L78" s="521">
        <v>0</v>
      </c>
      <c r="M78" s="522">
        <v>0</v>
      </c>
      <c r="N78" s="521">
        <v>3</v>
      </c>
      <c r="O78" s="521">
        <v>5</v>
      </c>
      <c r="P78" s="523">
        <v>44000</v>
      </c>
    </row>
    <row r="79" spans="1:16" ht="22.5" x14ac:dyDescent="0.2">
      <c r="A79" s="518" t="s">
        <v>694</v>
      </c>
      <c r="B79" s="519" t="s">
        <v>695</v>
      </c>
      <c r="C79" s="519" t="s">
        <v>111</v>
      </c>
      <c r="D79" s="519" t="s">
        <v>718</v>
      </c>
      <c r="E79" s="520">
        <v>3500</v>
      </c>
      <c r="F79" s="498" t="s">
        <v>877</v>
      </c>
      <c r="G79" s="429" t="s">
        <v>878</v>
      </c>
      <c r="H79" s="429" t="s">
        <v>871</v>
      </c>
      <c r="I79" s="429" t="s">
        <v>722</v>
      </c>
      <c r="J79" s="519" t="s">
        <v>718</v>
      </c>
      <c r="K79" s="521">
        <v>3</v>
      </c>
      <c r="L79" s="521">
        <v>6</v>
      </c>
      <c r="M79" s="522">
        <v>23217</v>
      </c>
      <c r="N79" s="521">
        <v>0</v>
      </c>
      <c r="O79" s="521">
        <v>0</v>
      </c>
      <c r="P79" s="523">
        <v>0</v>
      </c>
    </row>
    <row r="80" spans="1:16" x14ac:dyDescent="0.2">
      <c r="A80" s="518" t="s">
        <v>694</v>
      </c>
      <c r="B80" s="519" t="s">
        <v>695</v>
      </c>
      <c r="C80" s="519" t="s">
        <v>111</v>
      </c>
      <c r="D80" s="519" t="s">
        <v>696</v>
      </c>
      <c r="E80" s="520">
        <v>9000</v>
      </c>
      <c r="F80" s="498" t="s">
        <v>879</v>
      </c>
      <c r="G80" s="429" t="s">
        <v>880</v>
      </c>
      <c r="H80" s="429" t="s">
        <v>881</v>
      </c>
      <c r="I80" s="429" t="s">
        <v>700</v>
      </c>
      <c r="J80" s="519" t="s">
        <v>696</v>
      </c>
      <c r="K80" s="521">
        <v>0</v>
      </c>
      <c r="L80" s="521">
        <v>0</v>
      </c>
      <c r="M80" s="522">
        <v>0</v>
      </c>
      <c r="N80" s="521">
        <v>3</v>
      </c>
      <c r="O80" s="521">
        <v>5</v>
      </c>
      <c r="P80" s="523">
        <v>49800</v>
      </c>
    </row>
    <row r="81" spans="1:16" x14ac:dyDescent="0.2">
      <c r="A81" s="518" t="s">
        <v>694</v>
      </c>
      <c r="B81" s="519" t="s">
        <v>695</v>
      </c>
      <c r="C81" s="519" t="s">
        <v>111</v>
      </c>
      <c r="D81" s="519" t="s">
        <v>696</v>
      </c>
      <c r="E81" s="520">
        <v>6500</v>
      </c>
      <c r="F81" s="498" t="s">
        <v>879</v>
      </c>
      <c r="G81" s="429" t="s">
        <v>880</v>
      </c>
      <c r="H81" s="429" t="s">
        <v>881</v>
      </c>
      <c r="I81" s="429" t="s">
        <v>700</v>
      </c>
      <c r="J81" s="519" t="s">
        <v>696</v>
      </c>
      <c r="K81" s="521">
        <v>4</v>
      </c>
      <c r="L81" s="521">
        <v>12</v>
      </c>
      <c r="M81" s="522">
        <v>80887</v>
      </c>
      <c r="N81" s="521">
        <v>1</v>
      </c>
      <c r="O81" s="521">
        <v>0</v>
      </c>
      <c r="P81" s="523">
        <v>3033</v>
      </c>
    </row>
    <row r="82" spans="1:16" ht="33.75" x14ac:dyDescent="0.2">
      <c r="A82" s="518" t="s">
        <v>694</v>
      </c>
      <c r="B82" s="519" t="s">
        <v>695</v>
      </c>
      <c r="C82" s="519" t="s">
        <v>765</v>
      </c>
      <c r="D82" s="519" t="s">
        <v>766</v>
      </c>
      <c r="E82" s="520">
        <v>15000</v>
      </c>
      <c r="F82" s="498" t="s">
        <v>882</v>
      </c>
      <c r="G82" s="429" t="s">
        <v>883</v>
      </c>
      <c r="H82" s="429" t="s">
        <v>884</v>
      </c>
      <c r="I82" s="429" t="s">
        <v>700</v>
      </c>
      <c r="J82" s="519" t="s">
        <v>766</v>
      </c>
      <c r="K82" s="521">
        <v>1</v>
      </c>
      <c r="L82" s="521">
        <v>2</v>
      </c>
      <c r="M82" s="522">
        <v>30000</v>
      </c>
      <c r="N82" s="521">
        <v>0</v>
      </c>
      <c r="O82" s="521">
        <v>0</v>
      </c>
      <c r="P82" s="523">
        <v>0</v>
      </c>
    </row>
    <row r="83" spans="1:16" x14ac:dyDescent="0.2">
      <c r="A83" s="518" t="s">
        <v>694</v>
      </c>
      <c r="B83" s="519" t="s">
        <v>695</v>
      </c>
      <c r="C83" s="519" t="s">
        <v>765</v>
      </c>
      <c r="D83" s="519" t="s">
        <v>766</v>
      </c>
      <c r="E83" s="520">
        <v>15600</v>
      </c>
      <c r="F83" s="498" t="s">
        <v>885</v>
      </c>
      <c r="G83" s="429" t="s">
        <v>886</v>
      </c>
      <c r="H83" s="429" t="s">
        <v>712</v>
      </c>
      <c r="I83" s="429" t="s">
        <v>700</v>
      </c>
      <c r="J83" s="519" t="s">
        <v>766</v>
      </c>
      <c r="K83" s="521">
        <v>1</v>
      </c>
      <c r="L83" s="521">
        <v>2</v>
      </c>
      <c r="M83" s="522">
        <v>31200</v>
      </c>
      <c r="N83" s="521">
        <v>0</v>
      </c>
      <c r="O83" s="521">
        <v>0</v>
      </c>
      <c r="P83" s="523">
        <v>0</v>
      </c>
    </row>
    <row r="84" spans="1:16" x14ac:dyDescent="0.2">
      <c r="A84" s="518" t="s">
        <v>694</v>
      </c>
      <c r="B84" s="519" t="s">
        <v>695</v>
      </c>
      <c r="C84" s="519" t="s">
        <v>111</v>
      </c>
      <c r="D84" s="519" t="s">
        <v>696</v>
      </c>
      <c r="E84" s="520">
        <v>10000</v>
      </c>
      <c r="F84" s="498" t="s">
        <v>887</v>
      </c>
      <c r="G84" s="429" t="s">
        <v>888</v>
      </c>
      <c r="H84" s="429" t="s">
        <v>712</v>
      </c>
      <c r="I84" s="429" t="s">
        <v>700</v>
      </c>
      <c r="J84" s="519" t="s">
        <v>696</v>
      </c>
      <c r="K84" s="521">
        <v>1</v>
      </c>
      <c r="L84" s="521">
        <v>1</v>
      </c>
      <c r="M84" s="522">
        <v>11333</v>
      </c>
      <c r="N84" s="521">
        <v>0</v>
      </c>
      <c r="O84" s="521">
        <v>0</v>
      </c>
      <c r="P84" s="523">
        <v>0</v>
      </c>
    </row>
    <row r="85" spans="1:16" x14ac:dyDescent="0.2">
      <c r="A85" s="518" t="s">
        <v>694</v>
      </c>
      <c r="B85" s="519" t="s">
        <v>695</v>
      </c>
      <c r="C85" s="519" t="s">
        <v>111</v>
      </c>
      <c r="D85" s="519" t="s">
        <v>718</v>
      </c>
      <c r="E85" s="520">
        <v>3000</v>
      </c>
      <c r="F85" s="498" t="s">
        <v>889</v>
      </c>
      <c r="G85" s="429" t="s">
        <v>890</v>
      </c>
      <c r="H85" s="429" t="s">
        <v>787</v>
      </c>
      <c r="I85" s="429" t="s">
        <v>891</v>
      </c>
      <c r="J85" s="519" t="s">
        <v>718</v>
      </c>
      <c r="K85" s="521">
        <v>5</v>
      </c>
      <c r="L85" s="521">
        <v>12</v>
      </c>
      <c r="M85" s="522">
        <v>33100</v>
      </c>
      <c r="N85" s="521">
        <v>2</v>
      </c>
      <c r="O85" s="521">
        <v>6</v>
      </c>
      <c r="P85" s="523">
        <v>18000</v>
      </c>
    </row>
    <row r="86" spans="1:16" x14ac:dyDescent="0.2">
      <c r="A86" s="518" t="s">
        <v>694</v>
      </c>
      <c r="B86" s="519" t="s">
        <v>695</v>
      </c>
      <c r="C86" s="519" t="s">
        <v>765</v>
      </c>
      <c r="D86" s="519" t="s">
        <v>766</v>
      </c>
      <c r="E86" s="520">
        <v>15000</v>
      </c>
      <c r="F86" s="498" t="s">
        <v>892</v>
      </c>
      <c r="G86" s="429" t="s">
        <v>893</v>
      </c>
      <c r="H86" s="429" t="s">
        <v>894</v>
      </c>
      <c r="I86" s="429" t="s">
        <v>700</v>
      </c>
      <c r="J86" s="519" t="s">
        <v>766</v>
      </c>
      <c r="K86" s="521">
        <v>0</v>
      </c>
      <c r="L86" s="521">
        <v>0</v>
      </c>
      <c r="M86" s="522">
        <v>0</v>
      </c>
      <c r="N86" s="521">
        <v>1</v>
      </c>
      <c r="O86" s="521">
        <v>2</v>
      </c>
      <c r="P86" s="523">
        <v>37000</v>
      </c>
    </row>
    <row r="87" spans="1:16" x14ac:dyDescent="0.2">
      <c r="A87" s="518" t="s">
        <v>694</v>
      </c>
      <c r="B87" s="519" t="s">
        <v>695</v>
      </c>
      <c r="C87" s="519" t="s">
        <v>111</v>
      </c>
      <c r="D87" s="519" t="s">
        <v>723</v>
      </c>
      <c r="E87" s="520">
        <v>2000</v>
      </c>
      <c r="F87" s="498" t="s">
        <v>895</v>
      </c>
      <c r="G87" s="429" t="s">
        <v>896</v>
      </c>
      <c r="H87" s="429"/>
      <c r="I87" s="429" t="s">
        <v>726</v>
      </c>
      <c r="J87" s="519" t="s">
        <v>723</v>
      </c>
      <c r="K87" s="521">
        <v>5</v>
      </c>
      <c r="L87" s="521">
        <v>12</v>
      </c>
      <c r="M87" s="522">
        <v>22067</v>
      </c>
      <c r="N87" s="521">
        <v>3</v>
      </c>
      <c r="O87" s="521">
        <v>6</v>
      </c>
      <c r="P87" s="523">
        <v>12000</v>
      </c>
    </row>
    <row r="88" spans="1:16" x14ac:dyDescent="0.2">
      <c r="A88" s="518" t="s">
        <v>694</v>
      </c>
      <c r="B88" s="519" t="s">
        <v>695</v>
      </c>
      <c r="C88" s="519" t="s">
        <v>111</v>
      </c>
      <c r="D88" s="519" t="s">
        <v>723</v>
      </c>
      <c r="E88" s="520">
        <v>3800</v>
      </c>
      <c r="F88" s="498" t="s">
        <v>897</v>
      </c>
      <c r="G88" s="429" t="s">
        <v>898</v>
      </c>
      <c r="H88" s="429"/>
      <c r="I88" s="429" t="s">
        <v>726</v>
      </c>
      <c r="J88" s="519" t="s">
        <v>723</v>
      </c>
      <c r="K88" s="521">
        <v>5</v>
      </c>
      <c r="L88" s="521">
        <v>12</v>
      </c>
      <c r="M88" s="522">
        <v>41927</v>
      </c>
      <c r="N88" s="521">
        <v>2</v>
      </c>
      <c r="O88" s="521">
        <v>6</v>
      </c>
      <c r="P88" s="523">
        <v>22800</v>
      </c>
    </row>
    <row r="89" spans="1:16" x14ac:dyDescent="0.2">
      <c r="A89" s="518" t="s">
        <v>694</v>
      </c>
      <c r="B89" s="519" t="s">
        <v>695</v>
      </c>
      <c r="C89" s="519" t="s">
        <v>111</v>
      </c>
      <c r="D89" s="519" t="s">
        <v>696</v>
      </c>
      <c r="E89" s="520">
        <v>8500</v>
      </c>
      <c r="F89" s="498" t="s">
        <v>899</v>
      </c>
      <c r="G89" s="429" t="s">
        <v>900</v>
      </c>
      <c r="H89" s="429" t="s">
        <v>901</v>
      </c>
      <c r="I89" s="429" t="s">
        <v>700</v>
      </c>
      <c r="J89" s="519" t="s">
        <v>696</v>
      </c>
      <c r="K89" s="521">
        <v>3</v>
      </c>
      <c r="L89" s="521">
        <v>12</v>
      </c>
      <c r="M89" s="522">
        <v>102953</v>
      </c>
      <c r="N89" s="521">
        <v>2</v>
      </c>
      <c r="O89" s="521">
        <v>6</v>
      </c>
      <c r="P89" s="523">
        <v>50083</v>
      </c>
    </row>
    <row r="90" spans="1:16" ht="22.5" x14ac:dyDescent="0.2">
      <c r="A90" s="518" t="s">
        <v>694</v>
      </c>
      <c r="B90" s="519" t="s">
        <v>695</v>
      </c>
      <c r="C90" s="519" t="s">
        <v>111</v>
      </c>
      <c r="D90" s="519" t="s">
        <v>696</v>
      </c>
      <c r="E90" s="520">
        <v>1800</v>
      </c>
      <c r="F90" s="498" t="s">
        <v>902</v>
      </c>
      <c r="G90" s="429" t="s">
        <v>903</v>
      </c>
      <c r="H90" s="429" t="s">
        <v>871</v>
      </c>
      <c r="I90" s="429" t="s">
        <v>904</v>
      </c>
      <c r="J90" s="519" t="s">
        <v>696</v>
      </c>
      <c r="K90" s="521">
        <v>6</v>
      </c>
      <c r="L90" s="521">
        <v>12</v>
      </c>
      <c r="M90" s="522">
        <v>19860</v>
      </c>
      <c r="N90" s="521">
        <v>2</v>
      </c>
      <c r="O90" s="521">
        <v>6</v>
      </c>
      <c r="P90" s="523">
        <v>10800</v>
      </c>
    </row>
    <row r="91" spans="1:16" x14ac:dyDescent="0.2">
      <c r="A91" s="518" t="s">
        <v>694</v>
      </c>
      <c r="B91" s="519" t="s">
        <v>695</v>
      </c>
      <c r="C91" s="519" t="s">
        <v>765</v>
      </c>
      <c r="D91" s="519" t="s">
        <v>766</v>
      </c>
      <c r="E91" s="520">
        <v>15000</v>
      </c>
      <c r="F91" s="498" t="s">
        <v>905</v>
      </c>
      <c r="G91" s="429" t="s">
        <v>906</v>
      </c>
      <c r="H91" s="429" t="s">
        <v>769</v>
      </c>
      <c r="I91" s="429" t="s">
        <v>700</v>
      </c>
      <c r="J91" s="519" t="s">
        <v>766</v>
      </c>
      <c r="K91" s="521">
        <v>1</v>
      </c>
      <c r="L91" s="521">
        <v>7</v>
      </c>
      <c r="M91" s="522">
        <v>123170</v>
      </c>
      <c r="N91" s="521">
        <v>1</v>
      </c>
      <c r="O91" s="521">
        <v>6</v>
      </c>
      <c r="P91" s="523">
        <v>89083</v>
      </c>
    </row>
    <row r="92" spans="1:16" x14ac:dyDescent="0.2">
      <c r="A92" s="518" t="s">
        <v>694</v>
      </c>
      <c r="B92" s="519" t="s">
        <v>695</v>
      </c>
      <c r="C92" s="519" t="s">
        <v>111</v>
      </c>
      <c r="D92" s="519" t="s">
        <v>718</v>
      </c>
      <c r="E92" s="520">
        <v>2500</v>
      </c>
      <c r="F92" s="498" t="s">
        <v>907</v>
      </c>
      <c r="G92" s="429" t="s">
        <v>908</v>
      </c>
      <c r="H92" s="429" t="s">
        <v>909</v>
      </c>
      <c r="I92" s="429" t="s">
        <v>822</v>
      </c>
      <c r="J92" s="519" t="s">
        <v>718</v>
      </c>
      <c r="K92" s="521">
        <v>5</v>
      </c>
      <c r="L92" s="521">
        <v>12</v>
      </c>
      <c r="M92" s="522">
        <v>27583</v>
      </c>
      <c r="N92" s="521">
        <v>2</v>
      </c>
      <c r="O92" s="521">
        <v>6</v>
      </c>
      <c r="P92" s="523">
        <v>15000</v>
      </c>
    </row>
    <row r="93" spans="1:16" x14ac:dyDescent="0.2">
      <c r="A93" s="518" t="s">
        <v>694</v>
      </c>
      <c r="B93" s="519" t="s">
        <v>695</v>
      </c>
      <c r="C93" s="519" t="s">
        <v>111</v>
      </c>
      <c r="D93" s="519" t="s">
        <v>696</v>
      </c>
      <c r="E93" s="520">
        <v>3000</v>
      </c>
      <c r="F93" s="498" t="s">
        <v>910</v>
      </c>
      <c r="G93" s="429" t="s">
        <v>911</v>
      </c>
      <c r="H93" s="429" t="s">
        <v>912</v>
      </c>
      <c r="I93" s="429" t="s">
        <v>748</v>
      </c>
      <c r="J93" s="519" t="s">
        <v>696</v>
      </c>
      <c r="K93" s="521">
        <v>5</v>
      </c>
      <c r="L93" s="521">
        <v>9</v>
      </c>
      <c r="M93" s="522">
        <v>27700</v>
      </c>
      <c r="N93" s="521">
        <v>0</v>
      </c>
      <c r="O93" s="521">
        <v>0</v>
      </c>
      <c r="P93" s="523">
        <v>0</v>
      </c>
    </row>
    <row r="94" spans="1:16" x14ac:dyDescent="0.2">
      <c r="A94" s="518" t="s">
        <v>694</v>
      </c>
      <c r="B94" s="519" t="s">
        <v>695</v>
      </c>
      <c r="C94" s="519" t="s">
        <v>111</v>
      </c>
      <c r="D94" s="519" t="s">
        <v>696</v>
      </c>
      <c r="E94" s="520">
        <v>9000</v>
      </c>
      <c r="F94" s="498" t="s">
        <v>913</v>
      </c>
      <c r="G94" s="429" t="s">
        <v>914</v>
      </c>
      <c r="H94" s="429" t="s">
        <v>703</v>
      </c>
      <c r="I94" s="429" t="s">
        <v>700</v>
      </c>
      <c r="J94" s="519" t="s">
        <v>696</v>
      </c>
      <c r="K94" s="521">
        <v>2</v>
      </c>
      <c r="L94" s="521">
        <v>2</v>
      </c>
      <c r="M94" s="522">
        <v>18600</v>
      </c>
      <c r="N94" s="521">
        <v>4</v>
      </c>
      <c r="O94" s="521">
        <v>6</v>
      </c>
      <c r="P94" s="523">
        <v>53083</v>
      </c>
    </row>
    <row r="95" spans="1:16" x14ac:dyDescent="0.2">
      <c r="A95" s="518" t="s">
        <v>694</v>
      </c>
      <c r="B95" s="519" t="s">
        <v>695</v>
      </c>
      <c r="C95" s="519" t="s">
        <v>111</v>
      </c>
      <c r="D95" s="519" t="s">
        <v>696</v>
      </c>
      <c r="E95" s="520">
        <v>9000</v>
      </c>
      <c r="F95" s="498" t="s">
        <v>913</v>
      </c>
      <c r="G95" s="429" t="s">
        <v>914</v>
      </c>
      <c r="H95" s="429" t="s">
        <v>703</v>
      </c>
      <c r="I95" s="429" t="s">
        <v>700</v>
      </c>
      <c r="J95" s="519" t="s">
        <v>696</v>
      </c>
      <c r="K95" s="521">
        <v>4</v>
      </c>
      <c r="L95" s="521">
        <v>6</v>
      </c>
      <c r="M95" s="522">
        <v>64070</v>
      </c>
      <c r="N95" s="521">
        <v>0</v>
      </c>
      <c r="O95" s="521">
        <v>0</v>
      </c>
      <c r="P95" s="523">
        <v>0</v>
      </c>
    </row>
    <row r="96" spans="1:16" x14ac:dyDescent="0.2">
      <c r="A96" s="518" t="s">
        <v>694</v>
      </c>
      <c r="B96" s="519" t="s">
        <v>695</v>
      </c>
      <c r="C96" s="519" t="s">
        <v>111</v>
      </c>
      <c r="D96" s="519" t="s">
        <v>696</v>
      </c>
      <c r="E96" s="520">
        <v>6000</v>
      </c>
      <c r="F96" s="498" t="s">
        <v>915</v>
      </c>
      <c r="G96" s="429" t="s">
        <v>916</v>
      </c>
      <c r="H96" s="429" t="s">
        <v>917</v>
      </c>
      <c r="I96" s="429" t="s">
        <v>700</v>
      </c>
      <c r="J96" s="519" t="s">
        <v>696</v>
      </c>
      <c r="K96" s="521">
        <v>4</v>
      </c>
      <c r="L96" s="521">
        <v>12</v>
      </c>
      <c r="M96" s="522">
        <v>75370</v>
      </c>
      <c r="N96" s="521">
        <v>1</v>
      </c>
      <c r="O96" s="521">
        <v>1</v>
      </c>
      <c r="P96" s="523">
        <v>6000</v>
      </c>
    </row>
    <row r="97" spans="1:16" x14ac:dyDescent="0.2">
      <c r="A97" s="518" t="s">
        <v>694</v>
      </c>
      <c r="B97" s="519" t="s">
        <v>695</v>
      </c>
      <c r="C97" s="519" t="s">
        <v>765</v>
      </c>
      <c r="D97" s="519" t="s">
        <v>766</v>
      </c>
      <c r="E97" s="520">
        <v>15600</v>
      </c>
      <c r="F97" s="498" t="s">
        <v>918</v>
      </c>
      <c r="G97" s="429" t="s">
        <v>919</v>
      </c>
      <c r="H97" s="429" t="s">
        <v>712</v>
      </c>
      <c r="I97" s="429" t="s">
        <v>700</v>
      </c>
      <c r="J97" s="519" t="s">
        <v>766</v>
      </c>
      <c r="K97" s="521">
        <v>0</v>
      </c>
      <c r="L97" s="521">
        <v>0</v>
      </c>
      <c r="M97" s="522">
        <v>0</v>
      </c>
      <c r="N97" s="521">
        <v>1</v>
      </c>
      <c r="O97" s="521">
        <v>0</v>
      </c>
      <c r="P97" s="523">
        <v>6760</v>
      </c>
    </row>
    <row r="98" spans="1:16" x14ac:dyDescent="0.2">
      <c r="A98" s="518" t="s">
        <v>694</v>
      </c>
      <c r="B98" s="519" t="s">
        <v>695</v>
      </c>
      <c r="C98" s="519" t="s">
        <v>111</v>
      </c>
      <c r="D98" s="519" t="s">
        <v>696</v>
      </c>
      <c r="E98" s="520">
        <v>8000</v>
      </c>
      <c r="F98" s="498" t="s">
        <v>920</v>
      </c>
      <c r="G98" s="429" t="s">
        <v>921</v>
      </c>
      <c r="H98" s="429" t="s">
        <v>703</v>
      </c>
      <c r="I98" s="429" t="s">
        <v>700</v>
      </c>
      <c r="J98" s="519" t="s">
        <v>696</v>
      </c>
      <c r="K98" s="521">
        <v>0</v>
      </c>
      <c r="L98" s="521">
        <v>0</v>
      </c>
      <c r="M98" s="522">
        <v>0</v>
      </c>
      <c r="N98" s="521">
        <v>2</v>
      </c>
      <c r="O98" s="521">
        <v>3</v>
      </c>
      <c r="P98" s="523">
        <v>29867</v>
      </c>
    </row>
    <row r="99" spans="1:16" x14ac:dyDescent="0.2">
      <c r="A99" s="518" t="s">
        <v>694</v>
      </c>
      <c r="B99" s="519" t="s">
        <v>695</v>
      </c>
      <c r="C99" s="519" t="s">
        <v>111</v>
      </c>
      <c r="D99" s="519" t="s">
        <v>696</v>
      </c>
      <c r="E99" s="520">
        <v>9000</v>
      </c>
      <c r="F99" s="498" t="s">
        <v>922</v>
      </c>
      <c r="G99" s="429" t="s">
        <v>923</v>
      </c>
      <c r="H99" s="429" t="s">
        <v>712</v>
      </c>
      <c r="I99" s="429" t="s">
        <v>700</v>
      </c>
      <c r="J99" s="519" t="s">
        <v>696</v>
      </c>
      <c r="K99" s="521">
        <v>4</v>
      </c>
      <c r="L99" s="521">
        <v>12</v>
      </c>
      <c r="M99" s="522">
        <v>108470</v>
      </c>
      <c r="N99" s="521">
        <v>2</v>
      </c>
      <c r="O99" s="521">
        <v>6</v>
      </c>
      <c r="P99" s="523">
        <v>53083</v>
      </c>
    </row>
    <row r="100" spans="1:16" ht="22.5" x14ac:dyDescent="0.2">
      <c r="A100" s="518" t="s">
        <v>694</v>
      </c>
      <c r="B100" s="519" t="s">
        <v>695</v>
      </c>
      <c r="C100" s="519" t="s">
        <v>765</v>
      </c>
      <c r="D100" s="519" t="s">
        <v>766</v>
      </c>
      <c r="E100" s="520">
        <v>15600</v>
      </c>
      <c r="F100" s="498" t="s">
        <v>924</v>
      </c>
      <c r="G100" s="429" t="s">
        <v>925</v>
      </c>
      <c r="H100" s="429" t="s">
        <v>926</v>
      </c>
      <c r="I100" s="429" t="s">
        <v>700</v>
      </c>
      <c r="J100" s="519" t="s">
        <v>766</v>
      </c>
      <c r="K100" s="521">
        <v>0</v>
      </c>
      <c r="L100" s="521">
        <v>0</v>
      </c>
      <c r="M100" s="522">
        <v>0</v>
      </c>
      <c r="N100" s="521">
        <v>1</v>
      </c>
      <c r="O100" s="521">
        <v>6</v>
      </c>
      <c r="P100" s="523">
        <v>90603</v>
      </c>
    </row>
    <row r="101" spans="1:16" x14ac:dyDescent="0.2">
      <c r="A101" s="518" t="s">
        <v>694</v>
      </c>
      <c r="B101" s="519" t="s">
        <v>695</v>
      </c>
      <c r="C101" s="519" t="s">
        <v>111</v>
      </c>
      <c r="D101" s="519" t="s">
        <v>696</v>
      </c>
      <c r="E101" s="520">
        <v>5000</v>
      </c>
      <c r="F101" s="498" t="s">
        <v>927</v>
      </c>
      <c r="G101" s="429" t="s">
        <v>928</v>
      </c>
      <c r="H101" s="429" t="s">
        <v>929</v>
      </c>
      <c r="I101" s="429" t="s">
        <v>700</v>
      </c>
      <c r="J101" s="519" t="s">
        <v>696</v>
      </c>
      <c r="K101" s="521">
        <v>6</v>
      </c>
      <c r="L101" s="521">
        <v>12</v>
      </c>
      <c r="M101" s="522">
        <v>64337</v>
      </c>
      <c r="N101" s="521">
        <v>2</v>
      </c>
      <c r="O101" s="521">
        <v>6</v>
      </c>
      <c r="P101" s="523">
        <v>30000</v>
      </c>
    </row>
    <row r="102" spans="1:16" x14ac:dyDescent="0.2">
      <c r="A102" s="518" t="s">
        <v>694</v>
      </c>
      <c r="B102" s="519" t="s">
        <v>695</v>
      </c>
      <c r="C102" s="519" t="s">
        <v>111</v>
      </c>
      <c r="D102" s="519" t="s">
        <v>696</v>
      </c>
      <c r="E102" s="520">
        <v>10000</v>
      </c>
      <c r="F102" s="498" t="s">
        <v>930</v>
      </c>
      <c r="G102" s="429" t="s">
        <v>931</v>
      </c>
      <c r="H102" s="429" t="s">
        <v>857</v>
      </c>
      <c r="I102" s="429" t="s">
        <v>700</v>
      </c>
      <c r="J102" s="519" t="s">
        <v>696</v>
      </c>
      <c r="K102" s="521">
        <v>4</v>
      </c>
      <c r="L102" s="521">
        <v>12</v>
      </c>
      <c r="M102" s="522">
        <v>119503</v>
      </c>
      <c r="N102" s="521">
        <v>2</v>
      </c>
      <c r="O102" s="521">
        <v>6</v>
      </c>
      <c r="P102" s="523">
        <v>59083</v>
      </c>
    </row>
    <row r="103" spans="1:16" x14ac:dyDescent="0.2">
      <c r="A103" s="518" t="s">
        <v>694</v>
      </c>
      <c r="B103" s="519" t="s">
        <v>695</v>
      </c>
      <c r="C103" s="519" t="s">
        <v>111</v>
      </c>
      <c r="D103" s="519" t="s">
        <v>696</v>
      </c>
      <c r="E103" s="520">
        <v>2500</v>
      </c>
      <c r="F103" s="498" t="s">
        <v>932</v>
      </c>
      <c r="G103" s="429" t="s">
        <v>933</v>
      </c>
      <c r="H103" s="429" t="s">
        <v>912</v>
      </c>
      <c r="I103" s="429" t="s">
        <v>700</v>
      </c>
      <c r="J103" s="519" t="s">
        <v>696</v>
      </c>
      <c r="K103" s="521">
        <v>0</v>
      </c>
      <c r="L103" s="521">
        <v>0</v>
      </c>
      <c r="M103" s="522">
        <v>0</v>
      </c>
      <c r="N103" s="521">
        <v>4</v>
      </c>
      <c r="O103" s="521">
        <v>5</v>
      </c>
      <c r="P103" s="523">
        <v>13833</v>
      </c>
    </row>
    <row r="104" spans="1:16" x14ac:dyDescent="0.2">
      <c r="A104" s="518" t="s">
        <v>694</v>
      </c>
      <c r="B104" s="519" t="s">
        <v>695</v>
      </c>
      <c r="C104" s="519" t="s">
        <v>111</v>
      </c>
      <c r="D104" s="519" t="s">
        <v>723</v>
      </c>
      <c r="E104" s="520">
        <v>4000</v>
      </c>
      <c r="F104" s="498" t="s">
        <v>934</v>
      </c>
      <c r="G104" s="429" t="s">
        <v>935</v>
      </c>
      <c r="H104" s="429"/>
      <c r="I104" s="429" t="s">
        <v>726</v>
      </c>
      <c r="J104" s="519" t="s">
        <v>723</v>
      </c>
      <c r="K104" s="521">
        <v>5</v>
      </c>
      <c r="L104" s="521">
        <v>12</v>
      </c>
      <c r="M104" s="522">
        <v>44133</v>
      </c>
      <c r="N104" s="521">
        <v>2</v>
      </c>
      <c r="O104" s="521">
        <v>6</v>
      </c>
      <c r="P104" s="523">
        <v>24000</v>
      </c>
    </row>
    <row r="105" spans="1:16" x14ac:dyDescent="0.2">
      <c r="A105" s="518" t="s">
        <v>694</v>
      </c>
      <c r="B105" s="519" t="s">
        <v>695</v>
      </c>
      <c r="C105" s="519" t="s">
        <v>111</v>
      </c>
      <c r="D105" s="519" t="s">
        <v>723</v>
      </c>
      <c r="E105" s="520">
        <v>3000</v>
      </c>
      <c r="F105" s="498" t="s">
        <v>936</v>
      </c>
      <c r="G105" s="429" t="s">
        <v>937</v>
      </c>
      <c r="H105" s="429"/>
      <c r="I105" s="429" t="s">
        <v>726</v>
      </c>
      <c r="J105" s="519" t="s">
        <v>723</v>
      </c>
      <c r="K105" s="521">
        <v>5</v>
      </c>
      <c r="L105" s="521">
        <v>12</v>
      </c>
      <c r="M105" s="522">
        <v>33100</v>
      </c>
      <c r="N105" s="521">
        <v>2</v>
      </c>
      <c r="O105" s="521">
        <v>6</v>
      </c>
      <c r="P105" s="523">
        <v>18000</v>
      </c>
    </row>
    <row r="106" spans="1:16" x14ac:dyDescent="0.2">
      <c r="A106" s="518" t="s">
        <v>694</v>
      </c>
      <c r="B106" s="519" t="s">
        <v>695</v>
      </c>
      <c r="C106" s="519" t="s">
        <v>111</v>
      </c>
      <c r="D106" s="519" t="s">
        <v>696</v>
      </c>
      <c r="E106" s="520">
        <v>2500</v>
      </c>
      <c r="F106" s="498" t="s">
        <v>938</v>
      </c>
      <c r="G106" s="429" t="s">
        <v>939</v>
      </c>
      <c r="H106" s="429" t="s">
        <v>940</v>
      </c>
      <c r="I106" s="429" t="s">
        <v>748</v>
      </c>
      <c r="J106" s="519" t="s">
        <v>696</v>
      </c>
      <c r="K106" s="521">
        <v>0</v>
      </c>
      <c r="L106" s="521">
        <v>0</v>
      </c>
      <c r="M106" s="522">
        <v>0</v>
      </c>
      <c r="N106" s="521">
        <v>4</v>
      </c>
      <c r="O106" s="521">
        <v>5</v>
      </c>
      <c r="P106" s="523">
        <v>13833</v>
      </c>
    </row>
    <row r="107" spans="1:16" x14ac:dyDescent="0.2">
      <c r="A107" s="518" t="s">
        <v>694</v>
      </c>
      <c r="B107" s="519" t="s">
        <v>695</v>
      </c>
      <c r="C107" s="519" t="s">
        <v>111</v>
      </c>
      <c r="D107" s="519" t="s">
        <v>696</v>
      </c>
      <c r="E107" s="520">
        <v>12500</v>
      </c>
      <c r="F107" s="498" t="s">
        <v>941</v>
      </c>
      <c r="G107" s="429" t="s">
        <v>942</v>
      </c>
      <c r="H107" s="429" t="s">
        <v>943</v>
      </c>
      <c r="I107" s="429" t="s">
        <v>700</v>
      </c>
      <c r="J107" s="519" t="s">
        <v>696</v>
      </c>
      <c r="K107" s="521">
        <v>5</v>
      </c>
      <c r="L107" s="521">
        <v>12</v>
      </c>
      <c r="M107" s="522">
        <v>147087</v>
      </c>
      <c r="N107" s="521">
        <v>2</v>
      </c>
      <c r="O107" s="521">
        <v>6</v>
      </c>
      <c r="P107" s="523">
        <v>74083</v>
      </c>
    </row>
    <row r="108" spans="1:16" x14ac:dyDescent="0.2">
      <c r="A108" s="518" t="s">
        <v>694</v>
      </c>
      <c r="B108" s="519" t="s">
        <v>695</v>
      </c>
      <c r="C108" s="519" t="s">
        <v>111</v>
      </c>
      <c r="D108" s="519" t="s">
        <v>696</v>
      </c>
      <c r="E108" s="520">
        <v>9000</v>
      </c>
      <c r="F108" s="498" t="s">
        <v>944</v>
      </c>
      <c r="G108" s="429" t="s">
        <v>945</v>
      </c>
      <c r="H108" s="429" t="s">
        <v>712</v>
      </c>
      <c r="I108" s="429" t="s">
        <v>700</v>
      </c>
      <c r="J108" s="519" t="s">
        <v>696</v>
      </c>
      <c r="K108" s="521">
        <v>0</v>
      </c>
      <c r="L108" s="521">
        <v>0</v>
      </c>
      <c r="M108" s="522">
        <v>0</v>
      </c>
      <c r="N108" s="521">
        <v>3</v>
      </c>
      <c r="O108" s="521">
        <v>5</v>
      </c>
      <c r="P108" s="523">
        <v>49800</v>
      </c>
    </row>
    <row r="109" spans="1:16" x14ac:dyDescent="0.2">
      <c r="A109" s="518" t="s">
        <v>694</v>
      </c>
      <c r="B109" s="519" t="s">
        <v>695</v>
      </c>
      <c r="C109" s="519" t="s">
        <v>111</v>
      </c>
      <c r="D109" s="519" t="s">
        <v>109</v>
      </c>
      <c r="E109" s="520">
        <v>4500</v>
      </c>
      <c r="F109" s="498" t="s">
        <v>946</v>
      </c>
      <c r="G109" s="429" t="s">
        <v>947</v>
      </c>
      <c r="H109" s="429"/>
      <c r="I109" s="429"/>
      <c r="J109" s="519" t="s">
        <v>109</v>
      </c>
      <c r="K109" s="521">
        <v>3</v>
      </c>
      <c r="L109" s="521">
        <v>12</v>
      </c>
      <c r="M109" s="522">
        <v>49650</v>
      </c>
      <c r="N109" s="521">
        <v>2</v>
      </c>
      <c r="O109" s="521">
        <v>6</v>
      </c>
      <c r="P109" s="523">
        <v>27000</v>
      </c>
    </row>
    <row r="110" spans="1:16" x14ac:dyDescent="0.2">
      <c r="A110" s="518" t="s">
        <v>694</v>
      </c>
      <c r="B110" s="519" t="s">
        <v>695</v>
      </c>
      <c r="C110" s="519" t="s">
        <v>111</v>
      </c>
      <c r="D110" s="519" t="s">
        <v>696</v>
      </c>
      <c r="E110" s="520">
        <v>7000</v>
      </c>
      <c r="F110" s="498" t="s">
        <v>948</v>
      </c>
      <c r="G110" s="429" t="s">
        <v>949</v>
      </c>
      <c r="H110" s="429" t="s">
        <v>712</v>
      </c>
      <c r="I110" s="429" t="s">
        <v>700</v>
      </c>
      <c r="J110" s="519" t="s">
        <v>696</v>
      </c>
      <c r="K110" s="521">
        <v>4</v>
      </c>
      <c r="L110" s="521">
        <v>4</v>
      </c>
      <c r="M110" s="522">
        <v>28467</v>
      </c>
      <c r="N110" s="521">
        <v>0</v>
      </c>
      <c r="O110" s="521">
        <v>0</v>
      </c>
      <c r="P110" s="523">
        <v>0</v>
      </c>
    </row>
    <row r="111" spans="1:16" x14ac:dyDescent="0.2">
      <c r="A111" s="518" t="s">
        <v>694</v>
      </c>
      <c r="B111" s="519" t="s">
        <v>695</v>
      </c>
      <c r="C111" s="519" t="s">
        <v>111</v>
      </c>
      <c r="D111" s="519" t="s">
        <v>696</v>
      </c>
      <c r="E111" s="520">
        <v>8500</v>
      </c>
      <c r="F111" s="498" t="s">
        <v>950</v>
      </c>
      <c r="G111" s="429" t="s">
        <v>951</v>
      </c>
      <c r="H111" s="429" t="s">
        <v>712</v>
      </c>
      <c r="I111" s="429" t="s">
        <v>700</v>
      </c>
      <c r="J111" s="519" t="s">
        <v>696</v>
      </c>
      <c r="K111" s="521">
        <v>0</v>
      </c>
      <c r="L111" s="521">
        <v>0</v>
      </c>
      <c r="M111" s="522">
        <v>0</v>
      </c>
      <c r="N111" s="521">
        <v>2</v>
      </c>
      <c r="O111" s="521">
        <v>4</v>
      </c>
      <c r="P111" s="523">
        <v>33150</v>
      </c>
    </row>
    <row r="112" spans="1:16" x14ac:dyDescent="0.2">
      <c r="A112" s="518" t="s">
        <v>694</v>
      </c>
      <c r="B112" s="519" t="s">
        <v>695</v>
      </c>
      <c r="C112" s="519" t="s">
        <v>111</v>
      </c>
      <c r="D112" s="519" t="s">
        <v>696</v>
      </c>
      <c r="E112" s="520">
        <v>6500</v>
      </c>
      <c r="F112" s="498" t="s">
        <v>952</v>
      </c>
      <c r="G112" s="429" t="s">
        <v>953</v>
      </c>
      <c r="H112" s="429" t="s">
        <v>703</v>
      </c>
      <c r="I112" s="429" t="s">
        <v>700</v>
      </c>
      <c r="J112" s="519" t="s">
        <v>696</v>
      </c>
      <c r="K112" s="521">
        <v>3</v>
      </c>
      <c r="L112" s="521">
        <v>5</v>
      </c>
      <c r="M112" s="522">
        <v>35533</v>
      </c>
      <c r="N112" s="521">
        <v>0</v>
      </c>
      <c r="O112" s="521">
        <v>0</v>
      </c>
      <c r="P112" s="523">
        <v>0</v>
      </c>
    </row>
    <row r="113" spans="1:16" x14ac:dyDescent="0.2">
      <c r="A113" s="518" t="s">
        <v>694</v>
      </c>
      <c r="B113" s="519" t="s">
        <v>695</v>
      </c>
      <c r="C113" s="519" t="s">
        <v>111</v>
      </c>
      <c r="D113" s="519" t="s">
        <v>718</v>
      </c>
      <c r="E113" s="520">
        <v>2500</v>
      </c>
      <c r="F113" s="498" t="s">
        <v>954</v>
      </c>
      <c r="G113" s="429" t="s">
        <v>955</v>
      </c>
      <c r="H113" s="429"/>
      <c r="I113" s="429" t="s">
        <v>812</v>
      </c>
      <c r="J113" s="519" t="s">
        <v>718</v>
      </c>
      <c r="K113" s="521">
        <v>4</v>
      </c>
      <c r="L113" s="521">
        <v>12</v>
      </c>
      <c r="M113" s="522">
        <v>27583</v>
      </c>
      <c r="N113" s="521">
        <v>2</v>
      </c>
      <c r="O113" s="521">
        <v>6</v>
      </c>
      <c r="P113" s="523">
        <v>15000</v>
      </c>
    </row>
    <row r="114" spans="1:16" x14ac:dyDescent="0.2">
      <c r="A114" s="518" t="s">
        <v>694</v>
      </c>
      <c r="B114" s="519" t="s">
        <v>695</v>
      </c>
      <c r="C114" s="519" t="s">
        <v>765</v>
      </c>
      <c r="D114" s="519" t="s">
        <v>766</v>
      </c>
      <c r="E114" s="520">
        <v>15600</v>
      </c>
      <c r="F114" s="498" t="s">
        <v>956</v>
      </c>
      <c r="G114" s="429" t="s">
        <v>957</v>
      </c>
      <c r="H114" s="429" t="s">
        <v>712</v>
      </c>
      <c r="I114" s="429" t="s">
        <v>700</v>
      </c>
      <c r="J114" s="519" t="s">
        <v>766</v>
      </c>
      <c r="K114" s="521">
        <v>1</v>
      </c>
      <c r="L114" s="521">
        <v>2</v>
      </c>
      <c r="M114" s="522">
        <v>31200</v>
      </c>
      <c r="N114" s="521">
        <v>0</v>
      </c>
      <c r="O114" s="521">
        <v>0</v>
      </c>
      <c r="P114" s="523">
        <v>0</v>
      </c>
    </row>
    <row r="115" spans="1:16" x14ac:dyDescent="0.2">
      <c r="A115" s="518" t="s">
        <v>694</v>
      </c>
      <c r="B115" s="519" t="s">
        <v>695</v>
      </c>
      <c r="C115" s="519" t="s">
        <v>111</v>
      </c>
      <c r="D115" s="519" t="s">
        <v>696</v>
      </c>
      <c r="E115" s="520">
        <v>10000</v>
      </c>
      <c r="F115" s="498" t="s">
        <v>958</v>
      </c>
      <c r="G115" s="429" t="s">
        <v>959</v>
      </c>
      <c r="H115" s="429" t="s">
        <v>769</v>
      </c>
      <c r="I115" s="429" t="s">
        <v>700</v>
      </c>
      <c r="J115" s="519" t="s">
        <v>696</v>
      </c>
      <c r="K115" s="521">
        <v>5</v>
      </c>
      <c r="L115" s="521">
        <v>12</v>
      </c>
      <c r="M115" s="522">
        <v>119503</v>
      </c>
      <c r="N115" s="521">
        <v>2</v>
      </c>
      <c r="O115" s="521">
        <v>6</v>
      </c>
      <c r="P115" s="523">
        <v>59083</v>
      </c>
    </row>
    <row r="116" spans="1:16" x14ac:dyDescent="0.2">
      <c r="A116" s="518" t="s">
        <v>694</v>
      </c>
      <c r="B116" s="519" t="s">
        <v>695</v>
      </c>
      <c r="C116" s="519" t="s">
        <v>111</v>
      </c>
      <c r="D116" s="519" t="s">
        <v>696</v>
      </c>
      <c r="E116" s="520">
        <v>6000</v>
      </c>
      <c r="F116" s="498" t="s">
        <v>960</v>
      </c>
      <c r="G116" s="429" t="s">
        <v>961</v>
      </c>
      <c r="H116" s="429" t="s">
        <v>703</v>
      </c>
      <c r="I116" s="429" t="s">
        <v>700</v>
      </c>
      <c r="J116" s="519" t="s">
        <v>696</v>
      </c>
      <c r="K116" s="521">
        <v>7</v>
      </c>
      <c r="L116" s="521">
        <v>12</v>
      </c>
      <c r="M116" s="522">
        <v>75370</v>
      </c>
      <c r="N116" s="521">
        <v>2</v>
      </c>
      <c r="O116" s="521">
        <v>6</v>
      </c>
      <c r="P116" s="523">
        <v>36000</v>
      </c>
    </row>
    <row r="117" spans="1:16" x14ac:dyDescent="0.2">
      <c r="A117" s="518" t="s">
        <v>694</v>
      </c>
      <c r="B117" s="519" t="s">
        <v>695</v>
      </c>
      <c r="C117" s="519" t="s">
        <v>111</v>
      </c>
      <c r="D117" s="519" t="s">
        <v>696</v>
      </c>
      <c r="E117" s="520">
        <v>3000</v>
      </c>
      <c r="F117" s="498" t="s">
        <v>962</v>
      </c>
      <c r="G117" s="429" t="s">
        <v>963</v>
      </c>
      <c r="H117" s="429" t="s">
        <v>721</v>
      </c>
      <c r="I117" s="429" t="s">
        <v>904</v>
      </c>
      <c r="J117" s="519" t="s">
        <v>696</v>
      </c>
      <c r="K117" s="521">
        <v>5</v>
      </c>
      <c r="L117" s="521">
        <v>12</v>
      </c>
      <c r="M117" s="522">
        <v>33100</v>
      </c>
      <c r="N117" s="521">
        <v>2</v>
      </c>
      <c r="O117" s="521">
        <v>6</v>
      </c>
      <c r="P117" s="523">
        <v>18000</v>
      </c>
    </row>
    <row r="118" spans="1:16" ht="22.5" x14ac:dyDescent="0.2">
      <c r="A118" s="518" t="s">
        <v>694</v>
      </c>
      <c r="B118" s="519" t="s">
        <v>695</v>
      </c>
      <c r="C118" s="519" t="s">
        <v>111</v>
      </c>
      <c r="D118" s="519" t="s">
        <v>696</v>
      </c>
      <c r="E118" s="520">
        <v>6000</v>
      </c>
      <c r="F118" s="498" t="s">
        <v>964</v>
      </c>
      <c r="G118" s="429" t="s">
        <v>965</v>
      </c>
      <c r="H118" s="429" t="s">
        <v>699</v>
      </c>
      <c r="I118" s="429" t="s">
        <v>700</v>
      </c>
      <c r="J118" s="519" t="s">
        <v>696</v>
      </c>
      <c r="K118" s="521">
        <v>4</v>
      </c>
      <c r="L118" s="521">
        <v>12</v>
      </c>
      <c r="M118" s="522">
        <v>75370</v>
      </c>
      <c r="N118" s="521">
        <v>3</v>
      </c>
      <c r="O118" s="521">
        <v>6</v>
      </c>
      <c r="P118" s="523">
        <v>36000</v>
      </c>
    </row>
    <row r="119" spans="1:16" ht="22.5" x14ac:dyDescent="0.2">
      <c r="A119" s="518" t="s">
        <v>694</v>
      </c>
      <c r="B119" s="519" t="s">
        <v>695</v>
      </c>
      <c r="C119" s="519" t="s">
        <v>111</v>
      </c>
      <c r="D119" s="519" t="s">
        <v>718</v>
      </c>
      <c r="E119" s="520">
        <v>3000</v>
      </c>
      <c r="F119" s="498" t="s">
        <v>966</v>
      </c>
      <c r="G119" s="429" t="s">
        <v>967</v>
      </c>
      <c r="H119" s="429" t="s">
        <v>968</v>
      </c>
      <c r="I119" s="429" t="s">
        <v>722</v>
      </c>
      <c r="J119" s="519" t="s">
        <v>718</v>
      </c>
      <c r="K119" s="521">
        <v>0</v>
      </c>
      <c r="L119" s="521">
        <v>0</v>
      </c>
      <c r="M119" s="522">
        <v>0</v>
      </c>
      <c r="N119" s="521">
        <v>2</v>
      </c>
      <c r="O119" s="521">
        <v>5</v>
      </c>
      <c r="P119" s="523">
        <v>14500</v>
      </c>
    </row>
    <row r="120" spans="1:16" x14ac:dyDescent="0.2">
      <c r="A120" s="518" t="s">
        <v>694</v>
      </c>
      <c r="B120" s="519" t="s">
        <v>695</v>
      </c>
      <c r="C120" s="519" t="s">
        <v>111</v>
      </c>
      <c r="D120" s="519" t="s">
        <v>696</v>
      </c>
      <c r="E120" s="520">
        <v>8000</v>
      </c>
      <c r="F120" s="498" t="s">
        <v>969</v>
      </c>
      <c r="G120" s="429" t="s">
        <v>970</v>
      </c>
      <c r="H120" s="429"/>
      <c r="I120" s="429" t="s">
        <v>748</v>
      </c>
      <c r="J120" s="519" t="s">
        <v>696</v>
      </c>
      <c r="K120" s="521">
        <v>0</v>
      </c>
      <c r="L120" s="521">
        <v>0</v>
      </c>
      <c r="M120" s="522">
        <v>0</v>
      </c>
      <c r="N120" s="521">
        <v>2</v>
      </c>
      <c r="O120" s="521">
        <v>3</v>
      </c>
      <c r="P120" s="523">
        <v>29867</v>
      </c>
    </row>
    <row r="121" spans="1:16" x14ac:dyDescent="0.2">
      <c r="A121" s="518" t="s">
        <v>694</v>
      </c>
      <c r="B121" s="519" t="s">
        <v>695</v>
      </c>
      <c r="C121" s="519" t="s">
        <v>111</v>
      </c>
      <c r="D121" s="519" t="s">
        <v>696</v>
      </c>
      <c r="E121" s="520">
        <v>2500</v>
      </c>
      <c r="F121" s="498" t="s">
        <v>971</v>
      </c>
      <c r="G121" s="429" t="s">
        <v>972</v>
      </c>
      <c r="H121" s="429" t="s">
        <v>721</v>
      </c>
      <c r="I121" s="429" t="s">
        <v>904</v>
      </c>
      <c r="J121" s="519" t="s">
        <v>696</v>
      </c>
      <c r="K121" s="521">
        <v>4</v>
      </c>
      <c r="L121" s="521">
        <v>12</v>
      </c>
      <c r="M121" s="522">
        <v>27583</v>
      </c>
      <c r="N121" s="521">
        <v>2</v>
      </c>
      <c r="O121" s="521">
        <v>6</v>
      </c>
      <c r="P121" s="523">
        <v>15000</v>
      </c>
    </row>
    <row r="122" spans="1:16" x14ac:dyDescent="0.2">
      <c r="A122" s="518" t="s">
        <v>694</v>
      </c>
      <c r="B122" s="519" t="s">
        <v>695</v>
      </c>
      <c r="C122" s="519" t="s">
        <v>111</v>
      </c>
      <c r="D122" s="519" t="s">
        <v>696</v>
      </c>
      <c r="E122" s="520">
        <v>13000</v>
      </c>
      <c r="F122" s="498" t="s">
        <v>973</v>
      </c>
      <c r="G122" s="429" t="s">
        <v>974</v>
      </c>
      <c r="H122" s="429" t="s">
        <v>712</v>
      </c>
      <c r="I122" s="429" t="s">
        <v>700</v>
      </c>
      <c r="J122" s="519" t="s">
        <v>696</v>
      </c>
      <c r="K122" s="521">
        <v>4</v>
      </c>
      <c r="L122" s="521">
        <v>12</v>
      </c>
      <c r="M122" s="522">
        <v>152603</v>
      </c>
      <c r="N122" s="521">
        <v>2</v>
      </c>
      <c r="O122" s="521">
        <v>6</v>
      </c>
      <c r="P122" s="523">
        <v>77083</v>
      </c>
    </row>
    <row r="123" spans="1:16" x14ac:dyDescent="0.2">
      <c r="A123" s="518" t="s">
        <v>694</v>
      </c>
      <c r="B123" s="519" t="s">
        <v>695</v>
      </c>
      <c r="C123" s="519" t="s">
        <v>111</v>
      </c>
      <c r="D123" s="519" t="s">
        <v>696</v>
      </c>
      <c r="E123" s="520">
        <v>3000</v>
      </c>
      <c r="F123" s="498" t="s">
        <v>975</v>
      </c>
      <c r="G123" s="429" t="s">
        <v>976</v>
      </c>
      <c r="H123" s="429" t="s">
        <v>721</v>
      </c>
      <c r="I123" s="429" t="s">
        <v>737</v>
      </c>
      <c r="J123" s="519" t="s">
        <v>696</v>
      </c>
      <c r="K123" s="521">
        <v>4</v>
      </c>
      <c r="L123" s="521">
        <v>12</v>
      </c>
      <c r="M123" s="522">
        <v>33100</v>
      </c>
      <c r="N123" s="521">
        <v>2</v>
      </c>
      <c r="O123" s="521">
        <v>6</v>
      </c>
      <c r="P123" s="523">
        <v>18000</v>
      </c>
    </row>
    <row r="124" spans="1:16" x14ac:dyDescent="0.2">
      <c r="A124" s="518" t="s">
        <v>694</v>
      </c>
      <c r="B124" s="519" t="s">
        <v>695</v>
      </c>
      <c r="C124" s="519" t="s">
        <v>111</v>
      </c>
      <c r="D124" s="519" t="s">
        <v>696</v>
      </c>
      <c r="E124" s="520">
        <v>7000</v>
      </c>
      <c r="F124" s="498" t="s">
        <v>977</v>
      </c>
      <c r="G124" s="429" t="s">
        <v>978</v>
      </c>
      <c r="H124" s="429"/>
      <c r="I124" s="429" t="s">
        <v>700</v>
      </c>
      <c r="J124" s="519" t="s">
        <v>696</v>
      </c>
      <c r="K124" s="521">
        <v>4</v>
      </c>
      <c r="L124" s="521">
        <v>12</v>
      </c>
      <c r="M124" s="522">
        <v>86403</v>
      </c>
      <c r="N124" s="521">
        <v>2</v>
      </c>
      <c r="O124" s="521">
        <v>6</v>
      </c>
      <c r="P124" s="523">
        <v>42000</v>
      </c>
    </row>
    <row r="125" spans="1:16" x14ac:dyDescent="0.2">
      <c r="A125" s="518" t="s">
        <v>694</v>
      </c>
      <c r="B125" s="519" t="s">
        <v>695</v>
      </c>
      <c r="C125" s="519" t="s">
        <v>111</v>
      </c>
      <c r="D125" s="519" t="s">
        <v>696</v>
      </c>
      <c r="E125" s="520">
        <v>13500</v>
      </c>
      <c r="F125" s="498" t="s">
        <v>979</v>
      </c>
      <c r="G125" s="429" t="s">
        <v>980</v>
      </c>
      <c r="H125" s="429" t="s">
        <v>712</v>
      </c>
      <c r="I125" s="429" t="s">
        <v>700</v>
      </c>
      <c r="J125" s="519" t="s">
        <v>696</v>
      </c>
      <c r="K125" s="521">
        <v>4</v>
      </c>
      <c r="L125" s="521">
        <v>12</v>
      </c>
      <c r="M125" s="522">
        <v>158120</v>
      </c>
      <c r="N125" s="521">
        <v>2</v>
      </c>
      <c r="O125" s="521">
        <v>6</v>
      </c>
      <c r="P125" s="523">
        <v>80083</v>
      </c>
    </row>
    <row r="126" spans="1:16" x14ac:dyDescent="0.2">
      <c r="A126" s="518" t="s">
        <v>694</v>
      </c>
      <c r="B126" s="519" t="s">
        <v>695</v>
      </c>
      <c r="C126" s="519" t="s">
        <v>111</v>
      </c>
      <c r="D126" s="519" t="s">
        <v>696</v>
      </c>
      <c r="E126" s="520">
        <v>11000</v>
      </c>
      <c r="F126" s="498" t="s">
        <v>981</v>
      </c>
      <c r="G126" s="429" t="s">
        <v>982</v>
      </c>
      <c r="H126" s="429" t="s">
        <v>703</v>
      </c>
      <c r="I126" s="429" t="s">
        <v>700</v>
      </c>
      <c r="J126" s="519" t="s">
        <v>696</v>
      </c>
      <c r="K126" s="521">
        <v>5</v>
      </c>
      <c r="L126" s="521">
        <v>12</v>
      </c>
      <c r="M126" s="522">
        <v>130537</v>
      </c>
      <c r="N126" s="521">
        <v>4</v>
      </c>
      <c r="O126" s="521">
        <v>6</v>
      </c>
      <c r="P126" s="523">
        <v>65083</v>
      </c>
    </row>
    <row r="127" spans="1:16" x14ac:dyDescent="0.2">
      <c r="A127" s="518" t="s">
        <v>694</v>
      </c>
      <c r="B127" s="519" t="s">
        <v>695</v>
      </c>
      <c r="C127" s="519" t="s">
        <v>111</v>
      </c>
      <c r="D127" s="519" t="s">
        <v>696</v>
      </c>
      <c r="E127" s="520">
        <v>10000</v>
      </c>
      <c r="F127" s="498" t="s">
        <v>983</v>
      </c>
      <c r="G127" s="429" t="s">
        <v>984</v>
      </c>
      <c r="H127" s="429" t="s">
        <v>712</v>
      </c>
      <c r="I127" s="429" t="s">
        <v>700</v>
      </c>
      <c r="J127" s="519" t="s">
        <v>696</v>
      </c>
      <c r="K127" s="521">
        <v>4</v>
      </c>
      <c r="L127" s="521">
        <v>9</v>
      </c>
      <c r="M127" s="522">
        <v>99170</v>
      </c>
      <c r="N127" s="521">
        <v>0</v>
      </c>
      <c r="O127" s="521">
        <v>0</v>
      </c>
      <c r="P127" s="523">
        <v>0</v>
      </c>
    </row>
    <row r="128" spans="1:16" x14ac:dyDescent="0.2">
      <c r="A128" s="518" t="s">
        <v>694</v>
      </c>
      <c r="B128" s="519" t="s">
        <v>695</v>
      </c>
      <c r="C128" s="519" t="s">
        <v>111</v>
      </c>
      <c r="D128" s="519" t="s">
        <v>696</v>
      </c>
      <c r="E128" s="520">
        <v>14000</v>
      </c>
      <c r="F128" s="498" t="s">
        <v>985</v>
      </c>
      <c r="G128" s="429" t="s">
        <v>986</v>
      </c>
      <c r="H128" s="429" t="s">
        <v>769</v>
      </c>
      <c r="I128" s="429" t="s">
        <v>700</v>
      </c>
      <c r="J128" s="519" t="s">
        <v>696</v>
      </c>
      <c r="K128" s="521">
        <v>5</v>
      </c>
      <c r="L128" s="521">
        <v>9</v>
      </c>
      <c r="M128" s="522">
        <v>142170</v>
      </c>
      <c r="N128" s="521">
        <v>0</v>
      </c>
      <c r="O128" s="521">
        <v>0</v>
      </c>
      <c r="P128" s="523">
        <v>0</v>
      </c>
    </row>
    <row r="129" spans="1:16" ht="22.5" x14ac:dyDescent="0.2">
      <c r="A129" s="518" t="s">
        <v>694</v>
      </c>
      <c r="B129" s="519" t="s">
        <v>695</v>
      </c>
      <c r="C129" s="519" t="s">
        <v>111</v>
      </c>
      <c r="D129" s="519" t="s">
        <v>718</v>
      </c>
      <c r="E129" s="520">
        <v>2400</v>
      </c>
      <c r="F129" s="498" t="s">
        <v>987</v>
      </c>
      <c r="G129" s="429" t="s">
        <v>988</v>
      </c>
      <c r="H129" s="429" t="s">
        <v>989</v>
      </c>
      <c r="I129" s="429" t="s">
        <v>812</v>
      </c>
      <c r="J129" s="519" t="s">
        <v>718</v>
      </c>
      <c r="K129" s="521">
        <v>1</v>
      </c>
      <c r="L129" s="521">
        <v>2</v>
      </c>
      <c r="M129" s="522">
        <v>5440</v>
      </c>
      <c r="N129" s="521">
        <v>0</v>
      </c>
      <c r="O129" s="521">
        <v>0</v>
      </c>
      <c r="P129" s="523">
        <v>0</v>
      </c>
    </row>
    <row r="130" spans="1:16" ht="22.5" x14ac:dyDescent="0.2">
      <c r="A130" s="518" t="s">
        <v>694</v>
      </c>
      <c r="B130" s="519" t="s">
        <v>695</v>
      </c>
      <c r="C130" s="519" t="s">
        <v>111</v>
      </c>
      <c r="D130" s="519" t="s">
        <v>696</v>
      </c>
      <c r="E130" s="520">
        <v>4000</v>
      </c>
      <c r="F130" s="498" t="s">
        <v>990</v>
      </c>
      <c r="G130" s="429" t="s">
        <v>991</v>
      </c>
      <c r="H130" s="429" t="s">
        <v>992</v>
      </c>
      <c r="I130" s="429" t="s">
        <v>700</v>
      </c>
      <c r="J130" s="519" t="s">
        <v>696</v>
      </c>
      <c r="K130" s="521">
        <v>5</v>
      </c>
      <c r="L130" s="521">
        <v>12</v>
      </c>
      <c r="M130" s="522">
        <v>44133</v>
      </c>
      <c r="N130" s="521">
        <v>2</v>
      </c>
      <c r="O130" s="521">
        <v>6</v>
      </c>
      <c r="P130" s="523">
        <v>24000</v>
      </c>
    </row>
    <row r="131" spans="1:16" x14ac:dyDescent="0.2">
      <c r="A131" s="518" t="s">
        <v>694</v>
      </c>
      <c r="B131" s="519" t="s">
        <v>695</v>
      </c>
      <c r="C131" s="519" t="s">
        <v>111</v>
      </c>
      <c r="D131" s="519" t="s">
        <v>696</v>
      </c>
      <c r="E131" s="520">
        <v>9000</v>
      </c>
      <c r="F131" s="498" t="s">
        <v>993</v>
      </c>
      <c r="G131" s="429" t="s">
        <v>994</v>
      </c>
      <c r="H131" s="429" t="s">
        <v>712</v>
      </c>
      <c r="I131" s="429" t="s">
        <v>700</v>
      </c>
      <c r="J131" s="519" t="s">
        <v>696</v>
      </c>
      <c r="K131" s="521">
        <v>4</v>
      </c>
      <c r="L131" s="521">
        <v>12</v>
      </c>
      <c r="M131" s="522">
        <v>108470</v>
      </c>
      <c r="N131" s="521">
        <v>2</v>
      </c>
      <c r="O131" s="521">
        <v>6</v>
      </c>
      <c r="P131" s="523">
        <v>53083</v>
      </c>
    </row>
    <row r="132" spans="1:16" x14ac:dyDescent="0.2">
      <c r="A132" s="518" t="s">
        <v>694</v>
      </c>
      <c r="B132" s="519" t="s">
        <v>695</v>
      </c>
      <c r="C132" s="519" t="s">
        <v>111</v>
      </c>
      <c r="D132" s="519" t="s">
        <v>696</v>
      </c>
      <c r="E132" s="520">
        <v>8500</v>
      </c>
      <c r="F132" s="498" t="s">
        <v>995</v>
      </c>
      <c r="G132" s="429" t="s">
        <v>996</v>
      </c>
      <c r="H132" s="429" t="s">
        <v>997</v>
      </c>
      <c r="I132" s="429" t="s">
        <v>700</v>
      </c>
      <c r="J132" s="519" t="s">
        <v>696</v>
      </c>
      <c r="K132" s="521">
        <v>5</v>
      </c>
      <c r="L132" s="521">
        <v>12</v>
      </c>
      <c r="M132" s="522">
        <v>102953</v>
      </c>
      <c r="N132" s="521">
        <v>2</v>
      </c>
      <c r="O132" s="521">
        <v>6</v>
      </c>
      <c r="P132" s="523">
        <v>50083</v>
      </c>
    </row>
    <row r="133" spans="1:16" x14ac:dyDescent="0.2">
      <c r="A133" s="518" t="s">
        <v>694</v>
      </c>
      <c r="B133" s="519" t="s">
        <v>695</v>
      </c>
      <c r="C133" s="519" t="s">
        <v>111</v>
      </c>
      <c r="D133" s="519" t="s">
        <v>696</v>
      </c>
      <c r="E133" s="520">
        <v>6000</v>
      </c>
      <c r="F133" s="498" t="s">
        <v>998</v>
      </c>
      <c r="G133" s="429" t="s">
        <v>999</v>
      </c>
      <c r="H133" s="429" t="s">
        <v>917</v>
      </c>
      <c r="I133" s="429" t="s">
        <v>748</v>
      </c>
      <c r="J133" s="519" t="s">
        <v>696</v>
      </c>
      <c r="K133" s="521">
        <v>6</v>
      </c>
      <c r="L133" s="521">
        <v>12</v>
      </c>
      <c r="M133" s="522">
        <v>75370</v>
      </c>
      <c r="N133" s="521">
        <v>2</v>
      </c>
      <c r="O133" s="521">
        <v>6</v>
      </c>
      <c r="P133" s="523">
        <v>36000</v>
      </c>
    </row>
    <row r="134" spans="1:16" x14ac:dyDescent="0.2">
      <c r="A134" s="518" t="s">
        <v>694</v>
      </c>
      <c r="B134" s="519" t="s">
        <v>695</v>
      </c>
      <c r="C134" s="519" t="s">
        <v>111</v>
      </c>
      <c r="D134" s="519" t="s">
        <v>696</v>
      </c>
      <c r="E134" s="520">
        <v>8000</v>
      </c>
      <c r="F134" s="498" t="s">
        <v>1000</v>
      </c>
      <c r="G134" s="429" t="s">
        <v>1001</v>
      </c>
      <c r="H134" s="429"/>
      <c r="I134" s="429" t="s">
        <v>700</v>
      </c>
      <c r="J134" s="519" t="s">
        <v>696</v>
      </c>
      <c r="K134" s="521">
        <v>3</v>
      </c>
      <c r="L134" s="521">
        <v>4</v>
      </c>
      <c r="M134" s="522">
        <v>32000</v>
      </c>
      <c r="N134" s="521">
        <v>0</v>
      </c>
      <c r="O134" s="521">
        <v>0</v>
      </c>
      <c r="P134" s="523">
        <v>0</v>
      </c>
    </row>
    <row r="135" spans="1:16" x14ac:dyDescent="0.2">
      <c r="A135" s="518" t="s">
        <v>694</v>
      </c>
      <c r="B135" s="519" t="s">
        <v>695</v>
      </c>
      <c r="C135" s="519" t="s">
        <v>765</v>
      </c>
      <c r="D135" s="519" t="s">
        <v>766</v>
      </c>
      <c r="E135" s="520">
        <v>15600</v>
      </c>
      <c r="F135" s="498" t="s">
        <v>1002</v>
      </c>
      <c r="G135" s="429" t="s">
        <v>1003</v>
      </c>
      <c r="H135" s="429" t="s">
        <v>1004</v>
      </c>
      <c r="I135" s="429" t="s">
        <v>700</v>
      </c>
      <c r="J135" s="519" t="s">
        <v>766</v>
      </c>
      <c r="K135" s="521">
        <v>1</v>
      </c>
      <c r="L135" s="521">
        <v>0</v>
      </c>
      <c r="M135" s="522">
        <v>10920</v>
      </c>
      <c r="N135" s="521">
        <v>0</v>
      </c>
      <c r="O135" s="521">
        <v>0</v>
      </c>
      <c r="P135" s="523">
        <v>0</v>
      </c>
    </row>
    <row r="136" spans="1:16" ht="22.5" x14ac:dyDescent="0.2">
      <c r="A136" s="518" t="s">
        <v>694</v>
      </c>
      <c r="B136" s="519" t="s">
        <v>695</v>
      </c>
      <c r="C136" s="519" t="s">
        <v>111</v>
      </c>
      <c r="D136" s="519" t="s">
        <v>696</v>
      </c>
      <c r="E136" s="520">
        <v>3500</v>
      </c>
      <c r="F136" s="498" t="s">
        <v>1005</v>
      </c>
      <c r="G136" s="429" t="s">
        <v>1006</v>
      </c>
      <c r="H136" s="429" t="s">
        <v>828</v>
      </c>
      <c r="I136" s="429" t="s">
        <v>700</v>
      </c>
      <c r="J136" s="519" t="s">
        <v>696</v>
      </c>
      <c r="K136" s="521">
        <v>6</v>
      </c>
      <c r="L136" s="521">
        <v>12</v>
      </c>
      <c r="M136" s="522">
        <v>38617</v>
      </c>
      <c r="N136" s="521">
        <v>2</v>
      </c>
      <c r="O136" s="521">
        <v>6</v>
      </c>
      <c r="P136" s="523">
        <v>21000</v>
      </c>
    </row>
    <row r="137" spans="1:16" ht="22.5" x14ac:dyDescent="0.2">
      <c r="A137" s="518" t="s">
        <v>694</v>
      </c>
      <c r="B137" s="519" t="s">
        <v>695</v>
      </c>
      <c r="C137" s="519" t="s">
        <v>111</v>
      </c>
      <c r="D137" s="519" t="s">
        <v>696</v>
      </c>
      <c r="E137" s="520">
        <v>6000</v>
      </c>
      <c r="F137" s="498" t="s">
        <v>1007</v>
      </c>
      <c r="G137" s="429" t="s">
        <v>1008</v>
      </c>
      <c r="H137" s="429" t="s">
        <v>1009</v>
      </c>
      <c r="I137" s="429" t="s">
        <v>748</v>
      </c>
      <c r="J137" s="519" t="s">
        <v>696</v>
      </c>
      <c r="K137" s="521">
        <v>4</v>
      </c>
      <c r="L137" s="521">
        <v>12</v>
      </c>
      <c r="M137" s="522">
        <v>75370</v>
      </c>
      <c r="N137" s="521">
        <v>1</v>
      </c>
      <c r="O137" s="521">
        <v>1</v>
      </c>
      <c r="P137" s="523">
        <v>6000</v>
      </c>
    </row>
    <row r="138" spans="1:16" ht="22.5" x14ac:dyDescent="0.2">
      <c r="A138" s="518" t="s">
        <v>694</v>
      </c>
      <c r="B138" s="519" t="s">
        <v>695</v>
      </c>
      <c r="C138" s="519" t="s">
        <v>111</v>
      </c>
      <c r="D138" s="519" t="s">
        <v>718</v>
      </c>
      <c r="E138" s="520">
        <v>5500</v>
      </c>
      <c r="F138" s="498" t="s">
        <v>1010</v>
      </c>
      <c r="G138" s="429" t="s">
        <v>1011</v>
      </c>
      <c r="H138" s="429" t="s">
        <v>757</v>
      </c>
      <c r="I138" s="429" t="s">
        <v>1012</v>
      </c>
      <c r="J138" s="519" t="s">
        <v>718</v>
      </c>
      <c r="K138" s="521">
        <v>6</v>
      </c>
      <c r="L138" s="521">
        <v>12</v>
      </c>
      <c r="M138" s="522">
        <v>69853</v>
      </c>
      <c r="N138" s="521">
        <v>3</v>
      </c>
      <c r="O138" s="521">
        <v>6</v>
      </c>
      <c r="P138" s="523">
        <v>33000</v>
      </c>
    </row>
    <row r="139" spans="1:16" x14ac:dyDescent="0.2">
      <c r="A139" s="518" t="s">
        <v>694</v>
      </c>
      <c r="B139" s="519" t="s">
        <v>695</v>
      </c>
      <c r="C139" s="519" t="s">
        <v>111</v>
      </c>
      <c r="D139" s="519" t="s">
        <v>109</v>
      </c>
      <c r="E139" s="520">
        <v>10000</v>
      </c>
      <c r="F139" s="498" t="s">
        <v>1013</v>
      </c>
      <c r="G139" s="429" t="s">
        <v>1014</v>
      </c>
      <c r="H139" s="429"/>
      <c r="I139" s="429"/>
      <c r="J139" s="519" t="s">
        <v>109</v>
      </c>
      <c r="K139" s="521">
        <v>1</v>
      </c>
      <c r="L139" s="521">
        <v>3</v>
      </c>
      <c r="M139" s="522">
        <v>30000</v>
      </c>
      <c r="N139" s="521">
        <v>0</v>
      </c>
      <c r="O139" s="521">
        <v>0</v>
      </c>
      <c r="P139" s="523">
        <v>0</v>
      </c>
    </row>
    <row r="140" spans="1:16" x14ac:dyDescent="0.2">
      <c r="A140" s="518" t="s">
        <v>694</v>
      </c>
      <c r="B140" s="519" t="s">
        <v>695</v>
      </c>
      <c r="C140" s="519" t="s">
        <v>111</v>
      </c>
      <c r="D140" s="519" t="s">
        <v>723</v>
      </c>
      <c r="E140" s="520">
        <v>1500</v>
      </c>
      <c r="F140" s="498" t="s">
        <v>1015</v>
      </c>
      <c r="G140" s="429" t="s">
        <v>1016</v>
      </c>
      <c r="H140" s="429"/>
      <c r="I140" s="429" t="s">
        <v>726</v>
      </c>
      <c r="J140" s="519" t="s">
        <v>723</v>
      </c>
      <c r="K140" s="521">
        <v>1</v>
      </c>
      <c r="L140" s="521">
        <v>1</v>
      </c>
      <c r="M140" s="522">
        <v>1800</v>
      </c>
      <c r="N140" s="521">
        <v>0</v>
      </c>
      <c r="O140" s="521">
        <v>0</v>
      </c>
      <c r="P140" s="523">
        <v>0</v>
      </c>
    </row>
    <row r="141" spans="1:16" x14ac:dyDescent="0.2">
      <c r="A141" s="518" t="s">
        <v>694</v>
      </c>
      <c r="B141" s="519" t="s">
        <v>695</v>
      </c>
      <c r="C141" s="519" t="s">
        <v>111</v>
      </c>
      <c r="D141" s="519" t="s">
        <v>696</v>
      </c>
      <c r="E141" s="520">
        <v>8500</v>
      </c>
      <c r="F141" s="498" t="s">
        <v>1017</v>
      </c>
      <c r="G141" s="429" t="s">
        <v>1018</v>
      </c>
      <c r="H141" s="429" t="s">
        <v>1019</v>
      </c>
      <c r="I141" s="429" t="s">
        <v>700</v>
      </c>
      <c r="J141" s="519" t="s">
        <v>696</v>
      </c>
      <c r="K141" s="521">
        <v>5</v>
      </c>
      <c r="L141" s="521">
        <v>10</v>
      </c>
      <c r="M141" s="522">
        <v>94170</v>
      </c>
      <c r="N141" s="521">
        <v>0</v>
      </c>
      <c r="O141" s="521">
        <v>0</v>
      </c>
      <c r="P141" s="523">
        <v>0</v>
      </c>
    </row>
    <row r="142" spans="1:16" x14ac:dyDescent="0.2">
      <c r="A142" s="518" t="s">
        <v>694</v>
      </c>
      <c r="B142" s="519" t="s">
        <v>695</v>
      </c>
      <c r="C142" s="519" t="s">
        <v>111</v>
      </c>
      <c r="D142" s="519" t="s">
        <v>696</v>
      </c>
      <c r="E142" s="520">
        <v>6500</v>
      </c>
      <c r="F142" s="498" t="s">
        <v>1020</v>
      </c>
      <c r="G142" s="429" t="s">
        <v>1021</v>
      </c>
      <c r="H142" s="429" t="s">
        <v>703</v>
      </c>
      <c r="I142" s="429" t="s">
        <v>700</v>
      </c>
      <c r="J142" s="519" t="s">
        <v>696</v>
      </c>
      <c r="K142" s="521">
        <v>4</v>
      </c>
      <c r="L142" s="521">
        <v>4</v>
      </c>
      <c r="M142" s="522">
        <v>30333</v>
      </c>
      <c r="N142" s="521">
        <v>0</v>
      </c>
      <c r="O142" s="521">
        <v>0</v>
      </c>
      <c r="P142" s="523">
        <v>0</v>
      </c>
    </row>
    <row r="143" spans="1:16" x14ac:dyDescent="0.2">
      <c r="A143" s="518" t="s">
        <v>694</v>
      </c>
      <c r="B143" s="519" t="s">
        <v>695</v>
      </c>
      <c r="C143" s="519" t="s">
        <v>111</v>
      </c>
      <c r="D143" s="519" t="s">
        <v>696</v>
      </c>
      <c r="E143" s="520">
        <v>12000</v>
      </c>
      <c r="F143" s="498" t="s">
        <v>1022</v>
      </c>
      <c r="G143" s="429" t="s">
        <v>1023</v>
      </c>
      <c r="H143" s="429" t="s">
        <v>769</v>
      </c>
      <c r="I143" s="429" t="s">
        <v>700</v>
      </c>
      <c r="J143" s="519" t="s">
        <v>696</v>
      </c>
      <c r="K143" s="521">
        <v>2</v>
      </c>
      <c r="L143" s="521">
        <v>2</v>
      </c>
      <c r="M143" s="522">
        <v>32800</v>
      </c>
      <c r="N143" s="521">
        <v>0</v>
      </c>
      <c r="O143" s="521">
        <v>0</v>
      </c>
      <c r="P143" s="523">
        <v>0</v>
      </c>
    </row>
    <row r="144" spans="1:16" ht="22.5" x14ac:dyDescent="0.2">
      <c r="A144" s="518" t="s">
        <v>694</v>
      </c>
      <c r="B144" s="519" t="s">
        <v>695</v>
      </c>
      <c r="C144" s="519" t="s">
        <v>111</v>
      </c>
      <c r="D144" s="519" t="s">
        <v>718</v>
      </c>
      <c r="E144" s="520">
        <v>8000</v>
      </c>
      <c r="F144" s="498" t="s">
        <v>1024</v>
      </c>
      <c r="G144" s="429" t="s">
        <v>1025</v>
      </c>
      <c r="H144" s="429" t="s">
        <v>1026</v>
      </c>
      <c r="I144" s="429" t="s">
        <v>1027</v>
      </c>
      <c r="J144" s="519" t="s">
        <v>718</v>
      </c>
      <c r="K144" s="521">
        <v>0</v>
      </c>
      <c r="L144" s="521">
        <v>0</v>
      </c>
      <c r="M144" s="522">
        <v>0</v>
      </c>
      <c r="N144" s="521">
        <v>2</v>
      </c>
      <c r="O144" s="521">
        <v>3</v>
      </c>
      <c r="P144" s="523">
        <v>29867</v>
      </c>
    </row>
    <row r="145" spans="1:16" x14ac:dyDescent="0.2">
      <c r="A145" s="518" t="s">
        <v>694</v>
      </c>
      <c r="B145" s="519" t="s">
        <v>695</v>
      </c>
      <c r="C145" s="519" t="s">
        <v>111</v>
      </c>
      <c r="D145" s="519" t="s">
        <v>696</v>
      </c>
      <c r="E145" s="520">
        <v>8000</v>
      </c>
      <c r="F145" s="498" t="s">
        <v>1028</v>
      </c>
      <c r="G145" s="429" t="s">
        <v>1029</v>
      </c>
      <c r="H145" s="429" t="s">
        <v>795</v>
      </c>
      <c r="I145" s="429" t="s">
        <v>700</v>
      </c>
      <c r="J145" s="519" t="s">
        <v>696</v>
      </c>
      <c r="K145" s="521">
        <v>5</v>
      </c>
      <c r="L145" s="521">
        <v>8</v>
      </c>
      <c r="M145" s="522">
        <v>75837</v>
      </c>
      <c r="N145" s="521">
        <v>0</v>
      </c>
      <c r="O145" s="521">
        <v>0</v>
      </c>
      <c r="P145" s="523">
        <v>0</v>
      </c>
    </row>
    <row r="146" spans="1:16" x14ac:dyDescent="0.2">
      <c r="A146" s="518" t="s">
        <v>694</v>
      </c>
      <c r="B146" s="519" t="s">
        <v>695</v>
      </c>
      <c r="C146" s="519" t="s">
        <v>111</v>
      </c>
      <c r="D146" s="519" t="s">
        <v>723</v>
      </c>
      <c r="E146" s="520">
        <v>2500</v>
      </c>
      <c r="F146" s="498" t="s">
        <v>1030</v>
      </c>
      <c r="G146" s="429" t="s">
        <v>1031</v>
      </c>
      <c r="H146" s="429"/>
      <c r="I146" s="429" t="s">
        <v>726</v>
      </c>
      <c r="J146" s="519" t="s">
        <v>723</v>
      </c>
      <c r="K146" s="521">
        <v>5</v>
      </c>
      <c r="L146" s="521">
        <v>12</v>
      </c>
      <c r="M146" s="522">
        <v>27583</v>
      </c>
      <c r="N146" s="521">
        <v>2</v>
      </c>
      <c r="O146" s="521">
        <v>6</v>
      </c>
      <c r="P146" s="523">
        <v>15000</v>
      </c>
    </row>
    <row r="147" spans="1:16" x14ac:dyDescent="0.2">
      <c r="A147" s="518" t="s">
        <v>694</v>
      </c>
      <c r="B147" s="519" t="s">
        <v>695</v>
      </c>
      <c r="C147" s="519" t="s">
        <v>111</v>
      </c>
      <c r="D147" s="519" t="s">
        <v>696</v>
      </c>
      <c r="E147" s="520">
        <v>8000</v>
      </c>
      <c r="F147" s="498" t="s">
        <v>1032</v>
      </c>
      <c r="G147" s="429" t="s">
        <v>1033</v>
      </c>
      <c r="H147" s="429" t="s">
        <v>760</v>
      </c>
      <c r="I147" s="429" t="s">
        <v>700</v>
      </c>
      <c r="J147" s="519" t="s">
        <v>696</v>
      </c>
      <c r="K147" s="521">
        <v>4</v>
      </c>
      <c r="L147" s="521">
        <v>12</v>
      </c>
      <c r="M147" s="522">
        <v>97437</v>
      </c>
      <c r="N147" s="521">
        <v>2</v>
      </c>
      <c r="O147" s="521">
        <v>6</v>
      </c>
      <c r="P147" s="523">
        <v>48000</v>
      </c>
    </row>
    <row r="148" spans="1:16" x14ac:dyDescent="0.2">
      <c r="A148" s="518" t="s">
        <v>694</v>
      </c>
      <c r="B148" s="519" t="s">
        <v>695</v>
      </c>
      <c r="C148" s="519" t="s">
        <v>111</v>
      </c>
      <c r="D148" s="519" t="s">
        <v>696</v>
      </c>
      <c r="E148" s="520">
        <v>6000</v>
      </c>
      <c r="F148" s="498" t="s">
        <v>1034</v>
      </c>
      <c r="G148" s="429" t="s">
        <v>1035</v>
      </c>
      <c r="H148" s="429" t="s">
        <v>894</v>
      </c>
      <c r="I148" s="429" t="s">
        <v>748</v>
      </c>
      <c r="J148" s="519" t="s">
        <v>696</v>
      </c>
      <c r="K148" s="521">
        <v>6</v>
      </c>
      <c r="L148" s="521">
        <v>12</v>
      </c>
      <c r="M148" s="522">
        <v>75370</v>
      </c>
      <c r="N148" s="521">
        <v>2</v>
      </c>
      <c r="O148" s="521">
        <v>6</v>
      </c>
      <c r="P148" s="523">
        <v>36000</v>
      </c>
    </row>
    <row r="149" spans="1:16" ht="22.5" x14ac:dyDescent="0.2">
      <c r="A149" s="518" t="s">
        <v>694</v>
      </c>
      <c r="B149" s="519" t="s">
        <v>695</v>
      </c>
      <c r="C149" s="519" t="s">
        <v>111</v>
      </c>
      <c r="D149" s="519" t="s">
        <v>696</v>
      </c>
      <c r="E149" s="520">
        <v>7000</v>
      </c>
      <c r="F149" s="498" t="s">
        <v>1036</v>
      </c>
      <c r="G149" s="429" t="s">
        <v>1037</v>
      </c>
      <c r="H149" s="429" t="s">
        <v>1038</v>
      </c>
      <c r="I149" s="429" t="s">
        <v>700</v>
      </c>
      <c r="J149" s="519" t="s">
        <v>696</v>
      </c>
      <c r="K149" s="521">
        <v>0</v>
      </c>
      <c r="L149" s="521">
        <v>0</v>
      </c>
      <c r="M149" s="522">
        <v>0</v>
      </c>
      <c r="N149" s="521">
        <v>3</v>
      </c>
      <c r="O149" s="521">
        <v>5</v>
      </c>
      <c r="P149" s="523">
        <v>38967</v>
      </c>
    </row>
    <row r="150" spans="1:16" x14ac:dyDescent="0.2">
      <c r="A150" s="518" t="s">
        <v>694</v>
      </c>
      <c r="B150" s="519" t="s">
        <v>695</v>
      </c>
      <c r="C150" s="519" t="s">
        <v>111</v>
      </c>
      <c r="D150" s="519" t="s">
        <v>723</v>
      </c>
      <c r="E150" s="520">
        <v>3500</v>
      </c>
      <c r="F150" s="498" t="s">
        <v>1039</v>
      </c>
      <c r="G150" s="429" t="s">
        <v>1040</v>
      </c>
      <c r="H150" s="429"/>
      <c r="I150" s="429" t="s">
        <v>726</v>
      </c>
      <c r="J150" s="519" t="s">
        <v>723</v>
      </c>
      <c r="K150" s="521">
        <v>5</v>
      </c>
      <c r="L150" s="521">
        <v>12</v>
      </c>
      <c r="M150" s="522">
        <v>38617</v>
      </c>
      <c r="N150" s="521">
        <v>2</v>
      </c>
      <c r="O150" s="521">
        <v>6</v>
      </c>
      <c r="P150" s="523">
        <v>21000</v>
      </c>
    </row>
    <row r="151" spans="1:16" x14ac:dyDescent="0.2">
      <c r="A151" s="518" t="s">
        <v>694</v>
      </c>
      <c r="B151" s="519" t="s">
        <v>695</v>
      </c>
      <c r="C151" s="519" t="s">
        <v>111</v>
      </c>
      <c r="D151" s="519" t="s">
        <v>696</v>
      </c>
      <c r="E151" s="520">
        <v>13000</v>
      </c>
      <c r="F151" s="498" t="s">
        <v>1041</v>
      </c>
      <c r="G151" s="429" t="s">
        <v>1042</v>
      </c>
      <c r="H151" s="429" t="s">
        <v>1043</v>
      </c>
      <c r="I151" s="429" t="s">
        <v>700</v>
      </c>
      <c r="J151" s="519" t="s">
        <v>696</v>
      </c>
      <c r="K151" s="521">
        <v>5</v>
      </c>
      <c r="L151" s="521">
        <v>12</v>
      </c>
      <c r="M151" s="522">
        <v>152603</v>
      </c>
      <c r="N151" s="521">
        <v>4</v>
      </c>
      <c r="O151" s="521">
        <v>6</v>
      </c>
      <c r="P151" s="523">
        <v>77083</v>
      </c>
    </row>
    <row r="152" spans="1:16" x14ac:dyDescent="0.2">
      <c r="A152" s="518" t="s">
        <v>694</v>
      </c>
      <c r="B152" s="519" t="s">
        <v>695</v>
      </c>
      <c r="C152" s="519" t="s">
        <v>111</v>
      </c>
      <c r="D152" s="519" t="s">
        <v>696</v>
      </c>
      <c r="E152" s="520">
        <v>8000</v>
      </c>
      <c r="F152" s="498" t="s">
        <v>1044</v>
      </c>
      <c r="G152" s="429" t="s">
        <v>1045</v>
      </c>
      <c r="H152" s="429" t="s">
        <v>787</v>
      </c>
      <c r="I152" s="429" t="s">
        <v>700</v>
      </c>
      <c r="J152" s="519" t="s">
        <v>696</v>
      </c>
      <c r="K152" s="521">
        <v>5</v>
      </c>
      <c r="L152" s="521">
        <v>12</v>
      </c>
      <c r="M152" s="522">
        <v>97437</v>
      </c>
      <c r="N152" s="521">
        <v>1</v>
      </c>
      <c r="O152" s="521">
        <v>2</v>
      </c>
      <c r="P152" s="523">
        <v>16000</v>
      </c>
    </row>
    <row r="153" spans="1:16" x14ac:dyDescent="0.2">
      <c r="A153" s="518" t="s">
        <v>694</v>
      </c>
      <c r="B153" s="519" t="s">
        <v>695</v>
      </c>
      <c r="C153" s="519" t="s">
        <v>111</v>
      </c>
      <c r="D153" s="519" t="s">
        <v>696</v>
      </c>
      <c r="E153" s="520">
        <v>9000</v>
      </c>
      <c r="F153" s="498" t="s">
        <v>1046</v>
      </c>
      <c r="G153" s="429" t="s">
        <v>1047</v>
      </c>
      <c r="H153" s="429" t="s">
        <v>703</v>
      </c>
      <c r="I153" s="429" t="s">
        <v>700</v>
      </c>
      <c r="J153" s="519" t="s">
        <v>696</v>
      </c>
      <c r="K153" s="521">
        <v>4</v>
      </c>
      <c r="L153" s="521">
        <v>12</v>
      </c>
      <c r="M153" s="522">
        <v>108470</v>
      </c>
      <c r="N153" s="521">
        <v>1</v>
      </c>
      <c r="O153" s="521">
        <v>6</v>
      </c>
      <c r="P153" s="523">
        <v>53083</v>
      </c>
    </row>
    <row r="154" spans="1:16" x14ac:dyDescent="0.2">
      <c r="A154" s="518" t="s">
        <v>694</v>
      </c>
      <c r="B154" s="519" t="s">
        <v>695</v>
      </c>
      <c r="C154" s="519" t="s">
        <v>111</v>
      </c>
      <c r="D154" s="519" t="s">
        <v>696</v>
      </c>
      <c r="E154" s="520">
        <v>9000</v>
      </c>
      <c r="F154" s="498" t="s">
        <v>1048</v>
      </c>
      <c r="G154" s="429" t="s">
        <v>1049</v>
      </c>
      <c r="H154" s="429" t="s">
        <v>795</v>
      </c>
      <c r="I154" s="429" t="s">
        <v>748</v>
      </c>
      <c r="J154" s="519" t="s">
        <v>696</v>
      </c>
      <c r="K154" s="521">
        <v>0</v>
      </c>
      <c r="L154" s="521">
        <v>0</v>
      </c>
      <c r="M154" s="522">
        <v>0</v>
      </c>
      <c r="N154" s="521">
        <v>3</v>
      </c>
      <c r="O154" s="521">
        <v>5</v>
      </c>
      <c r="P154" s="523">
        <v>50683</v>
      </c>
    </row>
    <row r="155" spans="1:16" ht="22.5" x14ac:dyDescent="0.2">
      <c r="A155" s="518" t="s">
        <v>694</v>
      </c>
      <c r="B155" s="519" t="s">
        <v>695</v>
      </c>
      <c r="C155" s="519" t="s">
        <v>111</v>
      </c>
      <c r="D155" s="519" t="s">
        <v>723</v>
      </c>
      <c r="E155" s="520">
        <v>1500</v>
      </c>
      <c r="F155" s="498" t="s">
        <v>1050</v>
      </c>
      <c r="G155" s="429" t="s">
        <v>1051</v>
      </c>
      <c r="H155" s="429" t="s">
        <v>871</v>
      </c>
      <c r="I155" s="429" t="s">
        <v>726</v>
      </c>
      <c r="J155" s="519" t="s">
        <v>723</v>
      </c>
      <c r="K155" s="521">
        <v>6</v>
      </c>
      <c r="L155" s="521">
        <v>12</v>
      </c>
      <c r="M155" s="522">
        <v>16550</v>
      </c>
      <c r="N155" s="521">
        <v>2</v>
      </c>
      <c r="O155" s="521">
        <v>6</v>
      </c>
      <c r="P155" s="523">
        <v>9000</v>
      </c>
    </row>
    <row r="156" spans="1:16" x14ac:dyDescent="0.2">
      <c r="A156" s="518" t="s">
        <v>694</v>
      </c>
      <c r="B156" s="519" t="s">
        <v>695</v>
      </c>
      <c r="C156" s="519" t="s">
        <v>111</v>
      </c>
      <c r="D156" s="519" t="s">
        <v>718</v>
      </c>
      <c r="E156" s="520">
        <v>5500</v>
      </c>
      <c r="F156" s="498" t="s">
        <v>1052</v>
      </c>
      <c r="G156" s="429" t="s">
        <v>1053</v>
      </c>
      <c r="H156" s="429" t="s">
        <v>787</v>
      </c>
      <c r="I156" s="429" t="s">
        <v>1054</v>
      </c>
      <c r="J156" s="519" t="s">
        <v>718</v>
      </c>
      <c r="K156" s="521">
        <v>5</v>
      </c>
      <c r="L156" s="521">
        <v>12</v>
      </c>
      <c r="M156" s="522">
        <v>69853</v>
      </c>
      <c r="N156" s="521">
        <v>2</v>
      </c>
      <c r="O156" s="521">
        <v>6</v>
      </c>
      <c r="P156" s="523">
        <v>33000</v>
      </c>
    </row>
    <row r="157" spans="1:16" x14ac:dyDescent="0.2">
      <c r="A157" s="518" t="s">
        <v>694</v>
      </c>
      <c r="B157" s="519" t="s">
        <v>695</v>
      </c>
      <c r="C157" s="519" t="s">
        <v>111</v>
      </c>
      <c r="D157" s="519" t="s">
        <v>696</v>
      </c>
      <c r="E157" s="520">
        <v>7000</v>
      </c>
      <c r="F157" s="498" t="s">
        <v>1055</v>
      </c>
      <c r="G157" s="429" t="s">
        <v>1056</v>
      </c>
      <c r="H157" s="429" t="s">
        <v>1057</v>
      </c>
      <c r="I157" s="429" t="s">
        <v>748</v>
      </c>
      <c r="J157" s="519" t="s">
        <v>696</v>
      </c>
      <c r="K157" s="521">
        <v>5</v>
      </c>
      <c r="L157" s="521">
        <v>12</v>
      </c>
      <c r="M157" s="522">
        <v>86170</v>
      </c>
      <c r="N157" s="521">
        <v>0</v>
      </c>
      <c r="O157" s="521">
        <v>0</v>
      </c>
      <c r="P157" s="523">
        <v>0</v>
      </c>
    </row>
    <row r="158" spans="1:16" x14ac:dyDescent="0.2">
      <c r="A158" s="518" t="s">
        <v>694</v>
      </c>
      <c r="B158" s="519" t="s">
        <v>695</v>
      </c>
      <c r="C158" s="519" t="s">
        <v>111</v>
      </c>
      <c r="D158" s="519" t="s">
        <v>696</v>
      </c>
      <c r="E158" s="520">
        <v>10000</v>
      </c>
      <c r="F158" s="498" t="s">
        <v>1058</v>
      </c>
      <c r="G158" s="429" t="s">
        <v>1059</v>
      </c>
      <c r="H158" s="429" t="s">
        <v>712</v>
      </c>
      <c r="I158" s="429" t="s">
        <v>700</v>
      </c>
      <c r="J158" s="519" t="s">
        <v>696</v>
      </c>
      <c r="K158" s="521">
        <v>5</v>
      </c>
      <c r="L158" s="521">
        <v>12</v>
      </c>
      <c r="M158" s="522">
        <v>119503</v>
      </c>
      <c r="N158" s="521">
        <v>2</v>
      </c>
      <c r="O158" s="521">
        <v>6</v>
      </c>
      <c r="P158" s="523">
        <v>59083</v>
      </c>
    </row>
    <row r="159" spans="1:16" x14ac:dyDescent="0.2">
      <c r="A159" s="518" t="s">
        <v>694</v>
      </c>
      <c r="B159" s="519" t="s">
        <v>695</v>
      </c>
      <c r="C159" s="519" t="s">
        <v>111</v>
      </c>
      <c r="D159" s="519" t="s">
        <v>696</v>
      </c>
      <c r="E159" s="520">
        <v>6000</v>
      </c>
      <c r="F159" s="498" t="s">
        <v>1060</v>
      </c>
      <c r="G159" s="429" t="s">
        <v>1061</v>
      </c>
      <c r="H159" s="429" t="s">
        <v>747</v>
      </c>
      <c r="I159" s="429" t="s">
        <v>748</v>
      </c>
      <c r="J159" s="519" t="s">
        <v>696</v>
      </c>
      <c r="K159" s="521">
        <v>2</v>
      </c>
      <c r="L159" s="521">
        <v>5</v>
      </c>
      <c r="M159" s="522">
        <v>29800</v>
      </c>
      <c r="N159" s="521">
        <v>0</v>
      </c>
      <c r="O159" s="521">
        <v>0</v>
      </c>
      <c r="P159" s="523">
        <v>0</v>
      </c>
    </row>
    <row r="160" spans="1:16" x14ac:dyDescent="0.2">
      <c r="A160" s="518" t="s">
        <v>694</v>
      </c>
      <c r="B160" s="519" t="s">
        <v>695</v>
      </c>
      <c r="C160" s="519" t="s">
        <v>111</v>
      </c>
      <c r="D160" s="519" t="s">
        <v>696</v>
      </c>
      <c r="E160" s="520">
        <v>8000</v>
      </c>
      <c r="F160" s="498" t="s">
        <v>1062</v>
      </c>
      <c r="G160" s="429" t="s">
        <v>1063</v>
      </c>
      <c r="H160" s="429" t="s">
        <v>857</v>
      </c>
      <c r="I160" s="429" t="s">
        <v>700</v>
      </c>
      <c r="J160" s="519" t="s">
        <v>696</v>
      </c>
      <c r="K160" s="521">
        <v>1</v>
      </c>
      <c r="L160" s="521">
        <v>3</v>
      </c>
      <c r="M160" s="522">
        <v>24000</v>
      </c>
      <c r="N160" s="521">
        <v>0</v>
      </c>
      <c r="O160" s="521">
        <v>0</v>
      </c>
      <c r="P160" s="523">
        <v>0</v>
      </c>
    </row>
    <row r="161" spans="1:16" ht="33.75" x14ac:dyDescent="0.2">
      <c r="A161" s="518" t="s">
        <v>694</v>
      </c>
      <c r="B161" s="519" t="s">
        <v>695</v>
      </c>
      <c r="C161" s="519" t="s">
        <v>111</v>
      </c>
      <c r="D161" s="519" t="s">
        <v>718</v>
      </c>
      <c r="E161" s="520">
        <v>1500</v>
      </c>
      <c r="F161" s="498" t="s">
        <v>1064</v>
      </c>
      <c r="G161" s="429" t="s">
        <v>1065</v>
      </c>
      <c r="H161" s="429" t="s">
        <v>1066</v>
      </c>
      <c r="I161" s="429" t="s">
        <v>1012</v>
      </c>
      <c r="J161" s="519" t="s">
        <v>718</v>
      </c>
      <c r="K161" s="521">
        <v>5</v>
      </c>
      <c r="L161" s="521">
        <v>12</v>
      </c>
      <c r="M161" s="522">
        <v>16550</v>
      </c>
      <c r="N161" s="521">
        <v>2</v>
      </c>
      <c r="O161" s="521">
        <v>6</v>
      </c>
      <c r="P161" s="523">
        <v>9000</v>
      </c>
    </row>
    <row r="162" spans="1:16" x14ac:dyDescent="0.2">
      <c r="A162" s="518" t="s">
        <v>694</v>
      </c>
      <c r="B162" s="519" t="s">
        <v>695</v>
      </c>
      <c r="C162" s="519" t="s">
        <v>111</v>
      </c>
      <c r="D162" s="519" t="s">
        <v>696</v>
      </c>
      <c r="E162" s="520">
        <v>12000</v>
      </c>
      <c r="F162" s="498" t="s">
        <v>1067</v>
      </c>
      <c r="G162" s="429" t="s">
        <v>1068</v>
      </c>
      <c r="H162" s="429" t="s">
        <v>769</v>
      </c>
      <c r="I162" s="429" t="s">
        <v>700</v>
      </c>
      <c r="J162" s="519" t="s">
        <v>696</v>
      </c>
      <c r="K162" s="521">
        <v>8</v>
      </c>
      <c r="L162" s="521">
        <v>10</v>
      </c>
      <c r="M162" s="522">
        <v>135570</v>
      </c>
      <c r="N162" s="521">
        <v>3</v>
      </c>
      <c r="O162" s="521">
        <v>6</v>
      </c>
      <c r="P162" s="523">
        <v>71083</v>
      </c>
    </row>
    <row r="163" spans="1:16" x14ac:dyDescent="0.2">
      <c r="A163" s="518" t="s">
        <v>694</v>
      </c>
      <c r="B163" s="519" t="s">
        <v>695</v>
      </c>
      <c r="C163" s="519" t="s">
        <v>111</v>
      </c>
      <c r="D163" s="519" t="s">
        <v>696</v>
      </c>
      <c r="E163" s="520">
        <v>8000</v>
      </c>
      <c r="F163" s="498" t="s">
        <v>1069</v>
      </c>
      <c r="G163" s="429" t="s">
        <v>1070</v>
      </c>
      <c r="H163" s="429" t="s">
        <v>703</v>
      </c>
      <c r="I163" s="429" t="s">
        <v>700</v>
      </c>
      <c r="J163" s="519" t="s">
        <v>696</v>
      </c>
      <c r="K163" s="521">
        <v>4</v>
      </c>
      <c r="L163" s="521">
        <v>12</v>
      </c>
      <c r="M163" s="522">
        <v>97437</v>
      </c>
      <c r="N163" s="521">
        <v>2</v>
      </c>
      <c r="O163" s="521">
        <v>6</v>
      </c>
      <c r="P163" s="523">
        <v>48000</v>
      </c>
    </row>
    <row r="164" spans="1:16" x14ac:dyDescent="0.2">
      <c r="A164" s="518" t="s">
        <v>694</v>
      </c>
      <c r="B164" s="519" t="s">
        <v>695</v>
      </c>
      <c r="C164" s="519" t="s">
        <v>111</v>
      </c>
      <c r="D164" s="519" t="s">
        <v>718</v>
      </c>
      <c r="E164" s="520">
        <v>3500</v>
      </c>
      <c r="F164" s="498" t="s">
        <v>1071</v>
      </c>
      <c r="G164" s="429" t="s">
        <v>1072</v>
      </c>
      <c r="H164" s="429" t="s">
        <v>866</v>
      </c>
      <c r="I164" s="429" t="s">
        <v>1073</v>
      </c>
      <c r="J164" s="519" t="s">
        <v>718</v>
      </c>
      <c r="K164" s="521">
        <v>4</v>
      </c>
      <c r="L164" s="521">
        <v>12</v>
      </c>
      <c r="M164" s="522">
        <v>38617</v>
      </c>
      <c r="N164" s="521">
        <v>2</v>
      </c>
      <c r="O164" s="521">
        <v>6</v>
      </c>
      <c r="P164" s="523">
        <v>21000</v>
      </c>
    </row>
    <row r="165" spans="1:16" x14ac:dyDescent="0.2">
      <c r="A165" s="518" t="s">
        <v>694</v>
      </c>
      <c r="B165" s="519" t="s">
        <v>695</v>
      </c>
      <c r="C165" s="519" t="s">
        <v>111</v>
      </c>
      <c r="D165" s="519" t="s">
        <v>696</v>
      </c>
      <c r="E165" s="520">
        <v>10000</v>
      </c>
      <c r="F165" s="498" t="s">
        <v>1074</v>
      </c>
      <c r="G165" s="429" t="s">
        <v>1075</v>
      </c>
      <c r="H165" s="429" t="s">
        <v>795</v>
      </c>
      <c r="I165" s="429" t="s">
        <v>700</v>
      </c>
      <c r="J165" s="519" t="s">
        <v>696</v>
      </c>
      <c r="K165" s="521">
        <v>6</v>
      </c>
      <c r="L165" s="521">
        <v>12</v>
      </c>
      <c r="M165" s="522">
        <v>119503</v>
      </c>
      <c r="N165" s="521">
        <v>2</v>
      </c>
      <c r="O165" s="521">
        <v>6</v>
      </c>
      <c r="P165" s="523">
        <v>59083</v>
      </c>
    </row>
    <row r="166" spans="1:16" x14ac:dyDescent="0.2">
      <c r="A166" s="518" t="s">
        <v>694</v>
      </c>
      <c r="B166" s="519" t="s">
        <v>695</v>
      </c>
      <c r="C166" s="519" t="s">
        <v>111</v>
      </c>
      <c r="D166" s="519" t="s">
        <v>718</v>
      </c>
      <c r="E166" s="520">
        <v>2500</v>
      </c>
      <c r="F166" s="498" t="s">
        <v>1076</v>
      </c>
      <c r="G166" s="429" t="s">
        <v>1077</v>
      </c>
      <c r="H166" s="429" t="s">
        <v>1078</v>
      </c>
      <c r="I166" s="429" t="s">
        <v>1079</v>
      </c>
      <c r="J166" s="519" t="s">
        <v>718</v>
      </c>
      <c r="K166" s="521">
        <v>5</v>
      </c>
      <c r="L166" s="521">
        <v>12</v>
      </c>
      <c r="M166" s="522">
        <v>27583</v>
      </c>
      <c r="N166" s="521">
        <v>2</v>
      </c>
      <c r="O166" s="521">
        <v>6</v>
      </c>
      <c r="P166" s="523">
        <v>15000</v>
      </c>
    </row>
    <row r="167" spans="1:16" x14ac:dyDescent="0.2">
      <c r="A167" s="518" t="s">
        <v>694</v>
      </c>
      <c r="B167" s="519" t="s">
        <v>695</v>
      </c>
      <c r="C167" s="519" t="s">
        <v>111</v>
      </c>
      <c r="D167" s="519" t="s">
        <v>723</v>
      </c>
      <c r="E167" s="520">
        <v>3500</v>
      </c>
      <c r="F167" s="498" t="s">
        <v>1080</v>
      </c>
      <c r="G167" s="429" t="s">
        <v>1081</v>
      </c>
      <c r="H167" s="429"/>
      <c r="I167" s="429" t="s">
        <v>726</v>
      </c>
      <c r="J167" s="519" t="s">
        <v>723</v>
      </c>
      <c r="K167" s="521">
        <v>3</v>
      </c>
      <c r="L167" s="521">
        <v>12</v>
      </c>
      <c r="M167" s="522">
        <v>38617</v>
      </c>
      <c r="N167" s="521">
        <v>2</v>
      </c>
      <c r="O167" s="521">
        <v>6</v>
      </c>
      <c r="P167" s="523">
        <v>21000</v>
      </c>
    </row>
    <row r="168" spans="1:16" ht="22.5" x14ac:dyDescent="0.2">
      <c r="A168" s="518" t="s">
        <v>694</v>
      </c>
      <c r="B168" s="519" t="s">
        <v>695</v>
      </c>
      <c r="C168" s="519" t="s">
        <v>111</v>
      </c>
      <c r="D168" s="519" t="s">
        <v>718</v>
      </c>
      <c r="E168" s="520">
        <v>2400</v>
      </c>
      <c r="F168" s="498" t="s">
        <v>1082</v>
      </c>
      <c r="G168" s="429" t="s">
        <v>1083</v>
      </c>
      <c r="H168" s="429" t="s">
        <v>871</v>
      </c>
      <c r="I168" s="429" t="s">
        <v>1084</v>
      </c>
      <c r="J168" s="519" t="s">
        <v>718</v>
      </c>
      <c r="K168" s="521">
        <v>5</v>
      </c>
      <c r="L168" s="521">
        <v>12</v>
      </c>
      <c r="M168" s="522">
        <v>26480</v>
      </c>
      <c r="N168" s="521">
        <v>2</v>
      </c>
      <c r="O168" s="521">
        <v>6</v>
      </c>
      <c r="P168" s="523">
        <v>14400</v>
      </c>
    </row>
    <row r="169" spans="1:16" ht="22.5" x14ac:dyDescent="0.2">
      <c r="A169" s="518" t="s">
        <v>694</v>
      </c>
      <c r="B169" s="519" t="s">
        <v>695</v>
      </c>
      <c r="C169" s="519" t="s">
        <v>765</v>
      </c>
      <c r="D169" s="519" t="s">
        <v>766</v>
      </c>
      <c r="E169" s="520">
        <v>15600</v>
      </c>
      <c r="F169" s="498" t="s">
        <v>1085</v>
      </c>
      <c r="G169" s="429" t="s">
        <v>1086</v>
      </c>
      <c r="H169" s="429" t="s">
        <v>699</v>
      </c>
      <c r="I169" s="429" t="s">
        <v>700</v>
      </c>
      <c r="J169" s="519" t="s">
        <v>766</v>
      </c>
      <c r="K169" s="521">
        <v>0</v>
      </c>
      <c r="L169" s="521">
        <v>0</v>
      </c>
      <c r="M169" s="522">
        <v>0</v>
      </c>
      <c r="N169" s="521">
        <v>1</v>
      </c>
      <c r="O169" s="521">
        <v>3</v>
      </c>
      <c r="P169" s="523">
        <v>56803</v>
      </c>
    </row>
    <row r="170" spans="1:16" ht="22.5" x14ac:dyDescent="0.2">
      <c r="A170" s="518" t="s">
        <v>694</v>
      </c>
      <c r="B170" s="519" t="s">
        <v>695</v>
      </c>
      <c r="C170" s="519" t="s">
        <v>111</v>
      </c>
      <c r="D170" s="519" t="s">
        <v>696</v>
      </c>
      <c r="E170" s="520">
        <v>12000</v>
      </c>
      <c r="F170" s="498" t="s">
        <v>1085</v>
      </c>
      <c r="G170" s="429" t="s">
        <v>1086</v>
      </c>
      <c r="H170" s="429" t="s">
        <v>699</v>
      </c>
      <c r="I170" s="429" t="s">
        <v>700</v>
      </c>
      <c r="J170" s="519" t="s">
        <v>696</v>
      </c>
      <c r="K170" s="521">
        <v>6</v>
      </c>
      <c r="L170" s="521">
        <v>12</v>
      </c>
      <c r="M170" s="522">
        <v>141570</v>
      </c>
      <c r="N170" s="521">
        <v>1</v>
      </c>
      <c r="O170" s="521">
        <v>2</v>
      </c>
      <c r="P170" s="523">
        <v>27600</v>
      </c>
    </row>
    <row r="171" spans="1:16" x14ac:dyDescent="0.2">
      <c r="A171" s="518" t="s">
        <v>694</v>
      </c>
      <c r="B171" s="519" t="s">
        <v>695</v>
      </c>
      <c r="C171" s="519" t="s">
        <v>111</v>
      </c>
      <c r="D171" s="519" t="s">
        <v>696</v>
      </c>
      <c r="E171" s="520">
        <v>11000</v>
      </c>
      <c r="F171" s="498" t="s">
        <v>1087</v>
      </c>
      <c r="G171" s="429" t="s">
        <v>1088</v>
      </c>
      <c r="H171" s="429" t="s">
        <v>703</v>
      </c>
      <c r="I171" s="429" t="s">
        <v>700</v>
      </c>
      <c r="J171" s="519" t="s">
        <v>696</v>
      </c>
      <c r="K171" s="521">
        <v>5</v>
      </c>
      <c r="L171" s="521">
        <v>12</v>
      </c>
      <c r="M171" s="522">
        <v>130537</v>
      </c>
      <c r="N171" s="521">
        <v>4</v>
      </c>
      <c r="O171" s="521">
        <v>6</v>
      </c>
      <c r="P171" s="523">
        <v>65083</v>
      </c>
    </row>
    <row r="172" spans="1:16" x14ac:dyDescent="0.2">
      <c r="A172" s="518" t="s">
        <v>694</v>
      </c>
      <c r="B172" s="519" t="s">
        <v>695</v>
      </c>
      <c r="C172" s="519" t="s">
        <v>111</v>
      </c>
      <c r="D172" s="519" t="s">
        <v>696</v>
      </c>
      <c r="E172" s="520">
        <v>9000</v>
      </c>
      <c r="F172" s="498" t="s">
        <v>1089</v>
      </c>
      <c r="G172" s="429" t="s">
        <v>1090</v>
      </c>
      <c r="H172" s="429" t="s">
        <v>857</v>
      </c>
      <c r="I172" s="429" t="s">
        <v>700</v>
      </c>
      <c r="J172" s="519" t="s">
        <v>696</v>
      </c>
      <c r="K172" s="521">
        <v>5</v>
      </c>
      <c r="L172" s="521">
        <v>12</v>
      </c>
      <c r="M172" s="522">
        <v>108470</v>
      </c>
      <c r="N172" s="521">
        <v>2</v>
      </c>
      <c r="O172" s="521">
        <v>6</v>
      </c>
      <c r="P172" s="523">
        <v>53083</v>
      </c>
    </row>
    <row r="173" spans="1:16" x14ac:dyDescent="0.2">
      <c r="A173" s="518" t="s">
        <v>694</v>
      </c>
      <c r="B173" s="519" t="s">
        <v>695</v>
      </c>
      <c r="C173" s="519" t="s">
        <v>111</v>
      </c>
      <c r="D173" s="519" t="s">
        <v>696</v>
      </c>
      <c r="E173" s="520">
        <v>6500</v>
      </c>
      <c r="F173" s="498" t="s">
        <v>1091</v>
      </c>
      <c r="G173" s="429" t="s">
        <v>1092</v>
      </c>
      <c r="H173" s="429" t="s">
        <v>769</v>
      </c>
      <c r="I173" s="429" t="s">
        <v>700</v>
      </c>
      <c r="J173" s="519" t="s">
        <v>696</v>
      </c>
      <c r="K173" s="521">
        <v>4</v>
      </c>
      <c r="L173" s="521">
        <v>12</v>
      </c>
      <c r="M173" s="522">
        <v>80887</v>
      </c>
      <c r="N173" s="521">
        <v>1</v>
      </c>
      <c r="O173" s="521">
        <v>2</v>
      </c>
      <c r="P173" s="523">
        <v>16250</v>
      </c>
    </row>
    <row r="174" spans="1:16" ht="22.5" x14ac:dyDescent="0.2">
      <c r="A174" s="518" t="s">
        <v>694</v>
      </c>
      <c r="B174" s="519" t="s">
        <v>695</v>
      </c>
      <c r="C174" s="519" t="s">
        <v>111</v>
      </c>
      <c r="D174" s="519" t="s">
        <v>696</v>
      </c>
      <c r="E174" s="520">
        <v>4500</v>
      </c>
      <c r="F174" s="498" t="s">
        <v>1093</v>
      </c>
      <c r="G174" s="429" t="s">
        <v>1094</v>
      </c>
      <c r="H174" s="429" t="s">
        <v>1095</v>
      </c>
      <c r="I174" s="429" t="s">
        <v>748</v>
      </c>
      <c r="J174" s="519" t="s">
        <v>696</v>
      </c>
      <c r="K174" s="521">
        <v>4</v>
      </c>
      <c r="L174" s="521">
        <v>12</v>
      </c>
      <c r="M174" s="522">
        <v>49650</v>
      </c>
      <c r="N174" s="521">
        <v>2</v>
      </c>
      <c r="O174" s="521">
        <v>6</v>
      </c>
      <c r="P174" s="523">
        <v>27000</v>
      </c>
    </row>
    <row r="175" spans="1:16" x14ac:dyDescent="0.2">
      <c r="A175" s="518" t="s">
        <v>694</v>
      </c>
      <c r="B175" s="519" t="s">
        <v>695</v>
      </c>
      <c r="C175" s="519" t="s">
        <v>111</v>
      </c>
      <c r="D175" s="519" t="s">
        <v>696</v>
      </c>
      <c r="E175" s="520">
        <v>5000</v>
      </c>
      <c r="F175" s="498" t="s">
        <v>1096</v>
      </c>
      <c r="G175" s="429" t="s">
        <v>1097</v>
      </c>
      <c r="H175" s="429" t="s">
        <v>1098</v>
      </c>
      <c r="I175" s="429" t="s">
        <v>748</v>
      </c>
      <c r="J175" s="519" t="s">
        <v>696</v>
      </c>
      <c r="K175" s="521">
        <v>0</v>
      </c>
      <c r="L175" s="521">
        <v>0</v>
      </c>
      <c r="M175" s="522">
        <v>0</v>
      </c>
      <c r="N175" s="521">
        <v>3</v>
      </c>
      <c r="O175" s="521">
        <v>5</v>
      </c>
      <c r="P175" s="523">
        <v>27500</v>
      </c>
    </row>
    <row r="176" spans="1:16" x14ac:dyDescent="0.2">
      <c r="A176" s="518" t="s">
        <v>694</v>
      </c>
      <c r="B176" s="519" t="s">
        <v>695</v>
      </c>
      <c r="C176" s="519" t="s">
        <v>111</v>
      </c>
      <c r="D176" s="519" t="s">
        <v>723</v>
      </c>
      <c r="E176" s="520">
        <v>2400</v>
      </c>
      <c r="F176" s="498" t="s">
        <v>1099</v>
      </c>
      <c r="G176" s="429" t="s">
        <v>1100</v>
      </c>
      <c r="H176" s="429"/>
      <c r="I176" s="429" t="s">
        <v>726</v>
      </c>
      <c r="J176" s="519" t="s">
        <v>723</v>
      </c>
      <c r="K176" s="521">
        <v>5</v>
      </c>
      <c r="L176" s="521">
        <v>12</v>
      </c>
      <c r="M176" s="522">
        <v>26480</v>
      </c>
      <c r="N176" s="521">
        <v>2</v>
      </c>
      <c r="O176" s="521">
        <v>6</v>
      </c>
      <c r="P176" s="523">
        <v>14400</v>
      </c>
    </row>
    <row r="177" spans="1:16" ht="22.5" x14ac:dyDescent="0.2">
      <c r="A177" s="518" t="s">
        <v>694</v>
      </c>
      <c r="B177" s="519" t="s">
        <v>695</v>
      </c>
      <c r="C177" s="519" t="s">
        <v>111</v>
      </c>
      <c r="D177" s="519" t="s">
        <v>718</v>
      </c>
      <c r="E177" s="520">
        <v>2863</v>
      </c>
      <c r="F177" s="498" t="s">
        <v>1101</v>
      </c>
      <c r="G177" s="429" t="s">
        <v>1102</v>
      </c>
      <c r="H177" s="429" t="s">
        <v>1103</v>
      </c>
      <c r="I177" s="429" t="s">
        <v>752</v>
      </c>
      <c r="J177" s="519" t="s">
        <v>718</v>
      </c>
      <c r="K177" s="521">
        <v>5</v>
      </c>
      <c r="L177" s="521">
        <v>12</v>
      </c>
      <c r="M177" s="522">
        <v>31588</v>
      </c>
      <c r="N177" s="521">
        <v>2</v>
      </c>
      <c r="O177" s="521">
        <v>6</v>
      </c>
      <c r="P177" s="523">
        <v>17178</v>
      </c>
    </row>
    <row r="178" spans="1:16" x14ac:dyDescent="0.2">
      <c r="A178" s="518" t="s">
        <v>694</v>
      </c>
      <c r="B178" s="519" t="s">
        <v>695</v>
      </c>
      <c r="C178" s="519" t="s">
        <v>111</v>
      </c>
      <c r="D178" s="519" t="s">
        <v>696</v>
      </c>
      <c r="E178" s="520">
        <v>3000</v>
      </c>
      <c r="F178" s="498" t="s">
        <v>1104</v>
      </c>
      <c r="G178" s="429" t="s">
        <v>1105</v>
      </c>
      <c r="H178" s="429" t="s">
        <v>721</v>
      </c>
      <c r="I178" s="429" t="s">
        <v>904</v>
      </c>
      <c r="J178" s="519" t="s">
        <v>696</v>
      </c>
      <c r="K178" s="521">
        <v>5</v>
      </c>
      <c r="L178" s="521">
        <v>12</v>
      </c>
      <c r="M178" s="522">
        <v>33100</v>
      </c>
      <c r="N178" s="521">
        <v>2</v>
      </c>
      <c r="O178" s="521">
        <v>6</v>
      </c>
      <c r="P178" s="523">
        <v>18000</v>
      </c>
    </row>
    <row r="179" spans="1:16" x14ac:dyDescent="0.2">
      <c r="A179" s="518" t="s">
        <v>694</v>
      </c>
      <c r="B179" s="519" t="s">
        <v>695</v>
      </c>
      <c r="C179" s="519" t="s">
        <v>111</v>
      </c>
      <c r="D179" s="519" t="s">
        <v>723</v>
      </c>
      <c r="E179" s="520">
        <v>2200</v>
      </c>
      <c r="F179" s="498" t="s">
        <v>1106</v>
      </c>
      <c r="G179" s="429" t="s">
        <v>1107</v>
      </c>
      <c r="H179" s="429"/>
      <c r="I179" s="429" t="s">
        <v>726</v>
      </c>
      <c r="J179" s="519" t="s">
        <v>723</v>
      </c>
      <c r="K179" s="521">
        <v>4</v>
      </c>
      <c r="L179" s="521">
        <v>12</v>
      </c>
      <c r="M179" s="522">
        <v>24273</v>
      </c>
      <c r="N179" s="521">
        <v>2</v>
      </c>
      <c r="O179" s="521">
        <v>6</v>
      </c>
      <c r="P179" s="523">
        <v>13200</v>
      </c>
    </row>
    <row r="180" spans="1:16" x14ac:dyDescent="0.2">
      <c r="A180" s="518" t="s">
        <v>694</v>
      </c>
      <c r="B180" s="519" t="s">
        <v>695</v>
      </c>
      <c r="C180" s="519" t="s">
        <v>111</v>
      </c>
      <c r="D180" s="519" t="s">
        <v>696</v>
      </c>
      <c r="E180" s="520">
        <v>12000</v>
      </c>
      <c r="F180" s="498" t="s">
        <v>1108</v>
      </c>
      <c r="G180" s="429" t="s">
        <v>1109</v>
      </c>
      <c r="H180" s="429" t="s">
        <v>712</v>
      </c>
      <c r="I180" s="429" t="s">
        <v>700</v>
      </c>
      <c r="J180" s="519" t="s">
        <v>696</v>
      </c>
      <c r="K180" s="521">
        <v>4</v>
      </c>
      <c r="L180" s="521">
        <v>12</v>
      </c>
      <c r="M180" s="522">
        <v>141570</v>
      </c>
      <c r="N180" s="521">
        <v>2</v>
      </c>
      <c r="O180" s="521">
        <v>6</v>
      </c>
      <c r="P180" s="523">
        <v>71083</v>
      </c>
    </row>
    <row r="181" spans="1:16" x14ac:dyDescent="0.2">
      <c r="A181" s="518" t="s">
        <v>694</v>
      </c>
      <c r="B181" s="519" t="s">
        <v>695</v>
      </c>
      <c r="C181" s="519" t="s">
        <v>111</v>
      </c>
      <c r="D181" s="519" t="s">
        <v>696</v>
      </c>
      <c r="E181" s="520">
        <v>10000</v>
      </c>
      <c r="F181" s="498" t="s">
        <v>1110</v>
      </c>
      <c r="G181" s="429" t="s">
        <v>1111</v>
      </c>
      <c r="H181" s="429" t="s">
        <v>712</v>
      </c>
      <c r="I181" s="429" t="s">
        <v>700</v>
      </c>
      <c r="J181" s="519" t="s">
        <v>696</v>
      </c>
      <c r="K181" s="521">
        <v>3</v>
      </c>
      <c r="L181" s="521">
        <v>7</v>
      </c>
      <c r="M181" s="522">
        <v>81503</v>
      </c>
      <c r="N181" s="521">
        <v>0</v>
      </c>
      <c r="O181" s="521">
        <v>0</v>
      </c>
      <c r="P181" s="523">
        <v>0</v>
      </c>
    </row>
    <row r="182" spans="1:16" x14ac:dyDescent="0.2">
      <c r="A182" s="518" t="s">
        <v>694</v>
      </c>
      <c r="B182" s="519" t="s">
        <v>695</v>
      </c>
      <c r="C182" s="519" t="s">
        <v>765</v>
      </c>
      <c r="D182" s="519" t="s">
        <v>766</v>
      </c>
      <c r="E182" s="520">
        <v>15000</v>
      </c>
      <c r="F182" s="498" t="s">
        <v>1112</v>
      </c>
      <c r="G182" s="429" t="s">
        <v>1113</v>
      </c>
      <c r="H182" s="429" t="s">
        <v>795</v>
      </c>
      <c r="I182" s="429" t="s">
        <v>700</v>
      </c>
      <c r="J182" s="519" t="s">
        <v>766</v>
      </c>
      <c r="K182" s="521">
        <v>1</v>
      </c>
      <c r="L182" s="521">
        <v>12</v>
      </c>
      <c r="M182" s="522">
        <v>174670</v>
      </c>
      <c r="N182" s="521">
        <v>1</v>
      </c>
      <c r="O182" s="521">
        <v>6</v>
      </c>
      <c r="P182" s="523">
        <v>89083</v>
      </c>
    </row>
    <row r="183" spans="1:16" x14ac:dyDescent="0.2">
      <c r="A183" s="518" t="s">
        <v>694</v>
      </c>
      <c r="B183" s="519" t="s">
        <v>695</v>
      </c>
      <c r="C183" s="519" t="s">
        <v>111</v>
      </c>
      <c r="D183" s="519" t="s">
        <v>696</v>
      </c>
      <c r="E183" s="520">
        <v>6500</v>
      </c>
      <c r="F183" s="498" t="s">
        <v>1114</v>
      </c>
      <c r="G183" s="429" t="s">
        <v>1115</v>
      </c>
      <c r="H183" s="429" t="s">
        <v>703</v>
      </c>
      <c r="I183" s="429" t="s">
        <v>700</v>
      </c>
      <c r="J183" s="519" t="s">
        <v>696</v>
      </c>
      <c r="K183" s="521">
        <v>5</v>
      </c>
      <c r="L183" s="521">
        <v>12</v>
      </c>
      <c r="M183" s="522">
        <v>80887</v>
      </c>
      <c r="N183" s="521">
        <v>1</v>
      </c>
      <c r="O183" s="521">
        <v>0</v>
      </c>
      <c r="P183" s="523">
        <v>2167</v>
      </c>
    </row>
    <row r="184" spans="1:16" x14ac:dyDescent="0.2">
      <c r="A184" s="518" t="s">
        <v>694</v>
      </c>
      <c r="B184" s="519" t="s">
        <v>695</v>
      </c>
      <c r="C184" s="519" t="s">
        <v>111</v>
      </c>
      <c r="D184" s="519" t="s">
        <v>696</v>
      </c>
      <c r="E184" s="520">
        <v>7500</v>
      </c>
      <c r="F184" s="498" t="s">
        <v>1116</v>
      </c>
      <c r="G184" s="429" t="s">
        <v>1117</v>
      </c>
      <c r="H184" s="429" t="s">
        <v>703</v>
      </c>
      <c r="I184" s="429" t="s">
        <v>700</v>
      </c>
      <c r="J184" s="519" t="s">
        <v>696</v>
      </c>
      <c r="K184" s="521">
        <v>4</v>
      </c>
      <c r="L184" s="521">
        <v>12</v>
      </c>
      <c r="M184" s="522">
        <v>91920</v>
      </c>
      <c r="N184" s="521">
        <v>1</v>
      </c>
      <c r="O184" s="521">
        <v>6</v>
      </c>
      <c r="P184" s="523">
        <v>45000</v>
      </c>
    </row>
    <row r="185" spans="1:16" x14ac:dyDescent="0.2">
      <c r="A185" s="518" t="s">
        <v>694</v>
      </c>
      <c r="B185" s="519" t="s">
        <v>695</v>
      </c>
      <c r="C185" s="519" t="s">
        <v>111</v>
      </c>
      <c r="D185" s="519" t="s">
        <v>696</v>
      </c>
      <c r="E185" s="520">
        <v>12000</v>
      </c>
      <c r="F185" s="498" t="s">
        <v>1118</v>
      </c>
      <c r="G185" s="429" t="s">
        <v>1119</v>
      </c>
      <c r="H185" s="429" t="s">
        <v>703</v>
      </c>
      <c r="I185" s="429" t="s">
        <v>700</v>
      </c>
      <c r="J185" s="519" t="s">
        <v>696</v>
      </c>
      <c r="K185" s="521">
        <v>4</v>
      </c>
      <c r="L185" s="521">
        <v>12</v>
      </c>
      <c r="M185" s="522">
        <v>141570</v>
      </c>
      <c r="N185" s="521">
        <v>2</v>
      </c>
      <c r="O185" s="521">
        <v>6</v>
      </c>
      <c r="P185" s="523">
        <v>71083</v>
      </c>
    </row>
    <row r="186" spans="1:16" x14ac:dyDescent="0.2">
      <c r="A186" s="518" t="s">
        <v>694</v>
      </c>
      <c r="B186" s="519" t="s">
        <v>695</v>
      </c>
      <c r="C186" s="519" t="s">
        <v>111</v>
      </c>
      <c r="D186" s="519" t="s">
        <v>696</v>
      </c>
      <c r="E186" s="520">
        <v>10000</v>
      </c>
      <c r="F186" s="498" t="s">
        <v>1120</v>
      </c>
      <c r="G186" s="429" t="s">
        <v>1121</v>
      </c>
      <c r="H186" s="429" t="s">
        <v>703</v>
      </c>
      <c r="I186" s="429" t="s">
        <v>700</v>
      </c>
      <c r="J186" s="519" t="s">
        <v>696</v>
      </c>
      <c r="K186" s="521">
        <v>6</v>
      </c>
      <c r="L186" s="521">
        <v>12</v>
      </c>
      <c r="M186" s="522">
        <v>119503</v>
      </c>
      <c r="N186" s="521">
        <v>3</v>
      </c>
      <c r="O186" s="521">
        <v>6</v>
      </c>
      <c r="P186" s="523">
        <v>59083</v>
      </c>
    </row>
    <row r="187" spans="1:16" x14ac:dyDescent="0.2">
      <c r="A187" s="518" t="s">
        <v>694</v>
      </c>
      <c r="B187" s="519" t="s">
        <v>695</v>
      </c>
      <c r="C187" s="519" t="s">
        <v>111</v>
      </c>
      <c r="D187" s="519" t="s">
        <v>723</v>
      </c>
      <c r="E187" s="520">
        <v>3400</v>
      </c>
      <c r="F187" s="498" t="s">
        <v>1122</v>
      </c>
      <c r="G187" s="429" t="s">
        <v>1123</v>
      </c>
      <c r="H187" s="429"/>
      <c r="I187" s="429" t="s">
        <v>726</v>
      </c>
      <c r="J187" s="519" t="s">
        <v>723</v>
      </c>
      <c r="K187" s="521">
        <v>4</v>
      </c>
      <c r="L187" s="521">
        <v>12</v>
      </c>
      <c r="M187" s="522">
        <v>37513</v>
      </c>
      <c r="N187" s="521">
        <v>2</v>
      </c>
      <c r="O187" s="521">
        <v>6</v>
      </c>
      <c r="P187" s="523">
        <v>20400</v>
      </c>
    </row>
    <row r="188" spans="1:16" x14ac:dyDescent="0.2">
      <c r="A188" s="518" t="s">
        <v>694</v>
      </c>
      <c r="B188" s="519" t="s">
        <v>695</v>
      </c>
      <c r="C188" s="519" t="s">
        <v>111</v>
      </c>
      <c r="D188" s="519" t="s">
        <v>723</v>
      </c>
      <c r="E188" s="520">
        <v>3000</v>
      </c>
      <c r="F188" s="498" t="s">
        <v>1124</v>
      </c>
      <c r="G188" s="429" t="s">
        <v>1125</v>
      </c>
      <c r="H188" s="429"/>
      <c r="I188" s="429" t="s">
        <v>726</v>
      </c>
      <c r="J188" s="519" t="s">
        <v>723</v>
      </c>
      <c r="K188" s="521">
        <v>5</v>
      </c>
      <c r="L188" s="521">
        <v>12</v>
      </c>
      <c r="M188" s="522">
        <v>33100</v>
      </c>
      <c r="N188" s="521">
        <v>2</v>
      </c>
      <c r="O188" s="521">
        <v>6</v>
      </c>
      <c r="P188" s="523">
        <v>18000</v>
      </c>
    </row>
    <row r="189" spans="1:16" x14ac:dyDescent="0.2">
      <c r="A189" s="518" t="s">
        <v>694</v>
      </c>
      <c r="B189" s="519" t="s">
        <v>695</v>
      </c>
      <c r="C189" s="519" t="s">
        <v>111</v>
      </c>
      <c r="D189" s="519" t="s">
        <v>696</v>
      </c>
      <c r="E189" s="520">
        <v>11000</v>
      </c>
      <c r="F189" s="498" t="s">
        <v>1126</v>
      </c>
      <c r="G189" s="429" t="s">
        <v>1127</v>
      </c>
      <c r="H189" s="429" t="s">
        <v>769</v>
      </c>
      <c r="I189" s="429" t="s">
        <v>700</v>
      </c>
      <c r="J189" s="519" t="s">
        <v>696</v>
      </c>
      <c r="K189" s="521">
        <v>5</v>
      </c>
      <c r="L189" s="521">
        <v>6</v>
      </c>
      <c r="M189" s="522">
        <v>74803</v>
      </c>
      <c r="N189" s="521">
        <v>0</v>
      </c>
      <c r="O189" s="521">
        <v>0</v>
      </c>
      <c r="P189" s="523">
        <v>0</v>
      </c>
    </row>
    <row r="190" spans="1:16" x14ac:dyDescent="0.2">
      <c r="A190" s="518" t="s">
        <v>694</v>
      </c>
      <c r="B190" s="519" t="s">
        <v>695</v>
      </c>
      <c r="C190" s="519" t="s">
        <v>111</v>
      </c>
      <c r="D190" s="519" t="s">
        <v>696</v>
      </c>
      <c r="E190" s="520">
        <v>14000</v>
      </c>
      <c r="F190" s="498" t="s">
        <v>1128</v>
      </c>
      <c r="G190" s="429" t="s">
        <v>1129</v>
      </c>
      <c r="H190" s="429" t="s">
        <v>712</v>
      </c>
      <c r="I190" s="429" t="s">
        <v>700</v>
      </c>
      <c r="J190" s="519" t="s">
        <v>696</v>
      </c>
      <c r="K190" s="521">
        <v>0</v>
      </c>
      <c r="L190" s="521">
        <v>0</v>
      </c>
      <c r="M190" s="522">
        <v>0</v>
      </c>
      <c r="N190" s="521">
        <v>2</v>
      </c>
      <c r="O190" s="521">
        <v>4</v>
      </c>
      <c r="P190" s="523">
        <v>63016</v>
      </c>
    </row>
    <row r="191" spans="1:16" x14ac:dyDescent="0.2">
      <c r="A191" s="518" t="s">
        <v>694</v>
      </c>
      <c r="B191" s="519" t="s">
        <v>695</v>
      </c>
      <c r="C191" s="519" t="s">
        <v>111</v>
      </c>
      <c r="D191" s="519" t="s">
        <v>696</v>
      </c>
      <c r="E191" s="520">
        <v>6000</v>
      </c>
      <c r="F191" s="498" t="s">
        <v>1130</v>
      </c>
      <c r="G191" s="429" t="s">
        <v>1131</v>
      </c>
      <c r="H191" s="429" t="s">
        <v>721</v>
      </c>
      <c r="I191" s="429" t="s">
        <v>904</v>
      </c>
      <c r="J191" s="519" t="s">
        <v>696</v>
      </c>
      <c r="K191" s="521">
        <v>5</v>
      </c>
      <c r="L191" s="521">
        <v>12</v>
      </c>
      <c r="M191" s="522">
        <v>75370</v>
      </c>
      <c r="N191" s="521">
        <v>2</v>
      </c>
      <c r="O191" s="521">
        <v>6</v>
      </c>
      <c r="P191" s="523">
        <v>36000</v>
      </c>
    </row>
    <row r="192" spans="1:16" x14ac:dyDescent="0.2">
      <c r="A192" s="518" t="s">
        <v>694</v>
      </c>
      <c r="B192" s="519" t="s">
        <v>695</v>
      </c>
      <c r="C192" s="519" t="s">
        <v>111</v>
      </c>
      <c r="D192" s="519" t="s">
        <v>696</v>
      </c>
      <c r="E192" s="520">
        <v>7500</v>
      </c>
      <c r="F192" s="498" t="s">
        <v>1132</v>
      </c>
      <c r="G192" s="429" t="s">
        <v>1133</v>
      </c>
      <c r="H192" s="429" t="s">
        <v>703</v>
      </c>
      <c r="I192" s="429" t="s">
        <v>700</v>
      </c>
      <c r="J192" s="519" t="s">
        <v>696</v>
      </c>
      <c r="K192" s="521">
        <v>4</v>
      </c>
      <c r="L192" s="521">
        <v>12</v>
      </c>
      <c r="M192" s="522">
        <v>91920</v>
      </c>
      <c r="N192" s="521">
        <v>1</v>
      </c>
      <c r="O192" s="521">
        <v>6</v>
      </c>
      <c r="P192" s="523">
        <v>45000</v>
      </c>
    </row>
    <row r="193" spans="1:16" ht="22.5" x14ac:dyDescent="0.2">
      <c r="A193" s="518" t="s">
        <v>694</v>
      </c>
      <c r="B193" s="519" t="s">
        <v>695</v>
      </c>
      <c r="C193" s="519" t="s">
        <v>111</v>
      </c>
      <c r="D193" s="519" t="s">
        <v>696</v>
      </c>
      <c r="E193" s="520">
        <v>7000</v>
      </c>
      <c r="F193" s="498" t="s">
        <v>1134</v>
      </c>
      <c r="G193" s="429" t="s">
        <v>1135</v>
      </c>
      <c r="H193" s="429" t="s">
        <v>1095</v>
      </c>
      <c r="I193" s="429" t="s">
        <v>700</v>
      </c>
      <c r="J193" s="519" t="s">
        <v>696</v>
      </c>
      <c r="K193" s="521">
        <v>4</v>
      </c>
      <c r="L193" s="521">
        <v>8</v>
      </c>
      <c r="M193" s="522">
        <v>65170</v>
      </c>
      <c r="N193" s="521">
        <v>0</v>
      </c>
      <c r="O193" s="521">
        <v>0</v>
      </c>
      <c r="P193" s="523">
        <v>0</v>
      </c>
    </row>
    <row r="194" spans="1:16" x14ac:dyDescent="0.2">
      <c r="A194" s="518" t="s">
        <v>694</v>
      </c>
      <c r="B194" s="519" t="s">
        <v>695</v>
      </c>
      <c r="C194" s="519" t="s">
        <v>111</v>
      </c>
      <c r="D194" s="519" t="s">
        <v>696</v>
      </c>
      <c r="E194" s="520">
        <v>4000</v>
      </c>
      <c r="F194" s="498" t="s">
        <v>1136</v>
      </c>
      <c r="G194" s="429" t="s">
        <v>1137</v>
      </c>
      <c r="H194" s="429" t="s">
        <v>721</v>
      </c>
      <c r="I194" s="429" t="s">
        <v>904</v>
      </c>
      <c r="J194" s="519" t="s">
        <v>696</v>
      </c>
      <c r="K194" s="521">
        <v>0</v>
      </c>
      <c r="L194" s="521">
        <v>0</v>
      </c>
      <c r="M194" s="522">
        <v>0</v>
      </c>
      <c r="N194" s="521">
        <v>2</v>
      </c>
      <c r="O194" s="521">
        <v>2</v>
      </c>
      <c r="P194" s="523">
        <v>10933</v>
      </c>
    </row>
    <row r="195" spans="1:16" x14ac:dyDescent="0.2">
      <c r="A195" s="518" t="s">
        <v>694</v>
      </c>
      <c r="B195" s="519" t="s">
        <v>695</v>
      </c>
      <c r="C195" s="519" t="s">
        <v>111</v>
      </c>
      <c r="D195" s="519" t="s">
        <v>718</v>
      </c>
      <c r="E195" s="520">
        <v>3000</v>
      </c>
      <c r="F195" s="498" t="s">
        <v>1138</v>
      </c>
      <c r="G195" s="429" t="s">
        <v>1139</v>
      </c>
      <c r="H195" s="429" t="s">
        <v>1140</v>
      </c>
      <c r="I195" s="429" t="s">
        <v>722</v>
      </c>
      <c r="J195" s="519" t="s">
        <v>718</v>
      </c>
      <c r="K195" s="521">
        <v>6</v>
      </c>
      <c r="L195" s="521">
        <v>12</v>
      </c>
      <c r="M195" s="522">
        <v>33100</v>
      </c>
      <c r="N195" s="521">
        <v>2</v>
      </c>
      <c r="O195" s="521">
        <v>6</v>
      </c>
      <c r="P195" s="523">
        <v>18000</v>
      </c>
    </row>
    <row r="196" spans="1:16" x14ac:dyDescent="0.2">
      <c r="A196" s="518" t="s">
        <v>694</v>
      </c>
      <c r="B196" s="519" t="s">
        <v>695</v>
      </c>
      <c r="C196" s="519" t="s">
        <v>111</v>
      </c>
      <c r="D196" s="519" t="s">
        <v>696</v>
      </c>
      <c r="E196" s="520">
        <v>6000</v>
      </c>
      <c r="F196" s="498" t="s">
        <v>1141</v>
      </c>
      <c r="G196" s="429" t="s">
        <v>1142</v>
      </c>
      <c r="H196" s="429" t="s">
        <v>703</v>
      </c>
      <c r="I196" s="429" t="s">
        <v>700</v>
      </c>
      <c r="J196" s="519" t="s">
        <v>696</v>
      </c>
      <c r="K196" s="521">
        <v>4</v>
      </c>
      <c r="L196" s="521">
        <v>12</v>
      </c>
      <c r="M196" s="522">
        <v>75370</v>
      </c>
      <c r="N196" s="521">
        <v>2</v>
      </c>
      <c r="O196" s="521">
        <v>6</v>
      </c>
      <c r="P196" s="523">
        <v>36000</v>
      </c>
    </row>
    <row r="197" spans="1:16" ht="22.5" x14ac:dyDescent="0.2">
      <c r="A197" s="518" t="s">
        <v>694</v>
      </c>
      <c r="B197" s="519" t="s">
        <v>695</v>
      </c>
      <c r="C197" s="519" t="s">
        <v>111</v>
      </c>
      <c r="D197" s="519" t="s">
        <v>696</v>
      </c>
      <c r="E197" s="520">
        <v>6500</v>
      </c>
      <c r="F197" s="498" t="s">
        <v>1143</v>
      </c>
      <c r="G197" s="429" t="s">
        <v>1144</v>
      </c>
      <c r="H197" s="429" t="s">
        <v>871</v>
      </c>
      <c r="I197" s="429" t="s">
        <v>904</v>
      </c>
      <c r="J197" s="519" t="s">
        <v>696</v>
      </c>
      <c r="K197" s="521">
        <v>0</v>
      </c>
      <c r="L197" s="521">
        <v>0</v>
      </c>
      <c r="M197" s="522">
        <v>0</v>
      </c>
      <c r="N197" s="521">
        <v>3</v>
      </c>
      <c r="O197" s="521">
        <v>5</v>
      </c>
      <c r="P197" s="523">
        <v>35750</v>
      </c>
    </row>
    <row r="198" spans="1:16" x14ac:dyDescent="0.2">
      <c r="A198" s="518" t="s">
        <v>694</v>
      </c>
      <c r="B198" s="519" t="s">
        <v>695</v>
      </c>
      <c r="C198" s="519" t="s">
        <v>111</v>
      </c>
      <c r="D198" s="519" t="s">
        <v>696</v>
      </c>
      <c r="E198" s="520">
        <v>3000</v>
      </c>
      <c r="F198" s="498" t="s">
        <v>1145</v>
      </c>
      <c r="G198" s="429" t="s">
        <v>1146</v>
      </c>
      <c r="H198" s="429" t="s">
        <v>703</v>
      </c>
      <c r="I198" s="429" t="s">
        <v>700</v>
      </c>
      <c r="J198" s="519" t="s">
        <v>696</v>
      </c>
      <c r="K198" s="521">
        <v>4</v>
      </c>
      <c r="L198" s="521">
        <v>9</v>
      </c>
      <c r="M198" s="522">
        <v>28400</v>
      </c>
      <c r="N198" s="521">
        <v>0</v>
      </c>
      <c r="O198" s="521">
        <v>0</v>
      </c>
      <c r="P198" s="523">
        <v>0</v>
      </c>
    </row>
    <row r="199" spans="1:16" ht="22.5" x14ac:dyDescent="0.2">
      <c r="A199" s="518" t="s">
        <v>694</v>
      </c>
      <c r="B199" s="519" t="s">
        <v>695</v>
      </c>
      <c r="C199" s="519" t="s">
        <v>111</v>
      </c>
      <c r="D199" s="519" t="s">
        <v>696</v>
      </c>
      <c r="E199" s="520">
        <v>3800</v>
      </c>
      <c r="F199" s="498" t="s">
        <v>1147</v>
      </c>
      <c r="G199" s="429" t="s">
        <v>1148</v>
      </c>
      <c r="H199" s="429" t="s">
        <v>825</v>
      </c>
      <c r="I199" s="429" t="s">
        <v>904</v>
      </c>
      <c r="J199" s="519" t="s">
        <v>696</v>
      </c>
      <c r="K199" s="521">
        <v>4</v>
      </c>
      <c r="L199" s="521">
        <v>12</v>
      </c>
      <c r="M199" s="522">
        <v>41927</v>
      </c>
      <c r="N199" s="521">
        <v>2</v>
      </c>
      <c r="O199" s="521">
        <v>6</v>
      </c>
      <c r="P199" s="523">
        <v>22800</v>
      </c>
    </row>
    <row r="200" spans="1:16" x14ac:dyDescent="0.2">
      <c r="A200" s="518" t="s">
        <v>694</v>
      </c>
      <c r="B200" s="519" t="s">
        <v>695</v>
      </c>
      <c r="C200" s="519" t="s">
        <v>111</v>
      </c>
      <c r="D200" s="519" t="s">
        <v>696</v>
      </c>
      <c r="E200" s="520">
        <v>8000</v>
      </c>
      <c r="F200" s="498" t="s">
        <v>1149</v>
      </c>
      <c r="G200" s="429" t="s">
        <v>1150</v>
      </c>
      <c r="H200" s="429" t="s">
        <v>1151</v>
      </c>
      <c r="I200" s="429" t="s">
        <v>700</v>
      </c>
      <c r="J200" s="519" t="s">
        <v>696</v>
      </c>
      <c r="K200" s="521">
        <v>0</v>
      </c>
      <c r="L200" s="521">
        <v>0</v>
      </c>
      <c r="M200" s="522">
        <v>0</v>
      </c>
      <c r="N200" s="521">
        <v>4</v>
      </c>
      <c r="O200" s="521">
        <v>5</v>
      </c>
      <c r="P200" s="523">
        <v>44000</v>
      </c>
    </row>
    <row r="201" spans="1:16" ht="22.5" x14ac:dyDescent="0.2">
      <c r="A201" s="518" t="s">
        <v>694</v>
      </c>
      <c r="B201" s="519" t="s">
        <v>695</v>
      </c>
      <c r="C201" s="519" t="s">
        <v>111</v>
      </c>
      <c r="D201" s="519" t="s">
        <v>696</v>
      </c>
      <c r="E201" s="520">
        <v>8000</v>
      </c>
      <c r="F201" s="498" t="s">
        <v>1152</v>
      </c>
      <c r="G201" s="429" t="s">
        <v>1153</v>
      </c>
      <c r="H201" s="429" t="s">
        <v>1154</v>
      </c>
      <c r="I201" s="429" t="s">
        <v>700</v>
      </c>
      <c r="J201" s="519" t="s">
        <v>696</v>
      </c>
      <c r="K201" s="521">
        <v>1</v>
      </c>
      <c r="L201" s="521">
        <v>1</v>
      </c>
      <c r="M201" s="522">
        <v>12800</v>
      </c>
      <c r="N201" s="521">
        <v>0</v>
      </c>
      <c r="O201" s="521">
        <v>0</v>
      </c>
      <c r="P201" s="523">
        <v>0</v>
      </c>
    </row>
    <row r="202" spans="1:16" x14ac:dyDescent="0.2">
      <c r="A202" s="518" t="s">
        <v>694</v>
      </c>
      <c r="B202" s="519" t="s">
        <v>695</v>
      </c>
      <c r="C202" s="519" t="s">
        <v>765</v>
      </c>
      <c r="D202" s="519" t="s">
        <v>766</v>
      </c>
      <c r="E202" s="520">
        <v>13000</v>
      </c>
      <c r="F202" s="498" t="s">
        <v>1155</v>
      </c>
      <c r="G202" s="429" t="s">
        <v>1156</v>
      </c>
      <c r="H202" s="429" t="s">
        <v>1019</v>
      </c>
      <c r="I202" s="429" t="s">
        <v>700</v>
      </c>
      <c r="J202" s="519" t="s">
        <v>766</v>
      </c>
      <c r="K202" s="521">
        <v>1</v>
      </c>
      <c r="L202" s="521">
        <v>2</v>
      </c>
      <c r="M202" s="522">
        <v>26000</v>
      </c>
      <c r="N202" s="521">
        <v>0</v>
      </c>
      <c r="O202" s="521">
        <v>0</v>
      </c>
      <c r="P202" s="523">
        <v>0</v>
      </c>
    </row>
    <row r="203" spans="1:16" x14ac:dyDescent="0.2">
      <c r="A203" s="518" t="s">
        <v>694</v>
      </c>
      <c r="B203" s="519" t="s">
        <v>695</v>
      </c>
      <c r="C203" s="519" t="s">
        <v>111</v>
      </c>
      <c r="D203" s="519" t="s">
        <v>696</v>
      </c>
      <c r="E203" s="520">
        <v>12000</v>
      </c>
      <c r="F203" s="498" t="s">
        <v>1157</v>
      </c>
      <c r="G203" s="429" t="s">
        <v>1158</v>
      </c>
      <c r="H203" s="429" t="s">
        <v>769</v>
      </c>
      <c r="I203" s="429" t="s">
        <v>700</v>
      </c>
      <c r="J203" s="519" t="s">
        <v>696</v>
      </c>
      <c r="K203" s="521">
        <v>7</v>
      </c>
      <c r="L203" s="521">
        <v>12</v>
      </c>
      <c r="M203" s="522">
        <v>141570</v>
      </c>
      <c r="N203" s="521">
        <v>3</v>
      </c>
      <c r="O203" s="521">
        <v>6</v>
      </c>
      <c r="P203" s="523">
        <v>71083</v>
      </c>
    </row>
    <row r="204" spans="1:16" x14ac:dyDescent="0.2">
      <c r="A204" s="518" t="s">
        <v>694</v>
      </c>
      <c r="B204" s="519" t="s">
        <v>695</v>
      </c>
      <c r="C204" s="519" t="s">
        <v>111</v>
      </c>
      <c r="D204" s="519" t="s">
        <v>696</v>
      </c>
      <c r="E204" s="520">
        <v>6000</v>
      </c>
      <c r="F204" s="498" t="s">
        <v>1159</v>
      </c>
      <c r="G204" s="429" t="s">
        <v>1160</v>
      </c>
      <c r="H204" s="429" t="s">
        <v>769</v>
      </c>
      <c r="I204" s="429" t="s">
        <v>700</v>
      </c>
      <c r="J204" s="519" t="s">
        <v>696</v>
      </c>
      <c r="K204" s="521">
        <v>5</v>
      </c>
      <c r="L204" s="521">
        <v>12</v>
      </c>
      <c r="M204" s="522">
        <v>75370</v>
      </c>
      <c r="N204" s="521">
        <v>2</v>
      </c>
      <c r="O204" s="521">
        <v>6</v>
      </c>
      <c r="P204" s="523">
        <v>36000</v>
      </c>
    </row>
    <row r="205" spans="1:16" x14ac:dyDescent="0.2">
      <c r="A205" s="518" t="s">
        <v>694</v>
      </c>
      <c r="B205" s="519" t="s">
        <v>695</v>
      </c>
      <c r="C205" s="519" t="s">
        <v>111</v>
      </c>
      <c r="D205" s="519" t="s">
        <v>696</v>
      </c>
      <c r="E205" s="520">
        <v>10000</v>
      </c>
      <c r="F205" s="498" t="s">
        <v>1161</v>
      </c>
      <c r="G205" s="429" t="s">
        <v>1162</v>
      </c>
      <c r="H205" s="429" t="s">
        <v>703</v>
      </c>
      <c r="I205" s="429" t="s">
        <v>700</v>
      </c>
      <c r="J205" s="519" t="s">
        <v>696</v>
      </c>
      <c r="K205" s="521">
        <v>4</v>
      </c>
      <c r="L205" s="521">
        <v>12</v>
      </c>
      <c r="M205" s="522">
        <v>119503</v>
      </c>
      <c r="N205" s="521">
        <v>3</v>
      </c>
      <c r="O205" s="521">
        <v>6</v>
      </c>
      <c r="P205" s="523">
        <v>59083</v>
      </c>
    </row>
    <row r="206" spans="1:16" x14ac:dyDescent="0.2">
      <c r="A206" s="518" t="s">
        <v>694</v>
      </c>
      <c r="B206" s="519" t="s">
        <v>695</v>
      </c>
      <c r="C206" s="519" t="s">
        <v>765</v>
      </c>
      <c r="D206" s="519" t="s">
        <v>766</v>
      </c>
      <c r="E206" s="520">
        <v>15000</v>
      </c>
      <c r="F206" s="498" t="s">
        <v>1163</v>
      </c>
      <c r="G206" s="429" t="s">
        <v>1164</v>
      </c>
      <c r="H206" s="429" t="s">
        <v>857</v>
      </c>
      <c r="I206" s="429" t="s">
        <v>700</v>
      </c>
      <c r="J206" s="519" t="s">
        <v>766</v>
      </c>
      <c r="K206" s="521">
        <v>0</v>
      </c>
      <c r="L206" s="521">
        <v>0</v>
      </c>
      <c r="M206" s="522">
        <v>0</v>
      </c>
      <c r="N206" s="521">
        <v>1</v>
      </c>
      <c r="O206" s="521">
        <v>1</v>
      </c>
      <c r="P206" s="523">
        <v>15000</v>
      </c>
    </row>
    <row r="207" spans="1:16" x14ac:dyDescent="0.2">
      <c r="A207" s="518" t="s">
        <v>694</v>
      </c>
      <c r="B207" s="519" t="s">
        <v>695</v>
      </c>
      <c r="C207" s="519" t="s">
        <v>111</v>
      </c>
      <c r="D207" s="519" t="s">
        <v>696</v>
      </c>
      <c r="E207" s="520">
        <v>9000</v>
      </c>
      <c r="F207" s="498" t="s">
        <v>1165</v>
      </c>
      <c r="G207" s="429" t="s">
        <v>1166</v>
      </c>
      <c r="H207" s="429" t="s">
        <v>769</v>
      </c>
      <c r="I207" s="429" t="s">
        <v>700</v>
      </c>
      <c r="J207" s="519" t="s">
        <v>696</v>
      </c>
      <c r="K207" s="521">
        <v>5</v>
      </c>
      <c r="L207" s="521">
        <v>12</v>
      </c>
      <c r="M207" s="522">
        <v>108470</v>
      </c>
      <c r="N207" s="521">
        <v>3</v>
      </c>
      <c r="O207" s="521">
        <v>6</v>
      </c>
      <c r="P207" s="523">
        <v>53083</v>
      </c>
    </row>
    <row r="208" spans="1:16" x14ac:dyDescent="0.2">
      <c r="A208" s="518" t="s">
        <v>694</v>
      </c>
      <c r="B208" s="519" t="s">
        <v>695</v>
      </c>
      <c r="C208" s="519" t="s">
        <v>111</v>
      </c>
      <c r="D208" s="519" t="s">
        <v>723</v>
      </c>
      <c r="E208" s="520">
        <v>2200</v>
      </c>
      <c r="F208" s="498" t="s">
        <v>1167</v>
      </c>
      <c r="G208" s="429" t="s">
        <v>1168</v>
      </c>
      <c r="H208" s="429"/>
      <c r="I208" s="429" t="s">
        <v>726</v>
      </c>
      <c r="J208" s="519" t="s">
        <v>723</v>
      </c>
      <c r="K208" s="521">
        <v>4</v>
      </c>
      <c r="L208" s="521">
        <v>12</v>
      </c>
      <c r="M208" s="522">
        <v>24273</v>
      </c>
      <c r="N208" s="521">
        <v>2</v>
      </c>
      <c r="O208" s="521">
        <v>6</v>
      </c>
      <c r="P208" s="523">
        <v>13200</v>
      </c>
    </row>
    <row r="209" spans="1:16" x14ac:dyDescent="0.2">
      <c r="A209" s="518" t="s">
        <v>694</v>
      </c>
      <c r="B209" s="519" t="s">
        <v>695</v>
      </c>
      <c r="C209" s="519" t="s">
        <v>111</v>
      </c>
      <c r="D209" s="519" t="s">
        <v>696</v>
      </c>
      <c r="E209" s="520">
        <v>12000</v>
      </c>
      <c r="F209" s="498" t="s">
        <v>1169</v>
      </c>
      <c r="G209" s="429" t="s">
        <v>1170</v>
      </c>
      <c r="H209" s="429" t="s">
        <v>769</v>
      </c>
      <c r="I209" s="429" t="s">
        <v>700</v>
      </c>
      <c r="J209" s="519" t="s">
        <v>696</v>
      </c>
      <c r="K209" s="521">
        <v>3</v>
      </c>
      <c r="L209" s="521">
        <v>5</v>
      </c>
      <c r="M209" s="522">
        <v>69170</v>
      </c>
      <c r="N209" s="521">
        <v>0</v>
      </c>
      <c r="O209" s="521">
        <v>0</v>
      </c>
      <c r="P209" s="523">
        <v>0</v>
      </c>
    </row>
    <row r="210" spans="1:16" x14ac:dyDescent="0.2">
      <c r="A210" s="518" t="s">
        <v>694</v>
      </c>
      <c r="B210" s="519" t="s">
        <v>695</v>
      </c>
      <c r="C210" s="519" t="s">
        <v>111</v>
      </c>
      <c r="D210" s="519" t="s">
        <v>696</v>
      </c>
      <c r="E210" s="520">
        <v>8500</v>
      </c>
      <c r="F210" s="498" t="s">
        <v>1171</v>
      </c>
      <c r="G210" s="429" t="s">
        <v>1172</v>
      </c>
      <c r="H210" s="429" t="s">
        <v>997</v>
      </c>
      <c r="I210" s="429" t="s">
        <v>700</v>
      </c>
      <c r="J210" s="519" t="s">
        <v>696</v>
      </c>
      <c r="K210" s="521">
        <v>5</v>
      </c>
      <c r="L210" s="521">
        <v>12</v>
      </c>
      <c r="M210" s="522">
        <v>102953</v>
      </c>
      <c r="N210" s="521">
        <v>2</v>
      </c>
      <c r="O210" s="521">
        <v>6</v>
      </c>
      <c r="P210" s="523">
        <v>50083</v>
      </c>
    </row>
    <row r="211" spans="1:16" x14ac:dyDescent="0.2">
      <c r="A211" s="518" t="s">
        <v>694</v>
      </c>
      <c r="B211" s="519" t="s">
        <v>695</v>
      </c>
      <c r="C211" s="519" t="s">
        <v>111</v>
      </c>
      <c r="D211" s="519" t="s">
        <v>696</v>
      </c>
      <c r="E211" s="520">
        <v>4500</v>
      </c>
      <c r="F211" s="498" t="s">
        <v>1173</v>
      </c>
      <c r="G211" s="429" t="s">
        <v>1174</v>
      </c>
      <c r="H211" s="429" t="s">
        <v>1019</v>
      </c>
      <c r="I211" s="429" t="s">
        <v>700</v>
      </c>
      <c r="J211" s="519" t="s">
        <v>696</v>
      </c>
      <c r="K211" s="521">
        <v>5</v>
      </c>
      <c r="L211" s="521">
        <v>12</v>
      </c>
      <c r="M211" s="522">
        <v>49650</v>
      </c>
      <c r="N211" s="521">
        <v>2</v>
      </c>
      <c r="O211" s="521">
        <v>6</v>
      </c>
      <c r="P211" s="523">
        <v>27000</v>
      </c>
    </row>
    <row r="212" spans="1:16" ht="22.5" x14ac:dyDescent="0.2">
      <c r="A212" s="518" t="s">
        <v>694</v>
      </c>
      <c r="B212" s="519" t="s">
        <v>695</v>
      </c>
      <c r="C212" s="519" t="s">
        <v>111</v>
      </c>
      <c r="D212" s="519" t="s">
        <v>696</v>
      </c>
      <c r="E212" s="520">
        <v>7000</v>
      </c>
      <c r="F212" s="498" t="s">
        <v>1175</v>
      </c>
      <c r="G212" s="429" t="s">
        <v>1176</v>
      </c>
      <c r="H212" s="429" t="s">
        <v>699</v>
      </c>
      <c r="I212" s="429" t="s">
        <v>700</v>
      </c>
      <c r="J212" s="519" t="s">
        <v>696</v>
      </c>
      <c r="K212" s="521">
        <v>1</v>
      </c>
      <c r="L212" s="521">
        <v>1</v>
      </c>
      <c r="M212" s="522">
        <v>7000</v>
      </c>
      <c r="N212" s="521">
        <v>0</v>
      </c>
      <c r="O212" s="521">
        <v>0</v>
      </c>
      <c r="P212" s="523">
        <v>0</v>
      </c>
    </row>
    <row r="213" spans="1:16" ht="22.5" x14ac:dyDescent="0.2">
      <c r="A213" s="518" t="s">
        <v>694</v>
      </c>
      <c r="B213" s="519" t="s">
        <v>695</v>
      </c>
      <c r="C213" s="519" t="s">
        <v>111</v>
      </c>
      <c r="D213" s="519" t="s">
        <v>696</v>
      </c>
      <c r="E213" s="520">
        <v>3500</v>
      </c>
      <c r="F213" s="498" t="s">
        <v>1177</v>
      </c>
      <c r="G213" s="429" t="s">
        <v>1178</v>
      </c>
      <c r="H213" s="429" t="s">
        <v>1179</v>
      </c>
      <c r="I213" s="429" t="s">
        <v>700</v>
      </c>
      <c r="J213" s="519" t="s">
        <v>696</v>
      </c>
      <c r="K213" s="521">
        <v>1</v>
      </c>
      <c r="L213" s="521">
        <v>3</v>
      </c>
      <c r="M213" s="522">
        <v>10500</v>
      </c>
      <c r="N213" s="521">
        <v>0</v>
      </c>
      <c r="O213" s="521">
        <v>0</v>
      </c>
      <c r="P213" s="523">
        <v>0</v>
      </c>
    </row>
    <row r="214" spans="1:16" ht="22.5" x14ac:dyDescent="0.2">
      <c r="A214" s="518" t="s">
        <v>694</v>
      </c>
      <c r="B214" s="519" t="s">
        <v>695</v>
      </c>
      <c r="C214" s="519" t="s">
        <v>111</v>
      </c>
      <c r="D214" s="519" t="s">
        <v>696</v>
      </c>
      <c r="E214" s="520">
        <v>11000</v>
      </c>
      <c r="F214" s="498" t="s">
        <v>1180</v>
      </c>
      <c r="G214" s="429" t="s">
        <v>1181</v>
      </c>
      <c r="H214" s="429" t="s">
        <v>751</v>
      </c>
      <c r="I214" s="429" t="s">
        <v>700</v>
      </c>
      <c r="J214" s="519" t="s">
        <v>696</v>
      </c>
      <c r="K214" s="521">
        <v>6</v>
      </c>
      <c r="L214" s="521">
        <v>12</v>
      </c>
      <c r="M214" s="522">
        <v>130537</v>
      </c>
      <c r="N214" s="521">
        <v>2</v>
      </c>
      <c r="O214" s="521">
        <v>6</v>
      </c>
      <c r="P214" s="523">
        <v>65083</v>
      </c>
    </row>
    <row r="215" spans="1:16" x14ac:dyDescent="0.2">
      <c r="A215" s="518" t="s">
        <v>694</v>
      </c>
      <c r="B215" s="519" t="s">
        <v>695</v>
      </c>
      <c r="C215" s="519" t="s">
        <v>111</v>
      </c>
      <c r="D215" s="519" t="s">
        <v>696</v>
      </c>
      <c r="E215" s="520">
        <v>7000</v>
      </c>
      <c r="F215" s="498" t="s">
        <v>1182</v>
      </c>
      <c r="G215" s="429" t="s">
        <v>1183</v>
      </c>
      <c r="H215" s="429" t="s">
        <v>1151</v>
      </c>
      <c r="I215" s="429" t="s">
        <v>700</v>
      </c>
      <c r="J215" s="519" t="s">
        <v>696</v>
      </c>
      <c r="K215" s="521">
        <v>0</v>
      </c>
      <c r="L215" s="521">
        <v>0</v>
      </c>
      <c r="M215" s="522">
        <v>0</v>
      </c>
      <c r="N215" s="521">
        <v>4</v>
      </c>
      <c r="O215" s="521">
        <v>5</v>
      </c>
      <c r="P215" s="523">
        <v>38500</v>
      </c>
    </row>
    <row r="216" spans="1:16" x14ac:dyDescent="0.2">
      <c r="A216" s="518" t="s">
        <v>694</v>
      </c>
      <c r="B216" s="519" t="s">
        <v>695</v>
      </c>
      <c r="C216" s="519" t="s">
        <v>111</v>
      </c>
      <c r="D216" s="519" t="s">
        <v>718</v>
      </c>
      <c r="E216" s="520">
        <v>9000</v>
      </c>
      <c r="F216" s="498" t="s">
        <v>1184</v>
      </c>
      <c r="G216" s="429" t="s">
        <v>1185</v>
      </c>
      <c r="H216" s="429" t="s">
        <v>712</v>
      </c>
      <c r="I216" s="429" t="s">
        <v>1186</v>
      </c>
      <c r="J216" s="519" t="s">
        <v>718</v>
      </c>
      <c r="K216" s="521">
        <v>0</v>
      </c>
      <c r="L216" s="521">
        <v>0</v>
      </c>
      <c r="M216" s="522">
        <v>0</v>
      </c>
      <c r="N216" s="521">
        <v>2</v>
      </c>
      <c r="O216" s="521">
        <v>4</v>
      </c>
      <c r="P216" s="523">
        <v>38100</v>
      </c>
    </row>
    <row r="217" spans="1:16" ht="33.75" x14ac:dyDescent="0.2">
      <c r="A217" s="518" t="s">
        <v>694</v>
      </c>
      <c r="B217" s="519" t="s">
        <v>695</v>
      </c>
      <c r="C217" s="519" t="s">
        <v>111</v>
      </c>
      <c r="D217" s="519" t="s">
        <v>718</v>
      </c>
      <c r="E217" s="520">
        <v>2200</v>
      </c>
      <c r="F217" s="498" t="s">
        <v>1187</v>
      </c>
      <c r="G217" s="429" t="s">
        <v>1188</v>
      </c>
      <c r="H217" s="429" t="s">
        <v>1189</v>
      </c>
      <c r="I217" s="429" t="s">
        <v>1084</v>
      </c>
      <c r="J217" s="519" t="s">
        <v>718</v>
      </c>
      <c r="K217" s="521">
        <v>0</v>
      </c>
      <c r="L217" s="521">
        <v>0</v>
      </c>
      <c r="M217" s="522">
        <v>0</v>
      </c>
      <c r="N217" s="521">
        <v>2</v>
      </c>
      <c r="O217" s="521">
        <v>4</v>
      </c>
      <c r="P217" s="523">
        <v>10560</v>
      </c>
    </row>
    <row r="218" spans="1:16" ht="33.75" x14ac:dyDescent="0.2">
      <c r="A218" s="518" t="s">
        <v>694</v>
      </c>
      <c r="B218" s="519" t="s">
        <v>695</v>
      </c>
      <c r="C218" s="519" t="s">
        <v>111</v>
      </c>
      <c r="D218" s="519" t="s">
        <v>718</v>
      </c>
      <c r="E218" s="520">
        <v>1200</v>
      </c>
      <c r="F218" s="498" t="s">
        <v>1187</v>
      </c>
      <c r="G218" s="429" t="s">
        <v>1188</v>
      </c>
      <c r="H218" s="429" t="s">
        <v>1189</v>
      </c>
      <c r="I218" s="429" t="s">
        <v>1084</v>
      </c>
      <c r="J218" s="519" t="s">
        <v>718</v>
      </c>
      <c r="K218" s="521">
        <v>6</v>
      </c>
      <c r="L218" s="521">
        <v>12</v>
      </c>
      <c r="M218" s="522">
        <v>13240</v>
      </c>
      <c r="N218" s="521">
        <v>1</v>
      </c>
      <c r="O218" s="521">
        <v>1</v>
      </c>
      <c r="P218" s="523">
        <v>1400</v>
      </c>
    </row>
    <row r="219" spans="1:16" x14ac:dyDescent="0.2">
      <c r="A219" s="518" t="s">
        <v>694</v>
      </c>
      <c r="B219" s="519" t="s">
        <v>695</v>
      </c>
      <c r="C219" s="519" t="s">
        <v>111</v>
      </c>
      <c r="D219" s="519" t="s">
        <v>696</v>
      </c>
      <c r="E219" s="520">
        <v>6500</v>
      </c>
      <c r="F219" s="498" t="s">
        <v>1190</v>
      </c>
      <c r="G219" s="429" t="s">
        <v>1191</v>
      </c>
      <c r="H219" s="429" t="s">
        <v>1192</v>
      </c>
      <c r="I219" s="429" t="s">
        <v>700</v>
      </c>
      <c r="J219" s="519" t="s">
        <v>696</v>
      </c>
      <c r="K219" s="521">
        <v>4</v>
      </c>
      <c r="L219" s="521">
        <v>12</v>
      </c>
      <c r="M219" s="522">
        <v>80887</v>
      </c>
      <c r="N219" s="521">
        <v>2</v>
      </c>
      <c r="O219" s="521">
        <v>6</v>
      </c>
      <c r="P219" s="523">
        <v>39000</v>
      </c>
    </row>
    <row r="220" spans="1:16" ht="22.5" x14ac:dyDescent="0.2">
      <c r="A220" s="518" t="s">
        <v>694</v>
      </c>
      <c r="B220" s="519" t="s">
        <v>695</v>
      </c>
      <c r="C220" s="519" t="s">
        <v>765</v>
      </c>
      <c r="D220" s="519" t="s">
        <v>766</v>
      </c>
      <c r="E220" s="520">
        <v>15600</v>
      </c>
      <c r="F220" s="498" t="s">
        <v>1193</v>
      </c>
      <c r="G220" s="429" t="s">
        <v>1194</v>
      </c>
      <c r="H220" s="429" t="s">
        <v>699</v>
      </c>
      <c r="I220" s="429" t="s">
        <v>700</v>
      </c>
      <c r="J220" s="519" t="s">
        <v>766</v>
      </c>
      <c r="K220" s="521">
        <v>1</v>
      </c>
      <c r="L220" s="521">
        <v>12</v>
      </c>
      <c r="M220" s="522">
        <v>181290</v>
      </c>
      <c r="N220" s="521">
        <v>1</v>
      </c>
      <c r="O220" s="521">
        <v>2</v>
      </c>
      <c r="P220" s="523">
        <v>31200</v>
      </c>
    </row>
    <row r="221" spans="1:16" x14ac:dyDescent="0.2">
      <c r="A221" s="518" t="s">
        <v>694</v>
      </c>
      <c r="B221" s="519" t="s">
        <v>695</v>
      </c>
      <c r="C221" s="519" t="s">
        <v>111</v>
      </c>
      <c r="D221" s="519" t="s">
        <v>696</v>
      </c>
      <c r="E221" s="520">
        <v>12000</v>
      </c>
      <c r="F221" s="498" t="s">
        <v>1195</v>
      </c>
      <c r="G221" s="429" t="s">
        <v>1196</v>
      </c>
      <c r="H221" s="429" t="s">
        <v>769</v>
      </c>
      <c r="I221" s="429" t="s">
        <v>700</v>
      </c>
      <c r="J221" s="519" t="s">
        <v>696</v>
      </c>
      <c r="K221" s="521">
        <v>7</v>
      </c>
      <c r="L221" s="521">
        <v>9</v>
      </c>
      <c r="M221" s="522">
        <v>124370</v>
      </c>
      <c r="N221" s="521">
        <v>3</v>
      </c>
      <c r="O221" s="521">
        <v>6</v>
      </c>
      <c r="P221" s="523">
        <v>71083</v>
      </c>
    </row>
    <row r="222" spans="1:16" x14ac:dyDescent="0.2">
      <c r="A222" s="518" t="s">
        <v>694</v>
      </c>
      <c r="B222" s="519" t="s">
        <v>695</v>
      </c>
      <c r="C222" s="519" t="s">
        <v>111</v>
      </c>
      <c r="D222" s="519" t="s">
        <v>696</v>
      </c>
      <c r="E222" s="520">
        <v>5000</v>
      </c>
      <c r="F222" s="498" t="s">
        <v>1197</v>
      </c>
      <c r="G222" s="429" t="s">
        <v>1198</v>
      </c>
      <c r="H222" s="429" t="s">
        <v>1078</v>
      </c>
      <c r="I222" s="429" t="s">
        <v>748</v>
      </c>
      <c r="J222" s="519" t="s">
        <v>696</v>
      </c>
      <c r="K222" s="521">
        <v>5</v>
      </c>
      <c r="L222" s="521">
        <v>12</v>
      </c>
      <c r="M222" s="522">
        <v>64337</v>
      </c>
      <c r="N222" s="521">
        <v>2</v>
      </c>
      <c r="O222" s="521">
        <v>6</v>
      </c>
      <c r="P222" s="523">
        <v>30000</v>
      </c>
    </row>
    <row r="223" spans="1:16" x14ac:dyDescent="0.2">
      <c r="A223" s="518" t="s">
        <v>694</v>
      </c>
      <c r="B223" s="519" t="s">
        <v>695</v>
      </c>
      <c r="C223" s="519" t="s">
        <v>111</v>
      </c>
      <c r="D223" s="519" t="s">
        <v>696</v>
      </c>
      <c r="E223" s="520">
        <v>12500</v>
      </c>
      <c r="F223" s="498" t="s">
        <v>1199</v>
      </c>
      <c r="G223" s="429" t="s">
        <v>1200</v>
      </c>
      <c r="H223" s="429" t="s">
        <v>712</v>
      </c>
      <c r="I223" s="429" t="s">
        <v>700</v>
      </c>
      <c r="J223" s="519" t="s">
        <v>696</v>
      </c>
      <c r="K223" s="521">
        <v>1</v>
      </c>
      <c r="L223" s="521">
        <v>2</v>
      </c>
      <c r="M223" s="522">
        <v>25000</v>
      </c>
      <c r="N223" s="521">
        <v>0</v>
      </c>
      <c r="O223" s="521">
        <v>0</v>
      </c>
      <c r="P223" s="523">
        <v>0</v>
      </c>
    </row>
    <row r="224" spans="1:16" x14ac:dyDescent="0.2">
      <c r="A224" s="518" t="s">
        <v>694</v>
      </c>
      <c r="B224" s="519" t="s">
        <v>695</v>
      </c>
      <c r="C224" s="519" t="s">
        <v>111</v>
      </c>
      <c r="D224" s="519" t="s">
        <v>696</v>
      </c>
      <c r="E224" s="520">
        <v>12000</v>
      </c>
      <c r="F224" s="498" t="s">
        <v>1201</v>
      </c>
      <c r="G224" s="429" t="s">
        <v>1202</v>
      </c>
      <c r="H224" s="429" t="s">
        <v>769</v>
      </c>
      <c r="I224" s="429" t="s">
        <v>700</v>
      </c>
      <c r="J224" s="519" t="s">
        <v>696</v>
      </c>
      <c r="K224" s="521">
        <v>5</v>
      </c>
      <c r="L224" s="521">
        <v>8</v>
      </c>
      <c r="M224" s="522">
        <v>105170</v>
      </c>
      <c r="N224" s="521">
        <v>0</v>
      </c>
      <c r="O224" s="521">
        <v>0</v>
      </c>
      <c r="P224" s="523">
        <v>0</v>
      </c>
    </row>
    <row r="225" spans="1:16" ht="22.5" x14ac:dyDescent="0.2">
      <c r="A225" s="518" t="s">
        <v>694</v>
      </c>
      <c r="B225" s="519" t="s">
        <v>695</v>
      </c>
      <c r="C225" s="519" t="s">
        <v>111</v>
      </c>
      <c r="D225" s="519" t="s">
        <v>696</v>
      </c>
      <c r="E225" s="520">
        <v>10000</v>
      </c>
      <c r="F225" s="498" t="s">
        <v>1203</v>
      </c>
      <c r="G225" s="429" t="s">
        <v>1204</v>
      </c>
      <c r="H225" s="429" t="s">
        <v>1205</v>
      </c>
      <c r="I225" s="429" t="s">
        <v>700</v>
      </c>
      <c r="J225" s="519" t="s">
        <v>696</v>
      </c>
      <c r="K225" s="521">
        <v>5</v>
      </c>
      <c r="L225" s="521">
        <v>8</v>
      </c>
      <c r="M225" s="522">
        <v>96837</v>
      </c>
      <c r="N225" s="521">
        <v>0</v>
      </c>
      <c r="O225" s="521">
        <v>0</v>
      </c>
      <c r="P225" s="523">
        <v>0</v>
      </c>
    </row>
    <row r="226" spans="1:16" x14ac:dyDescent="0.2">
      <c r="A226" s="518" t="s">
        <v>694</v>
      </c>
      <c r="B226" s="519" t="s">
        <v>695</v>
      </c>
      <c r="C226" s="519" t="s">
        <v>111</v>
      </c>
      <c r="D226" s="519" t="s">
        <v>696</v>
      </c>
      <c r="E226" s="520">
        <v>6000</v>
      </c>
      <c r="F226" s="498" t="s">
        <v>1206</v>
      </c>
      <c r="G226" s="429" t="s">
        <v>1207</v>
      </c>
      <c r="H226" s="429" t="s">
        <v>1019</v>
      </c>
      <c r="I226" s="429" t="s">
        <v>700</v>
      </c>
      <c r="J226" s="519" t="s">
        <v>696</v>
      </c>
      <c r="K226" s="521">
        <v>5</v>
      </c>
      <c r="L226" s="521">
        <v>12</v>
      </c>
      <c r="M226" s="522">
        <v>75370</v>
      </c>
      <c r="N226" s="521">
        <v>2</v>
      </c>
      <c r="O226" s="521">
        <v>6</v>
      </c>
      <c r="P226" s="523">
        <v>36000</v>
      </c>
    </row>
    <row r="227" spans="1:16" x14ac:dyDescent="0.2">
      <c r="A227" s="518" t="s">
        <v>694</v>
      </c>
      <c r="B227" s="519" t="s">
        <v>695</v>
      </c>
      <c r="C227" s="519" t="s">
        <v>111</v>
      </c>
      <c r="D227" s="519" t="s">
        <v>696</v>
      </c>
      <c r="E227" s="520">
        <v>4000</v>
      </c>
      <c r="F227" s="498" t="s">
        <v>1208</v>
      </c>
      <c r="G227" s="429" t="s">
        <v>1209</v>
      </c>
      <c r="H227" s="429" t="s">
        <v>1210</v>
      </c>
      <c r="I227" s="429" t="s">
        <v>748</v>
      </c>
      <c r="J227" s="519" t="s">
        <v>696</v>
      </c>
      <c r="K227" s="521">
        <v>5</v>
      </c>
      <c r="L227" s="521">
        <v>12</v>
      </c>
      <c r="M227" s="522">
        <v>44133</v>
      </c>
      <c r="N227" s="521">
        <v>2</v>
      </c>
      <c r="O227" s="521">
        <v>6</v>
      </c>
      <c r="P227" s="523">
        <v>24000</v>
      </c>
    </row>
    <row r="228" spans="1:16" ht="22.5" x14ac:dyDescent="0.2">
      <c r="A228" s="518" t="s">
        <v>694</v>
      </c>
      <c r="B228" s="519" t="s">
        <v>695</v>
      </c>
      <c r="C228" s="519" t="s">
        <v>111</v>
      </c>
      <c r="D228" s="519" t="s">
        <v>696</v>
      </c>
      <c r="E228" s="520">
        <v>3500</v>
      </c>
      <c r="F228" s="498" t="s">
        <v>1211</v>
      </c>
      <c r="G228" s="429" t="s">
        <v>1212</v>
      </c>
      <c r="H228" s="429" t="s">
        <v>1026</v>
      </c>
      <c r="I228" s="429" t="s">
        <v>700</v>
      </c>
      <c r="J228" s="519" t="s">
        <v>696</v>
      </c>
      <c r="K228" s="521">
        <v>5</v>
      </c>
      <c r="L228" s="521">
        <v>12</v>
      </c>
      <c r="M228" s="522">
        <v>38617</v>
      </c>
      <c r="N228" s="521">
        <v>2</v>
      </c>
      <c r="O228" s="521">
        <v>6</v>
      </c>
      <c r="P228" s="523">
        <v>21000</v>
      </c>
    </row>
    <row r="229" spans="1:16" ht="22.5" x14ac:dyDescent="0.2">
      <c r="A229" s="518" t="s">
        <v>694</v>
      </c>
      <c r="B229" s="519" t="s">
        <v>695</v>
      </c>
      <c r="C229" s="519" t="s">
        <v>111</v>
      </c>
      <c r="D229" s="519" t="s">
        <v>718</v>
      </c>
      <c r="E229" s="520">
        <v>1500</v>
      </c>
      <c r="F229" s="498" t="s">
        <v>1213</v>
      </c>
      <c r="G229" s="429" t="s">
        <v>1214</v>
      </c>
      <c r="H229" s="429" t="s">
        <v>757</v>
      </c>
      <c r="I229" s="429" t="s">
        <v>1012</v>
      </c>
      <c r="J229" s="519" t="s">
        <v>718</v>
      </c>
      <c r="K229" s="521">
        <v>4</v>
      </c>
      <c r="L229" s="521">
        <v>6</v>
      </c>
      <c r="M229" s="522">
        <v>9350</v>
      </c>
      <c r="N229" s="521">
        <v>0</v>
      </c>
      <c r="O229" s="521">
        <v>0</v>
      </c>
      <c r="P229" s="523">
        <v>0</v>
      </c>
    </row>
    <row r="230" spans="1:16" x14ac:dyDescent="0.2">
      <c r="A230" s="518" t="s">
        <v>694</v>
      </c>
      <c r="B230" s="519" t="s">
        <v>695</v>
      </c>
      <c r="C230" s="519" t="s">
        <v>111</v>
      </c>
      <c r="D230" s="519" t="s">
        <v>696</v>
      </c>
      <c r="E230" s="520">
        <v>9000</v>
      </c>
      <c r="F230" s="498" t="s">
        <v>1215</v>
      </c>
      <c r="G230" s="429" t="s">
        <v>1216</v>
      </c>
      <c r="H230" s="429" t="s">
        <v>1217</v>
      </c>
      <c r="I230" s="429" t="s">
        <v>700</v>
      </c>
      <c r="J230" s="519" t="s">
        <v>696</v>
      </c>
      <c r="K230" s="521">
        <v>0</v>
      </c>
      <c r="L230" s="521">
        <v>0</v>
      </c>
      <c r="M230" s="522">
        <v>0</v>
      </c>
      <c r="N230" s="521">
        <v>2</v>
      </c>
      <c r="O230" s="521">
        <v>4</v>
      </c>
      <c r="P230" s="523">
        <v>35100</v>
      </c>
    </row>
    <row r="231" spans="1:16" x14ac:dyDescent="0.2">
      <c r="A231" s="518" t="s">
        <v>694</v>
      </c>
      <c r="B231" s="519" t="s">
        <v>695</v>
      </c>
      <c r="C231" s="519" t="s">
        <v>111</v>
      </c>
      <c r="D231" s="519" t="s">
        <v>696</v>
      </c>
      <c r="E231" s="520">
        <v>9000</v>
      </c>
      <c r="F231" s="498" t="s">
        <v>1218</v>
      </c>
      <c r="G231" s="429" t="s">
        <v>1219</v>
      </c>
      <c r="H231" s="429" t="s">
        <v>703</v>
      </c>
      <c r="I231" s="429" t="s">
        <v>700</v>
      </c>
      <c r="J231" s="519" t="s">
        <v>696</v>
      </c>
      <c r="K231" s="521">
        <v>4</v>
      </c>
      <c r="L231" s="521">
        <v>12</v>
      </c>
      <c r="M231" s="522">
        <v>108470</v>
      </c>
      <c r="N231" s="521">
        <v>1</v>
      </c>
      <c r="O231" s="521">
        <v>6</v>
      </c>
      <c r="P231" s="523">
        <v>53083</v>
      </c>
    </row>
    <row r="232" spans="1:16" x14ac:dyDescent="0.2">
      <c r="A232" s="518" t="s">
        <v>694</v>
      </c>
      <c r="B232" s="519" t="s">
        <v>695</v>
      </c>
      <c r="C232" s="519" t="s">
        <v>111</v>
      </c>
      <c r="D232" s="519" t="s">
        <v>696</v>
      </c>
      <c r="E232" s="520">
        <v>10000</v>
      </c>
      <c r="F232" s="498" t="s">
        <v>1220</v>
      </c>
      <c r="G232" s="429" t="s">
        <v>1221</v>
      </c>
      <c r="H232" s="429" t="s">
        <v>769</v>
      </c>
      <c r="I232" s="429" t="s">
        <v>700</v>
      </c>
      <c r="J232" s="519" t="s">
        <v>696</v>
      </c>
      <c r="K232" s="521">
        <v>6</v>
      </c>
      <c r="L232" s="521">
        <v>12</v>
      </c>
      <c r="M232" s="522">
        <v>119170</v>
      </c>
      <c r="N232" s="521">
        <v>0</v>
      </c>
      <c r="O232" s="521">
        <v>0</v>
      </c>
      <c r="P232" s="523">
        <v>0</v>
      </c>
    </row>
    <row r="233" spans="1:16" x14ac:dyDescent="0.2">
      <c r="A233" s="518" t="s">
        <v>694</v>
      </c>
      <c r="B233" s="519" t="s">
        <v>695</v>
      </c>
      <c r="C233" s="519" t="s">
        <v>111</v>
      </c>
      <c r="D233" s="519" t="s">
        <v>696</v>
      </c>
      <c r="E233" s="520">
        <v>7000</v>
      </c>
      <c r="F233" s="498" t="s">
        <v>1222</v>
      </c>
      <c r="G233" s="429" t="s">
        <v>1223</v>
      </c>
      <c r="H233" s="429" t="s">
        <v>712</v>
      </c>
      <c r="I233" s="429" t="s">
        <v>700</v>
      </c>
      <c r="J233" s="519" t="s">
        <v>696</v>
      </c>
      <c r="K233" s="521">
        <v>6</v>
      </c>
      <c r="L233" s="521">
        <v>12</v>
      </c>
      <c r="M233" s="522">
        <v>86403</v>
      </c>
      <c r="N233" s="521">
        <v>0</v>
      </c>
      <c r="O233" s="521">
        <v>0</v>
      </c>
      <c r="P233" s="523">
        <v>0</v>
      </c>
    </row>
    <row r="234" spans="1:16" x14ac:dyDescent="0.2">
      <c r="A234" s="518" t="s">
        <v>694</v>
      </c>
      <c r="B234" s="519" t="s">
        <v>695</v>
      </c>
      <c r="C234" s="519" t="s">
        <v>111</v>
      </c>
      <c r="D234" s="519" t="s">
        <v>723</v>
      </c>
      <c r="E234" s="520">
        <v>1500</v>
      </c>
      <c r="F234" s="498" t="s">
        <v>1224</v>
      </c>
      <c r="G234" s="429" t="s">
        <v>1225</v>
      </c>
      <c r="H234" s="429"/>
      <c r="I234" s="429" t="s">
        <v>726</v>
      </c>
      <c r="J234" s="519" t="s">
        <v>723</v>
      </c>
      <c r="K234" s="521">
        <v>2</v>
      </c>
      <c r="L234" s="521">
        <v>3</v>
      </c>
      <c r="M234" s="522">
        <v>4500</v>
      </c>
      <c r="N234" s="521">
        <v>0</v>
      </c>
      <c r="O234" s="521">
        <v>0</v>
      </c>
      <c r="P234" s="523">
        <v>0</v>
      </c>
    </row>
    <row r="235" spans="1:16" ht="22.5" x14ac:dyDescent="0.2">
      <c r="A235" s="518" t="s">
        <v>694</v>
      </c>
      <c r="B235" s="519" t="s">
        <v>695</v>
      </c>
      <c r="C235" s="519" t="s">
        <v>111</v>
      </c>
      <c r="D235" s="519" t="s">
        <v>696</v>
      </c>
      <c r="E235" s="520">
        <v>2000</v>
      </c>
      <c r="F235" s="498" t="s">
        <v>1226</v>
      </c>
      <c r="G235" s="429" t="s">
        <v>1227</v>
      </c>
      <c r="H235" s="429" t="s">
        <v>871</v>
      </c>
      <c r="I235" s="429" t="s">
        <v>737</v>
      </c>
      <c r="J235" s="519" t="s">
        <v>696</v>
      </c>
      <c r="K235" s="521">
        <v>5</v>
      </c>
      <c r="L235" s="521">
        <v>12</v>
      </c>
      <c r="M235" s="522">
        <v>22067</v>
      </c>
      <c r="N235" s="521">
        <v>2</v>
      </c>
      <c r="O235" s="521">
        <v>6</v>
      </c>
      <c r="P235" s="523">
        <v>12000</v>
      </c>
    </row>
    <row r="236" spans="1:16" x14ac:dyDescent="0.2">
      <c r="A236" s="518" t="s">
        <v>694</v>
      </c>
      <c r="B236" s="519" t="s">
        <v>695</v>
      </c>
      <c r="C236" s="519" t="s">
        <v>111</v>
      </c>
      <c r="D236" s="519" t="s">
        <v>696</v>
      </c>
      <c r="E236" s="520">
        <v>12000</v>
      </c>
      <c r="F236" s="498" t="s">
        <v>1228</v>
      </c>
      <c r="G236" s="429" t="s">
        <v>1229</v>
      </c>
      <c r="H236" s="429" t="s">
        <v>712</v>
      </c>
      <c r="I236" s="429" t="s">
        <v>700</v>
      </c>
      <c r="J236" s="519" t="s">
        <v>696</v>
      </c>
      <c r="K236" s="521">
        <v>5</v>
      </c>
      <c r="L236" s="521">
        <v>12</v>
      </c>
      <c r="M236" s="522">
        <v>141570</v>
      </c>
      <c r="N236" s="521">
        <v>2</v>
      </c>
      <c r="O236" s="521">
        <v>6</v>
      </c>
      <c r="P236" s="523">
        <v>71083</v>
      </c>
    </row>
    <row r="237" spans="1:16" x14ac:dyDescent="0.2">
      <c r="A237" s="518" t="s">
        <v>694</v>
      </c>
      <c r="B237" s="519" t="s">
        <v>695</v>
      </c>
      <c r="C237" s="519" t="s">
        <v>111</v>
      </c>
      <c r="D237" s="519" t="s">
        <v>696</v>
      </c>
      <c r="E237" s="520">
        <v>6500</v>
      </c>
      <c r="F237" s="498" t="s">
        <v>1230</v>
      </c>
      <c r="G237" s="429" t="s">
        <v>1231</v>
      </c>
      <c r="H237" s="429" t="s">
        <v>712</v>
      </c>
      <c r="I237" s="429" t="s">
        <v>700</v>
      </c>
      <c r="J237" s="519" t="s">
        <v>696</v>
      </c>
      <c r="K237" s="521">
        <v>0</v>
      </c>
      <c r="L237" s="521">
        <v>0</v>
      </c>
      <c r="M237" s="522">
        <v>0</v>
      </c>
      <c r="N237" s="521">
        <v>3</v>
      </c>
      <c r="O237" s="521">
        <v>5</v>
      </c>
      <c r="P237" s="523">
        <v>35967</v>
      </c>
    </row>
    <row r="238" spans="1:16" ht="22.5" x14ac:dyDescent="0.2">
      <c r="A238" s="518" t="s">
        <v>694</v>
      </c>
      <c r="B238" s="519" t="s">
        <v>695</v>
      </c>
      <c r="C238" s="519" t="s">
        <v>111</v>
      </c>
      <c r="D238" s="519" t="s">
        <v>696</v>
      </c>
      <c r="E238" s="520">
        <v>6500</v>
      </c>
      <c r="F238" s="498" t="s">
        <v>1232</v>
      </c>
      <c r="G238" s="429" t="s">
        <v>1233</v>
      </c>
      <c r="H238" s="429" t="s">
        <v>699</v>
      </c>
      <c r="I238" s="429" t="s">
        <v>700</v>
      </c>
      <c r="J238" s="519" t="s">
        <v>696</v>
      </c>
      <c r="K238" s="521">
        <v>1</v>
      </c>
      <c r="L238" s="521">
        <v>3</v>
      </c>
      <c r="M238" s="522">
        <v>19500</v>
      </c>
      <c r="N238" s="521">
        <v>0</v>
      </c>
      <c r="O238" s="521">
        <v>0</v>
      </c>
      <c r="P238" s="523">
        <v>0</v>
      </c>
    </row>
    <row r="239" spans="1:16" ht="22.5" x14ac:dyDescent="0.2">
      <c r="A239" s="518" t="s">
        <v>694</v>
      </c>
      <c r="B239" s="519" t="s">
        <v>695</v>
      </c>
      <c r="C239" s="519" t="s">
        <v>111</v>
      </c>
      <c r="D239" s="519" t="s">
        <v>696</v>
      </c>
      <c r="E239" s="520">
        <v>4500</v>
      </c>
      <c r="F239" s="498" t="s">
        <v>1234</v>
      </c>
      <c r="G239" s="429" t="s">
        <v>1235</v>
      </c>
      <c r="H239" s="429" t="s">
        <v>871</v>
      </c>
      <c r="I239" s="429" t="s">
        <v>904</v>
      </c>
      <c r="J239" s="519" t="s">
        <v>696</v>
      </c>
      <c r="K239" s="521">
        <v>4</v>
      </c>
      <c r="L239" s="521">
        <v>12</v>
      </c>
      <c r="M239" s="522">
        <v>49650</v>
      </c>
      <c r="N239" s="521">
        <v>2</v>
      </c>
      <c r="O239" s="521">
        <v>6</v>
      </c>
      <c r="P239" s="523">
        <v>27000</v>
      </c>
    </row>
    <row r="240" spans="1:16" x14ac:dyDescent="0.2">
      <c r="A240" s="518" t="s">
        <v>694</v>
      </c>
      <c r="B240" s="519" t="s">
        <v>695</v>
      </c>
      <c r="C240" s="519" t="s">
        <v>765</v>
      </c>
      <c r="D240" s="519" t="s">
        <v>766</v>
      </c>
      <c r="E240" s="520">
        <v>15600</v>
      </c>
      <c r="F240" s="498" t="s">
        <v>1236</v>
      </c>
      <c r="G240" s="429" t="s">
        <v>1237</v>
      </c>
      <c r="H240" s="429" t="s">
        <v>712</v>
      </c>
      <c r="I240" s="429" t="s">
        <v>700</v>
      </c>
      <c r="J240" s="519" t="s">
        <v>766</v>
      </c>
      <c r="K240" s="521">
        <v>0</v>
      </c>
      <c r="L240" s="521">
        <v>0</v>
      </c>
      <c r="M240" s="522">
        <v>0</v>
      </c>
      <c r="N240" s="521">
        <v>1</v>
      </c>
      <c r="O240" s="521">
        <v>6</v>
      </c>
      <c r="P240" s="523">
        <v>90603</v>
      </c>
    </row>
    <row r="241" spans="1:16" x14ac:dyDescent="0.2">
      <c r="A241" s="518" t="s">
        <v>694</v>
      </c>
      <c r="B241" s="519" t="s">
        <v>695</v>
      </c>
      <c r="C241" s="519" t="s">
        <v>111</v>
      </c>
      <c r="D241" s="519" t="s">
        <v>696</v>
      </c>
      <c r="E241" s="520">
        <v>8500</v>
      </c>
      <c r="F241" s="498" t="s">
        <v>1238</v>
      </c>
      <c r="G241" s="429" t="s">
        <v>1239</v>
      </c>
      <c r="H241" s="429" t="s">
        <v>1217</v>
      </c>
      <c r="I241" s="429" t="s">
        <v>700</v>
      </c>
      <c r="J241" s="519" t="s">
        <v>696</v>
      </c>
      <c r="K241" s="521">
        <v>5</v>
      </c>
      <c r="L241" s="521">
        <v>12</v>
      </c>
      <c r="M241" s="522">
        <v>102953</v>
      </c>
      <c r="N241" s="521">
        <v>2</v>
      </c>
      <c r="O241" s="521">
        <v>6</v>
      </c>
      <c r="P241" s="523">
        <v>50083</v>
      </c>
    </row>
    <row r="242" spans="1:16" x14ac:dyDescent="0.2">
      <c r="A242" s="518" t="s">
        <v>694</v>
      </c>
      <c r="B242" s="519" t="s">
        <v>695</v>
      </c>
      <c r="C242" s="519" t="s">
        <v>111</v>
      </c>
      <c r="D242" s="519" t="s">
        <v>723</v>
      </c>
      <c r="E242" s="520">
        <v>1500</v>
      </c>
      <c r="F242" s="498" t="s">
        <v>1240</v>
      </c>
      <c r="G242" s="429" t="s">
        <v>1241</v>
      </c>
      <c r="H242" s="429"/>
      <c r="I242" s="429" t="s">
        <v>726</v>
      </c>
      <c r="J242" s="519" t="s">
        <v>723</v>
      </c>
      <c r="K242" s="521">
        <v>6</v>
      </c>
      <c r="L242" s="521">
        <v>12</v>
      </c>
      <c r="M242" s="522">
        <v>16550</v>
      </c>
      <c r="N242" s="521">
        <v>2</v>
      </c>
      <c r="O242" s="521">
        <v>6</v>
      </c>
      <c r="P242" s="523">
        <v>9000</v>
      </c>
    </row>
    <row r="243" spans="1:16" x14ac:dyDescent="0.2">
      <c r="A243" s="518" t="s">
        <v>694</v>
      </c>
      <c r="B243" s="519" t="s">
        <v>695</v>
      </c>
      <c r="C243" s="519" t="s">
        <v>111</v>
      </c>
      <c r="D243" s="519" t="s">
        <v>723</v>
      </c>
      <c r="E243" s="520">
        <v>3500</v>
      </c>
      <c r="F243" s="498" t="s">
        <v>1242</v>
      </c>
      <c r="G243" s="429" t="s">
        <v>1243</v>
      </c>
      <c r="H243" s="429"/>
      <c r="I243" s="429" t="s">
        <v>726</v>
      </c>
      <c r="J243" s="519" t="s">
        <v>723</v>
      </c>
      <c r="K243" s="521">
        <v>5</v>
      </c>
      <c r="L243" s="521">
        <v>12</v>
      </c>
      <c r="M243" s="522">
        <v>38617</v>
      </c>
      <c r="N243" s="521">
        <v>2</v>
      </c>
      <c r="O243" s="521">
        <v>6</v>
      </c>
      <c r="P243" s="523">
        <v>21000</v>
      </c>
    </row>
    <row r="244" spans="1:16" x14ac:dyDescent="0.2">
      <c r="A244" s="518" t="s">
        <v>694</v>
      </c>
      <c r="B244" s="519" t="s">
        <v>695</v>
      </c>
      <c r="C244" s="519" t="s">
        <v>111</v>
      </c>
      <c r="D244" s="519" t="s">
        <v>696</v>
      </c>
      <c r="E244" s="520">
        <v>9000</v>
      </c>
      <c r="F244" s="498" t="s">
        <v>1244</v>
      </c>
      <c r="G244" s="429" t="s">
        <v>1245</v>
      </c>
      <c r="H244" s="429" t="s">
        <v>703</v>
      </c>
      <c r="I244" s="429" t="s">
        <v>700</v>
      </c>
      <c r="J244" s="519" t="s">
        <v>696</v>
      </c>
      <c r="K244" s="521">
        <v>4</v>
      </c>
      <c r="L244" s="521">
        <v>12</v>
      </c>
      <c r="M244" s="522">
        <v>108470</v>
      </c>
      <c r="N244" s="521">
        <v>1</v>
      </c>
      <c r="O244" s="521">
        <v>6</v>
      </c>
      <c r="P244" s="523">
        <v>53083</v>
      </c>
    </row>
    <row r="245" spans="1:16" ht="33.75" x14ac:dyDescent="0.2">
      <c r="A245" s="518" t="s">
        <v>694</v>
      </c>
      <c r="B245" s="519" t="s">
        <v>695</v>
      </c>
      <c r="C245" s="519" t="s">
        <v>111</v>
      </c>
      <c r="D245" s="519" t="s">
        <v>696</v>
      </c>
      <c r="E245" s="520">
        <v>3000</v>
      </c>
      <c r="F245" s="498" t="s">
        <v>1246</v>
      </c>
      <c r="G245" s="429" t="s">
        <v>1247</v>
      </c>
      <c r="H245" s="429" t="s">
        <v>1248</v>
      </c>
      <c r="I245" s="429" t="s">
        <v>748</v>
      </c>
      <c r="J245" s="519" t="s">
        <v>696</v>
      </c>
      <c r="K245" s="521">
        <v>0</v>
      </c>
      <c r="L245" s="521">
        <v>0</v>
      </c>
      <c r="M245" s="522">
        <v>0</v>
      </c>
      <c r="N245" s="521">
        <v>1</v>
      </c>
      <c r="O245" s="521">
        <v>1</v>
      </c>
      <c r="P245" s="523">
        <v>3900</v>
      </c>
    </row>
    <row r="246" spans="1:16" x14ac:dyDescent="0.2">
      <c r="A246" s="518" t="s">
        <v>694</v>
      </c>
      <c r="B246" s="519" t="s">
        <v>695</v>
      </c>
      <c r="C246" s="519" t="s">
        <v>111</v>
      </c>
      <c r="D246" s="519" t="s">
        <v>696</v>
      </c>
      <c r="E246" s="520">
        <v>4000</v>
      </c>
      <c r="F246" s="498" t="s">
        <v>1249</v>
      </c>
      <c r="G246" s="429" t="s">
        <v>1250</v>
      </c>
      <c r="H246" s="429" t="s">
        <v>706</v>
      </c>
      <c r="I246" s="429" t="s">
        <v>700</v>
      </c>
      <c r="J246" s="519" t="s">
        <v>696</v>
      </c>
      <c r="K246" s="521">
        <v>5</v>
      </c>
      <c r="L246" s="521">
        <v>12</v>
      </c>
      <c r="M246" s="522">
        <v>44133</v>
      </c>
      <c r="N246" s="521">
        <v>2</v>
      </c>
      <c r="O246" s="521">
        <v>6</v>
      </c>
      <c r="P246" s="523">
        <v>24000</v>
      </c>
    </row>
    <row r="247" spans="1:16" x14ac:dyDescent="0.2">
      <c r="A247" s="518" t="s">
        <v>694</v>
      </c>
      <c r="B247" s="519" t="s">
        <v>695</v>
      </c>
      <c r="C247" s="519" t="s">
        <v>111</v>
      </c>
      <c r="D247" s="519" t="s">
        <v>696</v>
      </c>
      <c r="E247" s="520">
        <v>8000</v>
      </c>
      <c r="F247" s="498" t="s">
        <v>1251</v>
      </c>
      <c r="G247" s="429" t="s">
        <v>1252</v>
      </c>
      <c r="H247" s="429" t="s">
        <v>894</v>
      </c>
      <c r="I247" s="429" t="s">
        <v>700</v>
      </c>
      <c r="J247" s="519" t="s">
        <v>696</v>
      </c>
      <c r="K247" s="521">
        <v>3</v>
      </c>
      <c r="L247" s="521">
        <v>3</v>
      </c>
      <c r="M247" s="522">
        <v>24800</v>
      </c>
      <c r="N247" s="521">
        <v>0</v>
      </c>
      <c r="O247" s="521">
        <v>0</v>
      </c>
      <c r="P247" s="523">
        <v>0</v>
      </c>
    </row>
    <row r="248" spans="1:16" x14ac:dyDescent="0.2">
      <c r="A248" s="518" t="s">
        <v>694</v>
      </c>
      <c r="B248" s="519" t="s">
        <v>695</v>
      </c>
      <c r="C248" s="519" t="s">
        <v>111</v>
      </c>
      <c r="D248" s="519" t="s">
        <v>718</v>
      </c>
      <c r="E248" s="520">
        <v>3000</v>
      </c>
      <c r="F248" s="498" t="s">
        <v>1253</v>
      </c>
      <c r="G248" s="429" t="s">
        <v>1254</v>
      </c>
      <c r="H248" s="429" t="s">
        <v>940</v>
      </c>
      <c r="I248" s="429" t="s">
        <v>722</v>
      </c>
      <c r="J248" s="519" t="s">
        <v>718</v>
      </c>
      <c r="K248" s="521">
        <v>0</v>
      </c>
      <c r="L248" s="521">
        <v>0</v>
      </c>
      <c r="M248" s="522">
        <v>0</v>
      </c>
      <c r="N248" s="521">
        <v>4</v>
      </c>
      <c r="O248" s="521">
        <v>5</v>
      </c>
      <c r="P248" s="523">
        <v>16700</v>
      </c>
    </row>
    <row r="249" spans="1:16" ht="22.5" x14ac:dyDescent="0.2">
      <c r="A249" s="518" t="s">
        <v>694</v>
      </c>
      <c r="B249" s="519" t="s">
        <v>695</v>
      </c>
      <c r="C249" s="519" t="s">
        <v>111</v>
      </c>
      <c r="D249" s="519" t="s">
        <v>696</v>
      </c>
      <c r="E249" s="520">
        <v>3000</v>
      </c>
      <c r="F249" s="498" t="s">
        <v>1255</v>
      </c>
      <c r="G249" s="429" t="s">
        <v>1256</v>
      </c>
      <c r="H249" s="429" t="s">
        <v>757</v>
      </c>
      <c r="I249" s="429" t="s">
        <v>748</v>
      </c>
      <c r="J249" s="519" t="s">
        <v>696</v>
      </c>
      <c r="K249" s="521">
        <v>6</v>
      </c>
      <c r="L249" s="521">
        <v>12</v>
      </c>
      <c r="M249" s="522">
        <v>33100</v>
      </c>
      <c r="N249" s="521">
        <v>2</v>
      </c>
      <c r="O249" s="521">
        <v>6</v>
      </c>
      <c r="P249" s="523">
        <v>18000</v>
      </c>
    </row>
    <row r="250" spans="1:16" x14ac:dyDescent="0.2">
      <c r="A250" s="518" t="s">
        <v>694</v>
      </c>
      <c r="B250" s="519" t="s">
        <v>695</v>
      </c>
      <c r="C250" s="519" t="s">
        <v>111</v>
      </c>
      <c r="D250" s="519" t="s">
        <v>696</v>
      </c>
      <c r="E250" s="520">
        <v>10500</v>
      </c>
      <c r="F250" s="498" t="s">
        <v>1257</v>
      </c>
      <c r="G250" s="429" t="s">
        <v>1258</v>
      </c>
      <c r="H250" s="429" t="s">
        <v>857</v>
      </c>
      <c r="I250" s="429" t="s">
        <v>700</v>
      </c>
      <c r="J250" s="519" t="s">
        <v>696</v>
      </c>
      <c r="K250" s="521">
        <v>5</v>
      </c>
      <c r="L250" s="521">
        <v>12</v>
      </c>
      <c r="M250" s="522">
        <v>125020</v>
      </c>
      <c r="N250" s="521">
        <v>2</v>
      </c>
      <c r="O250" s="521">
        <v>6</v>
      </c>
      <c r="P250" s="523">
        <v>62083</v>
      </c>
    </row>
    <row r="251" spans="1:16" x14ac:dyDescent="0.2">
      <c r="A251" s="518" t="s">
        <v>694</v>
      </c>
      <c r="B251" s="519" t="s">
        <v>695</v>
      </c>
      <c r="C251" s="519" t="s">
        <v>765</v>
      </c>
      <c r="D251" s="519" t="s">
        <v>766</v>
      </c>
      <c r="E251" s="520">
        <v>15600</v>
      </c>
      <c r="F251" s="498" t="s">
        <v>1259</v>
      </c>
      <c r="G251" s="429" t="s">
        <v>1260</v>
      </c>
      <c r="H251" s="429" t="s">
        <v>1261</v>
      </c>
      <c r="I251" s="429" t="s">
        <v>700</v>
      </c>
      <c r="J251" s="519" t="s">
        <v>766</v>
      </c>
      <c r="K251" s="521">
        <v>1</v>
      </c>
      <c r="L251" s="521">
        <v>2</v>
      </c>
      <c r="M251" s="522">
        <v>31200</v>
      </c>
      <c r="N251" s="521">
        <v>0</v>
      </c>
      <c r="O251" s="521">
        <v>0</v>
      </c>
      <c r="P251" s="523">
        <v>0</v>
      </c>
    </row>
    <row r="252" spans="1:16" x14ac:dyDescent="0.2">
      <c r="A252" s="518" t="s">
        <v>694</v>
      </c>
      <c r="B252" s="519" t="s">
        <v>695</v>
      </c>
      <c r="C252" s="519" t="s">
        <v>111</v>
      </c>
      <c r="D252" s="519" t="s">
        <v>696</v>
      </c>
      <c r="E252" s="520">
        <v>6000</v>
      </c>
      <c r="F252" s="498" t="s">
        <v>1262</v>
      </c>
      <c r="G252" s="429" t="s">
        <v>1263</v>
      </c>
      <c r="H252" s="429" t="s">
        <v>795</v>
      </c>
      <c r="I252" s="429" t="s">
        <v>748</v>
      </c>
      <c r="J252" s="519" t="s">
        <v>696</v>
      </c>
      <c r="K252" s="521">
        <v>1</v>
      </c>
      <c r="L252" s="521">
        <v>1</v>
      </c>
      <c r="M252" s="522">
        <v>6000</v>
      </c>
      <c r="N252" s="521">
        <v>0</v>
      </c>
      <c r="O252" s="521">
        <v>0</v>
      </c>
      <c r="P252" s="523">
        <v>0</v>
      </c>
    </row>
    <row r="253" spans="1:16" ht="33.75" x14ac:dyDescent="0.2">
      <c r="A253" s="518" t="s">
        <v>694</v>
      </c>
      <c r="B253" s="519" t="s">
        <v>695</v>
      </c>
      <c r="C253" s="519" t="s">
        <v>111</v>
      </c>
      <c r="D253" s="519" t="s">
        <v>718</v>
      </c>
      <c r="E253" s="520">
        <v>5000</v>
      </c>
      <c r="F253" s="498" t="s">
        <v>1264</v>
      </c>
      <c r="G253" s="429" t="s">
        <v>1265</v>
      </c>
      <c r="H253" s="429" t="s">
        <v>1266</v>
      </c>
      <c r="I253" s="429" t="s">
        <v>1267</v>
      </c>
      <c r="J253" s="519" t="s">
        <v>718</v>
      </c>
      <c r="K253" s="521">
        <v>5</v>
      </c>
      <c r="L253" s="521">
        <v>12</v>
      </c>
      <c r="M253" s="522">
        <v>64337</v>
      </c>
      <c r="N253" s="521">
        <v>2</v>
      </c>
      <c r="O253" s="521">
        <v>6</v>
      </c>
      <c r="P253" s="523">
        <v>30000</v>
      </c>
    </row>
    <row r="254" spans="1:16" ht="22.5" x14ac:dyDescent="0.2">
      <c r="A254" s="518" t="s">
        <v>694</v>
      </c>
      <c r="B254" s="519" t="s">
        <v>695</v>
      </c>
      <c r="C254" s="519" t="s">
        <v>111</v>
      </c>
      <c r="D254" s="519" t="s">
        <v>696</v>
      </c>
      <c r="E254" s="520">
        <v>9000</v>
      </c>
      <c r="F254" s="498" t="s">
        <v>1268</v>
      </c>
      <c r="G254" s="429" t="s">
        <v>1269</v>
      </c>
      <c r="H254" s="429" t="s">
        <v>699</v>
      </c>
      <c r="I254" s="429" t="s">
        <v>700</v>
      </c>
      <c r="J254" s="519" t="s">
        <v>696</v>
      </c>
      <c r="K254" s="521">
        <v>6</v>
      </c>
      <c r="L254" s="521">
        <v>12</v>
      </c>
      <c r="M254" s="522">
        <v>108470</v>
      </c>
      <c r="N254" s="521">
        <v>2</v>
      </c>
      <c r="O254" s="521">
        <v>6</v>
      </c>
      <c r="P254" s="523">
        <v>53083</v>
      </c>
    </row>
    <row r="255" spans="1:16" x14ac:dyDescent="0.2">
      <c r="A255" s="518" t="s">
        <v>694</v>
      </c>
      <c r="B255" s="519" t="s">
        <v>695</v>
      </c>
      <c r="C255" s="519" t="s">
        <v>111</v>
      </c>
      <c r="D255" s="519" t="s">
        <v>696</v>
      </c>
      <c r="E255" s="520">
        <v>9000</v>
      </c>
      <c r="F255" s="498" t="s">
        <v>1270</v>
      </c>
      <c r="G255" s="429" t="s">
        <v>1271</v>
      </c>
      <c r="H255" s="429" t="s">
        <v>712</v>
      </c>
      <c r="I255" s="429" t="s">
        <v>700</v>
      </c>
      <c r="J255" s="519" t="s">
        <v>696</v>
      </c>
      <c r="K255" s="521">
        <v>1</v>
      </c>
      <c r="L255" s="521">
        <v>3</v>
      </c>
      <c r="M255" s="522">
        <v>27000</v>
      </c>
      <c r="N255" s="521">
        <v>0</v>
      </c>
      <c r="O255" s="521">
        <v>0</v>
      </c>
      <c r="P255" s="523">
        <v>0</v>
      </c>
    </row>
    <row r="256" spans="1:16" ht="22.5" x14ac:dyDescent="0.2">
      <c r="A256" s="518" t="s">
        <v>694</v>
      </c>
      <c r="B256" s="519" t="s">
        <v>695</v>
      </c>
      <c r="C256" s="519" t="s">
        <v>111</v>
      </c>
      <c r="D256" s="519" t="s">
        <v>718</v>
      </c>
      <c r="E256" s="520">
        <v>2800</v>
      </c>
      <c r="F256" s="498" t="s">
        <v>1272</v>
      </c>
      <c r="G256" s="429" t="s">
        <v>1273</v>
      </c>
      <c r="H256" s="429" t="s">
        <v>871</v>
      </c>
      <c r="I256" s="429" t="s">
        <v>1274</v>
      </c>
      <c r="J256" s="519" t="s">
        <v>718</v>
      </c>
      <c r="K256" s="521">
        <v>6</v>
      </c>
      <c r="L256" s="521">
        <v>12</v>
      </c>
      <c r="M256" s="522">
        <v>30893</v>
      </c>
      <c r="N256" s="521">
        <v>2</v>
      </c>
      <c r="O256" s="521">
        <v>6</v>
      </c>
      <c r="P256" s="523">
        <v>16800</v>
      </c>
    </row>
    <row r="257" spans="1:16" x14ac:dyDescent="0.2">
      <c r="A257" s="518" t="s">
        <v>694</v>
      </c>
      <c r="B257" s="519" t="s">
        <v>695</v>
      </c>
      <c r="C257" s="519" t="s">
        <v>111</v>
      </c>
      <c r="D257" s="519" t="s">
        <v>696</v>
      </c>
      <c r="E257" s="520">
        <v>6000</v>
      </c>
      <c r="F257" s="498" t="s">
        <v>1275</v>
      </c>
      <c r="G257" s="429" t="s">
        <v>1276</v>
      </c>
      <c r="H257" s="429" t="s">
        <v>703</v>
      </c>
      <c r="I257" s="429" t="s">
        <v>700</v>
      </c>
      <c r="J257" s="519" t="s">
        <v>696</v>
      </c>
      <c r="K257" s="521">
        <v>4</v>
      </c>
      <c r="L257" s="521">
        <v>12</v>
      </c>
      <c r="M257" s="522">
        <v>75370</v>
      </c>
      <c r="N257" s="521">
        <v>0</v>
      </c>
      <c r="O257" s="521">
        <v>0</v>
      </c>
      <c r="P257" s="523">
        <v>0</v>
      </c>
    </row>
    <row r="258" spans="1:16" x14ac:dyDescent="0.2">
      <c r="A258" s="518" t="s">
        <v>694</v>
      </c>
      <c r="B258" s="519" t="s">
        <v>695</v>
      </c>
      <c r="C258" s="519" t="s">
        <v>111</v>
      </c>
      <c r="D258" s="519" t="s">
        <v>718</v>
      </c>
      <c r="E258" s="520">
        <v>3000</v>
      </c>
      <c r="F258" s="498" t="s">
        <v>1277</v>
      </c>
      <c r="G258" s="429" t="s">
        <v>1278</v>
      </c>
      <c r="H258" s="429" t="s">
        <v>721</v>
      </c>
      <c r="I258" s="429" t="s">
        <v>812</v>
      </c>
      <c r="J258" s="519" t="s">
        <v>718</v>
      </c>
      <c r="K258" s="521">
        <v>4</v>
      </c>
      <c r="L258" s="521">
        <v>12</v>
      </c>
      <c r="M258" s="522">
        <v>33100</v>
      </c>
      <c r="N258" s="521">
        <v>2</v>
      </c>
      <c r="O258" s="521">
        <v>6</v>
      </c>
      <c r="P258" s="523">
        <v>18000</v>
      </c>
    </row>
    <row r="259" spans="1:16" x14ac:dyDescent="0.2">
      <c r="A259" s="518" t="s">
        <v>694</v>
      </c>
      <c r="B259" s="519" t="s">
        <v>695</v>
      </c>
      <c r="C259" s="519" t="s">
        <v>111</v>
      </c>
      <c r="D259" s="519" t="s">
        <v>718</v>
      </c>
      <c r="E259" s="520">
        <v>3500</v>
      </c>
      <c r="F259" s="498" t="s">
        <v>1279</v>
      </c>
      <c r="G259" s="429" t="s">
        <v>1280</v>
      </c>
      <c r="H259" s="429" t="s">
        <v>795</v>
      </c>
      <c r="I259" s="429" t="s">
        <v>1281</v>
      </c>
      <c r="J259" s="519" t="s">
        <v>718</v>
      </c>
      <c r="K259" s="521">
        <v>6</v>
      </c>
      <c r="L259" s="521">
        <v>12</v>
      </c>
      <c r="M259" s="522">
        <v>38617</v>
      </c>
      <c r="N259" s="521">
        <v>2</v>
      </c>
      <c r="O259" s="521">
        <v>6</v>
      </c>
      <c r="P259" s="523">
        <v>21000</v>
      </c>
    </row>
    <row r="260" spans="1:16" x14ac:dyDescent="0.2">
      <c r="A260" s="518" t="s">
        <v>694</v>
      </c>
      <c r="B260" s="519" t="s">
        <v>695</v>
      </c>
      <c r="C260" s="519" t="s">
        <v>111</v>
      </c>
      <c r="D260" s="519" t="s">
        <v>696</v>
      </c>
      <c r="E260" s="520">
        <v>13000</v>
      </c>
      <c r="F260" s="498" t="s">
        <v>1282</v>
      </c>
      <c r="G260" s="429" t="s">
        <v>1283</v>
      </c>
      <c r="H260" s="429" t="s">
        <v>1284</v>
      </c>
      <c r="I260" s="429" t="s">
        <v>700</v>
      </c>
      <c r="J260" s="519" t="s">
        <v>696</v>
      </c>
      <c r="K260" s="521">
        <v>5</v>
      </c>
      <c r="L260" s="521">
        <v>12</v>
      </c>
      <c r="M260" s="522">
        <v>152603</v>
      </c>
      <c r="N260" s="521">
        <v>2</v>
      </c>
      <c r="O260" s="521">
        <v>6</v>
      </c>
      <c r="P260" s="523">
        <v>77083</v>
      </c>
    </row>
    <row r="261" spans="1:16" x14ac:dyDescent="0.2">
      <c r="A261" s="518" t="s">
        <v>694</v>
      </c>
      <c r="B261" s="519" t="s">
        <v>695</v>
      </c>
      <c r="C261" s="519" t="s">
        <v>111</v>
      </c>
      <c r="D261" s="519" t="s">
        <v>696</v>
      </c>
      <c r="E261" s="520">
        <v>2800</v>
      </c>
      <c r="F261" s="498" t="s">
        <v>1285</v>
      </c>
      <c r="G261" s="429" t="s">
        <v>1286</v>
      </c>
      <c r="H261" s="429" t="s">
        <v>1078</v>
      </c>
      <c r="I261" s="429" t="s">
        <v>748</v>
      </c>
      <c r="J261" s="519" t="s">
        <v>696</v>
      </c>
      <c r="K261" s="521">
        <v>3</v>
      </c>
      <c r="L261" s="521">
        <v>6</v>
      </c>
      <c r="M261" s="522">
        <v>16800</v>
      </c>
      <c r="N261" s="521">
        <v>0</v>
      </c>
      <c r="O261" s="521">
        <v>0</v>
      </c>
      <c r="P261" s="523">
        <v>0</v>
      </c>
    </row>
    <row r="262" spans="1:16" x14ac:dyDescent="0.2">
      <c r="A262" s="518" t="s">
        <v>694</v>
      </c>
      <c r="B262" s="519" t="s">
        <v>695</v>
      </c>
      <c r="C262" s="519" t="s">
        <v>111</v>
      </c>
      <c r="D262" s="519" t="s">
        <v>696</v>
      </c>
      <c r="E262" s="520">
        <v>5500</v>
      </c>
      <c r="F262" s="498" t="s">
        <v>1287</v>
      </c>
      <c r="G262" s="429" t="s">
        <v>1288</v>
      </c>
      <c r="H262" s="429" t="s">
        <v>894</v>
      </c>
      <c r="I262" s="429" t="s">
        <v>700</v>
      </c>
      <c r="J262" s="519" t="s">
        <v>696</v>
      </c>
      <c r="K262" s="521">
        <v>6</v>
      </c>
      <c r="L262" s="521">
        <v>12</v>
      </c>
      <c r="M262" s="522">
        <v>69853</v>
      </c>
      <c r="N262" s="521">
        <v>2</v>
      </c>
      <c r="O262" s="521">
        <v>6</v>
      </c>
      <c r="P262" s="523">
        <v>33000</v>
      </c>
    </row>
    <row r="263" spans="1:16" x14ac:dyDescent="0.2">
      <c r="A263" s="518" t="s">
        <v>694</v>
      </c>
      <c r="B263" s="519" t="s">
        <v>695</v>
      </c>
      <c r="C263" s="519" t="s">
        <v>111</v>
      </c>
      <c r="D263" s="519" t="s">
        <v>696</v>
      </c>
      <c r="E263" s="520">
        <v>6500</v>
      </c>
      <c r="F263" s="498" t="s">
        <v>1289</v>
      </c>
      <c r="G263" s="429" t="s">
        <v>1290</v>
      </c>
      <c r="H263" s="429" t="s">
        <v>881</v>
      </c>
      <c r="I263" s="429" t="s">
        <v>700</v>
      </c>
      <c r="J263" s="519" t="s">
        <v>696</v>
      </c>
      <c r="K263" s="521">
        <v>1</v>
      </c>
      <c r="L263" s="521">
        <v>3</v>
      </c>
      <c r="M263" s="522">
        <v>19500</v>
      </c>
      <c r="N263" s="521">
        <v>0</v>
      </c>
      <c r="O263" s="521">
        <v>0</v>
      </c>
      <c r="P263" s="523">
        <v>0</v>
      </c>
    </row>
    <row r="264" spans="1:16" x14ac:dyDescent="0.2">
      <c r="A264" s="518" t="s">
        <v>694</v>
      </c>
      <c r="B264" s="519" t="s">
        <v>695</v>
      </c>
      <c r="C264" s="519" t="s">
        <v>111</v>
      </c>
      <c r="D264" s="519" t="s">
        <v>696</v>
      </c>
      <c r="E264" s="520">
        <v>2500</v>
      </c>
      <c r="F264" s="498" t="s">
        <v>1291</v>
      </c>
      <c r="G264" s="429" t="s">
        <v>1292</v>
      </c>
      <c r="H264" s="429" t="s">
        <v>1293</v>
      </c>
      <c r="I264" s="429" t="s">
        <v>700</v>
      </c>
      <c r="J264" s="519" t="s">
        <v>696</v>
      </c>
      <c r="K264" s="521">
        <v>0</v>
      </c>
      <c r="L264" s="521">
        <v>0</v>
      </c>
      <c r="M264" s="522">
        <v>0</v>
      </c>
      <c r="N264" s="521">
        <v>4</v>
      </c>
      <c r="O264" s="521">
        <v>5</v>
      </c>
      <c r="P264" s="523">
        <v>13833</v>
      </c>
    </row>
    <row r="265" spans="1:16" x14ac:dyDescent="0.2">
      <c r="A265" s="518" t="s">
        <v>694</v>
      </c>
      <c r="B265" s="519" t="s">
        <v>695</v>
      </c>
      <c r="C265" s="519" t="s">
        <v>111</v>
      </c>
      <c r="D265" s="519" t="s">
        <v>696</v>
      </c>
      <c r="E265" s="520">
        <v>7000</v>
      </c>
      <c r="F265" s="498" t="s">
        <v>1294</v>
      </c>
      <c r="G265" s="429" t="s">
        <v>1295</v>
      </c>
      <c r="H265" s="429" t="s">
        <v>712</v>
      </c>
      <c r="I265" s="429" t="s">
        <v>700</v>
      </c>
      <c r="J265" s="519" t="s">
        <v>696</v>
      </c>
      <c r="K265" s="521">
        <v>0</v>
      </c>
      <c r="L265" s="521">
        <v>0</v>
      </c>
      <c r="M265" s="522">
        <v>0</v>
      </c>
      <c r="N265" s="521">
        <v>2</v>
      </c>
      <c r="O265" s="521">
        <v>5</v>
      </c>
      <c r="P265" s="523">
        <v>34067</v>
      </c>
    </row>
    <row r="266" spans="1:16" ht="22.5" x14ac:dyDescent="0.2">
      <c r="A266" s="518" t="s">
        <v>694</v>
      </c>
      <c r="B266" s="519" t="s">
        <v>695</v>
      </c>
      <c r="C266" s="519" t="s">
        <v>111</v>
      </c>
      <c r="D266" s="519" t="s">
        <v>696</v>
      </c>
      <c r="E266" s="520">
        <v>9000</v>
      </c>
      <c r="F266" s="498" t="s">
        <v>1296</v>
      </c>
      <c r="G266" s="429" t="s">
        <v>1297</v>
      </c>
      <c r="H266" s="429" t="s">
        <v>871</v>
      </c>
      <c r="I266" s="429" t="s">
        <v>904</v>
      </c>
      <c r="J266" s="519" t="s">
        <v>696</v>
      </c>
      <c r="K266" s="521">
        <v>1</v>
      </c>
      <c r="L266" s="521">
        <v>1</v>
      </c>
      <c r="M266" s="522">
        <v>9000</v>
      </c>
      <c r="N266" s="521">
        <v>0</v>
      </c>
      <c r="O266" s="521">
        <v>0</v>
      </c>
      <c r="P266" s="523">
        <v>0</v>
      </c>
    </row>
    <row r="267" spans="1:16" x14ac:dyDescent="0.2">
      <c r="A267" s="518" t="s">
        <v>694</v>
      </c>
      <c r="B267" s="519" t="s">
        <v>695</v>
      </c>
      <c r="C267" s="519" t="s">
        <v>111</v>
      </c>
      <c r="D267" s="519" t="s">
        <v>696</v>
      </c>
      <c r="E267" s="520">
        <v>8000</v>
      </c>
      <c r="F267" s="498" t="s">
        <v>1298</v>
      </c>
      <c r="G267" s="429" t="s">
        <v>1299</v>
      </c>
      <c r="H267" s="429" t="s">
        <v>857</v>
      </c>
      <c r="I267" s="429" t="s">
        <v>700</v>
      </c>
      <c r="J267" s="519" t="s">
        <v>696</v>
      </c>
      <c r="K267" s="521">
        <v>4</v>
      </c>
      <c r="L267" s="521">
        <v>12</v>
      </c>
      <c r="M267" s="522">
        <v>97437</v>
      </c>
      <c r="N267" s="521">
        <v>2</v>
      </c>
      <c r="O267" s="521">
        <v>6</v>
      </c>
      <c r="P267" s="523">
        <v>48000</v>
      </c>
    </row>
    <row r="268" spans="1:16" x14ac:dyDescent="0.2">
      <c r="A268" s="518" t="s">
        <v>694</v>
      </c>
      <c r="B268" s="519" t="s">
        <v>695</v>
      </c>
      <c r="C268" s="519" t="s">
        <v>111</v>
      </c>
      <c r="D268" s="519" t="s">
        <v>696</v>
      </c>
      <c r="E268" s="520">
        <v>5000</v>
      </c>
      <c r="F268" s="498" t="s">
        <v>1300</v>
      </c>
      <c r="G268" s="429" t="s">
        <v>1301</v>
      </c>
      <c r="H268" s="429" t="s">
        <v>1302</v>
      </c>
      <c r="I268" s="429" t="s">
        <v>700</v>
      </c>
      <c r="J268" s="519" t="s">
        <v>696</v>
      </c>
      <c r="K268" s="521">
        <v>5</v>
      </c>
      <c r="L268" s="521">
        <v>12</v>
      </c>
      <c r="M268" s="522">
        <v>64337</v>
      </c>
      <c r="N268" s="521">
        <v>2</v>
      </c>
      <c r="O268" s="521">
        <v>6</v>
      </c>
      <c r="P268" s="523">
        <v>30000</v>
      </c>
    </row>
    <row r="269" spans="1:16" ht="33.75" x14ac:dyDescent="0.2">
      <c r="A269" s="518" t="s">
        <v>694</v>
      </c>
      <c r="B269" s="519" t="s">
        <v>695</v>
      </c>
      <c r="C269" s="519" t="s">
        <v>111</v>
      </c>
      <c r="D269" s="519" t="s">
        <v>718</v>
      </c>
      <c r="E269" s="520">
        <v>3000</v>
      </c>
      <c r="F269" s="498" t="s">
        <v>1303</v>
      </c>
      <c r="G269" s="429" t="s">
        <v>1304</v>
      </c>
      <c r="H269" s="429" t="s">
        <v>1266</v>
      </c>
      <c r="I269" s="429" t="s">
        <v>1305</v>
      </c>
      <c r="J269" s="519" t="s">
        <v>718</v>
      </c>
      <c r="K269" s="521">
        <v>5</v>
      </c>
      <c r="L269" s="521">
        <v>12</v>
      </c>
      <c r="M269" s="522">
        <v>33100</v>
      </c>
      <c r="N269" s="521">
        <v>2</v>
      </c>
      <c r="O269" s="521">
        <v>6</v>
      </c>
      <c r="P269" s="523">
        <v>18000</v>
      </c>
    </row>
    <row r="270" spans="1:16" ht="22.5" x14ac:dyDescent="0.2">
      <c r="A270" s="518" t="s">
        <v>694</v>
      </c>
      <c r="B270" s="519" t="s">
        <v>695</v>
      </c>
      <c r="C270" s="519" t="s">
        <v>111</v>
      </c>
      <c r="D270" s="519" t="s">
        <v>696</v>
      </c>
      <c r="E270" s="520">
        <v>6500</v>
      </c>
      <c r="F270" s="498" t="s">
        <v>1306</v>
      </c>
      <c r="G270" s="429" t="s">
        <v>1307</v>
      </c>
      <c r="H270" s="429" t="s">
        <v>1308</v>
      </c>
      <c r="I270" s="429" t="s">
        <v>700</v>
      </c>
      <c r="J270" s="519" t="s">
        <v>696</v>
      </c>
      <c r="K270" s="521">
        <v>7</v>
      </c>
      <c r="L270" s="521">
        <v>10</v>
      </c>
      <c r="M270" s="522">
        <v>78503</v>
      </c>
      <c r="N270" s="521">
        <v>0</v>
      </c>
      <c r="O270" s="521">
        <v>0</v>
      </c>
      <c r="P270" s="523">
        <v>0</v>
      </c>
    </row>
    <row r="271" spans="1:16" ht="22.5" x14ac:dyDescent="0.2">
      <c r="A271" s="518" t="s">
        <v>694</v>
      </c>
      <c r="B271" s="519" t="s">
        <v>695</v>
      </c>
      <c r="C271" s="519" t="s">
        <v>111</v>
      </c>
      <c r="D271" s="519" t="s">
        <v>696</v>
      </c>
      <c r="E271" s="520">
        <v>6000</v>
      </c>
      <c r="F271" s="498" t="s">
        <v>1309</v>
      </c>
      <c r="G271" s="429" t="s">
        <v>1310</v>
      </c>
      <c r="H271" s="429" t="s">
        <v>699</v>
      </c>
      <c r="I271" s="429" t="s">
        <v>700</v>
      </c>
      <c r="J271" s="519" t="s">
        <v>696</v>
      </c>
      <c r="K271" s="521">
        <v>4</v>
      </c>
      <c r="L271" s="521">
        <v>12</v>
      </c>
      <c r="M271" s="522">
        <v>75370</v>
      </c>
      <c r="N271" s="521">
        <v>2</v>
      </c>
      <c r="O271" s="521">
        <v>6</v>
      </c>
      <c r="P271" s="523">
        <v>36000</v>
      </c>
    </row>
    <row r="272" spans="1:16" x14ac:dyDescent="0.2">
      <c r="A272" s="518" t="s">
        <v>694</v>
      </c>
      <c r="B272" s="519" t="s">
        <v>695</v>
      </c>
      <c r="C272" s="519" t="s">
        <v>111</v>
      </c>
      <c r="D272" s="519" t="s">
        <v>696</v>
      </c>
      <c r="E272" s="520">
        <v>8000</v>
      </c>
      <c r="F272" s="498" t="s">
        <v>1311</v>
      </c>
      <c r="G272" s="429" t="s">
        <v>1312</v>
      </c>
      <c r="H272" s="429" t="s">
        <v>1293</v>
      </c>
      <c r="I272" s="429" t="s">
        <v>700</v>
      </c>
      <c r="J272" s="519" t="s">
        <v>696</v>
      </c>
      <c r="K272" s="521">
        <v>1</v>
      </c>
      <c r="L272" s="521">
        <v>3</v>
      </c>
      <c r="M272" s="522">
        <v>24000</v>
      </c>
      <c r="N272" s="521">
        <v>0</v>
      </c>
      <c r="O272" s="521">
        <v>0</v>
      </c>
      <c r="P272" s="523">
        <v>0</v>
      </c>
    </row>
    <row r="273" spans="1:16" x14ac:dyDescent="0.2">
      <c r="A273" s="518" t="s">
        <v>694</v>
      </c>
      <c r="B273" s="519" t="s">
        <v>695</v>
      </c>
      <c r="C273" s="519" t="s">
        <v>111</v>
      </c>
      <c r="D273" s="519" t="s">
        <v>718</v>
      </c>
      <c r="E273" s="520">
        <v>1200</v>
      </c>
      <c r="F273" s="498" t="s">
        <v>1313</v>
      </c>
      <c r="G273" s="429" t="s">
        <v>1314</v>
      </c>
      <c r="H273" s="429" t="s">
        <v>1315</v>
      </c>
      <c r="I273" s="429" t="s">
        <v>1281</v>
      </c>
      <c r="J273" s="519" t="s">
        <v>718</v>
      </c>
      <c r="K273" s="521">
        <v>6</v>
      </c>
      <c r="L273" s="521">
        <v>12</v>
      </c>
      <c r="M273" s="522">
        <v>13240</v>
      </c>
      <c r="N273" s="521">
        <v>2</v>
      </c>
      <c r="O273" s="521">
        <v>6</v>
      </c>
      <c r="P273" s="523">
        <v>7200</v>
      </c>
    </row>
    <row r="274" spans="1:16" x14ac:dyDescent="0.2">
      <c r="A274" s="518" t="s">
        <v>694</v>
      </c>
      <c r="B274" s="519" t="s">
        <v>695</v>
      </c>
      <c r="C274" s="519" t="s">
        <v>111</v>
      </c>
      <c r="D274" s="519" t="s">
        <v>696</v>
      </c>
      <c r="E274" s="520">
        <v>12000</v>
      </c>
      <c r="F274" s="498" t="s">
        <v>1316</v>
      </c>
      <c r="G274" s="429" t="s">
        <v>1317</v>
      </c>
      <c r="H274" s="429" t="s">
        <v>769</v>
      </c>
      <c r="I274" s="429" t="s">
        <v>700</v>
      </c>
      <c r="J274" s="519" t="s">
        <v>696</v>
      </c>
      <c r="K274" s="521">
        <v>8</v>
      </c>
      <c r="L274" s="521">
        <v>10</v>
      </c>
      <c r="M274" s="522">
        <v>133570</v>
      </c>
      <c r="N274" s="521">
        <v>3</v>
      </c>
      <c r="O274" s="521">
        <v>6</v>
      </c>
      <c r="P274" s="523">
        <v>71083</v>
      </c>
    </row>
    <row r="275" spans="1:16" x14ac:dyDescent="0.2">
      <c r="A275" s="518" t="s">
        <v>694</v>
      </c>
      <c r="B275" s="519" t="s">
        <v>695</v>
      </c>
      <c r="C275" s="519" t="s">
        <v>111</v>
      </c>
      <c r="D275" s="519" t="s">
        <v>696</v>
      </c>
      <c r="E275" s="520">
        <v>8000</v>
      </c>
      <c r="F275" s="498" t="s">
        <v>1318</v>
      </c>
      <c r="G275" s="429" t="s">
        <v>1319</v>
      </c>
      <c r="H275" s="429" t="s">
        <v>712</v>
      </c>
      <c r="I275" s="429" t="s">
        <v>700</v>
      </c>
      <c r="J275" s="519" t="s">
        <v>696</v>
      </c>
      <c r="K275" s="521">
        <v>0</v>
      </c>
      <c r="L275" s="521">
        <v>0</v>
      </c>
      <c r="M275" s="522">
        <v>0</v>
      </c>
      <c r="N275" s="521">
        <v>3</v>
      </c>
      <c r="O275" s="521">
        <v>5</v>
      </c>
      <c r="P275" s="523">
        <v>44533</v>
      </c>
    </row>
    <row r="276" spans="1:16" x14ac:dyDescent="0.2">
      <c r="A276" s="518" t="s">
        <v>694</v>
      </c>
      <c r="B276" s="519" t="s">
        <v>695</v>
      </c>
      <c r="C276" s="519" t="s">
        <v>111</v>
      </c>
      <c r="D276" s="519" t="s">
        <v>696</v>
      </c>
      <c r="E276" s="520">
        <v>6500</v>
      </c>
      <c r="F276" s="498" t="s">
        <v>1320</v>
      </c>
      <c r="G276" s="429" t="s">
        <v>1321</v>
      </c>
      <c r="H276" s="429" t="s">
        <v>712</v>
      </c>
      <c r="I276" s="429" t="s">
        <v>700</v>
      </c>
      <c r="J276" s="519" t="s">
        <v>696</v>
      </c>
      <c r="K276" s="521">
        <v>0</v>
      </c>
      <c r="L276" s="521">
        <v>0</v>
      </c>
      <c r="M276" s="522">
        <v>0</v>
      </c>
      <c r="N276" s="521">
        <v>3</v>
      </c>
      <c r="O276" s="521">
        <v>5</v>
      </c>
      <c r="P276" s="523">
        <v>35967</v>
      </c>
    </row>
    <row r="277" spans="1:16" x14ac:dyDescent="0.2">
      <c r="A277" s="518" t="s">
        <v>694</v>
      </c>
      <c r="B277" s="519" t="s">
        <v>695</v>
      </c>
      <c r="C277" s="519" t="s">
        <v>111</v>
      </c>
      <c r="D277" s="519" t="s">
        <v>696</v>
      </c>
      <c r="E277" s="520">
        <v>8000</v>
      </c>
      <c r="F277" s="498" t="s">
        <v>1322</v>
      </c>
      <c r="G277" s="429" t="s">
        <v>1323</v>
      </c>
      <c r="H277" s="429" t="s">
        <v>857</v>
      </c>
      <c r="I277" s="429" t="s">
        <v>700</v>
      </c>
      <c r="J277" s="519" t="s">
        <v>696</v>
      </c>
      <c r="K277" s="521">
        <v>0</v>
      </c>
      <c r="L277" s="521">
        <v>0</v>
      </c>
      <c r="M277" s="522">
        <v>0</v>
      </c>
      <c r="N277" s="521">
        <v>2</v>
      </c>
      <c r="O277" s="521">
        <v>4</v>
      </c>
      <c r="P277" s="523">
        <v>35467</v>
      </c>
    </row>
    <row r="278" spans="1:16" x14ac:dyDescent="0.2">
      <c r="A278" s="518" t="s">
        <v>694</v>
      </c>
      <c r="B278" s="519" t="s">
        <v>695</v>
      </c>
      <c r="C278" s="519" t="s">
        <v>111</v>
      </c>
      <c r="D278" s="519" t="s">
        <v>696</v>
      </c>
      <c r="E278" s="520">
        <v>3000</v>
      </c>
      <c r="F278" s="498" t="s">
        <v>1324</v>
      </c>
      <c r="G278" s="429" t="s">
        <v>1325</v>
      </c>
      <c r="H278" s="429" t="s">
        <v>787</v>
      </c>
      <c r="I278" s="429" t="s">
        <v>748</v>
      </c>
      <c r="J278" s="519" t="s">
        <v>696</v>
      </c>
      <c r="K278" s="521">
        <v>4</v>
      </c>
      <c r="L278" s="521">
        <v>12</v>
      </c>
      <c r="M278" s="522">
        <v>33100</v>
      </c>
      <c r="N278" s="521">
        <v>2</v>
      </c>
      <c r="O278" s="521">
        <v>6</v>
      </c>
      <c r="P278" s="523">
        <v>18000</v>
      </c>
    </row>
    <row r="279" spans="1:16" x14ac:dyDescent="0.2">
      <c r="A279" s="518" t="s">
        <v>694</v>
      </c>
      <c r="B279" s="519" t="s">
        <v>695</v>
      </c>
      <c r="C279" s="519" t="s">
        <v>111</v>
      </c>
      <c r="D279" s="519" t="s">
        <v>696</v>
      </c>
      <c r="E279" s="520">
        <v>11000</v>
      </c>
      <c r="F279" s="498" t="s">
        <v>1326</v>
      </c>
      <c r="G279" s="429" t="s">
        <v>1327</v>
      </c>
      <c r="H279" s="429" t="s">
        <v>703</v>
      </c>
      <c r="I279" s="429" t="s">
        <v>700</v>
      </c>
      <c r="J279" s="519" t="s">
        <v>696</v>
      </c>
      <c r="K279" s="521">
        <v>4</v>
      </c>
      <c r="L279" s="521">
        <v>8</v>
      </c>
      <c r="M279" s="522">
        <v>98637</v>
      </c>
      <c r="N279" s="521">
        <v>0</v>
      </c>
      <c r="O279" s="521">
        <v>0</v>
      </c>
      <c r="P279" s="523">
        <v>0</v>
      </c>
    </row>
    <row r="280" spans="1:16" x14ac:dyDescent="0.2">
      <c r="A280" s="518" t="s">
        <v>694</v>
      </c>
      <c r="B280" s="519" t="s">
        <v>695</v>
      </c>
      <c r="C280" s="519" t="s">
        <v>111</v>
      </c>
      <c r="D280" s="519" t="s">
        <v>718</v>
      </c>
      <c r="E280" s="520">
        <v>2000</v>
      </c>
      <c r="F280" s="498" t="s">
        <v>1328</v>
      </c>
      <c r="G280" s="429" t="s">
        <v>1329</v>
      </c>
      <c r="H280" s="429"/>
      <c r="I280" s="429" t="s">
        <v>1073</v>
      </c>
      <c r="J280" s="519" t="s">
        <v>718</v>
      </c>
      <c r="K280" s="521">
        <v>4</v>
      </c>
      <c r="L280" s="521">
        <v>12</v>
      </c>
      <c r="M280" s="522">
        <v>22067</v>
      </c>
      <c r="N280" s="521">
        <v>2</v>
      </c>
      <c r="O280" s="521">
        <v>6</v>
      </c>
      <c r="P280" s="523">
        <v>12000</v>
      </c>
    </row>
    <row r="281" spans="1:16" x14ac:dyDescent="0.2">
      <c r="A281" s="518" t="s">
        <v>694</v>
      </c>
      <c r="B281" s="519" t="s">
        <v>695</v>
      </c>
      <c r="C281" s="519" t="s">
        <v>111</v>
      </c>
      <c r="D281" s="519" t="s">
        <v>696</v>
      </c>
      <c r="E281" s="520">
        <v>8000</v>
      </c>
      <c r="F281" s="498" t="s">
        <v>1330</v>
      </c>
      <c r="G281" s="429" t="s">
        <v>1331</v>
      </c>
      <c r="H281" s="429" t="s">
        <v>703</v>
      </c>
      <c r="I281" s="429" t="s">
        <v>700</v>
      </c>
      <c r="J281" s="519" t="s">
        <v>696</v>
      </c>
      <c r="K281" s="521">
        <v>4</v>
      </c>
      <c r="L281" s="521">
        <v>12</v>
      </c>
      <c r="M281" s="522">
        <v>97437</v>
      </c>
      <c r="N281" s="521">
        <v>3</v>
      </c>
      <c r="O281" s="521">
        <v>6</v>
      </c>
      <c r="P281" s="523">
        <v>48000</v>
      </c>
    </row>
    <row r="282" spans="1:16" x14ac:dyDescent="0.2">
      <c r="A282" s="518" t="s">
        <v>694</v>
      </c>
      <c r="B282" s="519" t="s">
        <v>695</v>
      </c>
      <c r="C282" s="519" t="s">
        <v>111</v>
      </c>
      <c r="D282" s="519" t="s">
        <v>696</v>
      </c>
      <c r="E282" s="520">
        <v>8000</v>
      </c>
      <c r="F282" s="498" t="s">
        <v>1332</v>
      </c>
      <c r="G282" s="429" t="s">
        <v>1333</v>
      </c>
      <c r="H282" s="429" t="s">
        <v>1334</v>
      </c>
      <c r="I282" s="429" t="s">
        <v>700</v>
      </c>
      <c r="J282" s="519" t="s">
        <v>696</v>
      </c>
      <c r="K282" s="521">
        <v>5</v>
      </c>
      <c r="L282" s="521">
        <v>12</v>
      </c>
      <c r="M282" s="522">
        <v>97437</v>
      </c>
      <c r="N282" s="521">
        <v>2</v>
      </c>
      <c r="O282" s="521">
        <v>6</v>
      </c>
      <c r="P282" s="523">
        <v>48000</v>
      </c>
    </row>
    <row r="283" spans="1:16" x14ac:dyDescent="0.2">
      <c r="A283" s="518" t="s">
        <v>694</v>
      </c>
      <c r="B283" s="519" t="s">
        <v>695</v>
      </c>
      <c r="C283" s="519" t="s">
        <v>111</v>
      </c>
      <c r="D283" s="519" t="s">
        <v>696</v>
      </c>
      <c r="E283" s="520">
        <v>8000</v>
      </c>
      <c r="F283" s="498" t="s">
        <v>1335</v>
      </c>
      <c r="G283" s="429" t="s">
        <v>1336</v>
      </c>
      <c r="H283" s="429" t="s">
        <v>1337</v>
      </c>
      <c r="I283" s="429" t="s">
        <v>700</v>
      </c>
      <c r="J283" s="519" t="s">
        <v>696</v>
      </c>
      <c r="K283" s="521">
        <v>5</v>
      </c>
      <c r="L283" s="521">
        <v>12</v>
      </c>
      <c r="M283" s="522">
        <v>97437</v>
      </c>
      <c r="N283" s="521">
        <v>2</v>
      </c>
      <c r="O283" s="521">
        <v>6</v>
      </c>
      <c r="P283" s="523">
        <v>48000</v>
      </c>
    </row>
    <row r="284" spans="1:16" x14ac:dyDescent="0.2">
      <c r="A284" s="518" t="s">
        <v>694</v>
      </c>
      <c r="B284" s="519" t="s">
        <v>695</v>
      </c>
      <c r="C284" s="519" t="s">
        <v>111</v>
      </c>
      <c r="D284" s="519" t="s">
        <v>696</v>
      </c>
      <c r="E284" s="520">
        <v>10000</v>
      </c>
      <c r="F284" s="498" t="s">
        <v>1338</v>
      </c>
      <c r="G284" s="429" t="s">
        <v>1339</v>
      </c>
      <c r="H284" s="429" t="s">
        <v>1337</v>
      </c>
      <c r="I284" s="429" t="s">
        <v>700</v>
      </c>
      <c r="J284" s="519" t="s">
        <v>696</v>
      </c>
      <c r="K284" s="521">
        <v>5</v>
      </c>
      <c r="L284" s="521">
        <v>12</v>
      </c>
      <c r="M284" s="522">
        <v>119503</v>
      </c>
      <c r="N284" s="521">
        <v>2</v>
      </c>
      <c r="O284" s="521">
        <v>6</v>
      </c>
      <c r="P284" s="523">
        <v>59083</v>
      </c>
    </row>
    <row r="285" spans="1:16" x14ac:dyDescent="0.2">
      <c r="A285" s="518" t="s">
        <v>694</v>
      </c>
      <c r="B285" s="519" t="s">
        <v>695</v>
      </c>
      <c r="C285" s="519" t="s">
        <v>111</v>
      </c>
      <c r="D285" s="519" t="s">
        <v>696</v>
      </c>
      <c r="E285" s="520">
        <v>10500</v>
      </c>
      <c r="F285" s="498" t="s">
        <v>1340</v>
      </c>
      <c r="G285" s="429" t="s">
        <v>1341</v>
      </c>
      <c r="H285" s="429" t="s">
        <v>712</v>
      </c>
      <c r="I285" s="429" t="s">
        <v>700</v>
      </c>
      <c r="J285" s="519" t="s">
        <v>696</v>
      </c>
      <c r="K285" s="521">
        <v>0</v>
      </c>
      <c r="L285" s="521">
        <v>0</v>
      </c>
      <c r="M285" s="522">
        <v>0</v>
      </c>
      <c r="N285" s="521">
        <v>3</v>
      </c>
      <c r="O285" s="521">
        <v>5</v>
      </c>
      <c r="P285" s="523">
        <v>57183</v>
      </c>
    </row>
    <row r="286" spans="1:16" x14ac:dyDescent="0.2">
      <c r="A286" s="518" t="s">
        <v>694</v>
      </c>
      <c r="B286" s="519" t="s">
        <v>695</v>
      </c>
      <c r="C286" s="519" t="s">
        <v>111</v>
      </c>
      <c r="D286" s="519" t="s">
        <v>696</v>
      </c>
      <c r="E286" s="520">
        <v>12500</v>
      </c>
      <c r="F286" s="498" t="s">
        <v>1342</v>
      </c>
      <c r="G286" s="429" t="s">
        <v>1343</v>
      </c>
      <c r="H286" s="429" t="s">
        <v>712</v>
      </c>
      <c r="I286" s="429" t="s">
        <v>700</v>
      </c>
      <c r="J286" s="519" t="s">
        <v>696</v>
      </c>
      <c r="K286" s="521">
        <v>4</v>
      </c>
      <c r="L286" s="521">
        <v>12</v>
      </c>
      <c r="M286" s="522">
        <v>147087</v>
      </c>
      <c r="N286" s="521">
        <v>2</v>
      </c>
      <c r="O286" s="521">
        <v>6</v>
      </c>
      <c r="P286" s="523">
        <v>74083</v>
      </c>
    </row>
    <row r="287" spans="1:16" x14ac:dyDescent="0.2">
      <c r="A287" s="518" t="s">
        <v>694</v>
      </c>
      <c r="B287" s="519" t="s">
        <v>695</v>
      </c>
      <c r="C287" s="519" t="s">
        <v>111</v>
      </c>
      <c r="D287" s="519" t="s">
        <v>696</v>
      </c>
      <c r="E287" s="520">
        <v>10000</v>
      </c>
      <c r="F287" s="498" t="s">
        <v>1344</v>
      </c>
      <c r="G287" s="429" t="s">
        <v>1345</v>
      </c>
      <c r="H287" s="429" t="s">
        <v>769</v>
      </c>
      <c r="I287" s="429" t="s">
        <v>700</v>
      </c>
      <c r="J287" s="519" t="s">
        <v>696</v>
      </c>
      <c r="K287" s="521">
        <v>6</v>
      </c>
      <c r="L287" s="521">
        <v>12</v>
      </c>
      <c r="M287" s="522">
        <v>119503</v>
      </c>
      <c r="N287" s="521">
        <v>3</v>
      </c>
      <c r="O287" s="521">
        <v>6</v>
      </c>
      <c r="P287" s="523">
        <v>59083</v>
      </c>
    </row>
    <row r="288" spans="1:16" x14ac:dyDescent="0.2">
      <c r="A288" s="518" t="s">
        <v>694</v>
      </c>
      <c r="B288" s="519" t="s">
        <v>695</v>
      </c>
      <c r="C288" s="519" t="s">
        <v>111</v>
      </c>
      <c r="D288" s="519" t="s">
        <v>696</v>
      </c>
      <c r="E288" s="520">
        <v>10000</v>
      </c>
      <c r="F288" s="498" t="s">
        <v>1346</v>
      </c>
      <c r="G288" s="429" t="s">
        <v>1347</v>
      </c>
      <c r="H288" s="429" t="s">
        <v>857</v>
      </c>
      <c r="I288" s="429" t="s">
        <v>700</v>
      </c>
      <c r="J288" s="519" t="s">
        <v>696</v>
      </c>
      <c r="K288" s="521">
        <v>3</v>
      </c>
      <c r="L288" s="521">
        <v>5</v>
      </c>
      <c r="M288" s="522">
        <v>65837</v>
      </c>
      <c r="N288" s="521">
        <v>0</v>
      </c>
      <c r="O288" s="521">
        <v>0</v>
      </c>
      <c r="P288" s="523">
        <v>0</v>
      </c>
    </row>
    <row r="289" spans="1:16" x14ac:dyDescent="0.2">
      <c r="A289" s="518" t="s">
        <v>694</v>
      </c>
      <c r="B289" s="519" t="s">
        <v>695</v>
      </c>
      <c r="C289" s="519" t="s">
        <v>111</v>
      </c>
      <c r="D289" s="519" t="s">
        <v>696</v>
      </c>
      <c r="E289" s="520">
        <v>14000</v>
      </c>
      <c r="F289" s="498" t="s">
        <v>1348</v>
      </c>
      <c r="G289" s="429" t="s">
        <v>1349</v>
      </c>
      <c r="H289" s="429" t="s">
        <v>747</v>
      </c>
      <c r="I289" s="429" t="s">
        <v>748</v>
      </c>
      <c r="J289" s="519" t="s">
        <v>696</v>
      </c>
      <c r="K289" s="521">
        <v>5</v>
      </c>
      <c r="L289" s="521">
        <v>12</v>
      </c>
      <c r="M289" s="522">
        <v>163637</v>
      </c>
      <c r="N289" s="521">
        <v>2</v>
      </c>
      <c r="O289" s="521">
        <v>6</v>
      </c>
      <c r="P289" s="523">
        <v>83083</v>
      </c>
    </row>
    <row r="290" spans="1:16" x14ac:dyDescent="0.2">
      <c r="A290" s="518" t="s">
        <v>694</v>
      </c>
      <c r="B290" s="519" t="s">
        <v>695</v>
      </c>
      <c r="C290" s="519" t="s">
        <v>765</v>
      </c>
      <c r="D290" s="519" t="s">
        <v>766</v>
      </c>
      <c r="E290" s="520">
        <v>15600</v>
      </c>
      <c r="F290" s="498" t="s">
        <v>1350</v>
      </c>
      <c r="G290" s="429" t="s">
        <v>1351</v>
      </c>
      <c r="H290" s="429" t="s">
        <v>712</v>
      </c>
      <c r="I290" s="429" t="s">
        <v>700</v>
      </c>
      <c r="J290" s="519" t="s">
        <v>766</v>
      </c>
      <c r="K290" s="521">
        <v>0</v>
      </c>
      <c r="L290" s="521">
        <v>0</v>
      </c>
      <c r="M290" s="522">
        <v>0</v>
      </c>
      <c r="N290" s="521">
        <v>1</v>
      </c>
      <c r="O290" s="521">
        <v>4</v>
      </c>
      <c r="P290" s="523">
        <v>61483</v>
      </c>
    </row>
    <row r="291" spans="1:16" x14ac:dyDescent="0.2">
      <c r="A291" s="518" t="s">
        <v>694</v>
      </c>
      <c r="B291" s="519" t="s">
        <v>695</v>
      </c>
      <c r="C291" s="519" t="s">
        <v>111</v>
      </c>
      <c r="D291" s="519" t="s">
        <v>696</v>
      </c>
      <c r="E291" s="520">
        <v>12000</v>
      </c>
      <c r="F291" s="498" t="s">
        <v>1352</v>
      </c>
      <c r="G291" s="429" t="s">
        <v>1353</v>
      </c>
      <c r="H291" s="429" t="s">
        <v>712</v>
      </c>
      <c r="I291" s="429" t="s">
        <v>700</v>
      </c>
      <c r="J291" s="519" t="s">
        <v>696</v>
      </c>
      <c r="K291" s="521">
        <v>7</v>
      </c>
      <c r="L291" s="521">
        <v>12</v>
      </c>
      <c r="M291" s="522">
        <v>141570</v>
      </c>
      <c r="N291" s="521">
        <v>2</v>
      </c>
      <c r="O291" s="521">
        <v>6</v>
      </c>
      <c r="P291" s="523">
        <v>71083</v>
      </c>
    </row>
    <row r="292" spans="1:16" x14ac:dyDescent="0.2">
      <c r="A292" s="518" t="s">
        <v>694</v>
      </c>
      <c r="B292" s="519" t="s">
        <v>695</v>
      </c>
      <c r="C292" s="519" t="s">
        <v>111</v>
      </c>
      <c r="D292" s="519" t="s">
        <v>723</v>
      </c>
      <c r="E292" s="520">
        <v>1800</v>
      </c>
      <c r="F292" s="498" t="s">
        <v>1354</v>
      </c>
      <c r="G292" s="429" t="s">
        <v>1355</v>
      </c>
      <c r="H292" s="429"/>
      <c r="I292" s="429" t="s">
        <v>726</v>
      </c>
      <c r="J292" s="519" t="s">
        <v>723</v>
      </c>
      <c r="K292" s="521">
        <v>5</v>
      </c>
      <c r="L292" s="521">
        <v>12</v>
      </c>
      <c r="M292" s="522">
        <v>19860</v>
      </c>
      <c r="N292" s="521">
        <v>2</v>
      </c>
      <c r="O292" s="521">
        <v>6</v>
      </c>
      <c r="P292" s="523">
        <v>10800</v>
      </c>
    </row>
    <row r="293" spans="1:16" x14ac:dyDescent="0.2">
      <c r="A293" s="518" t="s">
        <v>694</v>
      </c>
      <c r="B293" s="519" t="s">
        <v>695</v>
      </c>
      <c r="C293" s="519" t="s">
        <v>111</v>
      </c>
      <c r="D293" s="519" t="s">
        <v>696</v>
      </c>
      <c r="E293" s="520">
        <v>9000</v>
      </c>
      <c r="F293" s="498" t="s">
        <v>1356</v>
      </c>
      <c r="G293" s="429" t="s">
        <v>1357</v>
      </c>
      <c r="H293" s="429" t="s">
        <v>703</v>
      </c>
      <c r="I293" s="429" t="s">
        <v>700</v>
      </c>
      <c r="J293" s="519" t="s">
        <v>696</v>
      </c>
      <c r="K293" s="521">
        <v>1</v>
      </c>
      <c r="L293" s="521">
        <v>3</v>
      </c>
      <c r="M293" s="522">
        <v>27000</v>
      </c>
      <c r="N293" s="521">
        <v>0</v>
      </c>
      <c r="O293" s="521">
        <v>0</v>
      </c>
      <c r="P293" s="523">
        <v>0</v>
      </c>
    </row>
    <row r="294" spans="1:16" x14ac:dyDescent="0.2">
      <c r="A294" s="518" t="s">
        <v>694</v>
      </c>
      <c r="B294" s="519" t="s">
        <v>695</v>
      </c>
      <c r="C294" s="519" t="s">
        <v>111</v>
      </c>
      <c r="D294" s="519" t="s">
        <v>696</v>
      </c>
      <c r="E294" s="520">
        <v>9000</v>
      </c>
      <c r="F294" s="498" t="s">
        <v>1358</v>
      </c>
      <c r="G294" s="429" t="s">
        <v>1359</v>
      </c>
      <c r="H294" s="429" t="s">
        <v>712</v>
      </c>
      <c r="I294" s="429" t="s">
        <v>700</v>
      </c>
      <c r="J294" s="519" t="s">
        <v>696</v>
      </c>
      <c r="K294" s="521">
        <v>4</v>
      </c>
      <c r="L294" s="521">
        <v>12</v>
      </c>
      <c r="M294" s="522">
        <v>108470</v>
      </c>
      <c r="N294" s="521">
        <v>2</v>
      </c>
      <c r="O294" s="521">
        <v>6</v>
      </c>
      <c r="P294" s="523">
        <v>53083</v>
      </c>
    </row>
    <row r="295" spans="1:16" ht="22.5" x14ac:dyDescent="0.2">
      <c r="A295" s="518" t="s">
        <v>694</v>
      </c>
      <c r="B295" s="519" t="s">
        <v>695</v>
      </c>
      <c r="C295" s="519" t="s">
        <v>111</v>
      </c>
      <c r="D295" s="519" t="s">
        <v>718</v>
      </c>
      <c r="E295" s="520">
        <v>8500</v>
      </c>
      <c r="F295" s="498" t="s">
        <v>1360</v>
      </c>
      <c r="G295" s="429" t="s">
        <v>1361</v>
      </c>
      <c r="H295" s="429" t="s">
        <v>825</v>
      </c>
      <c r="I295" s="429" t="s">
        <v>722</v>
      </c>
      <c r="J295" s="519" t="s">
        <v>718</v>
      </c>
      <c r="K295" s="521">
        <v>1</v>
      </c>
      <c r="L295" s="521">
        <v>3</v>
      </c>
      <c r="M295" s="522">
        <v>25500</v>
      </c>
      <c r="N295" s="521">
        <v>0</v>
      </c>
      <c r="O295" s="521">
        <v>0</v>
      </c>
      <c r="P295" s="523">
        <v>0</v>
      </c>
    </row>
    <row r="296" spans="1:16" x14ac:dyDescent="0.2">
      <c r="A296" s="518" t="s">
        <v>694</v>
      </c>
      <c r="B296" s="519" t="s">
        <v>695</v>
      </c>
      <c r="C296" s="519" t="s">
        <v>111</v>
      </c>
      <c r="D296" s="519" t="s">
        <v>696</v>
      </c>
      <c r="E296" s="520">
        <v>7000</v>
      </c>
      <c r="F296" s="498" t="s">
        <v>1362</v>
      </c>
      <c r="G296" s="429" t="s">
        <v>1363</v>
      </c>
      <c r="H296" s="429" t="s">
        <v>760</v>
      </c>
      <c r="I296" s="429" t="s">
        <v>700</v>
      </c>
      <c r="J296" s="519" t="s">
        <v>696</v>
      </c>
      <c r="K296" s="521">
        <v>4</v>
      </c>
      <c r="L296" s="521">
        <v>12</v>
      </c>
      <c r="M296" s="522">
        <v>86403</v>
      </c>
      <c r="N296" s="521">
        <v>2</v>
      </c>
      <c r="O296" s="521">
        <v>6</v>
      </c>
      <c r="P296" s="523">
        <v>42000</v>
      </c>
    </row>
    <row r="297" spans="1:16" x14ac:dyDescent="0.2">
      <c r="A297" s="518" t="s">
        <v>694</v>
      </c>
      <c r="B297" s="519" t="s">
        <v>695</v>
      </c>
      <c r="C297" s="519" t="s">
        <v>111</v>
      </c>
      <c r="D297" s="519" t="s">
        <v>696</v>
      </c>
      <c r="E297" s="520">
        <v>5000</v>
      </c>
      <c r="F297" s="498" t="s">
        <v>1364</v>
      </c>
      <c r="G297" s="429" t="s">
        <v>1365</v>
      </c>
      <c r="H297" s="429" t="s">
        <v>769</v>
      </c>
      <c r="I297" s="429" t="s">
        <v>700</v>
      </c>
      <c r="J297" s="519" t="s">
        <v>696</v>
      </c>
      <c r="K297" s="521">
        <v>5</v>
      </c>
      <c r="L297" s="521">
        <v>12</v>
      </c>
      <c r="M297" s="522">
        <v>64337</v>
      </c>
      <c r="N297" s="521">
        <v>2</v>
      </c>
      <c r="O297" s="521">
        <v>6</v>
      </c>
      <c r="P297" s="523">
        <v>30000</v>
      </c>
    </row>
    <row r="298" spans="1:16" x14ac:dyDescent="0.2">
      <c r="A298" s="518" t="s">
        <v>694</v>
      </c>
      <c r="B298" s="519" t="s">
        <v>695</v>
      </c>
      <c r="C298" s="519" t="s">
        <v>111</v>
      </c>
      <c r="D298" s="519" t="s">
        <v>696</v>
      </c>
      <c r="E298" s="520">
        <v>12500</v>
      </c>
      <c r="F298" s="498" t="s">
        <v>1366</v>
      </c>
      <c r="G298" s="429" t="s">
        <v>1367</v>
      </c>
      <c r="H298" s="429" t="s">
        <v>712</v>
      </c>
      <c r="I298" s="429" t="s">
        <v>700</v>
      </c>
      <c r="J298" s="519" t="s">
        <v>696</v>
      </c>
      <c r="K298" s="521">
        <v>4</v>
      </c>
      <c r="L298" s="521">
        <v>12</v>
      </c>
      <c r="M298" s="522">
        <v>147087</v>
      </c>
      <c r="N298" s="521">
        <v>2</v>
      </c>
      <c r="O298" s="521">
        <v>6</v>
      </c>
      <c r="P298" s="523">
        <v>74083</v>
      </c>
    </row>
    <row r="299" spans="1:16" x14ac:dyDescent="0.2">
      <c r="A299" s="518" t="s">
        <v>694</v>
      </c>
      <c r="B299" s="519" t="s">
        <v>695</v>
      </c>
      <c r="C299" s="519" t="s">
        <v>111</v>
      </c>
      <c r="D299" s="519" t="s">
        <v>696</v>
      </c>
      <c r="E299" s="520">
        <v>6000</v>
      </c>
      <c r="F299" s="498" t="s">
        <v>1368</v>
      </c>
      <c r="G299" s="429" t="s">
        <v>1369</v>
      </c>
      <c r="H299" s="429" t="s">
        <v>1370</v>
      </c>
      <c r="I299" s="429" t="s">
        <v>700</v>
      </c>
      <c r="J299" s="519" t="s">
        <v>696</v>
      </c>
      <c r="K299" s="521">
        <v>4</v>
      </c>
      <c r="L299" s="521">
        <v>12</v>
      </c>
      <c r="M299" s="522">
        <v>75370</v>
      </c>
      <c r="N299" s="521">
        <v>2</v>
      </c>
      <c r="O299" s="521">
        <v>6</v>
      </c>
      <c r="P299" s="523">
        <v>36000</v>
      </c>
    </row>
    <row r="300" spans="1:16" x14ac:dyDescent="0.2">
      <c r="A300" s="518" t="s">
        <v>694</v>
      </c>
      <c r="B300" s="519" t="s">
        <v>695</v>
      </c>
      <c r="C300" s="519" t="s">
        <v>111</v>
      </c>
      <c r="D300" s="519" t="s">
        <v>696</v>
      </c>
      <c r="E300" s="520">
        <v>14500</v>
      </c>
      <c r="F300" s="498" t="s">
        <v>1371</v>
      </c>
      <c r="G300" s="429" t="s">
        <v>1372</v>
      </c>
      <c r="H300" s="429" t="s">
        <v>712</v>
      </c>
      <c r="I300" s="429" t="s">
        <v>700</v>
      </c>
      <c r="J300" s="519" t="s">
        <v>696</v>
      </c>
      <c r="K300" s="521">
        <v>4</v>
      </c>
      <c r="L300" s="521">
        <v>12</v>
      </c>
      <c r="M300" s="522">
        <v>169153</v>
      </c>
      <c r="N300" s="521">
        <v>1</v>
      </c>
      <c r="O300" s="521">
        <v>2</v>
      </c>
      <c r="P300" s="523">
        <v>36250</v>
      </c>
    </row>
    <row r="301" spans="1:16" ht="22.5" x14ac:dyDescent="0.2">
      <c r="A301" s="518" t="s">
        <v>694</v>
      </c>
      <c r="B301" s="519" t="s">
        <v>695</v>
      </c>
      <c r="C301" s="519" t="s">
        <v>111</v>
      </c>
      <c r="D301" s="519" t="s">
        <v>718</v>
      </c>
      <c r="E301" s="520">
        <v>3500</v>
      </c>
      <c r="F301" s="498" t="s">
        <v>1373</v>
      </c>
      <c r="G301" s="429" t="s">
        <v>1374</v>
      </c>
      <c r="H301" s="429" t="s">
        <v>825</v>
      </c>
      <c r="I301" s="429" t="s">
        <v>1375</v>
      </c>
      <c r="J301" s="519" t="s">
        <v>718</v>
      </c>
      <c r="K301" s="521">
        <v>6</v>
      </c>
      <c r="L301" s="521">
        <v>12</v>
      </c>
      <c r="M301" s="522">
        <v>38617</v>
      </c>
      <c r="N301" s="521">
        <v>2</v>
      </c>
      <c r="O301" s="521">
        <v>6</v>
      </c>
      <c r="P301" s="523">
        <v>21000</v>
      </c>
    </row>
    <row r="302" spans="1:16" x14ac:dyDescent="0.2">
      <c r="A302" s="518" t="s">
        <v>694</v>
      </c>
      <c r="B302" s="519" t="s">
        <v>695</v>
      </c>
      <c r="C302" s="519" t="s">
        <v>111</v>
      </c>
      <c r="D302" s="519" t="s">
        <v>723</v>
      </c>
      <c r="E302" s="520">
        <v>2500</v>
      </c>
      <c r="F302" s="498" t="s">
        <v>1376</v>
      </c>
      <c r="G302" s="429" t="s">
        <v>1377</v>
      </c>
      <c r="H302" s="429"/>
      <c r="I302" s="429" t="s">
        <v>726</v>
      </c>
      <c r="J302" s="519" t="s">
        <v>723</v>
      </c>
      <c r="K302" s="521">
        <v>4</v>
      </c>
      <c r="L302" s="521">
        <v>12</v>
      </c>
      <c r="M302" s="522">
        <v>27583</v>
      </c>
      <c r="N302" s="521">
        <v>2</v>
      </c>
      <c r="O302" s="521">
        <v>6</v>
      </c>
      <c r="P302" s="523">
        <v>15000</v>
      </c>
    </row>
    <row r="303" spans="1:16" x14ac:dyDescent="0.2">
      <c r="A303" s="518" t="s">
        <v>694</v>
      </c>
      <c r="B303" s="519" t="s">
        <v>695</v>
      </c>
      <c r="C303" s="519" t="s">
        <v>111</v>
      </c>
      <c r="D303" s="519" t="s">
        <v>696</v>
      </c>
      <c r="E303" s="520">
        <v>8000</v>
      </c>
      <c r="F303" s="498" t="s">
        <v>1378</v>
      </c>
      <c r="G303" s="429" t="s">
        <v>1379</v>
      </c>
      <c r="H303" s="429" t="s">
        <v>703</v>
      </c>
      <c r="I303" s="429" t="s">
        <v>700</v>
      </c>
      <c r="J303" s="519" t="s">
        <v>696</v>
      </c>
      <c r="K303" s="521">
        <v>0</v>
      </c>
      <c r="L303" s="521">
        <v>0</v>
      </c>
      <c r="M303" s="522">
        <v>0</v>
      </c>
      <c r="N303" s="521">
        <v>3</v>
      </c>
      <c r="O303" s="521">
        <v>5</v>
      </c>
      <c r="P303" s="523">
        <v>44533</v>
      </c>
    </row>
    <row r="304" spans="1:16" x14ac:dyDescent="0.2">
      <c r="A304" s="518" t="s">
        <v>694</v>
      </c>
      <c r="B304" s="519" t="s">
        <v>695</v>
      </c>
      <c r="C304" s="519" t="s">
        <v>111</v>
      </c>
      <c r="D304" s="519" t="s">
        <v>696</v>
      </c>
      <c r="E304" s="520">
        <v>9000</v>
      </c>
      <c r="F304" s="498" t="s">
        <v>1380</v>
      </c>
      <c r="G304" s="429" t="s">
        <v>1381</v>
      </c>
      <c r="H304" s="429" t="s">
        <v>881</v>
      </c>
      <c r="I304" s="429" t="s">
        <v>700</v>
      </c>
      <c r="J304" s="519" t="s">
        <v>696</v>
      </c>
      <c r="K304" s="521">
        <v>4</v>
      </c>
      <c r="L304" s="521">
        <v>12</v>
      </c>
      <c r="M304" s="522">
        <v>108470</v>
      </c>
      <c r="N304" s="521">
        <v>2</v>
      </c>
      <c r="O304" s="521">
        <v>6</v>
      </c>
      <c r="P304" s="523">
        <v>53083</v>
      </c>
    </row>
    <row r="305" spans="1:16" x14ac:dyDescent="0.2">
      <c r="A305" s="518" t="s">
        <v>694</v>
      </c>
      <c r="B305" s="519" t="s">
        <v>695</v>
      </c>
      <c r="C305" s="519" t="s">
        <v>111</v>
      </c>
      <c r="D305" s="519" t="s">
        <v>718</v>
      </c>
      <c r="E305" s="520">
        <v>2000</v>
      </c>
      <c r="F305" s="498" t="s">
        <v>1382</v>
      </c>
      <c r="G305" s="429" t="s">
        <v>1383</v>
      </c>
      <c r="H305" s="429" t="s">
        <v>894</v>
      </c>
      <c r="I305" s="429" t="s">
        <v>891</v>
      </c>
      <c r="J305" s="519" t="s">
        <v>718</v>
      </c>
      <c r="K305" s="521">
        <v>5</v>
      </c>
      <c r="L305" s="521">
        <v>12</v>
      </c>
      <c r="M305" s="522">
        <v>22067</v>
      </c>
      <c r="N305" s="521">
        <v>2</v>
      </c>
      <c r="O305" s="521">
        <v>6</v>
      </c>
      <c r="P305" s="523">
        <v>12000</v>
      </c>
    </row>
    <row r="306" spans="1:16" x14ac:dyDescent="0.2">
      <c r="A306" s="518" t="s">
        <v>694</v>
      </c>
      <c r="B306" s="519" t="s">
        <v>695</v>
      </c>
      <c r="C306" s="519" t="s">
        <v>111</v>
      </c>
      <c r="D306" s="519" t="s">
        <v>696</v>
      </c>
      <c r="E306" s="520">
        <v>5000</v>
      </c>
      <c r="F306" s="498" t="s">
        <v>1384</v>
      </c>
      <c r="G306" s="429" t="s">
        <v>1385</v>
      </c>
      <c r="H306" s="429" t="s">
        <v>703</v>
      </c>
      <c r="I306" s="429" t="s">
        <v>700</v>
      </c>
      <c r="J306" s="519" t="s">
        <v>696</v>
      </c>
      <c r="K306" s="521">
        <v>4</v>
      </c>
      <c r="L306" s="521">
        <v>12</v>
      </c>
      <c r="M306" s="522">
        <v>64337</v>
      </c>
      <c r="N306" s="521">
        <v>1</v>
      </c>
      <c r="O306" s="521">
        <v>6</v>
      </c>
      <c r="P306" s="523">
        <v>30000</v>
      </c>
    </row>
    <row r="307" spans="1:16" x14ac:dyDescent="0.2">
      <c r="A307" s="518" t="s">
        <v>694</v>
      </c>
      <c r="B307" s="519" t="s">
        <v>695</v>
      </c>
      <c r="C307" s="519" t="s">
        <v>111</v>
      </c>
      <c r="D307" s="519" t="s">
        <v>696</v>
      </c>
      <c r="E307" s="520">
        <v>5000</v>
      </c>
      <c r="F307" s="498" t="s">
        <v>1386</v>
      </c>
      <c r="G307" s="429" t="s">
        <v>1387</v>
      </c>
      <c r="H307" s="429" t="s">
        <v>747</v>
      </c>
      <c r="I307" s="429" t="s">
        <v>748</v>
      </c>
      <c r="J307" s="519" t="s">
        <v>696</v>
      </c>
      <c r="K307" s="521">
        <v>0</v>
      </c>
      <c r="L307" s="521">
        <v>0</v>
      </c>
      <c r="M307" s="522">
        <v>0</v>
      </c>
      <c r="N307" s="521">
        <v>3</v>
      </c>
      <c r="O307" s="521">
        <v>5</v>
      </c>
      <c r="P307" s="523">
        <v>27667</v>
      </c>
    </row>
    <row r="308" spans="1:16" ht="22.5" x14ac:dyDescent="0.2">
      <c r="A308" s="518" t="s">
        <v>694</v>
      </c>
      <c r="B308" s="519" t="s">
        <v>695</v>
      </c>
      <c r="C308" s="519" t="s">
        <v>111</v>
      </c>
      <c r="D308" s="519" t="s">
        <v>696</v>
      </c>
      <c r="E308" s="520">
        <v>11000</v>
      </c>
      <c r="F308" s="498" t="s">
        <v>1388</v>
      </c>
      <c r="G308" s="429" t="s">
        <v>1389</v>
      </c>
      <c r="H308" s="429" t="s">
        <v>699</v>
      </c>
      <c r="I308" s="429" t="s">
        <v>700</v>
      </c>
      <c r="J308" s="519" t="s">
        <v>696</v>
      </c>
      <c r="K308" s="521">
        <v>2</v>
      </c>
      <c r="L308" s="521">
        <v>4</v>
      </c>
      <c r="M308" s="522">
        <v>44000</v>
      </c>
      <c r="N308" s="521">
        <v>0</v>
      </c>
      <c r="O308" s="521">
        <v>0</v>
      </c>
      <c r="P308" s="523">
        <v>0</v>
      </c>
    </row>
    <row r="309" spans="1:16" x14ac:dyDescent="0.2">
      <c r="A309" s="518" t="s">
        <v>694</v>
      </c>
      <c r="B309" s="519" t="s">
        <v>695</v>
      </c>
      <c r="C309" s="519" t="s">
        <v>111</v>
      </c>
      <c r="D309" s="519" t="s">
        <v>696</v>
      </c>
      <c r="E309" s="520">
        <v>3500</v>
      </c>
      <c r="F309" s="498" t="s">
        <v>1390</v>
      </c>
      <c r="G309" s="429" t="s">
        <v>1391</v>
      </c>
      <c r="H309" s="429" t="s">
        <v>703</v>
      </c>
      <c r="I309" s="429" t="s">
        <v>700</v>
      </c>
      <c r="J309" s="519" t="s">
        <v>696</v>
      </c>
      <c r="K309" s="521">
        <v>0</v>
      </c>
      <c r="L309" s="521">
        <v>0</v>
      </c>
      <c r="M309" s="522">
        <v>0</v>
      </c>
      <c r="N309" s="521">
        <v>2</v>
      </c>
      <c r="O309" s="521">
        <v>6</v>
      </c>
      <c r="P309" s="523">
        <v>20417</v>
      </c>
    </row>
    <row r="310" spans="1:16" ht="22.5" x14ac:dyDescent="0.2">
      <c r="A310" s="518" t="s">
        <v>694</v>
      </c>
      <c r="B310" s="519" t="s">
        <v>695</v>
      </c>
      <c r="C310" s="519" t="s">
        <v>111</v>
      </c>
      <c r="D310" s="519" t="s">
        <v>696</v>
      </c>
      <c r="E310" s="520">
        <v>8000</v>
      </c>
      <c r="F310" s="498" t="s">
        <v>1392</v>
      </c>
      <c r="G310" s="429" t="s">
        <v>1393</v>
      </c>
      <c r="H310" s="429" t="s">
        <v>699</v>
      </c>
      <c r="I310" s="429" t="s">
        <v>700</v>
      </c>
      <c r="J310" s="519" t="s">
        <v>696</v>
      </c>
      <c r="K310" s="521">
        <v>0</v>
      </c>
      <c r="L310" s="521">
        <v>0</v>
      </c>
      <c r="M310" s="522">
        <v>0</v>
      </c>
      <c r="N310" s="521">
        <v>3</v>
      </c>
      <c r="O310" s="521">
        <v>5</v>
      </c>
      <c r="P310" s="523">
        <v>44000</v>
      </c>
    </row>
    <row r="311" spans="1:16" x14ac:dyDescent="0.2">
      <c r="A311" s="518" t="s">
        <v>694</v>
      </c>
      <c r="B311" s="519" t="s">
        <v>695</v>
      </c>
      <c r="C311" s="519" t="s">
        <v>111</v>
      </c>
      <c r="D311" s="519" t="s">
        <v>696</v>
      </c>
      <c r="E311" s="520">
        <v>7500</v>
      </c>
      <c r="F311" s="498" t="s">
        <v>1394</v>
      </c>
      <c r="G311" s="429" t="s">
        <v>1395</v>
      </c>
      <c r="H311" s="429" t="s">
        <v>857</v>
      </c>
      <c r="I311" s="429" t="s">
        <v>700</v>
      </c>
      <c r="J311" s="519" t="s">
        <v>696</v>
      </c>
      <c r="K311" s="521">
        <v>4</v>
      </c>
      <c r="L311" s="521">
        <v>12</v>
      </c>
      <c r="M311" s="522">
        <v>91920</v>
      </c>
      <c r="N311" s="521">
        <v>2</v>
      </c>
      <c r="O311" s="521">
        <v>6</v>
      </c>
      <c r="P311" s="523">
        <v>45000</v>
      </c>
    </row>
    <row r="312" spans="1:16" x14ac:dyDescent="0.2">
      <c r="A312" s="518" t="s">
        <v>694</v>
      </c>
      <c r="B312" s="519" t="s">
        <v>695</v>
      </c>
      <c r="C312" s="519" t="s">
        <v>111</v>
      </c>
      <c r="D312" s="519" t="s">
        <v>696</v>
      </c>
      <c r="E312" s="520">
        <v>6500</v>
      </c>
      <c r="F312" s="498" t="s">
        <v>1396</v>
      </c>
      <c r="G312" s="429" t="s">
        <v>1397</v>
      </c>
      <c r="H312" s="429" t="s">
        <v>712</v>
      </c>
      <c r="I312" s="429" t="s">
        <v>700</v>
      </c>
      <c r="J312" s="519" t="s">
        <v>696</v>
      </c>
      <c r="K312" s="521">
        <v>0</v>
      </c>
      <c r="L312" s="521">
        <v>0</v>
      </c>
      <c r="M312" s="522">
        <v>0</v>
      </c>
      <c r="N312" s="521">
        <v>3</v>
      </c>
      <c r="O312" s="521">
        <v>5</v>
      </c>
      <c r="P312" s="523">
        <v>35967</v>
      </c>
    </row>
    <row r="313" spans="1:16" x14ac:dyDescent="0.2">
      <c r="A313" s="518" t="s">
        <v>694</v>
      </c>
      <c r="B313" s="519" t="s">
        <v>695</v>
      </c>
      <c r="C313" s="519" t="s">
        <v>111</v>
      </c>
      <c r="D313" s="519" t="s">
        <v>696</v>
      </c>
      <c r="E313" s="520">
        <v>9500</v>
      </c>
      <c r="F313" s="498" t="s">
        <v>1398</v>
      </c>
      <c r="G313" s="429" t="s">
        <v>1399</v>
      </c>
      <c r="H313" s="429" t="s">
        <v>857</v>
      </c>
      <c r="I313" s="429" t="s">
        <v>700</v>
      </c>
      <c r="J313" s="519" t="s">
        <v>696</v>
      </c>
      <c r="K313" s="521">
        <v>0</v>
      </c>
      <c r="L313" s="521">
        <v>0</v>
      </c>
      <c r="M313" s="522">
        <v>0</v>
      </c>
      <c r="N313" s="521">
        <v>2</v>
      </c>
      <c r="O313" s="521">
        <v>4</v>
      </c>
      <c r="P313" s="523">
        <v>41167</v>
      </c>
    </row>
    <row r="314" spans="1:16" x14ac:dyDescent="0.2">
      <c r="A314" s="518" t="s">
        <v>694</v>
      </c>
      <c r="B314" s="519" t="s">
        <v>695</v>
      </c>
      <c r="C314" s="519" t="s">
        <v>111</v>
      </c>
      <c r="D314" s="519" t="s">
        <v>696</v>
      </c>
      <c r="E314" s="520">
        <v>11000</v>
      </c>
      <c r="F314" s="498" t="s">
        <v>1400</v>
      </c>
      <c r="G314" s="429" t="s">
        <v>1401</v>
      </c>
      <c r="H314" s="429" t="s">
        <v>712</v>
      </c>
      <c r="I314" s="429" t="s">
        <v>700</v>
      </c>
      <c r="J314" s="519" t="s">
        <v>696</v>
      </c>
      <c r="K314" s="521">
        <v>5</v>
      </c>
      <c r="L314" s="521">
        <v>12</v>
      </c>
      <c r="M314" s="522">
        <v>130537</v>
      </c>
      <c r="N314" s="521">
        <v>2</v>
      </c>
      <c r="O314" s="521">
        <v>6</v>
      </c>
      <c r="P314" s="523">
        <v>65083</v>
      </c>
    </row>
    <row r="315" spans="1:16" x14ac:dyDescent="0.2">
      <c r="A315" s="518" t="s">
        <v>694</v>
      </c>
      <c r="B315" s="519" t="s">
        <v>695</v>
      </c>
      <c r="C315" s="519" t="s">
        <v>111</v>
      </c>
      <c r="D315" s="519" t="s">
        <v>696</v>
      </c>
      <c r="E315" s="520">
        <v>4500</v>
      </c>
      <c r="F315" s="498" t="s">
        <v>1402</v>
      </c>
      <c r="G315" s="429" t="s">
        <v>1403</v>
      </c>
      <c r="H315" s="429" t="s">
        <v>712</v>
      </c>
      <c r="I315" s="429" t="s">
        <v>700</v>
      </c>
      <c r="J315" s="519" t="s">
        <v>696</v>
      </c>
      <c r="K315" s="521">
        <v>1</v>
      </c>
      <c r="L315" s="521">
        <v>2</v>
      </c>
      <c r="M315" s="522">
        <v>9000</v>
      </c>
      <c r="N315" s="521">
        <v>0</v>
      </c>
      <c r="O315" s="521">
        <v>0</v>
      </c>
      <c r="P315" s="523">
        <v>0</v>
      </c>
    </row>
    <row r="316" spans="1:16" x14ac:dyDescent="0.2">
      <c r="A316" s="518" t="s">
        <v>694</v>
      </c>
      <c r="B316" s="519" t="s">
        <v>695</v>
      </c>
      <c r="C316" s="519" t="s">
        <v>111</v>
      </c>
      <c r="D316" s="519" t="s">
        <v>696</v>
      </c>
      <c r="E316" s="520">
        <v>8500</v>
      </c>
      <c r="F316" s="498" t="s">
        <v>1404</v>
      </c>
      <c r="G316" s="429" t="s">
        <v>1405</v>
      </c>
      <c r="H316" s="429" t="s">
        <v>1217</v>
      </c>
      <c r="I316" s="429" t="s">
        <v>700</v>
      </c>
      <c r="J316" s="519" t="s">
        <v>696</v>
      </c>
      <c r="K316" s="521">
        <v>5</v>
      </c>
      <c r="L316" s="521">
        <v>12</v>
      </c>
      <c r="M316" s="522">
        <v>102953</v>
      </c>
      <c r="N316" s="521">
        <v>2</v>
      </c>
      <c r="O316" s="521">
        <v>6</v>
      </c>
      <c r="P316" s="523">
        <v>50083</v>
      </c>
    </row>
    <row r="317" spans="1:16" x14ac:dyDescent="0.2">
      <c r="A317" s="518" t="s">
        <v>694</v>
      </c>
      <c r="B317" s="519" t="s">
        <v>695</v>
      </c>
      <c r="C317" s="519" t="s">
        <v>111</v>
      </c>
      <c r="D317" s="519" t="s">
        <v>723</v>
      </c>
      <c r="E317" s="520">
        <v>4000</v>
      </c>
      <c r="F317" s="498" t="s">
        <v>1406</v>
      </c>
      <c r="G317" s="429" t="s">
        <v>1407</v>
      </c>
      <c r="H317" s="429"/>
      <c r="I317" s="429" t="s">
        <v>726</v>
      </c>
      <c r="J317" s="519" t="s">
        <v>723</v>
      </c>
      <c r="K317" s="521">
        <v>4</v>
      </c>
      <c r="L317" s="521">
        <v>12</v>
      </c>
      <c r="M317" s="522">
        <v>44133</v>
      </c>
      <c r="N317" s="521">
        <v>1</v>
      </c>
      <c r="O317" s="521">
        <v>1</v>
      </c>
      <c r="P317" s="523">
        <v>4000</v>
      </c>
    </row>
    <row r="318" spans="1:16" x14ac:dyDescent="0.2">
      <c r="A318" s="518" t="s">
        <v>694</v>
      </c>
      <c r="B318" s="519" t="s">
        <v>695</v>
      </c>
      <c r="C318" s="519" t="s">
        <v>111</v>
      </c>
      <c r="D318" s="519" t="s">
        <v>718</v>
      </c>
      <c r="E318" s="520">
        <v>2400</v>
      </c>
      <c r="F318" s="498" t="s">
        <v>1408</v>
      </c>
      <c r="G318" s="429" t="s">
        <v>1409</v>
      </c>
      <c r="H318" s="429"/>
      <c r="I318" s="429" t="s">
        <v>1079</v>
      </c>
      <c r="J318" s="519" t="s">
        <v>718</v>
      </c>
      <c r="K318" s="521">
        <v>5</v>
      </c>
      <c r="L318" s="521">
        <v>12</v>
      </c>
      <c r="M318" s="522">
        <v>26480</v>
      </c>
      <c r="N318" s="521">
        <v>2</v>
      </c>
      <c r="O318" s="521">
        <v>6</v>
      </c>
      <c r="P318" s="523">
        <v>14400</v>
      </c>
    </row>
    <row r="319" spans="1:16" x14ac:dyDescent="0.2">
      <c r="A319" s="518" t="s">
        <v>694</v>
      </c>
      <c r="B319" s="519" t="s">
        <v>695</v>
      </c>
      <c r="C319" s="519" t="s">
        <v>111</v>
      </c>
      <c r="D319" s="519" t="s">
        <v>723</v>
      </c>
      <c r="E319" s="520">
        <v>4000</v>
      </c>
      <c r="F319" s="498" t="s">
        <v>1410</v>
      </c>
      <c r="G319" s="429" t="s">
        <v>1411</v>
      </c>
      <c r="H319" s="429"/>
      <c r="I319" s="429" t="s">
        <v>726</v>
      </c>
      <c r="J319" s="519" t="s">
        <v>723</v>
      </c>
      <c r="K319" s="521">
        <v>0</v>
      </c>
      <c r="L319" s="521">
        <v>0</v>
      </c>
      <c r="M319" s="522">
        <v>0</v>
      </c>
      <c r="N319" s="521">
        <v>3</v>
      </c>
      <c r="O319" s="521">
        <v>5</v>
      </c>
      <c r="P319" s="523">
        <v>22267</v>
      </c>
    </row>
    <row r="320" spans="1:16" ht="22.5" x14ac:dyDescent="0.2">
      <c r="A320" s="518" t="s">
        <v>694</v>
      </c>
      <c r="B320" s="519" t="s">
        <v>695</v>
      </c>
      <c r="C320" s="519" t="s">
        <v>111</v>
      </c>
      <c r="D320" s="519" t="s">
        <v>696</v>
      </c>
      <c r="E320" s="520">
        <v>6500</v>
      </c>
      <c r="F320" s="498" t="s">
        <v>1412</v>
      </c>
      <c r="G320" s="429" t="s">
        <v>1413</v>
      </c>
      <c r="H320" s="429" t="s">
        <v>1095</v>
      </c>
      <c r="I320" s="429" t="s">
        <v>748</v>
      </c>
      <c r="J320" s="519" t="s">
        <v>696</v>
      </c>
      <c r="K320" s="521">
        <v>0</v>
      </c>
      <c r="L320" s="521">
        <v>0</v>
      </c>
      <c r="M320" s="522">
        <v>0</v>
      </c>
      <c r="N320" s="521">
        <v>3</v>
      </c>
      <c r="O320" s="521">
        <v>5</v>
      </c>
      <c r="P320" s="523">
        <v>36183</v>
      </c>
    </row>
    <row r="321" spans="1:16" x14ac:dyDescent="0.2">
      <c r="A321" s="518" t="s">
        <v>694</v>
      </c>
      <c r="B321" s="519" t="s">
        <v>695</v>
      </c>
      <c r="C321" s="519" t="s">
        <v>111</v>
      </c>
      <c r="D321" s="519" t="s">
        <v>723</v>
      </c>
      <c r="E321" s="520">
        <v>1750</v>
      </c>
      <c r="F321" s="498" t="s">
        <v>1414</v>
      </c>
      <c r="G321" s="429" t="s">
        <v>1415</v>
      </c>
      <c r="H321" s="429"/>
      <c r="I321" s="429" t="s">
        <v>1416</v>
      </c>
      <c r="J321" s="519" t="s">
        <v>723</v>
      </c>
      <c r="K321" s="521">
        <v>4</v>
      </c>
      <c r="L321" s="521">
        <v>12</v>
      </c>
      <c r="M321" s="522">
        <v>19308</v>
      </c>
      <c r="N321" s="521">
        <v>2</v>
      </c>
      <c r="O321" s="521">
        <v>6</v>
      </c>
      <c r="P321" s="523">
        <v>10500</v>
      </c>
    </row>
    <row r="322" spans="1:16" x14ac:dyDescent="0.2">
      <c r="A322" s="518" t="s">
        <v>694</v>
      </c>
      <c r="B322" s="519" t="s">
        <v>695</v>
      </c>
      <c r="C322" s="519" t="s">
        <v>111</v>
      </c>
      <c r="D322" s="519" t="s">
        <v>696</v>
      </c>
      <c r="E322" s="520">
        <v>12000</v>
      </c>
      <c r="F322" s="498" t="s">
        <v>1417</v>
      </c>
      <c r="G322" s="429" t="s">
        <v>1418</v>
      </c>
      <c r="H322" s="429" t="s">
        <v>712</v>
      </c>
      <c r="I322" s="429" t="s">
        <v>700</v>
      </c>
      <c r="J322" s="519" t="s">
        <v>696</v>
      </c>
      <c r="K322" s="521">
        <v>5</v>
      </c>
      <c r="L322" s="521">
        <v>12</v>
      </c>
      <c r="M322" s="522">
        <v>140770</v>
      </c>
      <c r="N322" s="521">
        <v>0</v>
      </c>
      <c r="O322" s="521">
        <v>0</v>
      </c>
      <c r="P322" s="523">
        <v>0</v>
      </c>
    </row>
    <row r="323" spans="1:16" x14ac:dyDescent="0.2">
      <c r="A323" s="518" t="s">
        <v>694</v>
      </c>
      <c r="B323" s="519" t="s">
        <v>695</v>
      </c>
      <c r="C323" s="519" t="s">
        <v>111</v>
      </c>
      <c r="D323" s="519" t="s">
        <v>696</v>
      </c>
      <c r="E323" s="520">
        <v>7000</v>
      </c>
      <c r="F323" s="498" t="s">
        <v>1419</v>
      </c>
      <c r="G323" s="429" t="s">
        <v>1420</v>
      </c>
      <c r="H323" s="429" t="s">
        <v>703</v>
      </c>
      <c r="I323" s="429" t="s">
        <v>700</v>
      </c>
      <c r="J323" s="519" t="s">
        <v>696</v>
      </c>
      <c r="K323" s="521">
        <v>4</v>
      </c>
      <c r="L323" s="521">
        <v>12</v>
      </c>
      <c r="M323" s="522">
        <v>86403</v>
      </c>
      <c r="N323" s="521">
        <v>3</v>
      </c>
      <c r="O323" s="521">
        <v>6</v>
      </c>
      <c r="P323" s="523">
        <v>42000</v>
      </c>
    </row>
    <row r="324" spans="1:16" ht="22.5" x14ac:dyDescent="0.2">
      <c r="A324" s="518" t="s">
        <v>694</v>
      </c>
      <c r="B324" s="519" t="s">
        <v>695</v>
      </c>
      <c r="C324" s="519" t="s">
        <v>111</v>
      </c>
      <c r="D324" s="519" t="s">
        <v>696</v>
      </c>
      <c r="E324" s="520">
        <v>11000</v>
      </c>
      <c r="F324" s="498" t="s">
        <v>1421</v>
      </c>
      <c r="G324" s="429" t="s">
        <v>1422</v>
      </c>
      <c r="H324" s="429" t="s">
        <v>699</v>
      </c>
      <c r="I324" s="429" t="s">
        <v>700</v>
      </c>
      <c r="J324" s="519" t="s">
        <v>696</v>
      </c>
      <c r="K324" s="521">
        <v>0</v>
      </c>
      <c r="L324" s="521">
        <v>0</v>
      </c>
      <c r="M324" s="522">
        <v>0</v>
      </c>
      <c r="N324" s="521">
        <v>3</v>
      </c>
      <c r="O324" s="521">
        <v>5</v>
      </c>
      <c r="P324" s="523">
        <v>59950</v>
      </c>
    </row>
    <row r="325" spans="1:16" ht="22.5" x14ac:dyDescent="0.2">
      <c r="A325" s="518" t="s">
        <v>694</v>
      </c>
      <c r="B325" s="519" t="s">
        <v>695</v>
      </c>
      <c r="C325" s="519" t="s">
        <v>111</v>
      </c>
      <c r="D325" s="519" t="s">
        <v>696</v>
      </c>
      <c r="E325" s="520">
        <v>9000</v>
      </c>
      <c r="F325" s="498" t="s">
        <v>1423</v>
      </c>
      <c r="G325" s="429" t="s">
        <v>1424</v>
      </c>
      <c r="H325" s="429" t="s">
        <v>1425</v>
      </c>
      <c r="I325" s="429" t="s">
        <v>700</v>
      </c>
      <c r="J325" s="519" t="s">
        <v>696</v>
      </c>
      <c r="K325" s="521">
        <v>5</v>
      </c>
      <c r="L325" s="521">
        <v>12</v>
      </c>
      <c r="M325" s="522">
        <v>108470</v>
      </c>
      <c r="N325" s="521">
        <v>2</v>
      </c>
      <c r="O325" s="521">
        <v>6</v>
      </c>
      <c r="P325" s="523">
        <v>53083</v>
      </c>
    </row>
    <row r="326" spans="1:16" x14ac:dyDescent="0.2">
      <c r="A326" s="518" t="s">
        <v>694</v>
      </c>
      <c r="B326" s="519" t="s">
        <v>695</v>
      </c>
      <c r="C326" s="519" t="s">
        <v>111</v>
      </c>
      <c r="D326" s="519" t="s">
        <v>696</v>
      </c>
      <c r="E326" s="520">
        <v>3000</v>
      </c>
      <c r="F326" s="498" t="s">
        <v>1426</v>
      </c>
      <c r="G326" s="429" t="s">
        <v>1427</v>
      </c>
      <c r="H326" s="429" t="s">
        <v>1293</v>
      </c>
      <c r="I326" s="429" t="s">
        <v>700</v>
      </c>
      <c r="J326" s="519" t="s">
        <v>696</v>
      </c>
      <c r="K326" s="521">
        <v>3</v>
      </c>
      <c r="L326" s="521">
        <v>6</v>
      </c>
      <c r="M326" s="522">
        <v>18000</v>
      </c>
      <c r="N326" s="521">
        <v>0</v>
      </c>
      <c r="O326" s="521">
        <v>0</v>
      </c>
      <c r="P326" s="523">
        <v>0</v>
      </c>
    </row>
    <row r="327" spans="1:16" ht="22.5" x14ac:dyDescent="0.2">
      <c r="A327" s="518" t="s">
        <v>694</v>
      </c>
      <c r="B327" s="519" t="s">
        <v>695</v>
      </c>
      <c r="C327" s="519" t="s">
        <v>111</v>
      </c>
      <c r="D327" s="519" t="s">
        <v>696</v>
      </c>
      <c r="E327" s="520">
        <v>1000</v>
      </c>
      <c r="F327" s="498" t="s">
        <v>1428</v>
      </c>
      <c r="G327" s="429" t="s">
        <v>1429</v>
      </c>
      <c r="H327" s="429" t="s">
        <v>989</v>
      </c>
      <c r="I327" s="429" t="s">
        <v>737</v>
      </c>
      <c r="J327" s="519" t="s">
        <v>696</v>
      </c>
      <c r="K327" s="521">
        <v>6</v>
      </c>
      <c r="L327" s="521">
        <v>12</v>
      </c>
      <c r="M327" s="522">
        <v>11033</v>
      </c>
      <c r="N327" s="521">
        <v>2</v>
      </c>
      <c r="O327" s="521">
        <v>6</v>
      </c>
      <c r="P327" s="523">
        <v>6000</v>
      </c>
    </row>
    <row r="328" spans="1:16" ht="22.5" x14ac:dyDescent="0.2">
      <c r="A328" s="518" t="s">
        <v>694</v>
      </c>
      <c r="B328" s="519" t="s">
        <v>695</v>
      </c>
      <c r="C328" s="519" t="s">
        <v>111</v>
      </c>
      <c r="D328" s="519" t="s">
        <v>718</v>
      </c>
      <c r="E328" s="520">
        <v>3000</v>
      </c>
      <c r="F328" s="498" t="s">
        <v>1430</v>
      </c>
      <c r="G328" s="429" t="s">
        <v>1431</v>
      </c>
      <c r="H328" s="429" t="s">
        <v>871</v>
      </c>
      <c r="I328" s="429" t="s">
        <v>722</v>
      </c>
      <c r="J328" s="519" t="s">
        <v>718</v>
      </c>
      <c r="K328" s="521">
        <v>0</v>
      </c>
      <c r="L328" s="521">
        <v>0</v>
      </c>
      <c r="M328" s="522">
        <v>0</v>
      </c>
      <c r="N328" s="521">
        <v>3</v>
      </c>
      <c r="O328" s="521">
        <v>5</v>
      </c>
      <c r="P328" s="523">
        <v>16400</v>
      </c>
    </row>
    <row r="329" spans="1:16" x14ac:dyDescent="0.2">
      <c r="A329" s="518" t="s">
        <v>694</v>
      </c>
      <c r="B329" s="519" t="s">
        <v>695</v>
      </c>
      <c r="C329" s="519" t="s">
        <v>111</v>
      </c>
      <c r="D329" s="519" t="s">
        <v>723</v>
      </c>
      <c r="E329" s="520">
        <v>3500</v>
      </c>
      <c r="F329" s="498" t="s">
        <v>1432</v>
      </c>
      <c r="G329" s="429" t="s">
        <v>1433</v>
      </c>
      <c r="H329" s="429"/>
      <c r="I329" s="429" t="s">
        <v>1434</v>
      </c>
      <c r="J329" s="519" t="s">
        <v>723</v>
      </c>
      <c r="K329" s="521">
        <v>0</v>
      </c>
      <c r="L329" s="521">
        <v>0</v>
      </c>
      <c r="M329" s="522">
        <v>0</v>
      </c>
      <c r="N329" s="521">
        <v>3</v>
      </c>
      <c r="O329" s="521">
        <v>5</v>
      </c>
      <c r="P329" s="523">
        <v>19483</v>
      </c>
    </row>
    <row r="330" spans="1:16" x14ac:dyDescent="0.2">
      <c r="A330" s="518" t="s">
        <v>694</v>
      </c>
      <c r="B330" s="519" t="s">
        <v>695</v>
      </c>
      <c r="C330" s="519" t="s">
        <v>111</v>
      </c>
      <c r="D330" s="519" t="s">
        <v>723</v>
      </c>
      <c r="E330" s="520">
        <v>2500</v>
      </c>
      <c r="F330" s="498" t="s">
        <v>1432</v>
      </c>
      <c r="G330" s="429" t="s">
        <v>1433</v>
      </c>
      <c r="H330" s="429"/>
      <c r="I330" s="429" t="s">
        <v>1434</v>
      </c>
      <c r="J330" s="519" t="s">
        <v>723</v>
      </c>
      <c r="K330" s="521">
        <v>5</v>
      </c>
      <c r="L330" s="521">
        <v>12</v>
      </c>
      <c r="M330" s="522">
        <v>27583</v>
      </c>
      <c r="N330" s="521">
        <v>1</v>
      </c>
      <c r="O330" s="521">
        <v>0</v>
      </c>
      <c r="P330" s="523">
        <v>1083</v>
      </c>
    </row>
    <row r="331" spans="1:16" ht="22.5" x14ac:dyDescent="0.2">
      <c r="A331" s="518" t="s">
        <v>694</v>
      </c>
      <c r="B331" s="519" t="s">
        <v>695</v>
      </c>
      <c r="C331" s="519" t="s">
        <v>111</v>
      </c>
      <c r="D331" s="519" t="s">
        <v>696</v>
      </c>
      <c r="E331" s="520">
        <v>2300</v>
      </c>
      <c r="F331" s="498" t="s">
        <v>1435</v>
      </c>
      <c r="G331" s="429" t="s">
        <v>1436</v>
      </c>
      <c r="H331" s="429" t="s">
        <v>1437</v>
      </c>
      <c r="I331" s="429" t="s">
        <v>737</v>
      </c>
      <c r="J331" s="519" t="s">
        <v>696</v>
      </c>
      <c r="K331" s="521">
        <v>7</v>
      </c>
      <c r="L331" s="521">
        <v>12</v>
      </c>
      <c r="M331" s="522">
        <v>25377</v>
      </c>
      <c r="N331" s="521">
        <v>3</v>
      </c>
      <c r="O331" s="521">
        <v>6</v>
      </c>
      <c r="P331" s="523">
        <v>13800</v>
      </c>
    </row>
    <row r="332" spans="1:16" x14ac:dyDescent="0.2">
      <c r="A332" s="518" t="s">
        <v>694</v>
      </c>
      <c r="B332" s="519" t="s">
        <v>695</v>
      </c>
      <c r="C332" s="519" t="s">
        <v>111</v>
      </c>
      <c r="D332" s="519" t="s">
        <v>723</v>
      </c>
      <c r="E332" s="520">
        <v>3000</v>
      </c>
      <c r="F332" s="498" t="s">
        <v>1438</v>
      </c>
      <c r="G332" s="429" t="s">
        <v>1439</v>
      </c>
      <c r="H332" s="429"/>
      <c r="I332" s="429" t="s">
        <v>726</v>
      </c>
      <c r="J332" s="519" t="s">
        <v>723</v>
      </c>
      <c r="K332" s="521">
        <v>4</v>
      </c>
      <c r="L332" s="521">
        <v>12</v>
      </c>
      <c r="M332" s="522">
        <v>33100</v>
      </c>
      <c r="N332" s="521">
        <v>2</v>
      </c>
      <c r="O332" s="521">
        <v>6</v>
      </c>
      <c r="P332" s="523">
        <v>18000</v>
      </c>
    </row>
    <row r="333" spans="1:16" x14ac:dyDescent="0.2">
      <c r="A333" s="518" t="s">
        <v>694</v>
      </c>
      <c r="B333" s="519" t="s">
        <v>695</v>
      </c>
      <c r="C333" s="519" t="s">
        <v>111</v>
      </c>
      <c r="D333" s="519" t="s">
        <v>696</v>
      </c>
      <c r="E333" s="520">
        <v>10000</v>
      </c>
      <c r="F333" s="498" t="s">
        <v>1440</v>
      </c>
      <c r="G333" s="429" t="s">
        <v>1441</v>
      </c>
      <c r="H333" s="429" t="s">
        <v>769</v>
      </c>
      <c r="I333" s="429" t="s">
        <v>700</v>
      </c>
      <c r="J333" s="519" t="s">
        <v>696</v>
      </c>
      <c r="K333" s="521">
        <v>2</v>
      </c>
      <c r="L333" s="521">
        <v>2</v>
      </c>
      <c r="M333" s="522">
        <v>27667</v>
      </c>
      <c r="N333" s="521">
        <v>3</v>
      </c>
      <c r="O333" s="521">
        <v>6</v>
      </c>
      <c r="P333" s="523">
        <v>59083</v>
      </c>
    </row>
    <row r="334" spans="1:16" x14ac:dyDescent="0.2">
      <c r="A334" s="518" t="s">
        <v>694</v>
      </c>
      <c r="B334" s="519" t="s">
        <v>695</v>
      </c>
      <c r="C334" s="519" t="s">
        <v>111</v>
      </c>
      <c r="D334" s="519" t="s">
        <v>696</v>
      </c>
      <c r="E334" s="520">
        <v>12000</v>
      </c>
      <c r="F334" s="498" t="s">
        <v>1442</v>
      </c>
      <c r="G334" s="429" t="s">
        <v>1443</v>
      </c>
      <c r="H334" s="429" t="s">
        <v>769</v>
      </c>
      <c r="I334" s="429" t="s">
        <v>700</v>
      </c>
      <c r="J334" s="519" t="s">
        <v>696</v>
      </c>
      <c r="K334" s="521">
        <v>7</v>
      </c>
      <c r="L334" s="521">
        <v>10</v>
      </c>
      <c r="M334" s="522">
        <v>135570</v>
      </c>
      <c r="N334" s="521">
        <v>3</v>
      </c>
      <c r="O334" s="521">
        <v>6</v>
      </c>
      <c r="P334" s="523">
        <v>71083</v>
      </c>
    </row>
    <row r="335" spans="1:16" x14ac:dyDescent="0.2">
      <c r="A335" s="518" t="s">
        <v>694</v>
      </c>
      <c r="B335" s="519" t="s">
        <v>695</v>
      </c>
      <c r="C335" s="519" t="s">
        <v>111</v>
      </c>
      <c r="D335" s="519" t="s">
        <v>696</v>
      </c>
      <c r="E335" s="520">
        <v>6400</v>
      </c>
      <c r="F335" s="498" t="s">
        <v>1444</v>
      </c>
      <c r="G335" s="429" t="s">
        <v>1445</v>
      </c>
      <c r="H335" s="429" t="s">
        <v>1334</v>
      </c>
      <c r="I335" s="429" t="s">
        <v>700</v>
      </c>
      <c r="J335" s="519" t="s">
        <v>696</v>
      </c>
      <c r="K335" s="521">
        <v>4</v>
      </c>
      <c r="L335" s="521">
        <v>12</v>
      </c>
      <c r="M335" s="522">
        <v>79783</v>
      </c>
      <c r="N335" s="521">
        <v>2</v>
      </c>
      <c r="O335" s="521">
        <v>6</v>
      </c>
      <c r="P335" s="523">
        <v>38400</v>
      </c>
    </row>
    <row r="336" spans="1:16" x14ac:dyDescent="0.2">
      <c r="A336" s="518" t="s">
        <v>694</v>
      </c>
      <c r="B336" s="519" t="s">
        <v>695</v>
      </c>
      <c r="C336" s="519" t="s">
        <v>111</v>
      </c>
      <c r="D336" s="519" t="s">
        <v>696</v>
      </c>
      <c r="E336" s="520">
        <v>12000</v>
      </c>
      <c r="F336" s="498" t="s">
        <v>1446</v>
      </c>
      <c r="G336" s="429" t="s">
        <v>1447</v>
      </c>
      <c r="H336" s="429" t="s">
        <v>769</v>
      </c>
      <c r="I336" s="429" t="s">
        <v>700</v>
      </c>
      <c r="J336" s="519" t="s">
        <v>696</v>
      </c>
      <c r="K336" s="521">
        <v>8</v>
      </c>
      <c r="L336" s="521">
        <v>10</v>
      </c>
      <c r="M336" s="522">
        <v>135570</v>
      </c>
      <c r="N336" s="521">
        <v>3</v>
      </c>
      <c r="O336" s="521">
        <v>6</v>
      </c>
      <c r="P336" s="523">
        <v>71083</v>
      </c>
    </row>
    <row r="337" spans="1:16" x14ac:dyDescent="0.2">
      <c r="A337" s="518" t="s">
        <v>694</v>
      </c>
      <c r="B337" s="519" t="s">
        <v>695</v>
      </c>
      <c r="C337" s="519" t="s">
        <v>111</v>
      </c>
      <c r="D337" s="519" t="s">
        <v>696</v>
      </c>
      <c r="E337" s="520">
        <v>9000</v>
      </c>
      <c r="F337" s="498" t="s">
        <v>1448</v>
      </c>
      <c r="G337" s="429" t="s">
        <v>1449</v>
      </c>
      <c r="H337" s="429" t="s">
        <v>703</v>
      </c>
      <c r="I337" s="429" t="s">
        <v>700</v>
      </c>
      <c r="J337" s="519" t="s">
        <v>696</v>
      </c>
      <c r="K337" s="521">
        <v>0</v>
      </c>
      <c r="L337" s="521">
        <v>0</v>
      </c>
      <c r="M337" s="522">
        <v>0</v>
      </c>
      <c r="N337" s="521">
        <v>3</v>
      </c>
      <c r="O337" s="521">
        <v>5</v>
      </c>
      <c r="P337" s="523">
        <v>49800</v>
      </c>
    </row>
    <row r="338" spans="1:16" ht="22.5" x14ac:dyDescent="0.2">
      <c r="A338" s="518" t="s">
        <v>694</v>
      </c>
      <c r="B338" s="519" t="s">
        <v>695</v>
      </c>
      <c r="C338" s="519" t="s">
        <v>111</v>
      </c>
      <c r="D338" s="519" t="s">
        <v>696</v>
      </c>
      <c r="E338" s="520">
        <v>3000</v>
      </c>
      <c r="F338" s="498" t="s">
        <v>1450</v>
      </c>
      <c r="G338" s="429" t="s">
        <v>1451</v>
      </c>
      <c r="H338" s="429" t="s">
        <v>1452</v>
      </c>
      <c r="I338" s="429" t="s">
        <v>748</v>
      </c>
      <c r="J338" s="519" t="s">
        <v>696</v>
      </c>
      <c r="K338" s="521">
        <v>5</v>
      </c>
      <c r="L338" s="521">
        <v>12</v>
      </c>
      <c r="M338" s="522">
        <v>33100</v>
      </c>
      <c r="N338" s="521">
        <v>2</v>
      </c>
      <c r="O338" s="521">
        <v>6</v>
      </c>
      <c r="P338" s="523">
        <v>18000</v>
      </c>
    </row>
    <row r="339" spans="1:16" x14ac:dyDescent="0.2">
      <c r="A339" s="518" t="s">
        <v>694</v>
      </c>
      <c r="B339" s="519" t="s">
        <v>695</v>
      </c>
      <c r="C339" s="519" t="s">
        <v>765</v>
      </c>
      <c r="D339" s="519" t="s">
        <v>766</v>
      </c>
      <c r="E339" s="520">
        <v>15600</v>
      </c>
      <c r="F339" s="498" t="s">
        <v>1453</v>
      </c>
      <c r="G339" s="429" t="s">
        <v>1454</v>
      </c>
      <c r="H339" s="429" t="s">
        <v>857</v>
      </c>
      <c r="I339" s="429" t="s">
        <v>700</v>
      </c>
      <c r="J339" s="519" t="s">
        <v>766</v>
      </c>
      <c r="K339" s="521">
        <v>1</v>
      </c>
      <c r="L339" s="521">
        <v>12</v>
      </c>
      <c r="M339" s="522">
        <v>181290</v>
      </c>
      <c r="N339" s="521">
        <v>1</v>
      </c>
      <c r="O339" s="521">
        <v>6</v>
      </c>
      <c r="P339" s="523">
        <v>92683</v>
      </c>
    </row>
    <row r="340" spans="1:16" x14ac:dyDescent="0.2">
      <c r="A340" s="518" t="s">
        <v>694</v>
      </c>
      <c r="B340" s="519" t="s">
        <v>695</v>
      </c>
      <c r="C340" s="519" t="s">
        <v>111</v>
      </c>
      <c r="D340" s="519" t="s">
        <v>696</v>
      </c>
      <c r="E340" s="520">
        <v>7000</v>
      </c>
      <c r="F340" s="498" t="s">
        <v>1455</v>
      </c>
      <c r="G340" s="429" t="s">
        <v>1456</v>
      </c>
      <c r="H340" s="429" t="s">
        <v>769</v>
      </c>
      <c r="I340" s="429" t="s">
        <v>700</v>
      </c>
      <c r="J340" s="519" t="s">
        <v>696</v>
      </c>
      <c r="K340" s="521">
        <v>5</v>
      </c>
      <c r="L340" s="521">
        <v>12</v>
      </c>
      <c r="M340" s="522">
        <v>86403</v>
      </c>
      <c r="N340" s="521">
        <v>2</v>
      </c>
      <c r="O340" s="521">
        <v>6</v>
      </c>
      <c r="P340" s="523">
        <v>42000</v>
      </c>
    </row>
    <row r="341" spans="1:16" x14ac:dyDescent="0.2">
      <c r="A341" s="518" t="s">
        <v>694</v>
      </c>
      <c r="B341" s="519" t="s">
        <v>695</v>
      </c>
      <c r="C341" s="519" t="s">
        <v>111</v>
      </c>
      <c r="D341" s="519" t="s">
        <v>696</v>
      </c>
      <c r="E341" s="520">
        <v>8000</v>
      </c>
      <c r="F341" s="498" t="s">
        <v>1457</v>
      </c>
      <c r="G341" s="429" t="s">
        <v>1458</v>
      </c>
      <c r="H341" s="429" t="s">
        <v>747</v>
      </c>
      <c r="I341" s="429" t="s">
        <v>748</v>
      </c>
      <c r="J341" s="519" t="s">
        <v>696</v>
      </c>
      <c r="K341" s="521">
        <v>1</v>
      </c>
      <c r="L341" s="521">
        <v>3</v>
      </c>
      <c r="M341" s="522">
        <v>24000</v>
      </c>
      <c r="N341" s="521">
        <v>0</v>
      </c>
      <c r="O341" s="521">
        <v>0</v>
      </c>
      <c r="P341" s="523">
        <v>0</v>
      </c>
    </row>
    <row r="342" spans="1:16" x14ac:dyDescent="0.2">
      <c r="A342" s="518" t="s">
        <v>694</v>
      </c>
      <c r="B342" s="519" t="s">
        <v>695</v>
      </c>
      <c r="C342" s="519" t="s">
        <v>111</v>
      </c>
      <c r="D342" s="519" t="s">
        <v>696</v>
      </c>
      <c r="E342" s="520">
        <v>10000</v>
      </c>
      <c r="F342" s="498" t="s">
        <v>1459</v>
      </c>
      <c r="G342" s="429" t="s">
        <v>1460</v>
      </c>
      <c r="H342" s="429" t="s">
        <v>712</v>
      </c>
      <c r="I342" s="429" t="s">
        <v>700</v>
      </c>
      <c r="J342" s="519" t="s">
        <v>696</v>
      </c>
      <c r="K342" s="521">
        <v>5</v>
      </c>
      <c r="L342" s="521">
        <v>12</v>
      </c>
      <c r="M342" s="522">
        <v>119503</v>
      </c>
      <c r="N342" s="521">
        <v>2</v>
      </c>
      <c r="O342" s="521">
        <v>6</v>
      </c>
      <c r="P342" s="523">
        <v>59083</v>
      </c>
    </row>
    <row r="343" spans="1:16" x14ac:dyDescent="0.2">
      <c r="A343" s="518" t="s">
        <v>694</v>
      </c>
      <c r="B343" s="519" t="s">
        <v>695</v>
      </c>
      <c r="C343" s="519" t="s">
        <v>111</v>
      </c>
      <c r="D343" s="519" t="s">
        <v>696</v>
      </c>
      <c r="E343" s="520">
        <v>5000</v>
      </c>
      <c r="F343" s="498" t="s">
        <v>1461</v>
      </c>
      <c r="G343" s="429" t="s">
        <v>1462</v>
      </c>
      <c r="H343" s="429" t="s">
        <v>703</v>
      </c>
      <c r="I343" s="429" t="s">
        <v>700</v>
      </c>
      <c r="J343" s="519" t="s">
        <v>696</v>
      </c>
      <c r="K343" s="521">
        <v>4</v>
      </c>
      <c r="L343" s="521">
        <v>12</v>
      </c>
      <c r="M343" s="522">
        <v>64337</v>
      </c>
      <c r="N343" s="521">
        <v>1</v>
      </c>
      <c r="O343" s="521">
        <v>6</v>
      </c>
      <c r="P343" s="523">
        <v>30000</v>
      </c>
    </row>
    <row r="344" spans="1:16" ht="22.5" x14ac:dyDescent="0.2">
      <c r="A344" s="518" t="s">
        <v>694</v>
      </c>
      <c r="B344" s="519" t="s">
        <v>695</v>
      </c>
      <c r="C344" s="519" t="s">
        <v>111</v>
      </c>
      <c r="D344" s="519" t="s">
        <v>696</v>
      </c>
      <c r="E344" s="520">
        <v>3000</v>
      </c>
      <c r="F344" s="498" t="s">
        <v>1463</v>
      </c>
      <c r="G344" s="429" t="s">
        <v>1464</v>
      </c>
      <c r="H344" s="429" t="s">
        <v>1465</v>
      </c>
      <c r="I344" s="429" t="s">
        <v>737</v>
      </c>
      <c r="J344" s="519" t="s">
        <v>696</v>
      </c>
      <c r="K344" s="521">
        <v>6</v>
      </c>
      <c r="L344" s="521">
        <v>12</v>
      </c>
      <c r="M344" s="522">
        <v>33100</v>
      </c>
      <c r="N344" s="521">
        <v>2</v>
      </c>
      <c r="O344" s="521">
        <v>6</v>
      </c>
      <c r="P344" s="523">
        <v>18000</v>
      </c>
    </row>
    <row r="345" spans="1:16" x14ac:dyDescent="0.2">
      <c r="A345" s="518" t="s">
        <v>694</v>
      </c>
      <c r="B345" s="519" t="s">
        <v>695</v>
      </c>
      <c r="C345" s="519" t="s">
        <v>111</v>
      </c>
      <c r="D345" s="519" t="s">
        <v>718</v>
      </c>
      <c r="E345" s="520">
        <v>3000</v>
      </c>
      <c r="F345" s="498" t="s">
        <v>1466</v>
      </c>
      <c r="G345" s="429" t="s">
        <v>1467</v>
      </c>
      <c r="H345" s="429" t="s">
        <v>787</v>
      </c>
      <c r="I345" s="429" t="s">
        <v>1468</v>
      </c>
      <c r="J345" s="519" t="s">
        <v>718</v>
      </c>
      <c r="K345" s="521">
        <v>5</v>
      </c>
      <c r="L345" s="521">
        <v>12</v>
      </c>
      <c r="M345" s="522">
        <v>33100</v>
      </c>
      <c r="N345" s="521">
        <v>2</v>
      </c>
      <c r="O345" s="521">
        <v>6</v>
      </c>
      <c r="P345" s="523">
        <v>18000</v>
      </c>
    </row>
    <row r="346" spans="1:16" ht="33.75" x14ac:dyDescent="0.2">
      <c r="A346" s="518" t="s">
        <v>694</v>
      </c>
      <c r="B346" s="519" t="s">
        <v>695</v>
      </c>
      <c r="C346" s="519" t="s">
        <v>111</v>
      </c>
      <c r="D346" s="519" t="s">
        <v>696</v>
      </c>
      <c r="E346" s="520">
        <v>4000</v>
      </c>
      <c r="F346" s="498" t="s">
        <v>1469</v>
      </c>
      <c r="G346" s="429" t="s">
        <v>1470</v>
      </c>
      <c r="H346" s="429" t="s">
        <v>1471</v>
      </c>
      <c r="I346" s="429" t="s">
        <v>904</v>
      </c>
      <c r="J346" s="519" t="s">
        <v>696</v>
      </c>
      <c r="K346" s="521">
        <v>5</v>
      </c>
      <c r="L346" s="521">
        <v>12</v>
      </c>
      <c r="M346" s="522">
        <v>44133</v>
      </c>
      <c r="N346" s="521">
        <v>2</v>
      </c>
      <c r="O346" s="521">
        <v>6</v>
      </c>
      <c r="P346" s="523">
        <v>24000</v>
      </c>
    </row>
    <row r="347" spans="1:16" x14ac:dyDescent="0.2">
      <c r="A347" s="518" t="s">
        <v>694</v>
      </c>
      <c r="B347" s="519" t="s">
        <v>695</v>
      </c>
      <c r="C347" s="519" t="s">
        <v>111</v>
      </c>
      <c r="D347" s="519" t="s">
        <v>723</v>
      </c>
      <c r="E347" s="520">
        <v>3000</v>
      </c>
      <c r="F347" s="498" t="s">
        <v>1472</v>
      </c>
      <c r="G347" s="429" t="s">
        <v>1473</v>
      </c>
      <c r="H347" s="429" t="s">
        <v>1474</v>
      </c>
      <c r="I347" s="429" t="s">
        <v>726</v>
      </c>
      <c r="J347" s="519" t="s">
        <v>723</v>
      </c>
      <c r="K347" s="521">
        <v>0</v>
      </c>
      <c r="L347" s="521">
        <v>0</v>
      </c>
      <c r="M347" s="522">
        <v>0</v>
      </c>
      <c r="N347" s="521">
        <v>2</v>
      </c>
      <c r="O347" s="521">
        <v>4</v>
      </c>
      <c r="P347" s="523">
        <v>11600</v>
      </c>
    </row>
    <row r="348" spans="1:16" x14ac:dyDescent="0.2">
      <c r="A348" s="518" t="s">
        <v>694</v>
      </c>
      <c r="B348" s="519" t="s">
        <v>695</v>
      </c>
      <c r="C348" s="519" t="s">
        <v>111</v>
      </c>
      <c r="D348" s="519" t="s">
        <v>696</v>
      </c>
      <c r="E348" s="520">
        <v>12000</v>
      </c>
      <c r="F348" s="498" t="s">
        <v>1475</v>
      </c>
      <c r="G348" s="429" t="s">
        <v>1476</v>
      </c>
      <c r="H348" s="429" t="s">
        <v>703</v>
      </c>
      <c r="I348" s="429" t="s">
        <v>700</v>
      </c>
      <c r="J348" s="519" t="s">
        <v>696</v>
      </c>
      <c r="K348" s="521">
        <v>4</v>
      </c>
      <c r="L348" s="521">
        <v>12</v>
      </c>
      <c r="M348" s="522">
        <v>141570</v>
      </c>
      <c r="N348" s="521">
        <v>3</v>
      </c>
      <c r="O348" s="521">
        <v>6</v>
      </c>
      <c r="P348" s="523">
        <v>71083</v>
      </c>
    </row>
    <row r="349" spans="1:16" x14ac:dyDescent="0.2">
      <c r="A349" s="518" t="s">
        <v>694</v>
      </c>
      <c r="B349" s="519" t="s">
        <v>695</v>
      </c>
      <c r="C349" s="519" t="s">
        <v>111</v>
      </c>
      <c r="D349" s="519" t="s">
        <v>696</v>
      </c>
      <c r="E349" s="520">
        <v>11000</v>
      </c>
      <c r="F349" s="498" t="s">
        <v>1477</v>
      </c>
      <c r="G349" s="429" t="s">
        <v>1478</v>
      </c>
      <c r="H349" s="429" t="s">
        <v>1479</v>
      </c>
      <c r="I349" s="429" t="s">
        <v>748</v>
      </c>
      <c r="J349" s="519" t="s">
        <v>696</v>
      </c>
      <c r="K349" s="521">
        <v>3</v>
      </c>
      <c r="L349" s="521">
        <v>6</v>
      </c>
      <c r="M349" s="522">
        <v>75170</v>
      </c>
      <c r="N349" s="521">
        <v>0</v>
      </c>
      <c r="O349" s="521">
        <v>0</v>
      </c>
      <c r="P349" s="523">
        <v>0</v>
      </c>
    </row>
    <row r="350" spans="1:16" ht="22.5" x14ac:dyDescent="0.2">
      <c r="A350" s="518" t="s">
        <v>694</v>
      </c>
      <c r="B350" s="519" t="s">
        <v>695</v>
      </c>
      <c r="C350" s="519" t="s">
        <v>111</v>
      </c>
      <c r="D350" s="519" t="s">
        <v>718</v>
      </c>
      <c r="E350" s="520">
        <v>5500</v>
      </c>
      <c r="F350" s="498" t="s">
        <v>1480</v>
      </c>
      <c r="G350" s="429" t="s">
        <v>1481</v>
      </c>
      <c r="H350" s="429" t="s">
        <v>1482</v>
      </c>
      <c r="I350" s="429" t="s">
        <v>1079</v>
      </c>
      <c r="J350" s="519" t="s">
        <v>718</v>
      </c>
      <c r="K350" s="521">
        <v>5</v>
      </c>
      <c r="L350" s="521">
        <v>12</v>
      </c>
      <c r="M350" s="522">
        <v>69853</v>
      </c>
      <c r="N350" s="521">
        <v>2</v>
      </c>
      <c r="O350" s="521">
        <v>6</v>
      </c>
      <c r="P350" s="523">
        <v>33000</v>
      </c>
    </row>
    <row r="351" spans="1:16" x14ac:dyDescent="0.2">
      <c r="A351" s="518" t="s">
        <v>694</v>
      </c>
      <c r="B351" s="519" t="s">
        <v>695</v>
      </c>
      <c r="C351" s="519" t="s">
        <v>111</v>
      </c>
      <c r="D351" s="519" t="s">
        <v>718</v>
      </c>
      <c r="E351" s="520">
        <v>2500</v>
      </c>
      <c r="F351" s="498" t="s">
        <v>1483</v>
      </c>
      <c r="G351" s="429" t="s">
        <v>1484</v>
      </c>
      <c r="H351" s="429" t="s">
        <v>769</v>
      </c>
      <c r="I351" s="429" t="s">
        <v>1012</v>
      </c>
      <c r="J351" s="519" t="s">
        <v>718</v>
      </c>
      <c r="K351" s="521">
        <v>1</v>
      </c>
      <c r="L351" s="521">
        <v>3</v>
      </c>
      <c r="M351" s="522">
        <v>7500</v>
      </c>
      <c r="N351" s="521">
        <v>0</v>
      </c>
      <c r="O351" s="521">
        <v>0</v>
      </c>
      <c r="P351" s="523">
        <v>0</v>
      </c>
    </row>
    <row r="352" spans="1:16" x14ac:dyDescent="0.2">
      <c r="A352" s="518" t="s">
        <v>694</v>
      </c>
      <c r="B352" s="519" t="s">
        <v>695</v>
      </c>
      <c r="C352" s="519" t="s">
        <v>111</v>
      </c>
      <c r="D352" s="519" t="s">
        <v>718</v>
      </c>
      <c r="E352" s="520">
        <v>2000</v>
      </c>
      <c r="F352" s="498" t="s">
        <v>1485</v>
      </c>
      <c r="G352" s="429" t="s">
        <v>1486</v>
      </c>
      <c r="H352" s="429" t="s">
        <v>1078</v>
      </c>
      <c r="I352" s="429" t="s">
        <v>1281</v>
      </c>
      <c r="J352" s="519" t="s">
        <v>718</v>
      </c>
      <c r="K352" s="521">
        <v>5</v>
      </c>
      <c r="L352" s="521">
        <v>12</v>
      </c>
      <c r="M352" s="522">
        <v>22067</v>
      </c>
      <c r="N352" s="521">
        <v>2</v>
      </c>
      <c r="O352" s="521">
        <v>6</v>
      </c>
      <c r="P352" s="523">
        <v>12000</v>
      </c>
    </row>
    <row r="353" spans="1:16" x14ac:dyDescent="0.2">
      <c r="A353" s="518" t="s">
        <v>694</v>
      </c>
      <c r="B353" s="519" t="s">
        <v>695</v>
      </c>
      <c r="C353" s="519" t="s">
        <v>111</v>
      </c>
      <c r="D353" s="519" t="s">
        <v>696</v>
      </c>
      <c r="E353" s="520">
        <v>9000</v>
      </c>
      <c r="F353" s="498" t="s">
        <v>1487</v>
      </c>
      <c r="G353" s="429" t="s">
        <v>1488</v>
      </c>
      <c r="H353" s="429" t="s">
        <v>712</v>
      </c>
      <c r="I353" s="429" t="s">
        <v>700</v>
      </c>
      <c r="J353" s="519" t="s">
        <v>696</v>
      </c>
      <c r="K353" s="521">
        <v>5</v>
      </c>
      <c r="L353" s="521">
        <v>12</v>
      </c>
      <c r="M353" s="522">
        <v>108470</v>
      </c>
      <c r="N353" s="521">
        <v>2</v>
      </c>
      <c r="O353" s="521">
        <v>6</v>
      </c>
      <c r="P353" s="523">
        <v>53083</v>
      </c>
    </row>
    <row r="354" spans="1:16" x14ac:dyDescent="0.2">
      <c r="A354" s="518" t="s">
        <v>694</v>
      </c>
      <c r="B354" s="519" t="s">
        <v>695</v>
      </c>
      <c r="C354" s="519" t="s">
        <v>765</v>
      </c>
      <c r="D354" s="519" t="s">
        <v>766</v>
      </c>
      <c r="E354" s="520">
        <v>15000</v>
      </c>
      <c r="F354" s="498" t="s">
        <v>1489</v>
      </c>
      <c r="G354" s="429" t="s">
        <v>1490</v>
      </c>
      <c r="H354" s="429" t="s">
        <v>712</v>
      </c>
      <c r="I354" s="429" t="s">
        <v>700</v>
      </c>
      <c r="J354" s="519" t="s">
        <v>766</v>
      </c>
      <c r="K354" s="521">
        <v>1</v>
      </c>
      <c r="L354" s="521">
        <v>2</v>
      </c>
      <c r="M354" s="522">
        <v>30000</v>
      </c>
      <c r="N354" s="521">
        <v>0</v>
      </c>
      <c r="O354" s="521">
        <v>0</v>
      </c>
      <c r="P354" s="523">
        <v>0</v>
      </c>
    </row>
    <row r="355" spans="1:16" x14ac:dyDescent="0.2">
      <c r="A355" s="518" t="s">
        <v>694</v>
      </c>
      <c r="B355" s="519" t="s">
        <v>695</v>
      </c>
      <c r="C355" s="519" t="s">
        <v>111</v>
      </c>
      <c r="D355" s="519" t="s">
        <v>696</v>
      </c>
      <c r="E355" s="520">
        <v>8500</v>
      </c>
      <c r="F355" s="498" t="s">
        <v>1491</v>
      </c>
      <c r="G355" s="429" t="s">
        <v>1492</v>
      </c>
      <c r="H355" s="429" t="s">
        <v>1493</v>
      </c>
      <c r="I355" s="429" t="s">
        <v>700</v>
      </c>
      <c r="J355" s="519" t="s">
        <v>696</v>
      </c>
      <c r="K355" s="521">
        <v>5</v>
      </c>
      <c r="L355" s="521">
        <v>12</v>
      </c>
      <c r="M355" s="522">
        <v>102953</v>
      </c>
      <c r="N355" s="521">
        <v>2</v>
      </c>
      <c r="O355" s="521">
        <v>6</v>
      </c>
      <c r="P355" s="523">
        <v>50083</v>
      </c>
    </row>
    <row r="356" spans="1:16" x14ac:dyDescent="0.2">
      <c r="A356" s="518" t="s">
        <v>694</v>
      </c>
      <c r="B356" s="519" t="s">
        <v>695</v>
      </c>
      <c r="C356" s="519" t="s">
        <v>111</v>
      </c>
      <c r="D356" s="519" t="s">
        <v>696</v>
      </c>
      <c r="E356" s="520">
        <v>6000</v>
      </c>
      <c r="F356" s="498" t="s">
        <v>1494</v>
      </c>
      <c r="G356" s="429" t="s">
        <v>1495</v>
      </c>
      <c r="H356" s="429" t="s">
        <v>917</v>
      </c>
      <c r="I356" s="429" t="s">
        <v>700</v>
      </c>
      <c r="J356" s="519" t="s">
        <v>696</v>
      </c>
      <c r="K356" s="521">
        <v>5</v>
      </c>
      <c r="L356" s="521">
        <v>12</v>
      </c>
      <c r="M356" s="522">
        <v>75370</v>
      </c>
      <c r="N356" s="521">
        <v>2</v>
      </c>
      <c r="O356" s="521">
        <v>6</v>
      </c>
      <c r="P356" s="523">
        <v>36000</v>
      </c>
    </row>
    <row r="357" spans="1:16" x14ac:dyDescent="0.2">
      <c r="A357" s="518" t="s">
        <v>694</v>
      </c>
      <c r="B357" s="519" t="s">
        <v>695</v>
      </c>
      <c r="C357" s="519" t="s">
        <v>111</v>
      </c>
      <c r="D357" s="519" t="s">
        <v>718</v>
      </c>
      <c r="E357" s="520">
        <v>2200</v>
      </c>
      <c r="F357" s="498" t="s">
        <v>1496</v>
      </c>
      <c r="G357" s="429" t="s">
        <v>1497</v>
      </c>
      <c r="H357" s="429" t="s">
        <v>787</v>
      </c>
      <c r="I357" s="429" t="s">
        <v>1073</v>
      </c>
      <c r="J357" s="519" t="s">
        <v>718</v>
      </c>
      <c r="K357" s="521">
        <v>4</v>
      </c>
      <c r="L357" s="521">
        <v>12</v>
      </c>
      <c r="M357" s="522">
        <v>24273</v>
      </c>
      <c r="N357" s="521">
        <v>2</v>
      </c>
      <c r="O357" s="521">
        <v>6</v>
      </c>
      <c r="P357" s="523">
        <v>13200</v>
      </c>
    </row>
    <row r="358" spans="1:16" x14ac:dyDescent="0.2">
      <c r="A358" s="518" t="s">
        <v>694</v>
      </c>
      <c r="B358" s="519" t="s">
        <v>695</v>
      </c>
      <c r="C358" s="519" t="s">
        <v>111</v>
      </c>
      <c r="D358" s="519" t="s">
        <v>696</v>
      </c>
      <c r="E358" s="520">
        <v>15000</v>
      </c>
      <c r="F358" s="498" t="s">
        <v>1498</v>
      </c>
      <c r="G358" s="429" t="s">
        <v>1499</v>
      </c>
      <c r="H358" s="429" t="s">
        <v>712</v>
      </c>
      <c r="I358" s="429" t="s">
        <v>700</v>
      </c>
      <c r="J358" s="519" t="s">
        <v>696</v>
      </c>
      <c r="K358" s="521">
        <v>5</v>
      </c>
      <c r="L358" s="521">
        <v>12</v>
      </c>
      <c r="M358" s="522">
        <v>174170</v>
      </c>
      <c r="N358" s="521">
        <v>0</v>
      </c>
      <c r="O358" s="521">
        <v>0</v>
      </c>
      <c r="P358" s="523">
        <v>0</v>
      </c>
    </row>
    <row r="359" spans="1:16" x14ac:dyDescent="0.2">
      <c r="A359" s="518" t="s">
        <v>694</v>
      </c>
      <c r="B359" s="519" t="s">
        <v>695</v>
      </c>
      <c r="C359" s="519" t="s">
        <v>111</v>
      </c>
      <c r="D359" s="519" t="s">
        <v>696</v>
      </c>
      <c r="E359" s="520">
        <v>2863</v>
      </c>
      <c r="F359" s="498" t="s">
        <v>1500</v>
      </c>
      <c r="G359" s="429" t="s">
        <v>1501</v>
      </c>
      <c r="H359" s="429" t="s">
        <v>769</v>
      </c>
      <c r="I359" s="429" t="s">
        <v>748</v>
      </c>
      <c r="J359" s="519" t="s">
        <v>696</v>
      </c>
      <c r="K359" s="521">
        <v>5</v>
      </c>
      <c r="L359" s="521">
        <v>12</v>
      </c>
      <c r="M359" s="522">
        <v>31588</v>
      </c>
      <c r="N359" s="521">
        <v>2</v>
      </c>
      <c r="O359" s="521">
        <v>6</v>
      </c>
      <c r="P359" s="523">
        <v>17178</v>
      </c>
    </row>
    <row r="360" spans="1:16" x14ac:dyDescent="0.2">
      <c r="A360" s="518" t="s">
        <v>694</v>
      </c>
      <c r="B360" s="519" t="s">
        <v>695</v>
      </c>
      <c r="C360" s="519" t="s">
        <v>111</v>
      </c>
      <c r="D360" s="519" t="s">
        <v>723</v>
      </c>
      <c r="E360" s="520">
        <v>2800</v>
      </c>
      <c r="F360" s="498" t="s">
        <v>1502</v>
      </c>
      <c r="G360" s="429" t="s">
        <v>1503</v>
      </c>
      <c r="H360" s="429"/>
      <c r="I360" s="429" t="s">
        <v>726</v>
      </c>
      <c r="J360" s="519" t="s">
        <v>723</v>
      </c>
      <c r="K360" s="521">
        <v>4</v>
      </c>
      <c r="L360" s="521">
        <v>12</v>
      </c>
      <c r="M360" s="522">
        <v>30893</v>
      </c>
      <c r="N360" s="521">
        <v>2</v>
      </c>
      <c r="O360" s="521">
        <v>6</v>
      </c>
      <c r="P360" s="523">
        <v>16800</v>
      </c>
    </row>
    <row r="361" spans="1:16" ht="33.75" x14ac:dyDescent="0.2">
      <c r="A361" s="518" t="s">
        <v>694</v>
      </c>
      <c r="B361" s="519" t="s">
        <v>695</v>
      </c>
      <c r="C361" s="519" t="s">
        <v>111</v>
      </c>
      <c r="D361" s="519" t="s">
        <v>696</v>
      </c>
      <c r="E361" s="520">
        <v>6500</v>
      </c>
      <c r="F361" s="498" t="s">
        <v>1504</v>
      </c>
      <c r="G361" s="429" t="s">
        <v>1505</v>
      </c>
      <c r="H361" s="429" t="s">
        <v>1506</v>
      </c>
      <c r="I361" s="429" t="s">
        <v>748</v>
      </c>
      <c r="J361" s="519" t="s">
        <v>696</v>
      </c>
      <c r="K361" s="521">
        <v>0</v>
      </c>
      <c r="L361" s="521">
        <v>0</v>
      </c>
      <c r="M361" s="522">
        <v>0</v>
      </c>
      <c r="N361" s="521">
        <v>3</v>
      </c>
      <c r="O361" s="521">
        <v>5</v>
      </c>
      <c r="P361" s="523">
        <v>35967</v>
      </c>
    </row>
    <row r="362" spans="1:16" ht="33.75" x14ac:dyDescent="0.2">
      <c r="A362" s="518" t="s">
        <v>694</v>
      </c>
      <c r="B362" s="519" t="s">
        <v>695</v>
      </c>
      <c r="C362" s="519" t="s">
        <v>111</v>
      </c>
      <c r="D362" s="519" t="s">
        <v>696</v>
      </c>
      <c r="E362" s="520">
        <v>4500</v>
      </c>
      <c r="F362" s="498" t="s">
        <v>1504</v>
      </c>
      <c r="G362" s="429" t="s">
        <v>1505</v>
      </c>
      <c r="H362" s="429" t="s">
        <v>1506</v>
      </c>
      <c r="I362" s="429" t="s">
        <v>748</v>
      </c>
      <c r="J362" s="519" t="s">
        <v>696</v>
      </c>
      <c r="K362" s="521">
        <v>4</v>
      </c>
      <c r="L362" s="521">
        <v>12</v>
      </c>
      <c r="M362" s="522">
        <v>49650</v>
      </c>
      <c r="N362" s="521">
        <v>1</v>
      </c>
      <c r="O362" s="521">
        <v>0</v>
      </c>
      <c r="P362" s="523">
        <v>2100</v>
      </c>
    </row>
    <row r="363" spans="1:16" x14ac:dyDescent="0.2">
      <c r="A363" s="518" t="s">
        <v>694</v>
      </c>
      <c r="B363" s="519" t="s">
        <v>695</v>
      </c>
      <c r="C363" s="519" t="s">
        <v>765</v>
      </c>
      <c r="D363" s="519" t="s">
        <v>766</v>
      </c>
      <c r="E363" s="520">
        <v>15000</v>
      </c>
      <c r="F363" s="498" t="s">
        <v>1507</v>
      </c>
      <c r="G363" s="429" t="s">
        <v>1508</v>
      </c>
      <c r="H363" s="429" t="s">
        <v>769</v>
      </c>
      <c r="I363" s="429" t="s">
        <v>700</v>
      </c>
      <c r="J363" s="519" t="s">
        <v>766</v>
      </c>
      <c r="K363" s="521">
        <v>2</v>
      </c>
      <c r="L363" s="521">
        <v>3</v>
      </c>
      <c r="M363" s="522">
        <v>60670</v>
      </c>
      <c r="N363" s="521">
        <v>0</v>
      </c>
      <c r="O363" s="521">
        <v>0</v>
      </c>
      <c r="P363" s="523">
        <v>0</v>
      </c>
    </row>
    <row r="364" spans="1:16" x14ac:dyDescent="0.2">
      <c r="A364" s="518" t="s">
        <v>694</v>
      </c>
      <c r="B364" s="519" t="s">
        <v>695</v>
      </c>
      <c r="C364" s="519" t="s">
        <v>765</v>
      </c>
      <c r="D364" s="519" t="s">
        <v>766</v>
      </c>
      <c r="E364" s="520">
        <v>15000</v>
      </c>
      <c r="F364" s="498" t="s">
        <v>1507</v>
      </c>
      <c r="G364" s="429" t="s">
        <v>1508</v>
      </c>
      <c r="H364" s="429" t="s">
        <v>769</v>
      </c>
      <c r="I364" s="429" t="s">
        <v>700</v>
      </c>
      <c r="J364" s="519" t="s">
        <v>766</v>
      </c>
      <c r="K364" s="521">
        <v>1</v>
      </c>
      <c r="L364" s="521">
        <v>5</v>
      </c>
      <c r="M364" s="522">
        <v>66670</v>
      </c>
      <c r="N364" s="521">
        <v>0</v>
      </c>
      <c r="O364" s="521">
        <v>0</v>
      </c>
      <c r="P364" s="523">
        <v>0</v>
      </c>
    </row>
    <row r="365" spans="1:16" x14ac:dyDescent="0.2">
      <c r="A365" s="518" t="s">
        <v>694</v>
      </c>
      <c r="B365" s="519" t="s">
        <v>695</v>
      </c>
      <c r="C365" s="519" t="s">
        <v>111</v>
      </c>
      <c r="D365" s="519" t="s">
        <v>696</v>
      </c>
      <c r="E365" s="520">
        <v>11000</v>
      </c>
      <c r="F365" s="498" t="s">
        <v>1509</v>
      </c>
      <c r="G365" s="429" t="s">
        <v>1510</v>
      </c>
      <c r="H365" s="429" t="s">
        <v>1261</v>
      </c>
      <c r="I365" s="429" t="s">
        <v>700</v>
      </c>
      <c r="J365" s="519" t="s">
        <v>696</v>
      </c>
      <c r="K365" s="521">
        <v>5</v>
      </c>
      <c r="L365" s="521">
        <v>12</v>
      </c>
      <c r="M365" s="522">
        <v>130537</v>
      </c>
      <c r="N365" s="521">
        <v>4</v>
      </c>
      <c r="O365" s="521">
        <v>6</v>
      </c>
      <c r="P365" s="523">
        <v>65083</v>
      </c>
    </row>
    <row r="366" spans="1:16" ht="22.5" x14ac:dyDescent="0.2">
      <c r="A366" s="518" t="s">
        <v>694</v>
      </c>
      <c r="B366" s="519" t="s">
        <v>695</v>
      </c>
      <c r="C366" s="519" t="s">
        <v>111</v>
      </c>
      <c r="D366" s="519" t="s">
        <v>696</v>
      </c>
      <c r="E366" s="520">
        <v>7000</v>
      </c>
      <c r="F366" s="498" t="s">
        <v>1511</v>
      </c>
      <c r="G366" s="429" t="s">
        <v>1512</v>
      </c>
      <c r="H366" s="429" t="s">
        <v>1513</v>
      </c>
      <c r="I366" s="429" t="s">
        <v>700</v>
      </c>
      <c r="J366" s="519" t="s">
        <v>696</v>
      </c>
      <c r="K366" s="521">
        <v>3</v>
      </c>
      <c r="L366" s="521">
        <v>6</v>
      </c>
      <c r="M366" s="522">
        <v>42000</v>
      </c>
      <c r="N366" s="521">
        <v>0</v>
      </c>
      <c r="O366" s="521">
        <v>0</v>
      </c>
      <c r="P366" s="523">
        <v>0</v>
      </c>
    </row>
    <row r="367" spans="1:16" x14ac:dyDescent="0.2">
      <c r="A367" s="518" t="s">
        <v>694</v>
      </c>
      <c r="B367" s="519" t="s">
        <v>695</v>
      </c>
      <c r="C367" s="519" t="s">
        <v>111</v>
      </c>
      <c r="D367" s="519" t="s">
        <v>718</v>
      </c>
      <c r="E367" s="520">
        <v>6000</v>
      </c>
      <c r="F367" s="498" t="s">
        <v>1514</v>
      </c>
      <c r="G367" s="429" t="s">
        <v>1515</v>
      </c>
      <c r="H367" s="429" t="s">
        <v>742</v>
      </c>
      <c r="I367" s="429" t="s">
        <v>1516</v>
      </c>
      <c r="J367" s="519" t="s">
        <v>718</v>
      </c>
      <c r="K367" s="521">
        <v>5</v>
      </c>
      <c r="L367" s="521">
        <v>12</v>
      </c>
      <c r="M367" s="522">
        <v>75370</v>
      </c>
      <c r="N367" s="521">
        <v>2</v>
      </c>
      <c r="O367" s="521">
        <v>6</v>
      </c>
      <c r="P367" s="523">
        <v>36000</v>
      </c>
    </row>
    <row r="368" spans="1:16" x14ac:dyDescent="0.2">
      <c r="A368" s="518" t="s">
        <v>694</v>
      </c>
      <c r="B368" s="519" t="s">
        <v>695</v>
      </c>
      <c r="C368" s="519" t="s">
        <v>111</v>
      </c>
      <c r="D368" s="519" t="s">
        <v>696</v>
      </c>
      <c r="E368" s="520">
        <v>12000</v>
      </c>
      <c r="F368" s="498" t="s">
        <v>1517</v>
      </c>
      <c r="G368" s="429" t="s">
        <v>1518</v>
      </c>
      <c r="H368" s="429" t="s">
        <v>712</v>
      </c>
      <c r="I368" s="429" t="s">
        <v>700</v>
      </c>
      <c r="J368" s="519" t="s">
        <v>696</v>
      </c>
      <c r="K368" s="521">
        <v>4</v>
      </c>
      <c r="L368" s="521">
        <v>12</v>
      </c>
      <c r="M368" s="522">
        <v>141570</v>
      </c>
      <c r="N368" s="521">
        <v>2</v>
      </c>
      <c r="O368" s="521">
        <v>6</v>
      </c>
      <c r="P368" s="523">
        <v>71083</v>
      </c>
    </row>
    <row r="369" spans="1:16" x14ac:dyDescent="0.2">
      <c r="A369" s="518" t="s">
        <v>694</v>
      </c>
      <c r="B369" s="519" t="s">
        <v>695</v>
      </c>
      <c r="C369" s="519" t="s">
        <v>111</v>
      </c>
      <c r="D369" s="519" t="s">
        <v>723</v>
      </c>
      <c r="E369" s="520">
        <v>3500</v>
      </c>
      <c r="F369" s="498" t="s">
        <v>1519</v>
      </c>
      <c r="G369" s="429" t="s">
        <v>1520</v>
      </c>
      <c r="H369" s="429"/>
      <c r="I369" s="429" t="s">
        <v>726</v>
      </c>
      <c r="J369" s="519" t="s">
        <v>723</v>
      </c>
      <c r="K369" s="521">
        <v>5</v>
      </c>
      <c r="L369" s="521">
        <v>12</v>
      </c>
      <c r="M369" s="522">
        <v>38617</v>
      </c>
      <c r="N369" s="521">
        <v>2</v>
      </c>
      <c r="O369" s="521">
        <v>6</v>
      </c>
      <c r="P369" s="523">
        <v>21000</v>
      </c>
    </row>
    <row r="370" spans="1:16" x14ac:dyDescent="0.2">
      <c r="A370" s="518" t="s">
        <v>694</v>
      </c>
      <c r="B370" s="519" t="s">
        <v>695</v>
      </c>
      <c r="C370" s="519" t="s">
        <v>111</v>
      </c>
      <c r="D370" s="519" t="s">
        <v>696</v>
      </c>
      <c r="E370" s="520">
        <v>8000</v>
      </c>
      <c r="F370" s="498" t="s">
        <v>1521</v>
      </c>
      <c r="G370" s="429" t="s">
        <v>1522</v>
      </c>
      <c r="H370" s="429" t="s">
        <v>1334</v>
      </c>
      <c r="I370" s="429" t="s">
        <v>700</v>
      </c>
      <c r="J370" s="519" t="s">
        <v>696</v>
      </c>
      <c r="K370" s="521">
        <v>3</v>
      </c>
      <c r="L370" s="521">
        <v>4</v>
      </c>
      <c r="M370" s="522">
        <v>35733</v>
      </c>
      <c r="N370" s="521">
        <v>0</v>
      </c>
      <c r="O370" s="521">
        <v>0</v>
      </c>
      <c r="P370" s="523">
        <v>0</v>
      </c>
    </row>
    <row r="371" spans="1:16" x14ac:dyDescent="0.2">
      <c r="A371" s="518" t="s">
        <v>694</v>
      </c>
      <c r="B371" s="519" t="s">
        <v>695</v>
      </c>
      <c r="C371" s="519" t="s">
        <v>765</v>
      </c>
      <c r="D371" s="519" t="s">
        <v>766</v>
      </c>
      <c r="E371" s="520">
        <v>15600</v>
      </c>
      <c r="F371" s="498" t="s">
        <v>1523</v>
      </c>
      <c r="G371" s="429" t="s">
        <v>1524</v>
      </c>
      <c r="H371" s="429" t="s">
        <v>1525</v>
      </c>
      <c r="I371" s="429" t="s">
        <v>700</v>
      </c>
      <c r="J371" s="519" t="s">
        <v>766</v>
      </c>
      <c r="K371" s="521">
        <v>0</v>
      </c>
      <c r="L371" s="521">
        <v>0</v>
      </c>
      <c r="M371" s="522">
        <v>0</v>
      </c>
      <c r="N371" s="521">
        <v>1</v>
      </c>
      <c r="O371" s="521">
        <v>1</v>
      </c>
      <c r="P371" s="523">
        <v>13000</v>
      </c>
    </row>
    <row r="372" spans="1:16" x14ac:dyDescent="0.2">
      <c r="A372" s="518" t="s">
        <v>694</v>
      </c>
      <c r="B372" s="519" t="s">
        <v>695</v>
      </c>
      <c r="C372" s="519" t="s">
        <v>111</v>
      </c>
      <c r="D372" s="519" t="s">
        <v>696</v>
      </c>
      <c r="E372" s="520">
        <v>7000</v>
      </c>
      <c r="F372" s="498" t="s">
        <v>1526</v>
      </c>
      <c r="G372" s="429" t="s">
        <v>1527</v>
      </c>
      <c r="H372" s="429" t="s">
        <v>787</v>
      </c>
      <c r="I372" s="429" t="s">
        <v>737</v>
      </c>
      <c r="J372" s="519" t="s">
        <v>696</v>
      </c>
      <c r="K372" s="521">
        <v>1</v>
      </c>
      <c r="L372" s="521">
        <v>0</v>
      </c>
      <c r="M372" s="522">
        <v>5133</v>
      </c>
      <c r="N372" s="521">
        <v>0</v>
      </c>
      <c r="O372" s="521">
        <v>0</v>
      </c>
      <c r="P372" s="523">
        <v>0</v>
      </c>
    </row>
    <row r="373" spans="1:16" x14ac:dyDescent="0.2">
      <c r="A373" s="518" t="s">
        <v>694</v>
      </c>
      <c r="B373" s="519" t="s">
        <v>695</v>
      </c>
      <c r="C373" s="519" t="s">
        <v>111</v>
      </c>
      <c r="D373" s="519" t="s">
        <v>696</v>
      </c>
      <c r="E373" s="520">
        <v>12000</v>
      </c>
      <c r="F373" s="498" t="s">
        <v>1528</v>
      </c>
      <c r="G373" s="429" t="s">
        <v>1529</v>
      </c>
      <c r="H373" s="429" t="s">
        <v>769</v>
      </c>
      <c r="I373" s="429" t="s">
        <v>700</v>
      </c>
      <c r="J373" s="519" t="s">
        <v>696</v>
      </c>
      <c r="K373" s="521">
        <v>5</v>
      </c>
      <c r="L373" s="521">
        <v>12</v>
      </c>
      <c r="M373" s="522">
        <v>141570</v>
      </c>
      <c r="N373" s="521">
        <v>2</v>
      </c>
      <c r="O373" s="521">
        <v>6</v>
      </c>
      <c r="P373" s="523">
        <v>71083</v>
      </c>
    </row>
    <row r="374" spans="1:16" x14ac:dyDescent="0.2">
      <c r="A374" s="518" t="s">
        <v>694</v>
      </c>
      <c r="B374" s="519" t="s">
        <v>695</v>
      </c>
      <c r="C374" s="519" t="s">
        <v>111</v>
      </c>
      <c r="D374" s="519" t="s">
        <v>696</v>
      </c>
      <c r="E374" s="520">
        <v>8500</v>
      </c>
      <c r="F374" s="498" t="s">
        <v>1530</v>
      </c>
      <c r="G374" s="429" t="s">
        <v>1531</v>
      </c>
      <c r="H374" s="429" t="s">
        <v>901</v>
      </c>
      <c r="I374" s="429" t="s">
        <v>700</v>
      </c>
      <c r="J374" s="519" t="s">
        <v>696</v>
      </c>
      <c r="K374" s="521">
        <v>0</v>
      </c>
      <c r="L374" s="521">
        <v>0</v>
      </c>
      <c r="M374" s="522">
        <v>0</v>
      </c>
      <c r="N374" s="521">
        <v>3</v>
      </c>
      <c r="O374" s="521">
        <v>5</v>
      </c>
      <c r="P374" s="523">
        <v>47317</v>
      </c>
    </row>
    <row r="375" spans="1:16" ht="22.5" x14ac:dyDescent="0.2">
      <c r="A375" s="518" t="s">
        <v>694</v>
      </c>
      <c r="B375" s="519" t="s">
        <v>695</v>
      </c>
      <c r="C375" s="519" t="s">
        <v>111</v>
      </c>
      <c r="D375" s="519" t="s">
        <v>696</v>
      </c>
      <c r="E375" s="520">
        <v>7500</v>
      </c>
      <c r="F375" s="498" t="s">
        <v>1532</v>
      </c>
      <c r="G375" s="429" t="s">
        <v>1533</v>
      </c>
      <c r="H375" s="429" t="s">
        <v>1308</v>
      </c>
      <c r="I375" s="429" t="s">
        <v>700</v>
      </c>
      <c r="J375" s="519" t="s">
        <v>696</v>
      </c>
      <c r="K375" s="521">
        <v>5</v>
      </c>
      <c r="L375" s="521">
        <v>12</v>
      </c>
      <c r="M375" s="522">
        <v>91920</v>
      </c>
      <c r="N375" s="521">
        <v>2</v>
      </c>
      <c r="O375" s="521">
        <v>6</v>
      </c>
      <c r="P375" s="523">
        <v>45000</v>
      </c>
    </row>
    <row r="376" spans="1:16" x14ac:dyDescent="0.2">
      <c r="A376" s="518" t="s">
        <v>694</v>
      </c>
      <c r="B376" s="519" t="s">
        <v>695</v>
      </c>
      <c r="C376" s="519" t="s">
        <v>111</v>
      </c>
      <c r="D376" s="519" t="s">
        <v>696</v>
      </c>
      <c r="E376" s="520">
        <v>8000</v>
      </c>
      <c r="F376" s="498" t="s">
        <v>1534</v>
      </c>
      <c r="G376" s="429" t="s">
        <v>1535</v>
      </c>
      <c r="H376" s="429" t="s">
        <v>712</v>
      </c>
      <c r="I376" s="429" t="s">
        <v>700</v>
      </c>
      <c r="J376" s="519" t="s">
        <v>696</v>
      </c>
      <c r="K376" s="521">
        <v>4</v>
      </c>
      <c r="L376" s="521">
        <v>12</v>
      </c>
      <c r="M376" s="522">
        <v>97437</v>
      </c>
      <c r="N376" s="521">
        <v>2</v>
      </c>
      <c r="O376" s="521">
        <v>6</v>
      </c>
      <c r="P376" s="523">
        <v>48000</v>
      </c>
    </row>
    <row r="377" spans="1:16" x14ac:dyDescent="0.2">
      <c r="A377" s="518" t="s">
        <v>694</v>
      </c>
      <c r="B377" s="519" t="s">
        <v>695</v>
      </c>
      <c r="C377" s="519" t="s">
        <v>111</v>
      </c>
      <c r="D377" s="519" t="s">
        <v>696</v>
      </c>
      <c r="E377" s="520">
        <v>2500</v>
      </c>
      <c r="F377" s="498" t="s">
        <v>1536</v>
      </c>
      <c r="G377" s="429" t="s">
        <v>1537</v>
      </c>
      <c r="H377" s="429" t="s">
        <v>787</v>
      </c>
      <c r="I377" s="429" t="s">
        <v>748</v>
      </c>
      <c r="J377" s="519" t="s">
        <v>696</v>
      </c>
      <c r="K377" s="521">
        <v>1</v>
      </c>
      <c r="L377" s="521">
        <v>3</v>
      </c>
      <c r="M377" s="522">
        <v>7500</v>
      </c>
      <c r="N377" s="521">
        <v>0</v>
      </c>
      <c r="O377" s="521">
        <v>0</v>
      </c>
      <c r="P377" s="523">
        <v>0</v>
      </c>
    </row>
    <row r="378" spans="1:16" ht="22.5" x14ac:dyDescent="0.2">
      <c r="A378" s="518" t="s">
        <v>694</v>
      </c>
      <c r="B378" s="519" t="s">
        <v>695</v>
      </c>
      <c r="C378" s="519" t="s">
        <v>765</v>
      </c>
      <c r="D378" s="519" t="s">
        <v>766</v>
      </c>
      <c r="E378" s="520">
        <v>10000</v>
      </c>
      <c r="F378" s="498" t="s">
        <v>1538</v>
      </c>
      <c r="G378" s="429" t="s">
        <v>1539</v>
      </c>
      <c r="H378" s="429" t="s">
        <v>1540</v>
      </c>
      <c r="I378" s="429" t="s">
        <v>700</v>
      </c>
      <c r="J378" s="519" t="s">
        <v>766</v>
      </c>
      <c r="K378" s="521">
        <v>1</v>
      </c>
      <c r="L378" s="521">
        <v>2</v>
      </c>
      <c r="M378" s="522">
        <v>20000</v>
      </c>
      <c r="N378" s="521">
        <v>0</v>
      </c>
      <c r="O378" s="521">
        <v>0</v>
      </c>
      <c r="P378" s="523">
        <v>0</v>
      </c>
    </row>
    <row r="379" spans="1:16" ht="22.5" x14ac:dyDescent="0.2">
      <c r="A379" s="518" t="s">
        <v>694</v>
      </c>
      <c r="B379" s="519" t="s">
        <v>695</v>
      </c>
      <c r="C379" s="519" t="s">
        <v>111</v>
      </c>
      <c r="D379" s="519" t="s">
        <v>718</v>
      </c>
      <c r="E379" s="520">
        <v>2500</v>
      </c>
      <c r="F379" s="498" t="s">
        <v>1541</v>
      </c>
      <c r="G379" s="429" t="s">
        <v>1542</v>
      </c>
      <c r="H379" s="429" t="s">
        <v>1543</v>
      </c>
      <c r="I379" s="429" t="s">
        <v>1544</v>
      </c>
      <c r="J379" s="519" t="s">
        <v>718</v>
      </c>
      <c r="K379" s="521">
        <v>4</v>
      </c>
      <c r="L379" s="521">
        <v>12</v>
      </c>
      <c r="M379" s="522">
        <v>27583</v>
      </c>
      <c r="N379" s="521">
        <v>2</v>
      </c>
      <c r="O379" s="521">
        <v>6</v>
      </c>
      <c r="P379" s="523">
        <v>15000</v>
      </c>
    </row>
    <row r="380" spans="1:16" ht="22.5" x14ac:dyDescent="0.2">
      <c r="A380" s="518" t="s">
        <v>694</v>
      </c>
      <c r="B380" s="519" t="s">
        <v>695</v>
      </c>
      <c r="C380" s="519" t="s">
        <v>111</v>
      </c>
      <c r="D380" s="519" t="s">
        <v>718</v>
      </c>
      <c r="E380" s="520">
        <v>2500</v>
      </c>
      <c r="F380" s="498" t="s">
        <v>1545</v>
      </c>
      <c r="G380" s="429" t="s">
        <v>1546</v>
      </c>
      <c r="H380" s="429" t="s">
        <v>871</v>
      </c>
      <c r="I380" s="429" t="s">
        <v>1084</v>
      </c>
      <c r="J380" s="519" t="s">
        <v>718</v>
      </c>
      <c r="K380" s="521">
        <v>3</v>
      </c>
      <c r="L380" s="521">
        <v>6</v>
      </c>
      <c r="M380" s="522">
        <v>16583</v>
      </c>
      <c r="N380" s="521">
        <v>0</v>
      </c>
      <c r="O380" s="521">
        <v>0</v>
      </c>
      <c r="P380" s="523">
        <v>0</v>
      </c>
    </row>
    <row r="381" spans="1:16" x14ac:dyDescent="0.2">
      <c r="A381" s="518" t="s">
        <v>694</v>
      </c>
      <c r="B381" s="519" t="s">
        <v>695</v>
      </c>
      <c r="C381" s="519" t="s">
        <v>111</v>
      </c>
      <c r="D381" s="519" t="s">
        <v>696</v>
      </c>
      <c r="E381" s="520">
        <v>7500</v>
      </c>
      <c r="F381" s="498" t="s">
        <v>1547</v>
      </c>
      <c r="G381" s="429" t="s">
        <v>1548</v>
      </c>
      <c r="H381" s="429" t="s">
        <v>703</v>
      </c>
      <c r="I381" s="429" t="s">
        <v>700</v>
      </c>
      <c r="J381" s="519" t="s">
        <v>696</v>
      </c>
      <c r="K381" s="521">
        <v>1</v>
      </c>
      <c r="L381" s="521">
        <v>2</v>
      </c>
      <c r="M381" s="522">
        <v>15000</v>
      </c>
      <c r="N381" s="521">
        <v>0</v>
      </c>
      <c r="O381" s="521">
        <v>0</v>
      </c>
      <c r="P381" s="523">
        <v>0</v>
      </c>
    </row>
    <row r="382" spans="1:16" x14ac:dyDescent="0.2">
      <c r="A382" s="518" t="s">
        <v>694</v>
      </c>
      <c r="B382" s="519" t="s">
        <v>695</v>
      </c>
      <c r="C382" s="519" t="s">
        <v>111</v>
      </c>
      <c r="D382" s="519" t="s">
        <v>718</v>
      </c>
      <c r="E382" s="520">
        <v>1200</v>
      </c>
      <c r="F382" s="498" t="s">
        <v>1549</v>
      </c>
      <c r="G382" s="429" t="s">
        <v>1550</v>
      </c>
      <c r="H382" s="429"/>
      <c r="I382" s="429" t="s">
        <v>722</v>
      </c>
      <c r="J382" s="519" t="s">
        <v>718</v>
      </c>
      <c r="K382" s="521">
        <v>6</v>
      </c>
      <c r="L382" s="521">
        <v>12</v>
      </c>
      <c r="M382" s="522">
        <v>13240</v>
      </c>
      <c r="N382" s="521">
        <v>2</v>
      </c>
      <c r="O382" s="521">
        <v>6</v>
      </c>
      <c r="P382" s="523">
        <v>7200</v>
      </c>
    </row>
    <row r="383" spans="1:16" x14ac:dyDescent="0.2">
      <c r="A383" s="518" t="s">
        <v>694</v>
      </c>
      <c r="B383" s="519" t="s">
        <v>695</v>
      </c>
      <c r="C383" s="519" t="s">
        <v>111</v>
      </c>
      <c r="D383" s="519" t="s">
        <v>723</v>
      </c>
      <c r="E383" s="520">
        <v>1500</v>
      </c>
      <c r="F383" s="498" t="s">
        <v>1551</v>
      </c>
      <c r="G383" s="429" t="s">
        <v>1552</v>
      </c>
      <c r="H383" s="429"/>
      <c r="I383" s="429" t="s">
        <v>726</v>
      </c>
      <c r="J383" s="519" t="s">
        <v>723</v>
      </c>
      <c r="K383" s="521">
        <v>4</v>
      </c>
      <c r="L383" s="521">
        <v>12</v>
      </c>
      <c r="M383" s="522">
        <v>16550</v>
      </c>
      <c r="N383" s="521">
        <v>2</v>
      </c>
      <c r="O383" s="521">
        <v>6</v>
      </c>
      <c r="P383" s="523">
        <v>9000</v>
      </c>
    </row>
    <row r="384" spans="1:16" x14ac:dyDescent="0.2">
      <c r="A384" s="518" t="s">
        <v>694</v>
      </c>
      <c r="B384" s="519" t="s">
        <v>695</v>
      </c>
      <c r="C384" s="519" t="s">
        <v>111</v>
      </c>
      <c r="D384" s="519" t="s">
        <v>696</v>
      </c>
      <c r="E384" s="520">
        <v>8500</v>
      </c>
      <c r="F384" s="498" t="s">
        <v>1553</v>
      </c>
      <c r="G384" s="429" t="s">
        <v>1554</v>
      </c>
      <c r="H384" s="429" t="s">
        <v>769</v>
      </c>
      <c r="I384" s="429" t="s">
        <v>748</v>
      </c>
      <c r="J384" s="519" t="s">
        <v>696</v>
      </c>
      <c r="K384" s="521">
        <v>0</v>
      </c>
      <c r="L384" s="521">
        <v>0</v>
      </c>
      <c r="M384" s="522">
        <v>0</v>
      </c>
      <c r="N384" s="521">
        <v>2</v>
      </c>
      <c r="O384" s="521">
        <v>4</v>
      </c>
      <c r="P384" s="523">
        <v>33150</v>
      </c>
    </row>
    <row r="385" spans="1:16" x14ac:dyDescent="0.2">
      <c r="A385" s="518" t="s">
        <v>694</v>
      </c>
      <c r="B385" s="519" t="s">
        <v>695</v>
      </c>
      <c r="C385" s="519" t="s">
        <v>111</v>
      </c>
      <c r="D385" s="519" t="s">
        <v>696</v>
      </c>
      <c r="E385" s="520">
        <v>8500</v>
      </c>
      <c r="F385" s="498" t="s">
        <v>1555</v>
      </c>
      <c r="G385" s="429" t="s">
        <v>1556</v>
      </c>
      <c r="H385" s="429" t="s">
        <v>712</v>
      </c>
      <c r="I385" s="429" t="s">
        <v>700</v>
      </c>
      <c r="J385" s="519" t="s">
        <v>696</v>
      </c>
      <c r="K385" s="521">
        <v>0</v>
      </c>
      <c r="L385" s="521">
        <v>0</v>
      </c>
      <c r="M385" s="522">
        <v>0</v>
      </c>
      <c r="N385" s="521">
        <v>2</v>
      </c>
      <c r="O385" s="521">
        <v>2</v>
      </c>
      <c r="P385" s="523">
        <v>17283</v>
      </c>
    </row>
    <row r="386" spans="1:16" x14ac:dyDescent="0.2">
      <c r="A386" s="518" t="s">
        <v>694</v>
      </c>
      <c r="B386" s="519" t="s">
        <v>695</v>
      </c>
      <c r="C386" s="519" t="s">
        <v>111</v>
      </c>
      <c r="D386" s="519" t="s">
        <v>696</v>
      </c>
      <c r="E386" s="520">
        <v>5500</v>
      </c>
      <c r="F386" s="498" t="s">
        <v>1555</v>
      </c>
      <c r="G386" s="429" t="s">
        <v>1556</v>
      </c>
      <c r="H386" s="429" t="s">
        <v>712</v>
      </c>
      <c r="I386" s="429" t="s">
        <v>700</v>
      </c>
      <c r="J386" s="519" t="s">
        <v>696</v>
      </c>
      <c r="K386" s="521">
        <v>4</v>
      </c>
      <c r="L386" s="521">
        <v>12</v>
      </c>
      <c r="M386" s="522">
        <v>69853</v>
      </c>
      <c r="N386" s="521">
        <v>1</v>
      </c>
      <c r="O386" s="521">
        <v>0</v>
      </c>
      <c r="P386" s="523">
        <v>1833</v>
      </c>
    </row>
    <row r="387" spans="1:16" ht="22.5" x14ac:dyDescent="0.2">
      <c r="A387" s="518" t="s">
        <v>694</v>
      </c>
      <c r="B387" s="519" t="s">
        <v>695</v>
      </c>
      <c r="C387" s="519" t="s">
        <v>111</v>
      </c>
      <c r="D387" s="519" t="s">
        <v>696</v>
      </c>
      <c r="E387" s="520">
        <v>8500</v>
      </c>
      <c r="F387" s="498" t="s">
        <v>1557</v>
      </c>
      <c r="G387" s="429" t="s">
        <v>1558</v>
      </c>
      <c r="H387" s="429" t="s">
        <v>1559</v>
      </c>
      <c r="I387" s="429" t="s">
        <v>700</v>
      </c>
      <c r="J387" s="519" t="s">
        <v>696</v>
      </c>
      <c r="K387" s="521">
        <v>5</v>
      </c>
      <c r="L387" s="521">
        <v>12</v>
      </c>
      <c r="M387" s="522">
        <v>102953</v>
      </c>
      <c r="N387" s="521">
        <v>2</v>
      </c>
      <c r="O387" s="521">
        <v>6</v>
      </c>
      <c r="P387" s="523">
        <v>50083</v>
      </c>
    </row>
    <row r="388" spans="1:16" x14ac:dyDescent="0.2">
      <c r="A388" s="518" t="s">
        <v>694</v>
      </c>
      <c r="B388" s="519" t="s">
        <v>695</v>
      </c>
      <c r="C388" s="519" t="s">
        <v>111</v>
      </c>
      <c r="D388" s="519" t="s">
        <v>696</v>
      </c>
      <c r="E388" s="520">
        <v>6500</v>
      </c>
      <c r="F388" s="498" t="s">
        <v>1560</v>
      </c>
      <c r="G388" s="429" t="s">
        <v>1561</v>
      </c>
      <c r="H388" s="429" t="s">
        <v>1151</v>
      </c>
      <c r="I388" s="429" t="s">
        <v>700</v>
      </c>
      <c r="J388" s="519" t="s">
        <v>696</v>
      </c>
      <c r="K388" s="521">
        <v>5</v>
      </c>
      <c r="L388" s="521">
        <v>12</v>
      </c>
      <c r="M388" s="522">
        <v>80887</v>
      </c>
      <c r="N388" s="521">
        <v>4</v>
      </c>
      <c r="O388" s="521">
        <v>6</v>
      </c>
      <c r="P388" s="523">
        <v>39000</v>
      </c>
    </row>
    <row r="389" spans="1:16" x14ac:dyDescent="0.2">
      <c r="A389" s="518" t="s">
        <v>694</v>
      </c>
      <c r="B389" s="519" t="s">
        <v>695</v>
      </c>
      <c r="C389" s="519" t="s">
        <v>111</v>
      </c>
      <c r="D389" s="519" t="s">
        <v>696</v>
      </c>
      <c r="E389" s="520">
        <v>8500</v>
      </c>
      <c r="F389" s="498" t="s">
        <v>1562</v>
      </c>
      <c r="G389" s="429" t="s">
        <v>1563</v>
      </c>
      <c r="H389" s="429" t="s">
        <v>712</v>
      </c>
      <c r="I389" s="429" t="s">
        <v>700</v>
      </c>
      <c r="J389" s="519" t="s">
        <v>696</v>
      </c>
      <c r="K389" s="521">
        <v>0</v>
      </c>
      <c r="L389" s="521">
        <v>0</v>
      </c>
      <c r="M389" s="522">
        <v>0</v>
      </c>
      <c r="N389" s="521">
        <v>2</v>
      </c>
      <c r="O389" s="521">
        <v>4</v>
      </c>
      <c r="P389" s="523">
        <v>33433</v>
      </c>
    </row>
    <row r="390" spans="1:16" x14ac:dyDescent="0.2">
      <c r="A390" s="518" t="s">
        <v>694</v>
      </c>
      <c r="B390" s="519" t="s">
        <v>695</v>
      </c>
      <c r="C390" s="519" t="s">
        <v>111</v>
      </c>
      <c r="D390" s="519" t="s">
        <v>696</v>
      </c>
      <c r="E390" s="520">
        <v>9000</v>
      </c>
      <c r="F390" s="498" t="s">
        <v>1564</v>
      </c>
      <c r="G390" s="429" t="s">
        <v>1565</v>
      </c>
      <c r="H390" s="429" t="s">
        <v>712</v>
      </c>
      <c r="I390" s="429" t="s">
        <v>700</v>
      </c>
      <c r="J390" s="519" t="s">
        <v>696</v>
      </c>
      <c r="K390" s="521">
        <v>0</v>
      </c>
      <c r="L390" s="521">
        <v>0</v>
      </c>
      <c r="M390" s="522">
        <v>0</v>
      </c>
      <c r="N390" s="521">
        <v>2</v>
      </c>
      <c r="O390" s="521">
        <v>4</v>
      </c>
      <c r="P390" s="523">
        <v>35400</v>
      </c>
    </row>
    <row r="391" spans="1:16" x14ac:dyDescent="0.2">
      <c r="A391" s="518" t="s">
        <v>694</v>
      </c>
      <c r="B391" s="519" t="s">
        <v>695</v>
      </c>
      <c r="C391" s="519" t="s">
        <v>111</v>
      </c>
      <c r="D391" s="519" t="s">
        <v>696</v>
      </c>
      <c r="E391" s="520">
        <v>10500</v>
      </c>
      <c r="F391" s="498" t="s">
        <v>1566</v>
      </c>
      <c r="G391" s="429" t="s">
        <v>1567</v>
      </c>
      <c r="H391" s="429" t="s">
        <v>712</v>
      </c>
      <c r="I391" s="429" t="s">
        <v>700</v>
      </c>
      <c r="J391" s="519" t="s">
        <v>696</v>
      </c>
      <c r="K391" s="521">
        <v>4</v>
      </c>
      <c r="L391" s="521">
        <v>12</v>
      </c>
      <c r="M391" s="522">
        <v>125020</v>
      </c>
      <c r="N391" s="521">
        <v>2</v>
      </c>
      <c r="O391" s="521">
        <v>6</v>
      </c>
      <c r="P391" s="523">
        <v>62083</v>
      </c>
    </row>
    <row r="392" spans="1:16" ht="22.5" x14ac:dyDescent="0.2">
      <c r="A392" s="518" t="s">
        <v>694</v>
      </c>
      <c r="B392" s="519" t="s">
        <v>695</v>
      </c>
      <c r="C392" s="519" t="s">
        <v>111</v>
      </c>
      <c r="D392" s="519" t="s">
        <v>696</v>
      </c>
      <c r="E392" s="520">
        <v>5500</v>
      </c>
      <c r="F392" s="498" t="s">
        <v>1568</v>
      </c>
      <c r="G392" s="429" t="s">
        <v>1569</v>
      </c>
      <c r="H392" s="429" t="s">
        <v>871</v>
      </c>
      <c r="I392" s="429" t="s">
        <v>904</v>
      </c>
      <c r="J392" s="519" t="s">
        <v>696</v>
      </c>
      <c r="K392" s="521">
        <v>6</v>
      </c>
      <c r="L392" s="521">
        <v>12</v>
      </c>
      <c r="M392" s="522">
        <v>69853</v>
      </c>
      <c r="N392" s="521">
        <v>2</v>
      </c>
      <c r="O392" s="521">
        <v>6</v>
      </c>
      <c r="P392" s="523">
        <v>33000</v>
      </c>
    </row>
    <row r="393" spans="1:16" x14ac:dyDescent="0.2">
      <c r="A393" s="518" t="s">
        <v>694</v>
      </c>
      <c r="B393" s="519" t="s">
        <v>695</v>
      </c>
      <c r="C393" s="519" t="s">
        <v>765</v>
      </c>
      <c r="D393" s="519" t="s">
        <v>766</v>
      </c>
      <c r="E393" s="520">
        <v>14000</v>
      </c>
      <c r="F393" s="498" t="s">
        <v>1570</v>
      </c>
      <c r="G393" s="429" t="s">
        <v>1571</v>
      </c>
      <c r="H393" s="429" t="s">
        <v>712</v>
      </c>
      <c r="I393" s="429" t="s">
        <v>700</v>
      </c>
      <c r="J393" s="519" t="s">
        <v>766</v>
      </c>
      <c r="K393" s="521">
        <v>1</v>
      </c>
      <c r="L393" s="521">
        <v>10</v>
      </c>
      <c r="M393" s="522">
        <v>151037</v>
      </c>
      <c r="N393" s="521">
        <v>0</v>
      </c>
      <c r="O393" s="521">
        <v>0</v>
      </c>
      <c r="P393" s="523">
        <v>0</v>
      </c>
    </row>
    <row r="394" spans="1:16" ht="22.5" x14ac:dyDescent="0.2">
      <c r="A394" s="518" t="s">
        <v>694</v>
      </c>
      <c r="B394" s="519" t="s">
        <v>695</v>
      </c>
      <c r="C394" s="519" t="s">
        <v>111</v>
      </c>
      <c r="D394" s="519" t="s">
        <v>696</v>
      </c>
      <c r="E394" s="520">
        <v>4000</v>
      </c>
      <c r="F394" s="498" t="s">
        <v>1572</v>
      </c>
      <c r="G394" s="429" t="s">
        <v>1573</v>
      </c>
      <c r="H394" s="429" t="s">
        <v>1103</v>
      </c>
      <c r="I394" s="429" t="s">
        <v>748</v>
      </c>
      <c r="J394" s="519" t="s">
        <v>696</v>
      </c>
      <c r="K394" s="521">
        <v>4</v>
      </c>
      <c r="L394" s="521">
        <v>12</v>
      </c>
      <c r="M394" s="522">
        <v>44133</v>
      </c>
      <c r="N394" s="521">
        <v>2</v>
      </c>
      <c r="O394" s="521">
        <v>6</v>
      </c>
      <c r="P394" s="523">
        <v>24000</v>
      </c>
    </row>
    <row r="395" spans="1:16" x14ac:dyDescent="0.2">
      <c r="A395" s="518" t="s">
        <v>694</v>
      </c>
      <c r="B395" s="519" t="s">
        <v>695</v>
      </c>
      <c r="C395" s="519" t="s">
        <v>111</v>
      </c>
      <c r="D395" s="519" t="s">
        <v>696</v>
      </c>
      <c r="E395" s="520">
        <v>6500</v>
      </c>
      <c r="F395" s="498" t="s">
        <v>1574</v>
      </c>
      <c r="G395" s="429" t="s">
        <v>1575</v>
      </c>
      <c r="H395" s="429" t="s">
        <v>769</v>
      </c>
      <c r="I395" s="429" t="s">
        <v>700</v>
      </c>
      <c r="J395" s="519" t="s">
        <v>696</v>
      </c>
      <c r="K395" s="521">
        <v>4</v>
      </c>
      <c r="L395" s="521">
        <v>12</v>
      </c>
      <c r="M395" s="522">
        <v>80887</v>
      </c>
      <c r="N395" s="521">
        <v>2</v>
      </c>
      <c r="O395" s="521">
        <v>6</v>
      </c>
      <c r="P395" s="523">
        <v>39000</v>
      </c>
    </row>
    <row r="396" spans="1:16" x14ac:dyDescent="0.2">
      <c r="A396" s="518" t="s">
        <v>694</v>
      </c>
      <c r="B396" s="519" t="s">
        <v>695</v>
      </c>
      <c r="C396" s="519" t="s">
        <v>765</v>
      </c>
      <c r="D396" s="519" t="s">
        <v>766</v>
      </c>
      <c r="E396" s="520">
        <v>15600</v>
      </c>
      <c r="F396" s="498" t="s">
        <v>1576</v>
      </c>
      <c r="G396" s="429" t="s">
        <v>1577</v>
      </c>
      <c r="H396" s="429"/>
      <c r="I396" s="429"/>
      <c r="J396" s="519" t="s">
        <v>766</v>
      </c>
      <c r="K396" s="521">
        <v>0</v>
      </c>
      <c r="L396" s="521">
        <v>0</v>
      </c>
      <c r="M396" s="522">
        <v>0</v>
      </c>
      <c r="N396" s="521">
        <v>1</v>
      </c>
      <c r="O396" s="521">
        <v>1</v>
      </c>
      <c r="P396" s="523">
        <v>21840</v>
      </c>
    </row>
    <row r="397" spans="1:16" x14ac:dyDescent="0.2">
      <c r="A397" s="518" t="s">
        <v>694</v>
      </c>
      <c r="B397" s="519" t="s">
        <v>695</v>
      </c>
      <c r="C397" s="519" t="s">
        <v>111</v>
      </c>
      <c r="D397" s="519" t="s">
        <v>696</v>
      </c>
      <c r="E397" s="520">
        <v>14500</v>
      </c>
      <c r="F397" s="498" t="s">
        <v>1578</v>
      </c>
      <c r="G397" s="429" t="s">
        <v>1579</v>
      </c>
      <c r="H397" s="429" t="s">
        <v>712</v>
      </c>
      <c r="I397" s="429" t="s">
        <v>700</v>
      </c>
      <c r="J397" s="519" t="s">
        <v>696</v>
      </c>
      <c r="K397" s="521">
        <v>1</v>
      </c>
      <c r="L397" s="521">
        <v>2</v>
      </c>
      <c r="M397" s="522">
        <v>32867</v>
      </c>
      <c r="N397" s="521">
        <v>0</v>
      </c>
      <c r="O397" s="521">
        <v>0</v>
      </c>
      <c r="P397" s="523">
        <v>0</v>
      </c>
    </row>
    <row r="398" spans="1:16" x14ac:dyDescent="0.2">
      <c r="A398" s="518" t="s">
        <v>694</v>
      </c>
      <c r="B398" s="519" t="s">
        <v>695</v>
      </c>
      <c r="C398" s="519" t="s">
        <v>111</v>
      </c>
      <c r="D398" s="519" t="s">
        <v>723</v>
      </c>
      <c r="E398" s="520">
        <v>3500</v>
      </c>
      <c r="F398" s="498" t="s">
        <v>1580</v>
      </c>
      <c r="G398" s="429" t="s">
        <v>1581</v>
      </c>
      <c r="H398" s="429"/>
      <c r="I398" s="429" t="s">
        <v>726</v>
      </c>
      <c r="J398" s="519" t="s">
        <v>723</v>
      </c>
      <c r="K398" s="521">
        <v>5</v>
      </c>
      <c r="L398" s="521">
        <v>12</v>
      </c>
      <c r="M398" s="522">
        <v>38617</v>
      </c>
      <c r="N398" s="521">
        <v>2</v>
      </c>
      <c r="O398" s="521">
        <v>6</v>
      </c>
      <c r="P398" s="523">
        <v>21000</v>
      </c>
    </row>
    <row r="399" spans="1:16" x14ac:dyDescent="0.2">
      <c r="A399" s="518" t="s">
        <v>694</v>
      </c>
      <c r="B399" s="519" t="s">
        <v>695</v>
      </c>
      <c r="C399" s="519" t="s">
        <v>111</v>
      </c>
      <c r="D399" s="519" t="s">
        <v>696</v>
      </c>
      <c r="E399" s="520">
        <v>11000</v>
      </c>
      <c r="F399" s="498" t="s">
        <v>1582</v>
      </c>
      <c r="G399" s="429" t="s">
        <v>1583</v>
      </c>
      <c r="H399" s="429" t="s">
        <v>795</v>
      </c>
      <c r="I399" s="429" t="s">
        <v>700</v>
      </c>
      <c r="J399" s="519" t="s">
        <v>696</v>
      </c>
      <c r="K399" s="521">
        <v>3</v>
      </c>
      <c r="L399" s="521">
        <v>7</v>
      </c>
      <c r="M399" s="522">
        <v>94237</v>
      </c>
      <c r="N399" s="521">
        <v>0</v>
      </c>
      <c r="O399" s="521">
        <v>0</v>
      </c>
      <c r="P399" s="523">
        <v>0</v>
      </c>
    </row>
    <row r="400" spans="1:16" x14ac:dyDescent="0.2">
      <c r="A400" s="518" t="s">
        <v>694</v>
      </c>
      <c r="B400" s="519" t="s">
        <v>695</v>
      </c>
      <c r="C400" s="519" t="s">
        <v>111</v>
      </c>
      <c r="D400" s="519" t="s">
        <v>696</v>
      </c>
      <c r="E400" s="520">
        <v>13000</v>
      </c>
      <c r="F400" s="498" t="s">
        <v>1584</v>
      </c>
      <c r="G400" s="429" t="s">
        <v>1585</v>
      </c>
      <c r="H400" s="429" t="s">
        <v>1586</v>
      </c>
      <c r="I400" s="429" t="s">
        <v>700</v>
      </c>
      <c r="J400" s="519" t="s">
        <v>696</v>
      </c>
      <c r="K400" s="521">
        <v>5</v>
      </c>
      <c r="L400" s="521">
        <v>12</v>
      </c>
      <c r="M400" s="522">
        <v>152603</v>
      </c>
      <c r="N400" s="521">
        <v>2</v>
      </c>
      <c r="O400" s="521">
        <v>6</v>
      </c>
      <c r="P400" s="523">
        <v>77083</v>
      </c>
    </row>
    <row r="401" spans="1:16" x14ac:dyDescent="0.2">
      <c r="A401" s="518" t="s">
        <v>694</v>
      </c>
      <c r="B401" s="519" t="s">
        <v>695</v>
      </c>
      <c r="C401" s="519" t="s">
        <v>111</v>
      </c>
      <c r="D401" s="519" t="s">
        <v>696</v>
      </c>
      <c r="E401" s="520">
        <v>12000</v>
      </c>
      <c r="F401" s="498" t="s">
        <v>1587</v>
      </c>
      <c r="G401" s="429" t="s">
        <v>1588</v>
      </c>
      <c r="H401" s="429" t="s">
        <v>769</v>
      </c>
      <c r="I401" s="429" t="s">
        <v>700</v>
      </c>
      <c r="J401" s="519" t="s">
        <v>696</v>
      </c>
      <c r="K401" s="521">
        <v>6</v>
      </c>
      <c r="L401" s="521">
        <v>12</v>
      </c>
      <c r="M401" s="522">
        <v>141570</v>
      </c>
      <c r="N401" s="521">
        <v>3</v>
      </c>
      <c r="O401" s="521">
        <v>6</v>
      </c>
      <c r="P401" s="523">
        <v>71083</v>
      </c>
    </row>
    <row r="402" spans="1:16" x14ac:dyDescent="0.2">
      <c r="A402" s="518" t="s">
        <v>694</v>
      </c>
      <c r="B402" s="519" t="s">
        <v>695</v>
      </c>
      <c r="C402" s="519" t="s">
        <v>111</v>
      </c>
      <c r="D402" s="519" t="s">
        <v>696</v>
      </c>
      <c r="E402" s="520">
        <v>6000</v>
      </c>
      <c r="F402" s="498" t="s">
        <v>1589</v>
      </c>
      <c r="G402" s="429" t="s">
        <v>1590</v>
      </c>
      <c r="H402" s="429" t="s">
        <v>1591</v>
      </c>
      <c r="I402" s="429" t="s">
        <v>748</v>
      </c>
      <c r="J402" s="519" t="s">
        <v>696</v>
      </c>
      <c r="K402" s="521">
        <v>5</v>
      </c>
      <c r="L402" s="521">
        <v>12</v>
      </c>
      <c r="M402" s="522">
        <v>75370</v>
      </c>
      <c r="N402" s="521">
        <v>4</v>
      </c>
      <c r="O402" s="521">
        <v>6</v>
      </c>
      <c r="P402" s="523">
        <v>36000</v>
      </c>
    </row>
    <row r="403" spans="1:16" x14ac:dyDescent="0.2">
      <c r="A403" s="518" t="s">
        <v>694</v>
      </c>
      <c r="B403" s="519" t="s">
        <v>695</v>
      </c>
      <c r="C403" s="519" t="s">
        <v>111</v>
      </c>
      <c r="D403" s="519" t="s">
        <v>696</v>
      </c>
      <c r="E403" s="520">
        <v>12000</v>
      </c>
      <c r="F403" s="498" t="s">
        <v>1592</v>
      </c>
      <c r="G403" s="429" t="s">
        <v>1593</v>
      </c>
      <c r="H403" s="429" t="s">
        <v>769</v>
      </c>
      <c r="I403" s="429" t="s">
        <v>700</v>
      </c>
      <c r="J403" s="519" t="s">
        <v>696</v>
      </c>
      <c r="K403" s="521">
        <v>6</v>
      </c>
      <c r="L403" s="521">
        <v>12</v>
      </c>
      <c r="M403" s="522">
        <v>141570</v>
      </c>
      <c r="N403" s="521">
        <v>3</v>
      </c>
      <c r="O403" s="521">
        <v>6</v>
      </c>
      <c r="P403" s="523">
        <v>71083</v>
      </c>
    </row>
    <row r="404" spans="1:16" x14ac:dyDescent="0.2">
      <c r="A404" s="518" t="s">
        <v>694</v>
      </c>
      <c r="B404" s="519" t="s">
        <v>695</v>
      </c>
      <c r="C404" s="519" t="s">
        <v>765</v>
      </c>
      <c r="D404" s="519" t="s">
        <v>766</v>
      </c>
      <c r="E404" s="520">
        <v>15600</v>
      </c>
      <c r="F404" s="498" t="s">
        <v>1594</v>
      </c>
      <c r="G404" s="429" t="s">
        <v>1595</v>
      </c>
      <c r="H404" s="429" t="s">
        <v>712</v>
      </c>
      <c r="I404" s="429" t="s">
        <v>700</v>
      </c>
      <c r="J404" s="519" t="s">
        <v>766</v>
      </c>
      <c r="K404" s="521">
        <v>1</v>
      </c>
      <c r="L404" s="521">
        <v>2</v>
      </c>
      <c r="M404" s="522">
        <v>37960</v>
      </c>
      <c r="N404" s="521">
        <v>1</v>
      </c>
      <c r="O404" s="521">
        <v>6</v>
      </c>
      <c r="P404" s="523">
        <v>92683</v>
      </c>
    </row>
    <row r="405" spans="1:16" x14ac:dyDescent="0.2">
      <c r="A405" s="518" t="s">
        <v>694</v>
      </c>
      <c r="B405" s="519" t="s">
        <v>695</v>
      </c>
      <c r="C405" s="519" t="s">
        <v>111</v>
      </c>
      <c r="D405" s="519" t="s">
        <v>723</v>
      </c>
      <c r="E405" s="520">
        <v>3500</v>
      </c>
      <c r="F405" s="498" t="s">
        <v>1596</v>
      </c>
      <c r="G405" s="429" t="s">
        <v>1597</v>
      </c>
      <c r="H405" s="429"/>
      <c r="I405" s="429" t="s">
        <v>726</v>
      </c>
      <c r="J405" s="519" t="s">
        <v>723</v>
      </c>
      <c r="K405" s="521">
        <v>4</v>
      </c>
      <c r="L405" s="521">
        <v>12</v>
      </c>
      <c r="M405" s="522">
        <v>38617</v>
      </c>
      <c r="N405" s="521">
        <v>2</v>
      </c>
      <c r="O405" s="521">
        <v>6</v>
      </c>
      <c r="P405" s="523">
        <v>21000</v>
      </c>
    </row>
    <row r="406" spans="1:16" x14ac:dyDescent="0.2">
      <c r="A406" s="518" t="s">
        <v>694</v>
      </c>
      <c r="B406" s="519" t="s">
        <v>695</v>
      </c>
      <c r="C406" s="519" t="s">
        <v>111</v>
      </c>
      <c r="D406" s="519" t="s">
        <v>696</v>
      </c>
      <c r="E406" s="520">
        <v>7500</v>
      </c>
      <c r="F406" s="498" t="s">
        <v>1598</v>
      </c>
      <c r="G406" s="429" t="s">
        <v>1599</v>
      </c>
      <c r="H406" s="429"/>
      <c r="I406" s="429" t="s">
        <v>700</v>
      </c>
      <c r="J406" s="519" t="s">
        <v>696</v>
      </c>
      <c r="K406" s="521">
        <v>6</v>
      </c>
      <c r="L406" s="521">
        <v>12</v>
      </c>
      <c r="M406" s="522">
        <v>91920</v>
      </c>
      <c r="N406" s="521">
        <v>2</v>
      </c>
      <c r="O406" s="521">
        <v>6</v>
      </c>
      <c r="P406" s="523">
        <v>45000</v>
      </c>
    </row>
    <row r="407" spans="1:16" x14ac:dyDescent="0.2">
      <c r="A407" s="518" t="s">
        <v>694</v>
      </c>
      <c r="B407" s="519" t="s">
        <v>695</v>
      </c>
      <c r="C407" s="519" t="s">
        <v>111</v>
      </c>
      <c r="D407" s="519" t="s">
        <v>723</v>
      </c>
      <c r="E407" s="520">
        <v>3500</v>
      </c>
      <c r="F407" s="498" t="s">
        <v>1600</v>
      </c>
      <c r="G407" s="429" t="s">
        <v>1601</v>
      </c>
      <c r="H407" s="429"/>
      <c r="I407" s="429" t="s">
        <v>726</v>
      </c>
      <c r="J407" s="519" t="s">
        <v>723</v>
      </c>
      <c r="K407" s="521">
        <v>5</v>
      </c>
      <c r="L407" s="521">
        <v>12</v>
      </c>
      <c r="M407" s="522">
        <v>38617</v>
      </c>
      <c r="N407" s="521">
        <v>2</v>
      </c>
      <c r="O407" s="521">
        <v>6</v>
      </c>
      <c r="P407" s="523">
        <v>21000</v>
      </c>
    </row>
    <row r="408" spans="1:16" x14ac:dyDescent="0.2">
      <c r="A408" s="518" t="s">
        <v>694</v>
      </c>
      <c r="B408" s="519" t="s">
        <v>695</v>
      </c>
      <c r="C408" s="519" t="s">
        <v>111</v>
      </c>
      <c r="D408" s="519" t="s">
        <v>723</v>
      </c>
      <c r="E408" s="520">
        <v>1800</v>
      </c>
      <c r="F408" s="498" t="s">
        <v>1602</v>
      </c>
      <c r="G408" s="429" t="s">
        <v>1603</v>
      </c>
      <c r="H408" s="429"/>
      <c r="I408" s="429" t="s">
        <v>726</v>
      </c>
      <c r="J408" s="519" t="s">
        <v>723</v>
      </c>
      <c r="K408" s="521">
        <v>5</v>
      </c>
      <c r="L408" s="521">
        <v>12</v>
      </c>
      <c r="M408" s="522">
        <v>19860</v>
      </c>
      <c r="N408" s="521">
        <v>2</v>
      </c>
      <c r="O408" s="521">
        <v>6</v>
      </c>
      <c r="P408" s="523">
        <v>10800</v>
      </c>
    </row>
    <row r="409" spans="1:16" x14ac:dyDescent="0.2">
      <c r="A409" s="518" t="s">
        <v>694</v>
      </c>
      <c r="B409" s="519" t="s">
        <v>695</v>
      </c>
      <c r="C409" s="519" t="s">
        <v>111</v>
      </c>
      <c r="D409" s="519" t="s">
        <v>696</v>
      </c>
      <c r="E409" s="520">
        <v>5000</v>
      </c>
      <c r="F409" s="498" t="s">
        <v>1604</v>
      </c>
      <c r="G409" s="429" t="s">
        <v>1605</v>
      </c>
      <c r="H409" s="429" t="s">
        <v>1606</v>
      </c>
      <c r="I409" s="429" t="s">
        <v>748</v>
      </c>
      <c r="J409" s="519" t="s">
        <v>696</v>
      </c>
      <c r="K409" s="521">
        <v>4</v>
      </c>
      <c r="L409" s="521">
        <v>12</v>
      </c>
      <c r="M409" s="522">
        <v>64337</v>
      </c>
      <c r="N409" s="521">
        <v>2</v>
      </c>
      <c r="O409" s="521">
        <v>6</v>
      </c>
      <c r="P409" s="523">
        <v>30000</v>
      </c>
    </row>
    <row r="410" spans="1:16" x14ac:dyDescent="0.2">
      <c r="A410" s="518" t="s">
        <v>694</v>
      </c>
      <c r="B410" s="519" t="s">
        <v>695</v>
      </c>
      <c r="C410" s="519" t="s">
        <v>111</v>
      </c>
      <c r="D410" s="519" t="s">
        <v>696</v>
      </c>
      <c r="E410" s="520">
        <v>9000</v>
      </c>
      <c r="F410" s="498" t="s">
        <v>1607</v>
      </c>
      <c r="G410" s="429" t="s">
        <v>1608</v>
      </c>
      <c r="H410" s="429" t="s">
        <v>712</v>
      </c>
      <c r="I410" s="429" t="s">
        <v>700</v>
      </c>
      <c r="J410" s="519" t="s">
        <v>696</v>
      </c>
      <c r="K410" s="521">
        <v>5</v>
      </c>
      <c r="L410" s="521">
        <v>12</v>
      </c>
      <c r="M410" s="522">
        <v>108470</v>
      </c>
      <c r="N410" s="521">
        <v>2</v>
      </c>
      <c r="O410" s="521">
        <v>6</v>
      </c>
      <c r="P410" s="523">
        <v>53083</v>
      </c>
    </row>
    <row r="411" spans="1:16" x14ac:dyDescent="0.2">
      <c r="A411" s="518" t="s">
        <v>694</v>
      </c>
      <c r="B411" s="519" t="s">
        <v>695</v>
      </c>
      <c r="C411" s="519" t="s">
        <v>111</v>
      </c>
      <c r="D411" s="519" t="s">
        <v>109</v>
      </c>
      <c r="E411" s="520">
        <v>8000</v>
      </c>
      <c r="F411" s="498" t="s">
        <v>1609</v>
      </c>
      <c r="G411" s="429" t="s">
        <v>1610</v>
      </c>
      <c r="H411" s="429"/>
      <c r="I411" s="429"/>
      <c r="J411" s="519" t="s">
        <v>109</v>
      </c>
      <c r="K411" s="521">
        <v>0</v>
      </c>
      <c r="L411" s="521">
        <v>0</v>
      </c>
      <c r="M411" s="522">
        <v>0</v>
      </c>
      <c r="N411" s="521">
        <v>3</v>
      </c>
      <c r="O411" s="521">
        <v>5</v>
      </c>
      <c r="P411" s="523">
        <v>44267</v>
      </c>
    </row>
    <row r="412" spans="1:16" x14ac:dyDescent="0.2">
      <c r="A412" s="518" t="s">
        <v>694</v>
      </c>
      <c r="B412" s="519" t="s">
        <v>695</v>
      </c>
      <c r="C412" s="519" t="s">
        <v>111</v>
      </c>
      <c r="D412" s="519" t="s">
        <v>696</v>
      </c>
      <c r="E412" s="520">
        <v>13000</v>
      </c>
      <c r="F412" s="498" t="s">
        <v>1611</v>
      </c>
      <c r="G412" s="429" t="s">
        <v>1612</v>
      </c>
      <c r="H412" s="429" t="s">
        <v>712</v>
      </c>
      <c r="I412" s="429" t="s">
        <v>700</v>
      </c>
      <c r="J412" s="519" t="s">
        <v>696</v>
      </c>
      <c r="K412" s="521">
        <v>2</v>
      </c>
      <c r="L412" s="521">
        <v>5</v>
      </c>
      <c r="M412" s="522">
        <v>72870</v>
      </c>
      <c r="N412" s="521">
        <v>0</v>
      </c>
      <c r="O412" s="521">
        <v>0</v>
      </c>
      <c r="P412" s="523">
        <v>0</v>
      </c>
    </row>
    <row r="413" spans="1:16" x14ac:dyDescent="0.2">
      <c r="A413" s="518" t="s">
        <v>694</v>
      </c>
      <c r="B413" s="519" t="s">
        <v>695</v>
      </c>
      <c r="C413" s="519" t="s">
        <v>111</v>
      </c>
      <c r="D413" s="519" t="s">
        <v>723</v>
      </c>
      <c r="E413" s="520">
        <v>3000</v>
      </c>
      <c r="F413" s="498" t="s">
        <v>1613</v>
      </c>
      <c r="G413" s="429" t="s">
        <v>1614</v>
      </c>
      <c r="H413" s="429"/>
      <c r="I413" s="429" t="s">
        <v>726</v>
      </c>
      <c r="J413" s="519" t="s">
        <v>723</v>
      </c>
      <c r="K413" s="521">
        <v>0</v>
      </c>
      <c r="L413" s="521">
        <v>0</v>
      </c>
      <c r="M413" s="522">
        <v>0</v>
      </c>
      <c r="N413" s="521">
        <v>2</v>
      </c>
      <c r="O413" s="521">
        <v>4</v>
      </c>
      <c r="P413" s="523">
        <v>11700</v>
      </c>
    </row>
    <row r="414" spans="1:16" x14ac:dyDescent="0.2">
      <c r="A414" s="518" t="s">
        <v>694</v>
      </c>
      <c r="B414" s="519" t="s">
        <v>695</v>
      </c>
      <c r="C414" s="519" t="s">
        <v>111</v>
      </c>
      <c r="D414" s="519" t="s">
        <v>696</v>
      </c>
      <c r="E414" s="520">
        <v>5500</v>
      </c>
      <c r="F414" s="498" t="s">
        <v>1615</v>
      </c>
      <c r="G414" s="429" t="s">
        <v>1616</v>
      </c>
      <c r="H414" s="429" t="s">
        <v>712</v>
      </c>
      <c r="I414" s="429" t="s">
        <v>700</v>
      </c>
      <c r="J414" s="519" t="s">
        <v>696</v>
      </c>
      <c r="K414" s="521">
        <v>6</v>
      </c>
      <c r="L414" s="521">
        <v>12</v>
      </c>
      <c r="M414" s="522">
        <v>69853</v>
      </c>
      <c r="N414" s="521">
        <v>2</v>
      </c>
      <c r="O414" s="521">
        <v>6</v>
      </c>
      <c r="P414" s="523">
        <v>33000</v>
      </c>
    </row>
    <row r="415" spans="1:16" x14ac:dyDescent="0.2">
      <c r="A415" s="518" t="s">
        <v>694</v>
      </c>
      <c r="B415" s="519" t="s">
        <v>695</v>
      </c>
      <c r="C415" s="519" t="s">
        <v>111</v>
      </c>
      <c r="D415" s="519" t="s">
        <v>696</v>
      </c>
      <c r="E415" s="520">
        <v>10000</v>
      </c>
      <c r="F415" s="498" t="s">
        <v>1617</v>
      </c>
      <c r="G415" s="429" t="s">
        <v>1618</v>
      </c>
      <c r="H415" s="429" t="s">
        <v>857</v>
      </c>
      <c r="I415" s="429" t="s">
        <v>700</v>
      </c>
      <c r="J415" s="519" t="s">
        <v>696</v>
      </c>
      <c r="K415" s="521">
        <v>4</v>
      </c>
      <c r="L415" s="521">
        <v>6</v>
      </c>
      <c r="M415" s="522">
        <v>76503</v>
      </c>
      <c r="N415" s="521">
        <v>3</v>
      </c>
      <c r="O415" s="521">
        <v>6</v>
      </c>
      <c r="P415" s="523">
        <v>59083</v>
      </c>
    </row>
    <row r="416" spans="1:16" x14ac:dyDescent="0.2">
      <c r="A416" s="518" t="s">
        <v>694</v>
      </c>
      <c r="B416" s="519" t="s">
        <v>695</v>
      </c>
      <c r="C416" s="519" t="s">
        <v>111</v>
      </c>
      <c r="D416" s="519" t="s">
        <v>696</v>
      </c>
      <c r="E416" s="520">
        <v>11000</v>
      </c>
      <c r="F416" s="498" t="s">
        <v>1619</v>
      </c>
      <c r="G416" s="429" t="s">
        <v>1620</v>
      </c>
      <c r="H416" s="429" t="s">
        <v>703</v>
      </c>
      <c r="I416" s="429" t="s">
        <v>700</v>
      </c>
      <c r="J416" s="519" t="s">
        <v>696</v>
      </c>
      <c r="K416" s="521">
        <v>5</v>
      </c>
      <c r="L416" s="521">
        <v>12</v>
      </c>
      <c r="M416" s="522">
        <v>130537</v>
      </c>
      <c r="N416" s="521">
        <v>4</v>
      </c>
      <c r="O416" s="521">
        <v>6</v>
      </c>
      <c r="P416" s="523">
        <v>65083</v>
      </c>
    </row>
    <row r="417" spans="1:16" ht="22.5" x14ac:dyDescent="0.2">
      <c r="A417" s="518" t="s">
        <v>694</v>
      </c>
      <c r="B417" s="519" t="s">
        <v>695</v>
      </c>
      <c r="C417" s="519" t="s">
        <v>111</v>
      </c>
      <c r="D417" s="519" t="s">
        <v>696</v>
      </c>
      <c r="E417" s="520">
        <v>5000</v>
      </c>
      <c r="F417" s="498" t="s">
        <v>1621</v>
      </c>
      <c r="G417" s="429" t="s">
        <v>1622</v>
      </c>
      <c r="H417" s="429" t="s">
        <v>1623</v>
      </c>
      <c r="I417" s="429" t="s">
        <v>748</v>
      </c>
      <c r="J417" s="519" t="s">
        <v>696</v>
      </c>
      <c r="K417" s="521">
        <v>4</v>
      </c>
      <c r="L417" s="521">
        <v>12</v>
      </c>
      <c r="M417" s="522">
        <v>64337</v>
      </c>
      <c r="N417" s="521">
        <v>1</v>
      </c>
      <c r="O417" s="521">
        <v>6</v>
      </c>
      <c r="P417" s="523">
        <v>30000</v>
      </c>
    </row>
    <row r="418" spans="1:16" x14ac:dyDescent="0.2">
      <c r="A418" s="518" t="s">
        <v>694</v>
      </c>
      <c r="B418" s="519" t="s">
        <v>695</v>
      </c>
      <c r="C418" s="519" t="s">
        <v>111</v>
      </c>
      <c r="D418" s="519" t="s">
        <v>696</v>
      </c>
      <c r="E418" s="520">
        <v>12000</v>
      </c>
      <c r="F418" s="498" t="s">
        <v>1624</v>
      </c>
      <c r="G418" s="429" t="s">
        <v>1625</v>
      </c>
      <c r="H418" s="429" t="s">
        <v>712</v>
      </c>
      <c r="I418" s="429" t="s">
        <v>700</v>
      </c>
      <c r="J418" s="519" t="s">
        <v>696</v>
      </c>
      <c r="K418" s="521">
        <v>4</v>
      </c>
      <c r="L418" s="521">
        <v>12</v>
      </c>
      <c r="M418" s="522">
        <v>141570</v>
      </c>
      <c r="N418" s="521">
        <v>2</v>
      </c>
      <c r="O418" s="521">
        <v>6</v>
      </c>
      <c r="P418" s="523">
        <v>71083</v>
      </c>
    </row>
    <row r="419" spans="1:16" ht="22.5" x14ac:dyDescent="0.2">
      <c r="A419" s="518" t="s">
        <v>694</v>
      </c>
      <c r="B419" s="519" t="s">
        <v>695</v>
      </c>
      <c r="C419" s="519" t="s">
        <v>111</v>
      </c>
      <c r="D419" s="519" t="s">
        <v>696</v>
      </c>
      <c r="E419" s="520">
        <v>6500</v>
      </c>
      <c r="F419" s="498" t="s">
        <v>1626</v>
      </c>
      <c r="G419" s="429" t="s">
        <v>1627</v>
      </c>
      <c r="H419" s="429" t="s">
        <v>1628</v>
      </c>
      <c r="I419" s="429" t="s">
        <v>904</v>
      </c>
      <c r="J419" s="519" t="s">
        <v>696</v>
      </c>
      <c r="K419" s="521">
        <v>0</v>
      </c>
      <c r="L419" s="521">
        <v>0</v>
      </c>
      <c r="M419" s="522">
        <v>0</v>
      </c>
      <c r="N419" s="521">
        <v>3</v>
      </c>
      <c r="O419" s="521">
        <v>5</v>
      </c>
      <c r="P419" s="523">
        <v>35750</v>
      </c>
    </row>
    <row r="420" spans="1:16" x14ac:dyDescent="0.2">
      <c r="A420" s="518" t="s">
        <v>694</v>
      </c>
      <c r="B420" s="519" t="s">
        <v>695</v>
      </c>
      <c r="C420" s="519" t="s">
        <v>111</v>
      </c>
      <c r="D420" s="519" t="s">
        <v>723</v>
      </c>
      <c r="E420" s="520">
        <v>800</v>
      </c>
      <c r="F420" s="498" t="s">
        <v>1629</v>
      </c>
      <c r="G420" s="429" t="s">
        <v>1630</v>
      </c>
      <c r="H420" s="429"/>
      <c r="I420" s="429" t="s">
        <v>1631</v>
      </c>
      <c r="J420" s="519" t="s">
        <v>723</v>
      </c>
      <c r="K420" s="521">
        <v>5</v>
      </c>
      <c r="L420" s="521">
        <v>12</v>
      </c>
      <c r="M420" s="522">
        <v>8827</v>
      </c>
      <c r="N420" s="521">
        <v>2</v>
      </c>
      <c r="O420" s="521">
        <v>6</v>
      </c>
      <c r="P420" s="523">
        <v>4800</v>
      </c>
    </row>
    <row r="421" spans="1:16" x14ac:dyDescent="0.2">
      <c r="A421" s="518" t="s">
        <v>694</v>
      </c>
      <c r="B421" s="519" t="s">
        <v>695</v>
      </c>
      <c r="C421" s="519" t="s">
        <v>111</v>
      </c>
      <c r="D421" s="519" t="s">
        <v>696</v>
      </c>
      <c r="E421" s="520">
        <v>7000</v>
      </c>
      <c r="F421" s="498" t="s">
        <v>1632</v>
      </c>
      <c r="G421" s="429" t="s">
        <v>1633</v>
      </c>
      <c r="H421" s="429" t="s">
        <v>712</v>
      </c>
      <c r="I421" s="429" t="s">
        <v>700</v>
      </c>
      <c r="J421" s="519" t="s">
        <v>696</v>
      </c>
      <c r="K421" s="521">
        <v>5</v>
      </c>
      <c r="L421" s="521">
        <v>12</v>
      </c>
      <c r="M421" s="522">
        <v>86403</v>
      </c>
      <c r="N421" s="521">
        <v>2</v>
      </c>
      <c r="O421" s="521">
        <v>6</v>
      </c>
      <c r="P421" s="523">
        <v>42000</v>
      </c>
    </row>
    <row r="422" spans="1:16" x14ac:dyDescent="0.2">
      <c r="A422" s="518" t="s">
        <v>694</v>
      </c>
      <c r="B422" s="519" t="s">
        <v>695</v>
      </c>
      <c r="C422" s="519" t="s">
        <v>111</v>
      </c>
      <c r="D422" s="519" t="s">
        <v>696</v>
      </c>
      <c r="E422" s="520">
        <v>6500</v>
      </c>
      <c r="F422" s="498" t="s">
        <v>1634</v>
      </c>
      <c r="G422" s="429" t="s">
        <v>1635</v>
      </c>
      <c r="H422" s="429" t="s">
        <v>881</v>
      </c>
      <c r="I422" s="429" t="s">
        <v>700</v>
      </c>
      <c r="J422" s="519" t="s">
        <v>696</v>
      </c>
      <c r="K422" s="521">
        <v>5</v>
      </c>
      <c r="L422" s="521">
        <v>12</v>
      </c>
      <c r="M422" s="522">
        <v>80887</v>
      </c>
      <c r="N422" s="521">
        <v>2</v>
      </c>
      <c r="O422" s="521">
        <v>6</v>
      </c>
      <c r="P422" s="523">
        <v>39000</v>
      </c>
    </row>
    <row r="423" spans="1:16" x14ac:dyDescent="0.2">
      <c r="A423" s="518" t="s">
        <v>694</v>
      </c>
      <c r="B423" s="519" t="s">
        <v>695</v>
      </c>
      <c r="C423" s="519" t="s">
        <v>111</v>
      </c>
      <c r="D423" s="519" t="s">
        <v>696</v>
      </c>
      <c r="E423" s="520">
        <v>6400</v>
      </c>
      <c r="F423" s="498" t="s">
        <v>1636</v>
      </c>
      <c r="G423" s="429" t="s">
        <v>1637</v>
      </c>
      <c r="H423" s="429" t="s">
        <v>795</v>
      </c>
      <c r="I423" s="429" t="s">
        <v>748</v>
      </c>
      <c r="J423" s="519" t="s">
        <v>696</v>
      </c>
      <c r="K423" s="521">
        <v>5</v>
      </c>
      <c r="L423" s="521">
        <v>12</v>
      </c>
      <c r="M423" s="522">
        <v>79783</v>
      </c>
      <c r="N423" s="521">
        <v>2</v>
      </c>
      <c r="O423" s="521">
        <v>6</v>
      </c>
      <c r="P423" s="523">
        <v>38400</v>
      </c>
    </row>
    <row r="424" spans="1:16" ht="22.5" x14ac:dyDescent="0.2">
      <c r="A424" s="518" t="s">
        <v>694</v>
      </c>
      <c r="B424" s="519" t="s">
        <v>695</v>
      </c>
      <c r="C424" s="519" t="s">
        <v>111</v>
      </c>
      <c r="D424" s="519" t="s">
        <v>696</v>
      </c>
      <c r="E424" s="520">
        <v>9000</v>
      </c>
      <c r="F424" s="498" t="s">
        <v>1638</v>
      </c>
      <c r="G424" s="429" t="s">
        <v>1639</v>
      </c>
      <c r="H424" s="429" t="s">
        <v>699</v>
      </c>
      <c r="I424" s="429" t="s">
        <v>700</v>
      </c>
      <c r="J424" s="519" t="s">
        <v>696</v>
      </c>
      <c r="K424" s="521">
        <v>5</v>
      </c>
      <c r="L424" s="521">
        <v>12</v>
      </c>
      <c r="M424" s="522">
        <v>108470</v>
      </c>
      <c r="N424" s="521">
        <v>0</v>
      </c>
      <c r="O424" s="521">
        <v>0</v>
      </c>
      <c r="P424" s="523">
        <v>0</v>
      </c>
    </row>
    <row r="425" spans="1:16" x14ac:dyDescent="0.2">
      <c r="A425" s="518" t="s">
        <v>694</v>
      </c>
      <c r="B425" s="519" t="s">
        <v>695</v>
      </c>
      <c r="C425" s="519" t="s">
        <v>111</v>
      </c>
      <c r="D425" s="519" t="s">
        <v>696</v>
      </c>
      <c r="E425" s="520">
        <v>12000</v>
      </c>
      <c r="F425" s="498" t="s">
        <v>1640</v>
      </c>
      <c r="G425" s="429" t="s">
        <v>1641</v>
      </c>
      <c r="H425" s="429" t="s">
        <v>769</v>
      </c>
      <c r="I425" s="429" t="s">
        <v>700</v>
      </c>
      <c r="J425" s="519" t="s">
        <v>696</v>
      </c>
      <c r="K425" s="521">
        <v>5</v>
      </c>
      <c r="L425" s="521">
        <v>8</v>
      </c>
      <c r="M425" s="522">
        <v>105170</v>
      </c>
      <c r="N425" s="521">
        <v>0</v>
      </c>
      <c r="O425" s="521">
        <v>0</v>
      </c>
      <c r="P425" s="523">
        <v>0</v>
      </c>
    </row>
    <row r="426" spans="1:16" x14ac:dyDescent="0.2">
      <c r="A426" s="518" t="s">
        <v>694</v>
      </c>
      <c r="B426" s="519" t="s">
        <v>695</v>
      </c>
      <c r="C426" s="519" t="s">
        <v>111</v>
      </c>
      <c r="D426" s="519" t="s">
        <v>696</v>
      </c>
      <c r="E426" s="520">
        <v>9000</v>
      </c>
      <c r="F426" s="498" t="s">
        <v>1642</v>
      </c>
      <c r="G426" s="429" t="s">
        <v>1643</v>
      </c>
      <c r="H426" s="429" t="s">
        <v>857</v>
      </c>
      <c r="I426" s="429" t="s">
        <v>700</v>
      </c>
      <c r="J426" s="519" t="s">
        <v>696</v>
      </c>
      <c r="K426" s="521">
        <v>4</v>
      </c>
      <c r="L426" s="521">
        <v>12</v>
      </c>
      <c r="M426" s="522">
        <v>108470</v>
      </c>
      <c r="N426" s="521">
        <v>3</v>
      </c>
      <c r="O426" s="521">
        <v>6</v>
      </c>
      <c r="P426" s="523">
        <v>53083</v>
      </c>
    </row>
    <row r="427" spans="1:16" x14ac:dyDescent="0.2">
      <c r="A427" s="518" t="s">
        <v>694</v>
      </c>
      <c r="B427" s="519" t="s">
        <v>695</v>
      </c>
      <c r="C427" s="519" t="s">
        <v>765</v>
      </c>
      <c r="D427" s="519" t="s">
        <v>766</v>
      </c>
      <c r="E427" s="520">
        <v>15000</v>
      </c>
      <c r="F427" s="498" t="s">
        <v>1644</v>
      </c>
      <c r="G427" s="429" t="s">
        <v>1645</v>
      </c>
      <c r="H427" s="429" t="s">
        <v>769</v>
      </c>
      <c r="I427" s="429" t="s">
        <v>700</v>
      </c>
      <c r="J427" s="519" t="s">
        <v>766</v>
      </c>
      <c r="K427" s="521">
        <v>2</v>
      </c>
      <c r="L427" s="521">
        <v>7</v>
      </c>
      <c r="M427" s="522">
        <v>118170</v>
      </c>
      <c r="N427" s="521">
        <v>0</v>
      </c>
      <c r="O427" s="521">
        <v>0</v>
      </c>
      <c r="P427" s="523">
        <v>0</v>
      </c>
    </row>
    <row r="428" spans="1:16" x14ac:dyDescent="0.2">
      <c r="A428" s="518" t="s">
        <v>694</v>
      </c>
      <c r="B428" s="519" t="s">
        <v>695</v>
      </c>
      <c r="C428" s="519" t="s">
        <v>111</v>
      </c>
      <c r="D428" s="519" t="s">
        <v>696</v>
      </c>
      <c r="E428" s="520">
        <v>7500</v>
      </c>
      <c r="F428" s="498" t="s">
        <v>1646</v>
      </c>
      <c r="G428" s="429" t="s">
        <v>1647</v>
      </c>
      <c r="H428" s="429" t="s">
        <v>712</v>
      </c>
      <c r="I428" s="429" t="s">
        <v>700</v>
      </c>
      <c r="J428" s="519" t="s">
        <v>696</v>
      </c>
      <c r="K428" s="521">
        <v>4</v>
      </c>
      <c r="L428" s="521">
        <v>12</v>
      </c>
      <c r="M428" s="522">
        <v>91920</v>
      </c>
      <c r="N428" s="521">
        <v>2</v>
      </c>
      <c r="O428" s="521">
        <v>6</v>
      </c>
      <c r="P428" s="523">
        <v>45000</v>
      </c>
    </row>
    <row r="429" spans="1:16" x14ac:dyDescent="0.2">
      <c r="A429" s="518" t="s">
        <v>694</v>
      </c>
      <c r="B429" s="519" t="s">
        <v>695</v>
      </c>
      <c r="C429" s="519" t="s">
        <v>111</v>
      </c>
      <c r="D429" s="519" t="s">
        <v>696</v>
      </c>
      <c r="E429" s="520">
        <v>12000</v>
      </c>
      <c r="F429" s="498" t="s">
        <v>1648</v>
      </c>
      <c r="G429" s="429" t="s">
        <v>1649</v>
      </c>
      <c r="H429" s="429" t="s">
        <v>712</v>
      </c>
      <c r="I429" s="429" t="s">
        <v>700</v>
      </c>
      <c r="J429" s="519" t="s">
        <v>696</v>
      </c>
      <c r="K429" s="521">
        <v>1</v>
      </c>
      <c r="L429" s="521">
        <v>2</v>
      </c>
      <c r="M429" s="522">
        <v>24000</v>
      </c>
      <c r="N429" s="521">
        <v>0</v>
      </c>
      <c r="O429" s="521">
        <v>0</v>
      </c>
      <c r="P429" s="523">
        <v>0</v>
      </c>
    </row>
    <row r="430" spans="1:16" x14ac:dyDescent="0.2">
      <c r="A430" s="518" t="s">
        <v>694</v>
      </c>
      <c r="B430" s="519" t="s">
        <v>695</v>
      </c>
      <c r="C430" s="519" t="s">
        <v>111</v>
      </c>
      <c r="D430" s="519" t="s">
        <v>696</v>
      </c>
      <c r="E430" s="520">
        <v>12000</v>
      </c>
      <c r="F430" s="498" t="s">
        <v>1650</v>
      </c>
      <c r="G430" s="429" t="s">
        <v>1651</v>
      </c>
      <c r="H430" s="429" t="s">
        <v>795</v>
      </c>
      <c r="I430" s="429" t="s">
        <v>700</v>
      </c>
      <c r="J430" s="519" t="s">
        <v>696</v>
      </c>
      <c r="K430" s="521">
        <v>5</v>
      </c>
      <c r="L430" s="521">
        <v>12</v>
      </c>
      <c r="M430" s="522">
        <v>141570</v>
      </c>
      <c r="N430" s="521">
        <v>2</v>
      </c>
      <c r="O430" s="521">
        <v>6</v>
      </c>
      <c r="P430" s="523">
        <v>71083</v>
      </c>
    </row>
    <row r="431" spans="1:16" x14ac:dyDescent="0.2">
      <c r="A431" s="518" t="s">
        <v>694</v>
      </c>
      <c r="B431" s="519" t="s">
        <v>695</v>
      </c>
      <c r="C431" s="519" t="s">
        <v>111</v>
      </c>
      <c r="D431" s="519" t="s">
        <v>696</v>
      </c>
      <c r="E431" s="520">
        <v>7000</v>
      </c>
      <c r="F431" s="498" t="s">
        <v>1652</v>
      </c>
      <c r="G431" s="429" t="s">
        <v>1653</v>
      </c>
      <c r="H431" s="429" t="s">
        <v>712</v>
      </c>
      <c r="I431" s="429" t="s">
        <v>700</v>
      </c>
      <c r="J431" s="519" t="s">
        <v>696</v>
      </c>
      <c r="K431" s="521">
        <v>4</v>
      </c>
      <c r="L431" s="521">
        <v>12</v>
      </c>
      <c r="M431" s="522">
        <v>86403</v>
      </c>
      <c r="N431" s="521">
        <v>3</v>
      </c>
      <c r="O431" s="521">
        <v>6</v>
      </c>
      <c r="P431" s="523">
        <v>42000</v>
      </c>
    </row>
    <row r="432" spans="1:16" x14ac:dyDescent="0.2">
      <c r="A432" s="518" t="s">
        <v>694</v>
      </c>
      <c r="B432" s="519" t="s">
        <v>695</v>
      </c>
      <c r="C432" s="519" t="s">
        <v>111</v>
      </c>
      <c r="D432" s="519" t="s">
        <v>696</v>
      </c>
      <c r="E432" s="520">
        <v>7000</v>
      </c>
      <c r="F432" s="498" t="s">
        <v>1654</v>
      </c>
      <c r="G432" s="429" t="s">
        <v>1655</v>
      </c>
      <c r="H432" s="429" t="s">
        <v>1004</v>
      </c>
      <c r="I432" s="429" t="s">
        <v>700</v>
      </c>
      <c r="J432" s="519" t="s">
        <v>696</v>
      </c>
      <c r="K432" s="521">
        <v>7</v>
      </c>
      <c r="L432" s="521">
        <v>12</v>
      </c>
      <c r="M432" s="522">
        <v>86403</v>
      </c>
      <c r="N432" s="521">
        <v>0</v>
      </c>
      <c r="O432" s="521">
        <v>0</v>
      </c>
      <c r="P432" s="523">
        <v>0</v>
      </c>
    </row>
    <row r="433" spans="1:16" x14ac:dyDescent="0.2">
      <c r="A433" s="518" t="s">
        <v>694</v>
      </c>
      <c r="B433" s="519" t="s">
        <v>695</v>
      </c>
      <c r="C433" s="519" t="s">
        <v>111</v>
      </c>
      <c r="D433" s="519" t="s">
        <v>696</v>
      </c>
      <c r="E433" s="520">
        <v>10000</v>
      </c>
      <c r="F433" s="498" t="s">
        <v>1656</v>
      </c>
      <c r="G433" s="429" t="s">
        <v>1657</v>
      </c>
      <c r="H433" s="429" t="s">
        <v>769</v>
      </c>
      <c r="I433" s="429" t="s">
        <v>700</v>
      </c>
      <c r="J433" s="519" t="s">
        <v>696</v>
      </c>
      <c r="K433" s="521">
        <v>4</v>
      </c>
      <c r="L433" s="521">
        <v>12</v>
      </c>
      <c r="M433" s="522">
        <v>119503</v>
      </c>
      <c r="N433" s="521">
        <v>1</v>
      </c>
      <c r="O433" s="521">
        <v>6</v>
      </c>
      <c r="P433" s="523">
        <v>59083</v>
      </c>
    </row>
    <row r="434" spans="1:16" ht="22.5" x14ac:dyDescent="0.2">
      <c r="A434" s="518" t="s">
        <v>694</v>
      </c>
      <c r="B434" s="519" t="s">
        <v>695</v>
      </c>
      <c r="C434" s="519" t="s">
        <v>111</v>
      </c>
      <c r="D434" s="519" t="s">
        <v>696</v>
      </c>
      <c r="E434" s="520">
        <v>10000</v>
      </c>
      <c r="F434" s="498" t="s">
        <v>1658</v>
      </c>
      <c r="G434" s="429" t="s">
        <v>1659</v>
      </c>
      <c r="H434" s="429" t="s">
        <v>1154</v>
      </c>
      <c r="I434" s="429" t="s">
        <v>700</v>
      </c>
      <c r="J434" s="519" t="s">
        <v>696</v>
      </c>
      <c r="K434" s="521">
        <v>0</v>
      </c>
      <c r="L434" s="521">
        <v>0</v>
      </c>
      <c r="M434" s="522">
        <v>0</v>
      </c>
      <c r="N434" s="521">
        <v>3</v>
      </c>
      <c r="O434" s="521">
        <v>5</v>
      </c>
      <c r="P434" s="523">
        <v>54750</v>
      </c>
    </row>
    <row r="435" spans="1:16" x14ac:dyDescent="0.2">
      <c r="A435" s="518" t="s">
        <v>694</v>
      </c>
      <c r="B435" s="519" t="s">
        <v>695</v>
      </c>
      <c r="C435" s="519" t="s">
        <v>111</v>
      </c>
      <c r="D435" s="519" t="s">
        <v>696</v>
      </c>
      <c r="E435" s="520">
        <v>5000</v>
      </c>
      <c r="F435" s="498" t="s">
        <v>1660</v>
      </c>
      <c r="G435" s="429" t="s">
        <v>1661</v>
      </c>
      <c r="H435" s="429" t="s">
        <v>857</v>
      </c>
      <c r="I435" s="429" t="s">
        <v>700</v>
      </c>
      <c r="J435" s="519" t="s">
        <v>696</v>
      </c>
      <c r="K435" s="521">
        <v>4</v>
      </c>
      <c r="L435" s="521">
        <v>12</v>
      </c>
      <c r="M435" s="522">
        <v>64337</v>
      </c>
      <c r="N435" s="521">
        <v>1</v>
      </c>
      <c r="O435" s="521">
        <v>6</v>
      </c>
      <c r="P435" s="523">
        <v>30000</v>
      </c>
    </row>
    <row r="436" spans="1:16" x14ac:dyDescent="0.2">
      <c r="A436" s="518" t="s">
        <v>694</v>
      </c>
      <c r="B436" s="519" t="s">
        <v>695</v>
      </c>
      <c r="C436" s="519" t="s">
        <v>111</v>
      </c>
      <c r="D436" s="519" t="s">
        <v>723</v>
      </c>
      <c r="E436" s="520">
        <v>2000</v>
      </c>
      <c r="F436" s="498" t="s">
        <v>1662</v>
      </c>
      <c r="G436" s="429" t="s">
        <v>1663</v>
      </c>
      <c r="H436" s="429"/>
      <c r="I436" s="429" t="s">
        <v>726</v>
      </c>
      <c r="J436" s="519" t="s">
        <v>723</v>
      </c>
      <c r="K436" s="521">
        <v>4</v>
      </c>
      <c r="L436" s="521">
        <v>12</v>
      </c>
      <c r="M436" s="522">
        <v>22067</v>
      </c>
      <c r="N436" s="521">
        <v>2</v>
      </c>
      <c r="O436" s="521">
        <v>6</v>
      </c>
      <c r="P436" s="523">
        <v>12000</v>
      </c>
    </row>
    <row r="437" spans="1:16" x14ac:dyDescent="0.2">
      <c r="A437" s="518" t="s">
        <v>694</v>
      </c>
      <c r="B437" s="519" t="s">
        <v>695</v>
      </c>
      <c r="C437" s="519" t="s">
        <v>111</v>
      </c>
      <c r="D437" s="519" t="s">
        <v>723</v>
      </c>
      <c r="E437" s="520">
        <v>2200</v>
      </c>
      <c r="F437" s="498" t="s">
        <v>1664</v>
      </c>
      <c r="G437" s="429" t="s">
        <v>1665</v>
      </c>
      <c r="H437" s="429"/>
      <c r="I437" s="429" t="s">
        <v>1434</v>
      </c>
      <c r="J437" s="519" t="s">
        <v>723</v>
      </c>
      <c r="K437" s="521">
        <v>5</v>
      </c>
      <c r="L437" s="521">
        <v>12</v>
      </c>
      <c r="M437" s="522">
        <v>24273</v>
      </c>
      <c r="N437" s="521">
        <v>2</v>
      </c>
      <c r="O437" s="521">
        <v>3</v>
      </c>
      <c r="P437" s="523">
        <v>8287</v>
      </c>
    </row>
    <row r="438" spans="1:16" x14ac:dyDescent="0.2">
      <c r="A438" s="518" t="s">
        <v>694</v>
      </c>
      <c r="B438" s="519" t="s">
        <v>695</v>
      </c>
      <c r="C438" s="519" t="s">
        <v>111</v>
      </c>
      <c r="D438" s="519" t="s">
        <v>696</v>
      </c>
      <c r="E438" s="520">
        <v>10000</v>
      </c>
      <c r="F438" s="498" t="s">
        <v>1666</v>
      </c>
      <c r="G438" s="429" t="s">
        <v>1667</v>
      </c>
      <c r="H438" s="429" t="s">
        <v>712</v>
      </c>
      <c r="I438" s="429" t="s">
        <v>700</v>
      </c>
      <c r="J438" s="519" t="s">
        <v>696</v>
      </c>
      <c r="K438" s="521">
        <v>5</v>
      </c>
      <c r="L438" s="521">
        <v>12</v>
      </c>
      <c r="M438" s="522">
        <v>119503</v>
      </c>
      <c r="N438" s="521">
        <v>2</v>
      </c>
      <c r="O438" s="521">
        <v>6</v>
      </c>
      <c r="P438" s="523">
        <v>59083</v>
      </c>
    </row>
    <row r="439" spans="1:16" x14ac:dyDescent="0.2">
      <c r="A439" s="518" t="s">
        <v>694</v>
      </c>
      <c r="B439" s="519" t="s">
        <v>695</v>
      </c>
      <c r="C439" s="519" t="s">
        <v>111</v>
      </c>
      <c r="D439" s="519" t="s">
        <v>696</v>
      </c>
      <c r="E439" s="520">
        <v>14500</v>
      </c>
      <c r="F439" s="498" t="s">
        <v>1668</v>
      </c>
      <c r="G439" s="429" t="s">
        <v>1669</v>
      </c>
      <c r="H439" s="429" t="s">
        <v>712</v>
      </c>
      <c r="I439" s="429" t="s">
        <v>700</v>
      </c>
      <c r="J439" s="519" t="s">
        <v>696</v>
      </c>
      <c r="K439" s="521">
        <v>5</v>
      </c>
      <c r="L439" s="521">
        <v>12</v>
      </c>
      <c r="M439" s="522">
        <v>169153</v>
      </c>
      <c r="N439" s="521">
        <v>2</v>
      </c>
      <c r="O439" s="521">
        <v>6</v>
      </c>
      <c r="P439" s="523">
        <v>86083</v>
      </c>
    </row>
    <row r="440" spans="1:16" x14ac:dyDescent="0.2">
      <c r="A440" s="518" t="s">
        <v>694</v>
      </c>
      <c r="B440" s="519" t="s">
        <v>695</v>
      </c>
      <c r="C440" s="519" t="s">
        <v>111</v>
      </c>
      <c r="D440" s="519" t="s">
        <v>696</v>
      </c>
      <c r="E440" s="520">
        <v>11000</v>
      </c>
      <c r="F440" s="498" t="s">
        <v>1670</v>
      </c>
      <c r="G440" s="429" t="s">
        <v>1671</v>
      </c>
      <c r="H440" s="429" t="s">
        <v>712</v>
      </c>
      <c r="I440" s="429" t="s">
        <v>700</v>
      </c>
      <c r="J440" s="519" t="s">
        <v>696</v>
      </c>
      <c r="K440" s="521">
        <v>2</v>
      </c>
      <c r="L440" s="521">
        <v>6</v>
      </c>
      <c r="M440" s="522">
        <v>75170</v>
      </c>
      <c r="N440" s="521">
        <v>0</v>
      </c>
      <c r="O440" s="521">
        <v>0</v>
      </c>
      <c r="P440" s="523">
        <v>0</v>
      </c>
    </row>
    <row r="441" spans="1:16" x14ac:dyDescent="0.2">
      <c r="A441" s="518" t="s">
        <v>694</v>
      </c>
      <c r="B441" s="519" t="s">
        <v>695</v>
      </c>
      <c r="C441" s="519" t="s">
        <v>111</v>
      </c>
      <c r="D441" s="519" t="s">
        <v>696</v>
      </c>
      <c r="E441" s="520">
        <v>9000</v>
      </c>
      <c r="F441" s="498" t="s">
        <v>1672</v>
      </c>
      <c r="G441" s="429" t="s">
        <v>1673</v>
      </c>
      <c r="H441" s="429" t="s">
        <v>712</v>
      </c>
      <c r="I441" s="429" t="s">
        <v>700</v>
      </c>
      <c r="J441" s="519" t="s">
        <v>696</v>
      </c>
      <c r="K441" s="521">
        <v>4</v>
      </c>
      <c r="L441" s="521">
        <v>12</v>
      </c>
      <c r="M441" s="522">
        <v>108470</v>
      </c>
      <c r="N441" s="521">
        <v>2</v>
      </c>
      <c r="O441" s="521">
        <v>6</v>
      </c>
      <c r="P441" s="523">
        <v>53083</v>
      </c>
    </row>
    <row r="442" spans="1:16" x14ac:dyDescent="0.2">
      <c r="A442" s="518" t="s">
        <v>694</v>
      </c>
      <c r="B442" s="519" t="s">
        <v>695</v>
      </c>
      <c r="C442" s="519" t="s">
        <v>765</v>
      </c>
      <c r="D442" s="519" t="s">
        <v>766</v>
      </c>
      <c r="E442" s="520">
        <v>15000</v>
      </c>
      <c r="F442" s="498" t="s">
        <v>1674</v>
      </c>
      <c r="G442" s="429" t="s">
        <v>1675</v>
      </c>
      <c r="H442" s="429" t="s">
        <v>703</v>
      </c>
      <c r="I442" s="429" t="s">
        <v>700</v>
      </c>
      <c r="J442" s="519" t="s">
        <v>766</v>
      </c>
      <c r="K442" s="521">
        <v>2</v>
      </c>
      <c r="L442" s="521">
        <v>3</v>
      </c>
      <c r="M442" s="522">
        <v>62170</v>
      </c>
      <c r="N442" s="521">
        <v>0</v>
      </c>
      <c r="O442" s="521">
        <v>0</v>
      </c>
      <c r="P442" s="523">
        <v>0</v>
      </c>
    </row>
    <row r="443" spans="1:16" x14ac:dyDescent="0.2">
      <c r="A443" s="518" t="s">
        <v>694</v>
      </c>
      <c r="B443" s="519" t="s">
        <v>695</v>
      </c>
      <c r="C443" s="519" t="s">
        <v>111</v>
      </c>
      <c r="D443" s="519" t="s">
        <v>696</v>
      </c>
      <c r="E443" s="520">
        <v>13000</v>
      </c>
      <c r="F443" s="498" t="s">
        <v>1676</v>
      </c>
      <c r="G443" s="429" t="s">
        <v>1677</v>
      </c>
      <c r="H443" s="429" t="s">
        <v>703</v>
      </c>
      <c r="I443" s="429" t="s">
        <v>700</v>
      </c>
      <c r="J443" s="519" t="s">
        <v>696</v>
      </c>
      <c r="K443" s="521">
        <v>4</v>
      </c>
      <c r="L443" s="521">
        <v>12</v>
      </c>
      <c r="M443" s="522">
        <v>152603</v>
      </c>
      <c r="N443" s="521">
        <v>1</v>
      </c>
      <c r="O443" s="521">
        <v>6</v>
      </c>
      <c r="P443" s="523">
        <v>77083</v>
      </c>
    </row>
    <row r="444" spans="1:16" x14ac:dyDescent="0.2">
      <c r="A444" s="518" t="s">
        <v>694</v>
      </c>
      <c r="B444" s="519" t="s">
        <v>695</v>
      </c>
      <c r="C444" s="519" t="s">
        <v>111</v>
      </c>
      <c r="D444" s="519" t="s">
        <v>696</v>
      </c>
      <c r="E444" s="520">
        <v>9000</v>
      </c>
      <c r="F444" s="498" t="s">
        <v>1678</v>
      </c>
      <c r="G444" s="429" t="s">
        <v>1679</v>
      </c>
      <c r="H444" s="429" t="s">
        <v>1525</v>
      </c>
      <c r="I444" s="429" t="s">
        <v>700</v>
      </c>
      <c r="J444" s="519" t="s">
        <v>696</v>
      </c>
      <c r="K444" s="521">
        <v>0</v>
      </c>
      <c r="L444" s="521">
        <v>0</v>
      </c>
      <c r="M444" s="522">
        <v>0</v>
      </c>
      <c r="N444" s="521">
        <v>2</v>
      </c>
      <c r="O444" s="521">
        <v>4</v>
      </c>
      <c r="P444" s="523">
        <v>35100</v>
      </c>
    </row>
    <row r="445" spans="1:16" ht="22.5" x14ac:dyDescent="0.2">
      <c r="A445" s="518" t="s">
        <v>694</v>
      </c>
      <c r="B445" s="519" t="s">
        <v>695</v>
      </c>
      <c r="C445" s="519" t="s">
        <v>111</v>
      </c>
      <c r="D445" s="519" t="s">
        <v>718</v>
      </c>
      <c r="E445" s="520">
        <v>2200</v>
      </c>
      <c r="F445" s="498" t="s">
        <v>1680</v>
      </c>
      <c r="G445" s="429" t="s">
        <v>1681</v>
      </c>
      <c r="H445" s="429" t="s">
        <v>757</v>
      </c>
      <c r="I445" s="429" t="s">
        <v>752</v>
      </c>
      <c r="J445" s="519" t="s">
        <v>718</v>
      </c>
      <c r="K445" s="521">
        <v>6</v>
      </c>
      <c r="L445" s="521">
        <v>12</v>
      </c>
      <c r="M445" s="522">
        <v>24273</v>
      </c>
      <c r="N445" s="521">
        <v>2</v>
      </c>
      <c r="O445" s="521">
        <v>6</v>
      </c>
      <c r="P445" s="523">
        <v>13200</v>
      </c>
    </row>
    <row r="446" spans="1:16" x14ac:dyDescent="0.2">
      <c r="A446" s="518" t="s">
        <v>694</v>
      </c>
      <c r="B446" s="519" t="s">
        <v>695</v>
      </c>
      <c r="C446" s="519" t="s">
        <v>111</v>
      </c>
      <c r="D446" s="519" t="s">
        <v>696</v>
      </c>
      <c r="E446" s="520">
        <v>8500</v>
      </c>
      <c r="F446" s="498" t="s">
        <v>1682</v>
      </c>
      <c r="G446" s="429" t="s">
        <v>1683</v>
      </c>
      <c r="H446" s="429" t="s">
        <v>1684</v>
      </c>
      <c r="I446" s="429" t="s">
        <v>700</v>
      </c>
      <c r="J446" s="519" t="s">
        <v>696</v>
      </c>
      <c r="K446" s="521">
        <v>4</v>
      </c>
      <c r="L446" s="521">
        <v>12</v>
      </c>
      <c r="M446" s="522">
        <v>102953</v>
      </c>
      <c r="N446" s="521">
        <v>2</v>
      </c>
      <c r="O446" s="521">
        <v>6</v>
      </c>
      <c r="P446" s="523">
        <v>50083</v>
      </c>
    </row>
    <row r="447" spans="1:16" x14ac:dyDescent="0.2">
      <c r="A447" s="518" t="s">
        <v>694</v>
      </c>
      <c r="B447" s="519" t="s">
        <v>695</v>
      </c>
      <c r="C447" s="519" t="s">
        <v>111</v>
      </c>
      <c r="D447" s="519" t="s">
        <v>718</v>
      </c>
      <c r="E447" s="520">
        <v>3000</v>
      </c>
      <c r="F447" s="498" t="s">
        <v>1685</v>
      </c>
      <c r="G447" s="429" t="s">
        <v>1686</v>
      </c>
      <c r="H447" s="429" t="s">
        <v>742</v>
      </c>
      <c r="I447" s="429" t="s">
        <v>1084</v>
      </c>
      <c r="J447" s="519" t="s">
        <v>718</v>
      </c>
      <c r="K447" s="521">
        <v>5</v>
      </c>
      <c r="L447" s="521">
        <v>12</v>
      </c>
      <c r="M447" s="522">
        <v>33100</v>
      </c>
      <c r="N447" s="521">
        <v>2</v>
      </c>
      <c r="O447" s="521">
        <v>6</v>
      </c>
      <c r="P447" s="523">
        <v>18000</v>
      </c>
    </row>
    <row r="448" spans="1:16" ht="33.75" x14ac:dyDescent="0.2">
      <c r="A448" s="518" t="s">
        <v>694</v>
      </c>
      <c r="B448" s="519" t="s">
        <v>695</v>
      </c>
      <c r="C448" s="519" t="s">
        <v>111</v>
      </c>
      <c r="D448" s="519" t="s">
        <v>718</v>
      </c>
      <c r="E448" s="520">
        <v>3000</v>
      </c>
      <c r="F448" s="498" t="s">
        <v>1687</v>
      </c>
      <c r="G448" s="429" t="s">
        <v>1688</v>
      </c>
      <c r="H448" s="429" t="s">
        <v>1066</v>
      </c>
      <c r="I448" s="429" t="s">
        <v>891</v>
      </c>
      <c r="J448" s="519" t="s">
        <v>718</v>
      </c>
      <c r="K448" s="521">
        <v>5</v>
      </c>
      <c r="L448" s="521">
        <v>12</v>
      </c>
      <c r="M448" s="522">
        <v>33100</v>
      </c>
      <c r="N448" s="521">
        <v>2</v>
      </c>
      <c r="O448" s="521">
        <v>6</v>
      </c>
      <c r="P448" s="523">
        <v>18000</v>
      </c>
    </row>
    <row r="449" spans="1:16" x14ac:dyDescent="0.2">
      <c r="A449" s="518" t="s">
        <v>694</v>
      </c>
      <c r="B449" s="519" t="s">
        <v>695</v>
      </c>
      <c r="C449" s="519" t="s">
        <v>765</v>
      </c>
      <c r="D449" s="519" t="s">
        <v>766</v>
      </c>
      <c r="E449" s="520">
        <v>15600</v>
      </c>
      <c r="F449" s="498" t="s">
        <v>1689</v>
      </c>
      <c r="G449" s="429" t="s">
        <v>1690</v>
      </c>
      <c r="H449" s="429" t="s">
        <v>712</v>
      </c>
      <c r="I449" s="429" t="s">
        <v>700</v>
      </c>
      <c r="J449" s="519" t="s">
        <v>766</v>
      </c>
      <c r="K449" s="521">
        <v>0</v>
      </c>
      <c r="L449" s="521">
        <v>0</v>
      </c>
      <c r="M449" s="522">
        <v>0</v>
      </c>
      <c r="N449" s="521">
        <v>1</v>
      </c>
      <c r="O449" s="521">
        <v>0</v>
      </c>
      <c r="P449" s="523">
        <v>9880</v>
      </c>
    </row>
    <row r="450" spans="1:16" x14ac:dyDescent="0.2">
      <c r="A450" s="518" t="s">
        <v>694</v>
      </c>
      <c r="B450" s="519" t="s">
        <v>695</v>
      </c>
      <c r="C450" s="519" t="s">
        <v>111</v>
      </c>
      <c r="D450" s="519" t="s">
        <v>696</v>
      </c>
      <c r="E450" s="520">
        <v>8500</v>
      </c>
      <c r="F450" s="498" t="s">
        <v>1691</v>
      </c>
      <c r="G450" s="429" t="s">
        <v>1692</v>
      </c>
      <c r="H450" s="429" t="s">
        <v>1192</v>
      </c>
      <c r="I450" s="429" t="s">
        <v>700</v>
      </c>
      <c r="J450" s="519" t="s">
        <v>696</v>
      </c>
      <c r="K450" s="521">
        <v>5</v>
      </c>
      <c r="L450" s="521">
        <v>12</v>
      </c>
      <c r="M450" s="522">
        <v>102953</v>
      </c>
      <c r="N450" s="521">
        <v>0</v>
      </c>
      <c r="O450" s="521">
        <v>0</v>
      </c>
      <c r="P450" s="523">
        <v>0</v>
      </c>
    </row>
    <row r="451" spans="1:16" ht="22.5" x14ac:dyDescent="0.2">
      <c r="A451" s="518" t="s">
        <v>694</v>
      </c>
      <c r="B451" s="519" t="s">
        <v>695</v>
      </c>
      <c r="C451" s="519" t="s">
        <v>111</v>
      </c>
      <c r="D451" s="519" t="s">
        <v>718</v>
      </c>
      <c r="E451" s="520">
        <v>5000</v>
      </c>
      <c r="F451" s="498" t="s">
        <v>1693</v>
      </c>
      <c r="G451" s="429" t="s">
        <v>1694</v>
      </c>
      <c r="H451" s="429" t="s">
        <v>751</v>
      </c>
      <c r="I451" s="429" t="s">
        <v>891</v>
      </c>
      <c r="J451" s="519" t="s">
        <v>718</v>
      </c>
      <c r="K451" s="521">
        <v>5</v>
      </c>
      <c r="L451" s="521">
        <v>12</v>
      </c>
      <c r="M451" s="522">
        <v>64337</v>
      </c>
      <c r="N451" s="521">
        <v>2</v>
      </c>
      <c r="O451" s="521">
        <v>6</v>
      </c>
      <c r="P451" s="523">
        <v>30000</v>
      </c>
    </row>
    <row r="452" spans="1:16" x14ac:dyDescent="0.2">
      <c r="A452" s="518" t="s">
        <v>694</v>
      </c>
      <c r="B452" s="519" t="s">
        <v>695</v>
      </c>
      <c r="C452" s="519" t="s">
        <v>111</v>
      </c>
      <c r="D452" s="519" t="s">
        <v>696</v>
      </c>
      <c r="E452" s="520">
        <v>8500</v>
      </c>
      <c r="F452" s="498" t="s">
        <v>1695</v>
      </c>
      <c r="G452" s="429" t="s">
        <v>1696</v>
      </c>
      <c r="H452" s="429" t="s">
        <v>881</v>
      </c>
      <c r="I452" s="429" t="s">
        <v>700</v>
      </c>
      <c r="J452" s="519" t="s">
        <v>696</v>
      </c>
      <c r="K452" s="521">
        <v>0</v>
      </c>
      <c r="L452" s="521">
        <v>0</v>
      </c>
      <c r="M452" s="522">
        <v>0</v>
      </c>
      <c r="N452" s="521">
        <v>3</v>
      </c>
      <c r="O452" s="521">
        <v>5</v>
      </c>
      <c r="P452" s="523">
        <v>46750</v>
      </c>
    </row>
    <row r="453" spans="1:16" ht="22.5" x14ac:dyDescent="0.2">
      <c r="A453" s="518" t="s">
        <v>694</v>
      </c>
      <c r="B453" s="519" t="s">
        <v>695</v>
      </c>
      <c r="C453" s="519" t="s">
        <v>111</v>
      </c>
      <c r="D453" s="519" t="s">
        <v>696</v>
      </c>
      <c r="E453" s="520">
        <v>8000</v>
      </c>
      <c r="F453" s="498" t="s">
        <v>1697</v>
      </c>
      <c r="G453" s="429" t="s">
        <v>1698</v>
      </c>
      <c r="H453" s="429" t="s">
        <v>699</v>
      </c>
      <c r="I453" s="429" t="s">
        <v>700</v>
      </c>
      <c r="J453" s="519" t="s">
        <v>696</v>
      </c>
      <c r="K453" s="521">
        <v>0</v>
      </c>
      <c r="L453" s="521">
        <v>0</v>
      </c>
      <c r="M453" s="522">
        <v>0</v>
      </c>
      <c r="N453" s="521">
        <v>3</v>
      </c>
      <c r="O453" s="521">
        <v>5</v>
      </c>
      <c r="P453" s="523">
        <v>44800</v>
      </c>
    </row>
    <row r="454" spans="1:16" x14ac:dyDescent="0.2">
      <c r="A454" s="518" t="s">
        <v>694</v>
      </c>
      <c r="B454" s="519" t="s">
        <v>695</v>
      </c>
      <c r="C454" s="519" t="s">
        <v>765</v>
      </c>
      <c r="D454" s="519" t="s">
        <v>766</v>
      </c>
      <c r="E454" s="520">
        <v>15600</v>
      </c>
      <c r="F454" s="498" t="s">
        <v>1699</v>
      </c>
      <c r="G454" s="429" t="s">
        <v>1700</v>
      </c>
      <c r="H454" s="429" t="s">
        <v>857</v>
      </c>
      <c r="I454" s="429" t="s">
        <v>700</v>
      </c>
      <c r="J454" s="519" t="s">
        <v>766</v>
      </c>
      <c r="K454" s="521">
        <v>1</v>
      </c>
      <c r="L454" s="521">
        <v>12</v>
      </c>
      <c r="M454" s="522">
        <v>181290</v>
      </c>
      <c r="N454" s="521">
        <v>1</v>
      </c>
      <c r="O454" s="521">
        <v>0</v>
      </c>
      <c r="P454" s="523">
        <v>9880</v>
      </c>
    </row>
    <row r="455" spans="1:16" x14ac:dyDescent="0.2">
      <c r="A455" s="518" t="s">
        <v>694</v>
      </c>
      <c r="B455" s="519" t="s">
        <v>695</v>
      </c>
      <c r="C455" s="519" t="s">
        <v>111</v>
      </c>
      <c r="D455" s="519" t="s">
        <v>696</v>
      </c>
      <c r="E455" s="520">
        <v>12000</v>
      </c>
      <c r="F455" s="498" t="s">
        <v>1701</v>
      </c>
      <c r="G455" s="429" t="s">
        <v>1702</v>
      </c>
      <c r="H455" s="429" t="s">
        <v>857</v>
      </c>
      <c r="I455" s="429" t="s">
        <v>700</v>
      </c>
      <c r="J455" s="519" t="s">
        <v>696</v>
      </c>
      <c r="K455" s="521">
        <v>1</v>
      </c>
      <c r="L455" s="521">
        <v>3</v>
      </c>
      <c r="M455" s="522">
        <v>36000</v>
      </c>
      <c r="N455" s="521">
        <v>0</v>
      </c>
      <c r="O455" s="521">
        <v>0</v>
      </c>
      <c r="P455" s="523">
        <v>0</v>
      </c>
    </row>
    <row r="456" spans="1:16" x14ac:dyDescent="0.2">
      <c r="A456" s="518" t="s">
        <v>694</v>
      </c>
      <c r="B456" s="519" t="s">
        <v>695</v>
      </c>
      <c r="C456" s="519" t="s">
        <v>765</v>
      </c>
      <c r="D456" s="519" t="s">
        <v>766</v>
      </c>
      <c r="E456" s="520">
        <v>15600</v>
      </c>
      <c r="F456" s="498" t="s">
        <v>1703</v>
      </c>
      <c r="G456" s="429" t="s">
        <v>1704</v>
      </c>
      <c r="H456" s="429" t="s">
        <v>703</v>
      </c>
      <c r="I456" s="429" t="s">
        <v>700</v>
      </c>
      <c r="J456" s="519" t="s">
        <v>766</v>
      </c>
      <c r="K456" s="521">
        <v>1</v>
      </c>
      <c r="L456" s="521">
        <v>12</v>
      </c>
      <c r="M456" s="522">
        <v>181290</v>
      </c>
      <c r="N456" s="521">
        <v>0</v>
      </c>
      <c r="O456" s="521">
        <v>0</v>
      </c>
      <c r="P456" s="523">
        <v>0</v>
      </c>
    </row>
    <row r="457" spans="1:16" x14ac:dyDescent="0.2">
      <c r="A457" s="518" t="s">
        <v>694</v>
      </c>
      <c r="B457" s="519" t="s">
        <v>695</v>
      </c>
      <c r="C457" s="519" t="s">
        <v>111</v>
      </c>
      <c r="D457" s="519" t="s">
        <v>696</v>
      </c>
      <c r="E457" s="520">
        <v>2100</v>
      </c>
      <c r="F457" s="498" t="s">
        <v>1705</v>
      </c>
      <c r="G457" s="429" t="s">
        <v>1706</v>
      </c>
      <c r="H457" s="429" t="s">
        <v>712</v>
      </c>
      <c r="I457" s="429" t="s">
        <v>700</v>
      </c>
      <c r="J457" s="519" t="s">
        <v>696</v>
      </c>
      <c r="K457" s="521">
        <v>4</v>
      </c>
      <c r="L457" s="521">
        <v>12</v>
      </c>
      <c r="M457" s="522">
        <v>23170</v>
      </c>
      <c r="N457" s="521">
        <v>2</v>
      </c>
      <c r="O457" s="521">
        <v>6</v>
      </c>
      <c r="P457" s="523">
        <v>12600</v>
      </c>
    </row>
    <row r="458" spans="1:16" ht="22.5" x14ac:dyDescent="0.2">
      <c r="A458" s="518" t="s">
        <v>694</v>
      </c>
      <c r="B458" s="519" t="s">
        <v>695</v>
      </c>
      <c r="C458" s="519" t="s">
        <v>111</v>
      </c>
      <c r="D458" s="519" t="s">
        <v>696</v>
      </c>
      <c r="E458" s="520">
        <v>6000</v>
      </c>
      <c r="F458" s="498" t="s">
        <v>1707</v>
      </c>
      <c r="G458" s="429" t="s">
        <v>1708</v>
      </c>
      <c r="H458" s="429" t="s">
        <v>757</v>
      </c>
      <c r="I458" s="429" t="s">
        <v>748</v>
      </c>
      <c r="J458" s="519" t="s">
        <v>696</v>
      </c>
      <c r="K458" s="521">
        <v>1</v>
      </c>
      <c r="L458" s="521">
        <v>3</v>
      </c>
      <c r="M458" s="522">
        <v>18000</v>
      </c>
      <c r="N458" s="521">
        <v>0</v>
      </c>
      <c r="O458" s="521">
        <v>0</v>
      </c>
      <c r="P458" s="523">
        <v>0</v>
      </c>
    </row>
    <row r="459" spans="1:16" x14ac:dyDescent="0.2">
      <c r="A459" s="518" t="s">
        <v>694</v>
      </c>
      <c r="B459" s="519" t="s">
        <v>695</v>
      </c>
      <c r="C459" s="519" t="s">
        <v>111</v>
      </c>
      <c r="D459" s="519" t="s">
        <v>696</v>
      </c>
      <c r="E459" s="520">
        <v>12000</v>
      </c>
      <c r="F459" s="498" t="s">
        <v>1709</v>
      </c>
      <c r="G459" s="429" t="s">
        <v>1710</v>
      </c>
      <c r="H459" s="429" t="s">
        <v>769</v>
      </c>
      <c r="I459" s="429" t="s">
        <v>700</v>
      </c>
      <c r="J459" s="519" t="s">
        <v>696</v>
      </c>
      <c r="K459" s="521">
        <v>2</v>
      </c>
      <c r="L459" s="521">
        <v>3</v>
      </c>
      <c r="M459" s="522">
        <v>40400</v>
      </c>
      <c r="N459" s="521">
        <v>0</v>
      </c>
      <c r="O459" s="521">
        <v>0</v>
      </c>
      <c r="P459" s="523">
        <v>0</v>
      </c>
    </row>
    <row r="460" spans="1:16" x14ac:dyDescent="0.2">
      <c r="A460" s="518" t="s">
        <v>694</v>
      </c>
      <c r="B460" s="519" t="s">
        <v>695</v>
      </c>
      <c r="C460" s="519" t="s">
        <v>111</v>
      </c>
      <c r="D460" s="519" t="s">
        <v>696</v>
      </c>
      <c r="E460" s="520">
        <v>6000</v>
      </c>
      <c r="F460" s="498" t="s">
        <v>1711</v>
      </c>
      <c r="G460" s="429" t="s">
        <v>1712</v>
      </c>
      <c r="H460" s="429" t="s">
        <v>769</v>
      </c>
      <c r="I460" s="429" t="s">
        <v>700</v>
      </c>
      <c r="J460" s="519" t="s">
        <v>696</v>
      </c>
      <c r="K460" s="521">
        <v>5</v>
      </c>
      <c r="L460" s="521">
        <v>12</v>
      </c>
      <c r="M460" s="522">
        <v>75370</v>
      </c>
      <c r="N460" s="521">
        <v>2</v>
      </c>
      <c r="O460" s="521">
        <v>6</v>
      </c>
      <c r="P460" s="523">
        <v>36000</v>
      </c>
    </row>
    <row r="461" spans="1:16" x14ac:dyDescent="0.2">
      <c r="A461" s="518" t="s">
        <v>694</v>
      </c>
      <c r="B461" s="519" t="s">
        <v>695</v>
      </c>
      <c r="C461" s="519" t="s">
        <v>111</v>
      </c>
      <c r="D461" s="519" t="s">
        <v>718</v>
      </c>
      <c r="E461" s="520">
        <v>1200</v>
      </c>
      <c r="F461" s="498" t="s">
        <v>1713</v>
      </c>
      <c r="G461" s="429" t="s">
        <v>1714</v>
      </c>
      <c r="H461" s="429" t="s">
        <v>1315</v>
      </c>
      <c r="I461" s="429" t="s">
        <v>891</v>
      </c>
      <c r="J461" s="519" t="s">
        <v>718</v>
      </c>
      <c r="K461" s="521">
        <v>6</v>
      </c>
      <c r="L461" s="521">
        <v>12</v>
      </c>
      <c r="M461" s="522">
        <v>13240</v>
      </c>
      <c r="N461" s="521">
        <v>2</v>
      </c>
      <c r="O461" s="521">
        <v>6</v>
      </c>
      <c r="P461" s="523">
        <v>7200</v>
      </c>
    </row>
    <row r="462" spans="1:16" x14ac:dyDescent="0.2">
      <c r="A462" s="518" t="s">
        <v>694</v>
      </c>
      <c r="B462" s="519" t="s">
        <v>695</v>
      </c>
      <c r="C462" s="519" t="s">
        <v>111</v>
      </c>
      <c r="D462" s="519" t="s">
        <v>696</v>
      </c>
      <c r="E462" s="520">
        <v>5000</v>
      </c>
      <c r="F462" s="498" t="s">
        <v>1715</v>
      </c>
      <c r="G462" s="429" t="s">
        <v>1716</v>
      </c>
      <c r="H462" s="429" t="s">
        <v>712</v>
      </c>
      <c r="I462" s="429" t="s">
        <v>700</v>
      </c>
      <c r="J462" s="519" t="s">
        <v>696</v>
      </c>
      <c r="K462" s="521">
        <v>5</v>
      </c>
      <c r="L462" s="521">
        <v>12</v>
      </c>
      <c r="M462" s="522">
        <v>64337</v>
      </c>
      <c r="N462" s="521">
        <v>2</v>
      </c>
      <c r="O462" s="521">
        <v>6</v>
      </c>
      <c r="P462" s="523">
        <v>30000</v>
      </c>
    </row>
    <row r="463" spans="1:16" x14ac:dyDescent="0.2">
      <c r="A463" s="518" t="s">
        <v>694</v>
      </c>
      <c r="B463" s="519" t="s">
        <v>695</v>
      </c>
      <c r="C463" s="519" t="s">
        <v>111</v>
      </c>
      <c r="D463" s="519" t="s">
        <v>696</v>
      </c>
      <c r="E463" s="520">
        <v>12000</v>
      </c>
      <c r="F463" s="498" t="s">
        <v>1717</v>
      </c>
      <c r="G463" s="429" t="s">
        <v>1718</v>
      </c>
      <c r="H463" s="429" t="s">
        <v>712</v>
      </c>
      <c r="I463" s="429" t="s">
        <v>700</v>
      </c>
      <c r="J463" s="519" t="s">
        <v>696</v>
      </c>
      <c r="K463" s="521">
        <v>5</v>
      </c>
      <c r="L463" s="521">
        <v>12</v>
      </c>
      <c r="M463" s="522">
        <v>141570</v>
      </c>
      <c r="N463" s="521">
        <v>0</v>
      </c>
      <c r="O463" s="521">
        <v>0</v>
      </c>
      <c r="P463" s="523">
        <v>0</v>
      </c>
    </row>
    <row r="464" spans="1:16" x14ac:dyDescent="0.2">
      <c r="A464" s="518" t="s">
        <v>694</v>
      </c>
      <c r="B464" s="519" t="s">
        <v>695</v>
      </c>
      <c r="C464" s="519" t="s">
        <v>111</v>
      </c>
      <c r="D464" s="519" t="s">
        <v>723</v>
      </c>
      <c r="E464" s="520">
        <v>3000</v>
      </c>
      <c r="F464" s="498" t="s">
        <v>1719</v>
      </c>
      <c r="G464" s="429" t="s">
        <v>1720</v>
      </c>
      <c r="H464" s="429"/>
      <c r="I464" s="429" t="s">
        <v>726</v>
      </c>
      <c r="J464" s="519" t="s">
        <v>723</v>
      </c>
      <c r="K464" s="521">
        <v>5</v>
      </c>
      <c r="L464" s="521">
        <v>12</v>
      </c>
      <c r="M464" s="522">
        <v>33100</v>
      </c>
      <c r="N464" s="521">
        <v>2</v>
      </c>
      <c r="O464" s="521">
        <v>6</v>
      </c>
      <c r="P464" s="523">
        <v>18000</v>
      </c>
    </row>
    <row r="465" spans="1:16" x14ac:dyDescent="0.2">
      <c r="A465" s="518" t="s">
        <v>694</v>
      </c>
      <c r="B465" s="519" t="s">
        <v>695</v>
      </c>
      <c r="C465" s="519" t="s">
        <v>111</v>
      </c>
      <c r="D465" s="519" t="s">
        <v>696</v>
      </c>
      <c r="E465" s="520">
        <v>10000</v>
      </c>
      <c r="F465" s="498" t="s">
        <v>1721</v>
      </c>
      <c r="G465" s="429" t="s">
        <v>1722</v>
      </c>
      <c r="H465" s="429" t="s">
        <v>712</v>
      </c>
      <c r="I465" s="429" t="s">
        <v>700</v>
      </c>
      <c r="J465" s="519" t="s">
        <v>696</v>
      </c>
      <c r="K465" s="521">
        <v>0</v>
      </c>
      <c r="L465" s="521">
        <v>0</v>
      </c>
      <c r="M465" s="522">
        <v>0</v>
      </c>
      <c r="N465" s="521">
        <v>3</v>
      </c>
      <c r="O465" s="521">
        <v>5</v>
      </c>
      <c r="P465" s="523">
        <v>54416</v>
      </c>
    </row>
    <row r="466" spans="1:16" x14ac:dyDescent="0.2">
      <c r="A466" s="518" t="s">
        <v>694</v>
      </c>
      <c r="B466" s="519" t="s">
        <v>695</v>
      </c>
      <c r="C466" s="519" t="s">
        <v>765</v>
      </c>
      <c r="D466" s="519" t="s">
        <v>766</v>
      </c>
      <c r="E466" s="520">
        <v>15000</v>
      </c>
      <c r="F466" s="498" t="s">
        <v>1723</v>
      </c>
      <c r="G466" s="429" t="s">
        <v>1724</v>
      </c>
      <c r="H466" s="429"/>
      <c r="I466" s="429"/>
      <c r="J466" s="519" t="s">
        <v>766</v>
      </c>
      <c r="K466" s="521">
        <v>0</v>
      </c>
      <c r="L466" s="521">
        <v>0</v>
      </c>
      <c r="M466" s="522">
        <v>0</v>
      </c>
      <c r="N466" s="521">
        <v>1</v>
      </c>
      <c r="O466" s="521">
        <v>5</v>
      </c>
      <c r="P466" s="523">
        <v>71583</v>
      </c>
    </row>
    <row r="467" spans="1:16" x14ac:dyDescent="0.2">
      <c r="A467" s="518" t="s">
        <v>694</v>
      </c>
      <c r="B467" s="519" t="s">
        <v>695</v>
      </c>
      <c r="C467" s="519" t="s">
        <v>111</v>
      </c>
      <c r="D467" s="519" t="s">
        <v>696</v>
      </c>
      <c r="E467" s="520">
        <v>6000</v>
      </c>
      <c r="F467" s="498" t="s">
        <v>1725</v>
      </c>
      <c r="G467" s="429" t="s">
        <v>1726</v>
      </c>
      <c r="H467" s="429" t="s">
        <v>1019</v>
      </c>
      <c r="I467" s="429" t="s">
        <v>700</v>
      </c>
      <c r="J467" s="519" t="s">
        <v>696</v>
      </c>
      <c r="K467" s="521">
        <v>5</v>
      </c>
      <c r="L467" s="521">
        <v>12</v>
      </c>
      <c r="M467" s="522">
        <v>75370</v>
      </c>
      <c r="N467" s="521">
        <v>2</v>
      </c>
      <c r="O467" s="521">
        <v>6</v>
      </c>
      <c r="P467" s="523">
        <v>36000</v>
      </c>
    </row>
    <row r="468" spans="1:16" x14ac:dyDescent="0.2">
      <c r="A468" s="518" t="s">
        <v>694</v>
      </c>
      <c r="B468" s="519" t="s">
        <v>695</v>
      </c>
      <c r="C468" s="519" t="s">
        <v>111</v>
      </c>
      <c r="D468" s="519" t="s">
        <v>718</v>
      </c>
      <c r="E468" s="520">
        <v>1200</v>
      </c>
      <c r="F468" s="498" t="s">
        <v>1727</v>
      </c>
      <c r="G468" s="429" t="s">
        <v>1728</v>
      </c>
      <c r="H468" s="429" t="s">
        <v>733</v>
      </c>
      <c r="I468" s="429" t="s">
        <v>1073</v>
      </c>
      <c r="J468" s="519" t="s">
        <v>718</v>
      </c>
      <c r="K468" s="521">
        <v>6</v>
      </c>
      <c r="L468" s="521">
        <v>12</v>
      </c>
      <c r="M468" s="522">
        <v>13240</v>
      </c>
      <c r="N468" s="521">
        <v>2</v>
      </c>
      <c r="O468" s="521">
        <v>6</v>
      </c>
      <c r="P468" s="523">
        <v>7200</v>
      </c>
    </row>
    <row r="469" spans="1:16" x14ac:dyDescent="0.2">
      <c r="A469" s="518" t="s">
        <v>694</v>
      </c>
      <c r="B469" s="519" t="s">
        <v>695</v>
      </c>
      <c r="C469" s="519" t="s">
        <v>111</v>
      </c>
      <c r="D469" s="519" t="s">
        <v>718</v>
      </c>
      <c r="E469" s="520">
        <v>3000</v>
      </c>
      <c r="F469" s="498" t="s">
        <v>1729</v>
      </c>
      <c r="G469" s="429" t="s">
        <v>1730</v>
      </c>
      <c r="H469" s="429" t="s">
        <v>787</v>
      </c>
      <c r="I469" s="429" t="s">
        <v>722</v>
      </c>
      <c r="J469" s="519" t="s">
        <v>718</v>
      </c>
      <c r="K469" s="521">
        <v>5</v>
      </c>
      <c r="L469" s="521">
        <v>12</v>
      </c>
      <c r="M469" s="522">
        <v>33100</v>
      </c>
      <c r="N469" s="521">
        <v>2</v>
      </c>
      <c r="O469" s="521">
        <v>6</v>
      </c>
      <c r="P469" s="523">
        <v>18000</v>
      </c>
    </row>
    <row r="470" spans="1:16" x14ac:dyDescent="0.2">
      <c r="A470" s="518" t="s">
        <v>694</v>
      </c>
      <c r="B470" s="519" t="s">
        <v>695</v>
      </c>
      <c r="C470" s="519" t="s">
        <v>111</v>
      </c>
      <c r="D470" s="519" t="s">
        <v>696</v>
      </c>
      <c r="E470" s="520">
        <v>5000</v>
      </c>
      <c r="F470" s="498" t="s">
        <v>1731</v>
      </c>
      <c r="G470" s="429" t="s">
        <v>1732</v>
      </c>
      <c r="H470" s="429" t="s">
        <v>712</v>
      </c>
      <c r="I470" s="429" t="s">
        <v>700</v>
      </c>
      <c r="J470" s="519" t="s">
        <v>696</v>
      </c>
      <c r="K470" s="521">
        <v>0</v>
      </c>
      <c r="L470" s="521">
        <v>0</v>
      </c>
      <c r="M470" s="522">
        <v>0</v>
      </c>
      <c r="N470" s="521">
        <v>3</v>
      </c>
      <c r="O470" s="521">
        <v>5</v>
      </c>
      <c r="P470" s="523">
        <v>24333</v>
      </c>
    </row>
    <row r="471" spans="1:16" x14ac:dyDescent="0.2">
      <c r="A471" s="518" t="s">
        <v>694</v>
      </c>
      <c r="B471" s="519" t="s">
        <v>695</v>
      </c>
      <c r="C471" s="519" t="s">
        <v>111</v>
      </c>
      <c r="D471" s="519" t="s">
        <v>696</v>
      </c>
      <c r="E471" s="520">
        <v>12000</v>
      </c>
      <c r="F471" s="498" t="s">
        <v>1733</v>
      </c>
      <c r="G471" s="429" t="s">
        <v>1734</v>
      </c>
      <c r="H471" s="429" t="s">
        <v>857</v>
      </c>
      <c r="I471" s="429" t="s">
        <v>700</v>
      </c>
      <c r="J471" s="519" t="s">
        <v>696</v>
      </c>
      <c r="K471" s="521">
        <v>3</v>
      </c>
      <c r="L471" s="521">
        <v>7</v>
      </c>
      <c r="M471" s="522">
        <v>93170</v>
      </c>
      <c r="N471" s="521">
        <v>0</v>
      </c>
      <c r="O471" s="521">
        <v>0</v>
      </c>
      <c r="P471" s="523">
        <v>0</v>
      </c>
    </row>
    <row r="472" spans="1:16" x14ac:dyDescent="0.2">
      <c r="A472" s="518" t="s">
        <v>694</v>
      </c>
      <c r="B472" s="519" t="s">
        <v>695</v>
      </c>
      <c r="C472" s="519" t="s">
        <v>111</v>
      </c>
      <c r="D472" s="519" t="s">
        <v>723</v>
      </c>
      <c r="E472" s="520">
        <v>2000</v>
      </c>
      <c r="F472" s="498" t="s">
        <v>1735</v>
      </c>
      <c r="G472" s="429" t="s">
        <v>1736</v>
      </c>
      <c r="H472" s="429"/>
      <c r="I472" s="429" t="s">
        <v>726</v>
      </c>
      <c r="J472" s="519" t="s">
        <v>723</v>
      </c>
      <c r="K472" s="521">
        <v>5</v>
      </c>
      <c r="L472" s="521">
        <v>12</v>
      </c>
      <c r="M472" s="522">
        <v>22067</v>
      </c>
      <c r="N472" s="521">
        <v>2</v>
      </c>
      <c r="O472" s="521">
        <v>6</v>
      </c>
      <c r="P472" s="523">
        <v>12000</v>
      </c>
    </row>
    <row r="473" spans="1:16" x14ac:dyDescent="0.2">
      <c r="A473" s="518" t="s">
        <v>694</v>
      </c>
      <c r="B473" s="519" t="s">
        <v>695</v>
      </c>
      <c r="C473" s="519" t="s">
        <v>765</v>
      </c>
      <c r="D473" s="519" t="s">
        <v>766</v>
      </c>
      <c r="E473" s="520">
        <v>15000</v>
      </c>
      <c r="F473" s="498" t="s">
        <v>1737</v>
      </c>
      <c r="G473" s="429" t="s">
        <v>1738</v>
      </c>
      <c r="H473" s="429" t="s">
        <v>769</v>
      </c>
      <c r="I473" s="429" t="s">
        <v>700</v>
      </c>
      <c r="J473" s="519" t="s">
        <v>766</v>
      </c>
      <c r="K473" s="521">
        <v>1</v>
      </c>
      <c r="L473" s="521">
        <v>3</v>
      </c>
      <c r="M473" s="522">
        <v>65670</v>
      </c>
      <c r="N473" s="521">
        <v>1</v>
      </c>
      <c r="O473" s="521">
        <v>6</v>
      </c>
      <c r="P473" s="523">
        <v>89083</v>
      </c>
    </row>
    <row r="474" spans="1:16" x14ac:dyDescent="0.2">
      <c r="A474" s="518" t="s">
        <v>694</v>
      </c>
      <c r="B474" s="519" t="s">
        <v>695</v>
      </c>
      <c r="C474" s="519" t="s">
        <v>111</v>
      </c>
      <c r="D474" s="519" t="s">
        <v>696</v>
      </c>
      <c r="E474" s="520">
        <v>12000</v>
      </c>
      <c r="F474" s="498" t="s">
        <v>1739</v>
      </c>
      <c r="G474" s="429" t="s">
        <v>1740</v>
      </c>
      <c r="H474" s="429" t="s">
        <v>769</v>
      </c>
      <c r="I474" s="429" t="s">
        <v>700</v>
      </c>
      <c r="J474" s="519" t="s">
        <v>696</v>
      </c>
      <c r="K474" s="521">
        <v>7</v>
      </c>
      <c r="L474" s="521">
        <v>9</v>
      </c>
      <c r="M474" s="522">
        <v>124370</v>
      </c>
      <c r="N474" s="521">
        <v>3</v>
      </c>
      <c r="O474" s="521">
        <v>6</v>
      </c>
      <c r="P474" s="523">
        <v>71083</v>
      </c>
    </row>
    <row r="475" spans="1:16" x14ac:dyDescent="0.2">
      <c r="A475" s="518" t="s">
        <v>694</v>
      </c>
      <c r="B475" s="519" t="s">
        <v>695</v>
      </c>
      <c r="C475" s="519" t="s">
        <v>111</v>
      </c>
      <c r="D475" s="519" t="s">
        <v>718</v>
      </c>
      <c r="E475" s="520">
        <v>6500</v>
      </c>
      <c r="F475" s="498" t="s">
        <v>1741</v>
      </c>
      <c r="G475" s="429" t="s">
        <v>1742</v>
      </c>
      <c r="H475" s="429" t="s">
        <v>1743</v>
      </c>
      <c r="I475" s="429" t="s">
        <v>1084</v>
      </c>
      <c r="J475" s="519" t="s">
        <v>718</v>
      </c>
      <c r="K475" s="521">
        <v>4</v>
      </c>
      <c r="L475" s="521">
        <v>12</v>
      </c>
      <c r="M475" s="522">
        <v>80887</v>
      </c>
      <c r="N475" s="521">
        <v>2</v>
      </c>
      <c r="O475" s="521">
        <v>6</v>
      </c>
      <c r="P475" s="523">
        <v>39000</v>
      </c>
    </row>
    <row r="476" spans="1:16" x14ac:dyDescent="0.2">
      <c r="A476" s="518" t="s">
        <v>694</v>
      </c>
      <c r="B476" s="519" t="s">
        <v>695</v>
      </c>
      <c r="C476" s="519" t="s">
        <v>111</v>
      </c>
      <c r="D476" s="519" t="s">
        <v>696</v>
      </c>
      <c r="E476" s="520">
        <v>12000</v>
      </c>
      <c r="F476" s="498" t="s">
        <v>1744</v>
      </c>
      <c r="G476" s="429" t="s">
        <v>1745</v>
      </c>
      <c r="H476" s="429" t="s">
        <v>769</v>
      </c>
      <c r="I476" s="429" t="s">
        <v>700</v>
      </c>
      <c r="J476" s="519" t="s">
        <v>696</v>
      </c>
      <c r="K476" s="521">
        <v>6</v>
      </c>
      <c r="L476" s="521">
        <v>12</v>
      </c>
      <c r="M476" s="522">
        <v>141570</v>
      </c>
      <c r="N476" s="521">
        <v>3</v>
      </c>
      <c r="O476" s="521">
        <v>6</v>
      </c>
      <c r="P476" s="523">
        <v>71083</v>
      </c>
    </row>
    <row r="477" spans="1:16" ht="22.5" x14ac:dyDescent="0.2">
      <c r="A477" s="518" t="s">
        <v>694</v>
      </c>
      <c r="B477" s="519" t="s">
        <v>695</v>
      </c>
      <c r="C477" s="519" t="s">
        <v>111</v>
      </c>
      <c r="D477" s="519" t="s">
        <v>718</v>
      </c>
      <c r="E477" s="520">
        <v>1800</v>
      </c>
      <c r="F477" s="498" t="s">
        <v>1746</v>
      </c>
      <c r="G477" s="429" t="s">
        <v>1747</v>
      </c>
      <c r="H477" s="429" t="s">
        <v>871</v>
      </c>
      <c r="I477" s="429" t="s">
        <v>722</v>
      </c>
      <c r="J477" s="519" t="s">
        <v>718</v>
      </c>
      <c r="K477" s="521">
        <v>4</v>
      </c>
      <c r="L477" s="521">
        <v>7</v>
      </c>
      <c r="M477" s="522">
        <v>13980</v>
      </c>
      <c r="N477" s="521">
        <v>0</v>
      </c>
      <c r="O477" s="521">
        <v>0</v>
      </c>
      <c r="P477" s="523">
        <v>0</v>
      </c>
    </row>
    <row r="478" spans="1:16" x14ac:dyDescent="0.2">
      <c r="A478" s="518" t="s">
        <v>694</v>
      </c>
      <c r="B478" s="519" t="s">
        <v>695</v>
      </c>
      <c r="C478" s="519" t="s">
        <v>765</v>
      </c>
      <c r="D478" s="519" t="s">
        <v>766</v>
      </c>
      <c r="E478" s="520">
        <v>15600</v>
      </c>
      <c r="F478" s="498" t="s">
        <v>1748</v>
      </c>
      <c r="G478" s="429" t="s">
        <v>1749</v>
      </c>
      <c r="H478" s="429" t="s">
        <v>712</v>
      </c>
      <c r="I478" s="429" t="s">
        <v>700</v>
      </c>
      <c r="J478" s="519" t="s">
        <v>766</v>
      </c>
      <c r="K478" s="521">
        <v>0</v>
      </c>
      <c r="L478" s="521">
        <v>0</v>
      </c>
      <c r="M478" s="522">
        <v>0</v>
      </c>
      <c r="N478" s="521">
        <v>1</v>
      </c>
      <c r="O478" s="521">
        <v>0</v>
      </c>
      <c r="P478" s="523">
        <v>8320</v>
      </c>
    </row>
    <row r="479" spans="1:16" x14ac:dyDescent="0.2">
      <c r="A479" s="518" t="s">
        <v>694</v>
      </c>
      <c r="B479" s="519" t="s">
        <v>695</v>
      </c>
      <c r="C479" s="519" t="s">
        <v>111</v>
      </c>
      <c r="D479" s="519" t="s">
        <v>696</v>
      </c>
      <c r="E479" s="520">
        <v>5000</v>
      </c>
      <c r="F479" s="498" t="s">
        <v>1750</v>
      </c>
      <c r="G479" s="429" t="s">
        <v>1751</v>
      </c>
      <c r="H479" s="429" t="s">
        <v>712</v>
      </c>
      <c r="I479" s="429" t="s">
        <v>700</v>
      </c>
      <c r="J479" s="519" t="s">
        <v>696</v>
      </c>
      <c r="K479" s="521">
        <v>4</v>
      </c>
      <c r="L479" s="521">
        <v>4</v>
      </c>
      <c r="M479" s="522">
        <v>23833</v>
      </c>
      <c r="N479" s="521">
        <v>0</v>
      </c>
      <c r="O479" s="521">
        <v>0</v>
      </c>
      <c r="P479" s="523">
        <v>0</v>
      </c>
    </row>
    <row r="480" spans="1:16" x14ac:dyDescent="0.2">
      <c r="A480" s="518" t="s">
        <v>694</v>
      </c>
      <c r="B480" s="519" t="s">
        <v>695</v>
      </c>
      <c r="C480" s="519" t="s">
        <v>111</v>
      </c>
      <c r="D480" s="519" t="s">
        <v>696</v>
      </c>
      <c r="E480" s="520">
        <v>6500</v>
      </c>
      <c r="F480" s="498" t="s">
        <v>1752</v>
      </c>
      <c r="G480" s="429" t="s">
        <v>1753</v>
      </c>
      <c r="H480" s="429" t="s">
        <v>712</v>
      </c>
      <c r="I480" s="429" t="s">
        <v>700</v>
      </c>
      <c r="J480" s="519" t="s">
        <v>696</v>
      </c>
      <c r="K480" s="521">
        <v>1</v>
      </c>
      <c r="L480" s="521">
        <v>1</v>
      </c>
      <c r="M480" s="522">
        <v>6283</v>
      </c>
      <c r="N480" s="521">
        <v>0</v>
      </c>
      <c r="O480" s="521">
        <v>0</v>
      </c>
      <c r="P480" s="523">
        <v>0</v>
      </c>
    </row>
    <row r="481" spans="1:16" x14ac:dyDescent="0.2">
      <c r="A481" s="518" t="s">
        <v>694</v>
      </c>
      <c r="B481" s="519" t="s">
        <v>695</v>
      </c>
      <c r="C481" s="519" t="s">
        <v>765</v>
      </c>
      <c r="D481" s="519" t="s">
        <v>766</v>
      </c>
      <c r="E481" s="520">
        <v>15000</v>
      </c>
      <c r="F481" s="498" t="s">
        <v>1754</v>
      </c>
      <c r="G481" s="429" t="s">
        <v>1755</v>
      </c>
      <c r="H481" s="429" t="s">
        <v>703</v>
      </c>
      <c r="I481" s="429" t="s">
        <v>700</v>
      </c>
      <c r="J481" s="519" t="s">
        <v>766</v>
      </c>
      <c r="K481" s="521">
        <v>1</v>
      </c>
      <c r="L481" s="521">
        <v>7</v>
      </c>
      <c r="M481" s="522">
        <v>121670</v>
      </c>
      <c r="N481" s="521">
        <v>1</v>
      </c>
      <c r="O481" s="521">
        <v>6</v>
      </c>
      <c r="P481" s="523">
        <v>89083</v>
      </c>
    </row>
    <row r="482" spans="1:16" x14ac:dyDescent="0.2">
      <c r="A482" s="518" t="s">
        <v>694</v>
      </c>
      <c r="B482" s="519" t="s">
        <v>695</v>
      </c>
      <c r="C482" s="519" t="s">
        <v>111</v>
      </c>
      <c r="D482" s="519" t="s">
        <v>696</v>
      </c>
      <c r="E482" s="520">
        <v>12000</v>
      </c>
      <c r="F482" s="498" t="s">
        <v>1756</v>
      </c>
      <c r="G482" s="429" t="s">
        <v>1757</v>
      </c>
      <c r="H482" s="429" t="s">
        <v>712</v>
      </c>
      <c r="I482" s="429" t="s">
        <v>700</v>
      </c>
      <c r="J482" s="519" t="s">
        <v>696</v>
      </c>
      <c r="K482" s="521">
        <v>4</v>
      </c>
      <c r="L482" s="521">
        <v>12</v>
      </c>
      <c r="M482" s="522">
        <v>141570</v>
      </c>
      <c r="N482" s="521">
        <v>2</v>
      </c>
      <c r="O482" s="521">
        <v>6</v>
      </c>
      <c r="P482" s="523">
        <v>71083</v>
      </c>
    </row>
    <row r="483" spans="1:16" x14ac:dyDescent="0.2">
      <c r="A483" s="518" t="s">
        <v>694</v>
      </c>
      <c r="B483" s="519" t="s">
        <v>695</v>
      </c>
      <c r="C483" s="519" t="s">
        <v>111</v>
      </c>
      <c r="D483" s="519" t="s">
        <v>696</v>
      </c>
      <c r="E483" s="520">
        <v>12000</v>
      </c>
      <c r="F483" s="498" t="s">
        <v>1758</v>
      </c>
      <c r="G483" s="429" t="s">
        <v>1759</v>
      </c>
      <c r="H483" s="429" t="s">
        <v>857</v>
      </c>
      <c r="I483" s="429" t="s">
        <v>700</v>
      </c>
      <c r="J483" s="519" t="s">
        <v>696</v>
      </c>
      <c r="K483" s="521">
        <v>2</v>
      </c>
      <c r="L483" s="521">
        <v>5</v>
      </c>
      <c r="M483" s="522">
        <v>69170</v>
      </c>
      <c r="N483" s="521">
        <v>0</v>
      </c>
      <c r="O483" s="521">
        <v>0</v>
      </c>
      <c r="P483" s="523">
        <v>0</v>
      </c>
    </row>
    <row r="484" spans="1:16" x14ac:dyDescent="0.2">
      <c r="A484" s="518" t="s">
        <v>694</v>
      </c>
      <c r="B484" s="519" t="s">
        <v>695</v>
      </c>
      <c r="C484" s="519" t="s">
        <v>111</v>
      </c>
      <c r="D484" s="519" t="s">
        <v>696</v>
      </c>
      <c r="E484" s="520">
        <v>12000</v>
      </c>
      <c r="F484" s="498" t="s">
        <v>1760</v>
      </c>
      <c r="G484" s="429" t="s">
        <v>1761</v>
      </c>
      <c r="H484" s="429" t="s">
        <v>712</v>
      </c>
      <c r="I484" s="429" t="s">
        <v>700</v>
      </c>
      <c r="J484" s="519" t="s">
        <v>696</v>
      </c>
      <c r="K484" s="521">
        <v>5</v>
      </c>
      <c r="L484" s="521">
        <v>12</v>
      </c>
      <c r="M484" s="522">
        <v>141570</v>
      </c>
      <c r="N484" s="521">
        <v>2</v>
      </c>
      <c r="O484" s="521">
        <v>6</v>
      </c>
      <c r="P484" s="523">
        <v>71083</v>
      </c>
    </row>
    <row r="485" spans="1:16" x14ac:dyDescent="0.2">
      <c r="A485" s="518" t="s">
        <v>694</v>
      </c>
      <c r="B485" s="519" t="s">
        <v>695</v>
      </c>
      <c r="C485" s="519" t="s">
        <v>111</v>
      </c>
      <c r="D485" s="519" t="s">
        <v>696</v>
      </c>
      <c r="E485" s="520">
        <v>8000</v>
      </c>
      <c r="F485" s="498" t="s">
        <v>1762</v>
      </c>
      <c r="G485" s="429" t="s">
        <v>1763</v>
      </c>
      <c r="H485" s="429" t="s">
        <v>712</v>
      </c>
      <c r="I485" s="429" t="s">
        <v>700</v>
      </c>
      <c r="J485" s="519" t="s">
        <v>696</v>
      </c>
      <c r="K485" s="521">
        <v>4</v>
      </c>
      <c r="L485" s="521">
        <v>12</v>
      </c>
      <c r="M485" s="522">
        <v>97437</v>
      </c>
      <c r="N485" s="521">
        <v>2</v>
      </c>
      <c r="O485" s="521">
        <v>6</v>
      </c>
      <c r="P485" s="523">
        <v>48000</v>
      </c>
    </row>
    <row r="486" spans="1:16" x14ac:dyDescent="0.2">
      <c r="A486" s="518" t="s">
        <v>694</v>
      </c>
      <c r="B486" s="519" t="s">
        <v>695</v>
      </c>
      <c r="C486" s="519" t="s">
        <v>111</v>
      </c>
      <c r="D486" s="519" t="s">
        <v>696</v>
      </c>
      <c r="E486" s="520">
        <v>9000</v>
      </c>
      <c r="F486" s="498" t="s">
        <v>1764</v>
      </c>
      <c r="G486" s="429" t="s">
        <v>1765</v>
      </c>
      <c r="H486" s="429" t="s">
        <v>747</v>
      </c>
      <c r="I486" s="429" t="s">
        <v>748</v>
      </c>
      <c r="J486" s="519" t="s">
        <v>696</v>
      </c>
      <c r="K486" s="521">
        <v>4</v>
      </c>
      <c r="L486" s="521">
        <v>12</v>
      </c>
      <c r="M486" s="522">
        <v>108470</v>
      </c>
      <c r="N486" s="521">
        <v>2</v>
      </c>
      <c r="O486" s="521">
        <v>6</v>
      </c>
      <c r="P486" s="523">
        <v>53083</v>
      </c>
    </row>
    <row r="487" spans="1:16" ht="22.5" x14ac:dyDescent="0.2">
      <c r="A487" s="518" t="s">
        <v>694</v>
      </c>
      <c r="B487" s="519" t="s">
        <v>695</v>
      </c>
      <c r="C487" s="519" t="s">
        <v>111</v>
      </c>
      <c r="D487" s="519" t="s">
        <v>696</v>
      </c>
      <c r="E487" s="520">
        <v>8000</v>
      </c>
      <c r="F487" s="498" t="s">
        <v>1766</v>
      </c>
      <c r="G487" s="429" t="s">
        <v>1767</v>
      </c>
      <c r="H487" s="429" t="s">
        <v>1482</v>
      </c>
      <c r="I487" s="429" t="s">
        <v>748</v>
      </c>
      <c r="J487" s="519" t="s">
        <v>696</v>
      </c>
      <c r="K487" s="521">
        <v>3</v>
      </c>
      <c r="L487" s="521">
        <v>5</v>
      </c>
      <c r="M487" s="522">
        <v>40000</v>
      </c>
      <c r="N487" s="521">
        <v>0</v>
      </c>
      <c r="O487" s="521">
        <v>0</v>
      </c>
      <c r="P487" s="523">
        <v>0</v>
      </c>
    </row>
    <row r="488" spans="1:16" x14ac:dyDescent="0.2">
      <c r="A488" s="518" t="s">
        <v>694</v>
      </c>
      <c r="B488" s="519" t="s">
        <v>695</v>
      </c>
      <c r="C488" s="519" t="s">
        <v>111</v>
      </c>
      <c r="D488" s="519" t="s">
        <v>696</v>
      </c>
      <c r="E488" s="520">
        <v>8000</v>
      </c>
      <c r="F488" s="498" t="s">
        <v>1768</v>
      </c>
      <c r="G488" s="429" t="s">
        <v>1769</v>
      </c>
      <c r="H488" s="429" t="s">
        <v>703</v>
      </c>
      <c r="I488" s="429" t="s">
        <v>700</v>
      </c>
      <c r="J488" s="519" t="s">
        <v>696</v>
      </c>
      <c r="K488" s="521">
        <v>4</v>
      </c>
      <c r="L488" s="521">
        <v>12</v>
      </c>
      <c r="M488" s="522">
        <v>97437</v>
      </c>
      <c r="N488" s="521">
        <v>2</v>
      </c>
      <c r="O488" s="521">
        <v>6</v>
      </c>
      <c r="P488" s="523">
        <v>48000</v>
      </c>
    </row>
    <row r="489" spans="1:16" x14ac:dyDescent="0.2">
      <c r="A489" s="518" t="s">
        <v>694</v>
      </c>
      <c r="B489" s="519" t="s">
        <v>695</v>
      </c>
      <c r="C489" s="519" t="s">
        <v>111</v>
      </c>
      <c r="D489" s="519" t="s">
        <v>696</v>
      </c>
      <c r="E489" s="520">
        <v>10000</v>
      </c>
      <c r="F489" s="498" t="s">
        <v>1770</v>
      </c>
      <c r="G489" s="429" t="s">
        <v>1771</v>
      </c>
      <c r="H489" s="429" t="s">
        <v>712</v>
      </c>
      <c r="I489" s="429" t="s">
        <v>700</v>
      </c>
      <c r="J489" s="519" t="s">
        <v>696</v>
      </c>
      <c r="K489" s="521">
        <v>5</v>
      </c>
      <c r="L489" s="521">
        <v>12</v>
      </c>
      <c r="M489" s="522">
        <v>119503</v>
      </c>
      <c r="N489" s="521">
        <v>2</v>
      </c>
      <c r="O489" s="521">
        <v>6</v>
      </c>
      <c r="P489" s="523">
        <v>59083</v>
      </c>
    </row>
    <row r="490" spans="1:16" x14ac:dyDescent="0.2">
      <c r="A490" s="518" t="s">
        <v>694</v>
      </c>
      <c r="B490" s="519" t="s">
        <v>695</v>
      </c>
      <c r="C490" s="519" t="s">
        <v>765</v>
      </c>
      <c r="D490" s="519" t="s">
        <v>766</v>
      </c>
      <c r="E490" s="520">
        <v>15600</v>
      </c>
      <c r="F490" s="498" t="s">
        <v>1772</v>
      </c>
      <c r="G490" s="429" t="s">
        <v>1773</v>
      </c>
      <c r="H490" s="429" t="s">
        <v>769</v>
      </c>
      <c r="I490" s="429" t="s">
        <v>700</v>
      </c>
      <c r="J490" s="519" t="s">
        <v>766</v>
      </c>
      <c r="K490" s="521">
        <v>0</v>
      </c>
      <c r="L490" s="521">
        <v>0</v>
      </c>
      <c r="M490" s="522">
        <v>0</v>
      </c>
      <c r="N490" s="521">
        <v>1</v>
      </c>
      <c r="O490" s="521">
        <v>4</v>
      </c>
      <c r="P490" s="523">
        <v>73963</v>
      </c>
    </row>
    <row r="491" spans="1:16" x14ac:dyDescent="0.2">
      <c r="A491" s="518" t="s">
        <v>694</v>
      </c>
      <c r="B491" s="519" t="s">
        <v>695</v>
      </c>
      <c r="C491" s="519" t="s">
        <v>111</v>
      </c>
      <c r="D491" s="519" t="s">
        <v>696</v>
      </c>
      <c r="E491" s="520">
        <v>12000</v>
      </c>
      <c r="F491" s="498" t="s">
        <v>1774</v>
      </c>
      <c r="G491" s="429" t="s">
        <v>1775</v>
      </c>
      <c r="H491" s="429" t="s">
        <v>857</v>
      </c>
      <c r="I491" s="429" t="s">
        <v>700</v>
      </c>
      <c r="J491" s="519" t="s">
        <v>696</v>
      </c>
      <c r="K491" s="521">
        <v>5</v>
      </c>
      <c r="L491" s="521">
        <v>12</v>
      </c>
      <c r="M491" s="522">
        <v>141570</v>
      </c>
      <c r="N491" s="521">
        <v>2</v>
      </c>
      <c r="O491" s="521">
        <v>6</v>
      </c>
      <c r="P491" s="523">
        <v>71083</v>
      </c>
    </row>
    <row r="492" spans="1:16" x14ac:dyDescent="0.2">
      <c r="A492" s="518" t="s">
        <v>694</v>
      </c>
      <c r="B492" s="519" t="s">
        <v>695</v>
      </c>
      <c r="C492" s="519" t="s">
        <v>111</v>
      </c>
      <c r="D492" s="519" t="s">
        <v>723</v>
      </c>
      <c r="E492" s="520">
        <v>1200</v>
      </c>
      <c r="F492" s="498" t="s">
        <v>1776</v>
      </c>
      <c r="G492" s="429" t="s">
        <v>1777</v>
      </c>
      <c r="H492" s="429"/>
      <c r="I492" s="429" t="s">
        <v>726</v>
      </c>
      <c r="J492" s="519" t="s">
        <v>723</v>
      </c>
      <c r="K492" s="521">
        <v>7</v>
      </c>
      <c r="L492" s="521">
        <v>12</v>
      </c>
      <c r="M492" s="522">
        <v>13240</v>
      </c>
      <c r="N492" s="521">
        <v>3</v>
      </c>
      <c r="O492" s="521">
        <v>6</v>
      </c>
      <c r="P492" s="523">
        <v>7200</v>
      </c>
    </row>
    <row r="493" spans="1:16" x14ac:dyDescent="0.2">
      <c r="A493" s="518" t="s">
        <v>694</v>
      </c>
      <c r="B493" s="519" t="s">
        <v>695</v>
      </c>
      <c r="C493" s="519" t="s">
        <v>111</v>
      </c>
      <c r="D493" s="519" t="s">
        <v>109</v>
      </c>
      <c r="E493" s="520">
        <v>7500</v>
      </c>
      <c r="F493" s="498" t="s">
        <v>1778</v>
      </c>
      <c r="G493" s="429" t="s">
        <v>1779</v>
      </c>
      <c r="H493" s="429"/>
      <c r="I493" s="429"/>
      <c r="J493" s="519" t="s">
        <v>109</v>
      </c>
      <c r="K493" s="521">
        <v>2</v>
      </c>
      <c r="L493" s="521">
        <v>3</v>
      </c>
      <c r="M493" s="522">
        <v>22750</v>
      </c>
      <c r="N493" s="521">
        <v>0</v>
      </c>
      <c r="O493" s="521">
        <v>0</v>
      </c>
      <c r="P493" s="523">
        <v>0</v>
      </c>
    </row>
    <row r="494" spans="1:16" x14ac:dyDescent="0.2">
      <c r="A494" s="518" t="s">
        <v>694</v>
      </c>
      <c r="B494" s="519" t="s">
        <v>695</v>
      </c>
      <c r="C494" s="519" t="s">
        <v>111</v>
      </c>
      <c r="D494" s="519" t="s">
        <v>723</v>
      </c>
      <c r="E494" s="520">
        <v>1800</v>
      </c>
      <c r="F494" s="498" t="s">
        <v>1780</v>
      </c>
      <c r="G494" s="429" t="s">
        <v>1781</v>
      </c>
      <c r="H494" s="429"/>
      <c r="I494" s="429" t="s">
        <v>726</v>
      </c>
      <c r="J494" s="519" t="s">
        <v>723</v>
      </c>
      <c r="K494" s="521">
        <v>5</v>
      </c>
      <c r="L494" s="521">
        <v>12</v>
      </c>
      <c r="M494" s="522">
        <v>19860</v>
      </c>
      <c r="N494" s="521">
        <v>2</v>
      </c>
      <c r="O494" s="521">
        <v>6</v>
      </c>
      <c r="P494" s="523">
        <v>10800</v>
      </c>
    </row>
    <row r="495" spans="1:16" ht="22.5" x14ac:dyDescent="0.2">
      <c r="A495" s="518" t="s">
        <v>694</v>
      </c>
      <c r="B495" s="519" t="s">
        <v>695</v>
      </c>
      <c r="C495" s="519" t="s">
        <v>111</v>
      </c>
      <c r="D495" s="519" t="s">
        <v>718</v>
      </c>
      <c r="E495" s="520">
        <v>2600</v>
      </c>
      <c r="F495" s="498" t="s">
        <v>1782</v>
      </c>
      <c r="G495" s="429" t="s">
        <v>1783</v>
      </c>
      <c r="H495" s="429" t="s">
        <v>1103</v>
      </c>
      <c r="I495" s="429" t="s">
        <v>1784</v>
      </c>
      <c r="J495" s="519" t="s">
        <v>718</v>
      </c>
      <c r="K495" s="521">
        <v>4</v>
      </c>
      <c r="L495" s="521">
        <v>12</v>
      </c>
      <c r="M495" s="522">
        <v>28687</v>
      </c>
      <c r="N495" s="521">
        <v>2</v>
      </c>
      <c r="O495" s="521">
        <v>6</v>
      </c>
      <c r="P495" s="523">
        <v>15600</v>
      </c>
    </row>
    <row r="496" spans="1:16" x14ac:dyDescent="0.2">
      <c r="A496" s="518" t="s">
        <v>694</v>
      </c>
      <c r="B496" s="519" t="s">
        <v>695</v>
      </c>
      <c r="C496" s="519" t="s">
        <v>111</v>
      </c>
      <c r="D496" s="519" t="s">
        <v>696</v>
      </c>
      <c r="E496" s="520">
        <v>8500</v>
      </c>
      <c r="F496" s="498" t="s">
        <v>1785</v>
      </c>
      <c r="G496" s="429" t="s">
        <v>1786</v>
      </c>
      <c r="H496" s="429" t="s">
        <v>854</v>
      </c>
      <c r="I496" s="429" t="s">
        <v>700</v>
      </c>
      <c r="J496" s="519" t="s">
        <v>696</v>
      </c>
      <c r="K496" s="521">
        <v>5</v>
      </c>
      <c r="L496" s="521">
        <v>12</v>
      </c>
      <c r="M496" s="522">
        <v>102953</v>
      </c>
      <c r="N496" s="521">
        <v>2</v>
      </c>
      <c r="O496" s="521">
        <v>6</v>
      </c>
      <c r="P496" s="523">
        <v>50083</v>
      </c>
    </row>
    <row r="497" spans="1:16" x14ac:dyDescent="0.2">
      <c r="A497" s="518" t="s">
        <v>694</v>
      </c>
      <c r="B497" s="519" t="s">
        <v>695</v>
      </c>
      <c r="C497" s="519" t="s">
        <v>111</v>
      </c>
      <c r="D497" s="519" t="s">
        <v>696</v>
      </c>
      <c r="E497" s="520">
        <v>12000</v>
      </c>
      <c r="F497" s="498" t="s">
        <v>1787</v>
      </c>
      <c r="G497" s="429" t="s">
        <v>1788</v>
      </c>
      <c r="H497" s="429" t="s">
        <v>769</v>
      </c>
      <c r="I497" s="429" t="s">
        <v>700</v>
      </c>
      <c r="J497" s="519" t="s">
        <v>696</v>
      </c>
      <c r="K497" s="521">
        <v>7</v>
      </c>
      <c r="L497" s="521">
        <v>9</v>
      </c>
      <c r="M497" s="522">
        <v>124770</v>
      </c>
      <c r="N497" s="521">
        <v>0</v>
      </c>
      <c r="O497" s="521">
        <v>0</v>
      </c>
      <c r="P497" s="523">
        <v>0</v>
      </c>
    </row>
    <row r="498" spans="1:16" x14ac:dyDescent="0.2">
      <c r="A498" s="518" t="s">
        <v>694</v>
      </c>
      <c r="B498" s="519" t="s">
        <v>695</v>
      </c>
      <c r="C498" s="519" t="s">
        <v>111</v>
      </c>
      <c r="D498" s="519" t="s">
        <v>696</v>
      </c>
      <c r="E498" s="520">
        <v>12000</v>
      </c>
      <c r="F498" s="498" t="s">
        <v>1789</v>
      </c>
      <c r="G498" s="429" t="s">
        <v>1790</v>
      </c>
      <c r="H498" s="429" t="s">
        <v>712</v>
      </c>
      <c r="I498" s="429" t="s">
        <v>700</v>
      </c>
      <c r="J498" s="519" t="s">
        <v>696</v>
      </c>
      <c r="K498" s="521">
        <v>1</v>
      </c>
      <c r="L498" s="521">
        <v>3</v>
      </c>
      <c r="M498" s="522">
        <v>36000</v>
      </c>
      <c r="N498" s="521">
        <v>0</v>
      </c>
      <c r="O498" s="521">
        <v>0</v>
      </c>
      <c r="P498" s="523">
        <v>0</v>
      </c>
    </row>
    <row r="499" spans="1:16" x14ac:dyDescent="0.2">
      <c r="A499" s="518" t="s">
        <v>694</v>
      </c>
      <c r="B499" s="519" t="s">
        <v>695</v>
      </c>
      <c r="C499" s="519" t="s">
        <v>111</v>
      </c>
      <c r="D499" s="519" t="s">
        <v>696</v>
      </c>
      <c r="E499" s="520">
        <v>4000</v>
      </c>
      <c r="F499" s="498" t="s">
        <v>1791</v>
      </c>
      <c r="G499" s="429" t="s">
        <v>1792</v>
      </c>
      <c r="H499" s="429" t="s">
        <v>712</v>
      </c>
      <c r="I499" s="429" t="s">
        <v>700</v>
      </c>
      <c r="J499" s="519" t="s">
        <v>696</v>
      </c>
      <c r="K499" s="521">
        <v>5</v>
      </c>
      <c r="L499" s="521">
        <v>8</v>
      </c>
      <c r="M499" s="522">
        <v>32000</v>
      </c>
      <c r="N499" s="521">
        <v>0</v>
      </c>
      <c r="O499" s="521">
        <v>0</v>
      </c>
      <c r="P499" s="523">
        <v>0</v>
      </c>
    </row>
    <row r="500" spans="1:16" x14ac:dyDescent="0.2">
      <c r="A500" s="518" t="s">
        <v>694</v>
      </c>
      <c r="B500" s="519" t="s">
        <v>695</v>
      </c>
      <c r="C500" s="519" t="s">
        <v>111</v>
      </c>
      <c r="D500" s="519" t="s">
        <v>696</v>
      </c>
      <c r="E500" s="520">
        <v>2500</v>
      </c>
      <c r="F500" s="498" t="s">
        <v>1793</v>
      </c>
      <c r="G500" s="429" t="s">
        <v>1794</v>
      </c>
      <c r="H500" s="429" t="s">
        <v>1795</v>
      </c>
      <c r="I500" s="429" t="s">
        <v>748</v>
      </c>
      <c r="J500" s="519" t="s">
        <v>696</v>
      </c>
      <c r="K500" s="521">
        <v>5</v>
      </c>
      <c r="L500" s="521">
        <v>12</v>
      </c>
      <c r="M500" s="522">
        <v>27583</v>
      </c>
      <c r="N500" s="521">
        <v>2</v>
      </c>
      <c r="O500" s="521">
        <v>6</v>
      </c>
      <c r="P500" s="523">
        <v>15000</v>
      </c>
    </row>
    <row r="501" spans="1:16" x14ac:dyDescent="0.2">
      <c r="A501" s="518" t="s">
        <v>694</v>
      </c>
      <c r="B501" s="519" t="s">
        <v>695</v>
      </c>
      <c r="C501" s="519" t="s">
        <v>111</v>
      </c>
      <c r="D501" s="519" t="s">
        <v>696</v>
      </c>
      <c r="E501" s="520">
        <v>9500</v>
      </c>
      <c r="F501" s="498" t="s">
        <v>1796</v>
      </c>
      <c r="G501" s="429" t="s">
        <v>1797</v>
      </c>
      <c r="H501" s="429" t="s">
        <v>857</v>
      </c>
      <c r="I501" s="429" t="s">
        <v>700</v>
      </c>
      <c r="J501" s="519" t="s">
        <v>696</v>
      </c>
      <c r="K501" s="521">
        <v>0</v>
      </c>
      <c r="L501" s="521">
        <v>0</v>
      </c>
      <c r="M501" s="522">
        <v>0</v>
      </c>
      <c r="N501" s="521">
        <v>2</v>
      </c>
      <c r="O501" s="521">
        <v>4</v>
      </c>
      <c r="P501" s="523">
        <v>41483</v>
      </c>
    </row>
    <row r="502" spans="1:16" x14ac:dyDescent="0.2">
      <c r="A502" s="518" t="s">
        <v>694</v>
      </c>
      <c r="B502" s="519" t="s">
        <v>695</v>
      </c>
      <c r="C502" s="519" t="s">
        <v>111</v>
      </c>
      <c r="D502" s="519" t="s">
        <v>696</v>
      </c>
      <c r="E502" s="520">
        <v>10000</v>
      </c>
      <c r="F502" s="498" t="s">
        <v>1798</v>
      </c>
      <c r="G502" s="429" t="s">
        <v>1799</v>
      </c>
      <c r="H502" s="429" t="s">
        <v>857</v>
      </c>
      <c r="I502" s="429" t="s">
        <v>700</v>
      </c>
      <c r="J502" s="519" t="s">
        <v>696</v>
      </c>
      <c r="K502" s="521">
        <v>3</v>
      </c>
      <c r="L502" s="521">
        <v>7</v>
      </c>
      <c r="M502" s="522">
        <v>77503</v>
      </c>
      <c r="N502" s="521">
        <v>0</v>
      </c>
      <c r="O502" s="521">
        <v>0</v>
      </c>
      <c r="P502" s="523">
        <v>0</v>
      </c>
    </row>
    <row r="503" spans="1:16" x14ac:dyDescent="0.2">
      <c r="A503" s="518" t="s">
        <v>694</v>
      </c>
      <c r="B503" s="519" t="s">
        <v>695</v>
      </c>
      <c r="C503" s="519" t="s">
        <v>111</v>
      </c>
      <c r="D503" s="519" t="s">
        <v>723</v>
      </c>
      <c r="E503" s="520">
        <v>1700</v>
      </c>
      <c r="F503" s="498" t="s">
        <v>1800</v>
      </c>
      <c r="G503" s="429" t="s">
        <v>1801</v>
      </c>
      <c r="H503" s="429"/>
      <c r="I503" s="429" t="s">
        <v>726</v>
      </c>
      <c r="J503" s="519" t="s">
        <v>723</v>
      </c>
      <c r="K503" s="521">
        <v>4</v>
      </c>
      <c r="L503" s="521">
        <v>12</v>
      </c>
      <c r="M503" s="522">
        <v>18757</v>
      </c>
      <c r="N503" s="521">
        <v>2</v>
      </c>
      <c r="O503" s="521">
        <v>6</v>
      </c>
      <c r="P503" s="523">
        <v>10200</v>
      </c>
    </row>
    <row r="504" spans="1:16" x14ac:dyDescent="0.2">
      <c r="A504" s="518" t="s">
        <v>694</v>
      </c>
      <c r="B504" s="519" t="s">
        <v>695</v>
      </c>
      <c r="C504" s="519" t="s">
        <v>111</v>
      </c>
      <c r="D504" s="519" t="s">
        <v>696</v>
      </c>
      <c r="E504" s="520">
        <v>4500</v>
      </c>
      <c r="F504" s="498" t="s">
        <v>1802</v>
      </c>
      <c r="G504" s="429" t="s">
        <v>1803</v>
      </c>
      <c r="H504" s="429" t="s">
        <v>703</v>
      </c>
      <c r="I504" s="429" t="s">
        <v>700</v>
      </c>
      <c r="J504" s="519" t="s">
        <v>696</v>
      </c>
      <c r="K504" s="521">
        <v>4</v>
      </c>
      <c r="L504" s="521">
        <v>12</v>
      </c>
      <c r="M504" s="522">
        <v>49650</v>
      </c>
      <c r="N504" s="521">
        <v>2</v>
      </c>
      <c r="O504" s="521">
        <v>6</v>
      </c>
      <c r="P504" s="523">
        <v>27000</v>
      </c>
    </row>
    <row r="505" spans="1:16" x14ac:dyDescent="0.2">
      <c r="A505" s="518" t="s">
        <v>694</v>
      </c>
      <c r="B505" s="519" t="s">
        <v>695</v>
      </c>
      <c r="C505" s="519" t="s">
        <v>111</v>
      </c>
      <c r="D505" s="519" t="s">
        <v>696</v>
      </c>
      <c r="E505" s="520">
        <v>12000</v>
      </c>
      <c r="F505" s="498" t="s">
        <v>1804</v>
      </c>
      <c r="G505" s="429" t="s">
        <v>1805</v>
      </c>
      <c r="H505" s="429" t="s">
        <v>712</v>
      </c>
      <c r="I505" s="429" t="s">
        <v>700</v>
      </c>
      <c r="J505" s="519" t="s">
        <v>696</v>
      </c>
      <c r="K505" s="521">
        <v>4</v>
      </c>
      <c r="L505" s="521">
        <v>12</v>
      </c>
      <c r="M505" s="522">
        <v>141570</v>
      </c>
      <c r="N505" s="521">
        <v>2</v>
      </c>
      <c r="O505" s="521">
        <v>6</v>
      </c>
      <c r="P505" s="523">
        <v>71083</v>
      </c>
    </row>
    <row r="506" spans="1:16" x14ac:dyDescent="0.2">
      <c r="A506" s="518" t="s">
        <v>694</v>
      </c>
      <c r="B506" s="519" t="s">
        <v>695</v>
      </c>
      <c r="C506" s="519" t="s">
        <v>111</v>
      </c>
      <c r="D506" s="519" t="s">
        <v>696</v>
      </c>
      <c r="E506" s="520">
        <v>12000</v>
      </c>
      <c r="F506" s="498" t="s">
        <v>1806</v>
      </c>
      <c r="G506" s="429" t="s">
        <v>1807</v>
      </c>
      <c r="H506" s="429" t="s">
        <v>857</v>
      </c>
      <c r="I506" s="429" t="s">
        <v>700</v>
      </c>
      <c r="J506" s="519" t="s">
        <v>696</v>
      </c>
      <c r="K506" s="521">
        <v>2</v>
      </c>
      <c r="L506" s="521">
        <v>5</v>
      </c>
      <c r="M506" s="522">
        <v>69170</v>
      </c>
      <c r="N506" s="521">
        <v>0</v>
      </c>
      <c r="O506" s="521">
        <v>0</v>
      </c>
      <c r="P506" s="523">
        <v>0</v>
      </c>
    </row>
    <row r="507" spans="1:16" x14ac:dyDescent="0.2">
      <c r="A507" s="518" t="s">
        <v>694</v>
      </c>
      <c r="B507" s="519" t="s">
        <v>695</v>
      </c>
      <c r="C507" s="519" t="s">
        <v>111</v>
      </c>
      <c r="D507" s="519" t="s">
        <v>696</v>
      </c>
      <c r="E507" s="520">
        <v>6000</v>
      </c>
      <c r="F507" s="498" t="s">
        <v>1808</v>
      </c>
      <c r="G507" s="429" t="s">
        <v>1809</v>
      </c>
      <c r="H507" s="429" t="s">
        <v>917</v>
      </c>
      <c r="I507" s="429" t="s">
        <v>700</v>
      </c>
      <c r="J507" s="519" t="s">
        <v>696</v>
      </c>
      <c r="K507" s="521">
        <v>5</v>
      </c>
      <c r="L507" s="521">
        <v>12</v>
      </c>
      <c r="M507" s="522">
        <v>75370</v>
      </c>
      <c r="N507" s="521">
        <v>0</v>
      </c>
      <c r="O507" s="521">
        <v>0</v>
      </c>
      <c r="P507" s="523">
        <v>0</v>
      </c>
    </row>
    <row r="508" spans="1:16" x14ac:dyDescent="0.2">
      <c r="A508" s="518" t="s">
        <v>694</v>
      </c>
      <c r="B508" s="519" t="s">
        <v>695</v>
      </c>
      <c r="C508" s="519" t="s">
        <v>111</v>
      </c>
      <c r="D508" s="519" t="s">
        <v>696</v>
      </c>
      <c r="E508" s="520">
        <v>10000</v>
      </c>
      <c r="F508" s="498" t="s">
        <v>1810</v>
      </c>
      <c r="G508" s="429" t="s">
        <v>1811</v>
      </c>
      <c r="H508" s="429" t="s">
        <v>769</v>
      </c>
      <c r="I508" s="429" t="s">
        <v>700</v>
      </c>
      <c r="J508" s="519" t="s">
        <v>696</v>
      </c>
      <c r="K508" s="521">
        <v>4</v>
      </c>
      <c r="L508" s="521">
        <v>12</v>
      </c>
      <c r="M508" s="522">
        <v>119503</v>
      </c>
      <c r="N508" s="521">
        <v>1</v>
      </c>
      <c r="O508" s="521">
        <v>6</v>
      </c>
      <c r="P508" s="523">
        <v>59083</v>
      </c>
    </row>
    <row r="509" spans="1:16" ht="22.5" x14ac:dyDescent="0.2">
      <c r="A509" s="518" t="s">
        <v>694</v>
      </c>
      <c r="B509" s="519" t="s">
        <v>695</v>
      </c>
      <c r="C509" s="519" t="s">
        <v>111</v>
      </c>
      <c r="D509" s="519" t="s">
        <v>696</v>
      </c>
      <c r="E509" s="520">
        <v>11000</v>
      </c>
      <c r="F509" s="498" t="s">
        <v>1812</v>
      </c>
      <c r="G509" s="429" t="s">
        <v>1813</v>
      </c>
      <c r="H509" s="429" t="s">
        <v>699</v>
      </c>
      <c r="I509" s="429" t="s">
        <v>700</v>
      </c>
      <c r="J509" s="519" t="s">
        <v>696</v>
      </c>
      <c r="K509" s="521">
        <v>5</v>
      </c>
      <c r="L509" s="521">
        <v>12</v>
      </c>
      <c r="M509" s="522">
        <v>130537</v>
      </c>
      <c r="N509" s="521">
        <v>4</v>
      </c>
      <c r="O509" s="521">
        <v>6</v>
      </c>
      <c r="P509" s="523">
        <v>65083</v>
      </c>
    </row>
    <row r="510" spans="1:16" x14ac:dyDescent="0.2">
      <c r="A510" s="518" t="s">
        <v>694</v>
      </c>
      <c r="B510" s="519" t="s">
        <v>695</v>
      </c>
      <c r="C510" s="519" t="s">
        <v>111</v>
      </c>
      <c r="D510" s="519" t="s">
        <v>696</v>
      </c>
      <c r="E510" s="520">
        <v>9000</v>
      </c>
      <c r="F510" s="498" t="s">
        <v>1814</v>
      </c>
      <c r="G510" s="429" t="s">
        <v>1815</v>
      </c>
      <c r="H510" s="429" t="s">
        <v>795</v>
      </c>
      <c r="I510" s="429" t="s">
        <v>748</v>
      </c>
      <c r="J510" s="519" t="s">
        <v>696</v>
      </c>
      <c r="K510" s="521">
        <v>4</v>
      </c>
      <c r="L510" s="521">
        <v>12</v>
      </c>
      <c r="M510" s="522">
        <v>108470</v>
      </c>
      <c r="N510" s="521">
        <v>2</v>
      </c>
      <c r="O510" s="521">
        <v>6</v>
      </c>
      <c r="P510" s="523">
        <v>53083</v>
      </c>
    </row>
    <row r="511" spans="1:16" x14ac:dyDescent="0.2">
      <c r="A511" s="518" t="s">
        <v>694</v>
      </c>
      <c r="B511" s="519" t="s">
        <v>695</v>
      </c>
      <c r="C511" s="519" t="s">
        <v>111</v>
      </c>
      <c r="D511" s="519" t="s">
        <v>696</v>
      </c>
      <c r="E511" s="520">
        <v>10000</v>
      </c>
      <c r="F511" s="498" t="s">
        <v>1816</v>
      </c>
      <c r="G511" s="429" t="s">
        <v>1817</v>
      </c>
      <c r="H511" s="429" t="s">
        <v>703</v>
      </c>
      <c r="I511" s="429" t="s">
        <v>700</v>
      </c>
      <c r="J511" s="519" t="s">
        <v>696</v>
      </c>
      <c r="K511" s="521">
        <v>1</v>
      </c>
      <c r="L511" s="521">
        <v>2</v>
      </c>
      <c r="M511" s="522">
        <v>18333</v>
      </c>
      <c r="N511" s="521">
        <v>0</v>
      </c>
      <c r="O511" s="521">
        <v>0</v>
      </c>
      <c r="P511" s="523">
        <v>0</v>
      </c>
    </row>
    <row r="512" spans="1:16" ht="22.5" x14ac:dyDescent="0.2">
      <c r="A512" s="518" t="s">
        <v>694</v>
      </c>
      <c r="B512" s="519" t="s">
        <v>695</v>
      </c>
      <c r="C512" s="519" t="s">
        <v>111</v>
      </c>
      <c r="D512" s="519" t="s">
        <v>718</v>
      </c>
      <c r="E512" s="520">
        <v>3600</v>
      </c>
      <c r="F512" s="498" t="s">
        <v>1818</v>
      </c>
      <c r="G512" s="429" t="s">
        <v>1819</v>
      </c>
      <c r="H512" s="429" t="s">
        <v>989</v>
      </c>
      <c r="I512" s="429" t="s">
        <v>722</v>
      </c>
      <c r="J512" s="519" t="s">
        <v>718</v>
      </c>
      <c r="K512" s="521">
        <v>6</v>
      </c>
      <c r="L512" s="521">
        <v>12</v>
      </c>
      <c r="M512" s="522">
        <v>39720</v>
      </c>
      <c r="N512" s="521">
        <v>3</v>
      </c>
      <c r="O512" s="521">
        <v>6</v>
      </c>
      <c r="P512" s="523">
        <v>21600</v>
      </c>
    </row>
    <row r="513" spans="1:16" ht="22.5" x14ac:dyDescent="0.2">
      <c r="A513" s="518" t="s">
        <v>694</v>
      </c>
      <c r="B513" s="519" t="s">
        <v>695</v>
      </c>
      <c r="C513" s="519" t="s">
        <v>111</v>
      </c>
      <c r="D513" s="519" t="s">
        <v>696</v>
      </c>
      <c r="E513" s="520">
        <v>3000</v>
      </c>
      <c r="F513" s="498" t="s">
        <v>1820</v>
      </c>
      <c r="G513" s="429" t="s">
        <v>1821</v>
      </c>
      <c r="H513" s="429" t="s">
        <v>871</v>
      </c>
      <c r="I513" s="429" t="s">
        <v>904</v>
      </c>
      <c r="J513" s="519" t="s">
        <v>696</v>
      </c>
      <c r="K513" s="521">
        <v>5</v>
      </c>
      <c r="L513" s="521">
        <v>12</v>
      </c>
      <c r="M513" s="522">
        <v>33100</v>
      </c>
      <c r="N513" s="521">
        <v>2</v>
      </c>
      <c r="O513" s="521">
        <v>6</v>
      </c>
      <c r="P513" s="523">
        <v>18000</v>
      </c>
    </row>
    <row r="514" spans="1:16" x14ac:dyDescent="0.2">
      <c r="A514" s="518" t="s">
        <v>694</v>
      </c>
      <c r="B514" s="519" t="s">
        <v>695</v>
      </c>
      <c r="C514" s="519" t="s">
        <v>111</v>
      </c>
      <c r="D514" s="519" t="s">
        <v>696</v>
      </c>
      <c r="E514" s="520">
        <v>2500</v>
      </c>
      <c r="F514" s="498" t="s">
        <v>1822</v>
      </c>
      <c r="G514" s="429" t="s">
        <v>1823</v>
      </c>
      <c r="H514" s="429" t="s">
        <v>733</v>
      </c>
      <c r="I514" s="429" t="s">
        <v>748</v>
      </c>
      <c r="J514" s="519" t="s">
        <v>696</v>
      </c>
      <c r="K514" s="521">
        <v>0</v>
      </c>
      <c r="L514" s="521">
        <v>0</v>
      </c>
      <c r="M514" s="522">
        <v>0</v>
      </c>
      <c r="N514" s="521">
        <v>4</v>
      </c>
      <c r="O514" s="521">
        <v>5</v>
      </c>
      <c r="P514" s="523">
        <v>13667</v>
      </c>
    </row>
    <row r="515" spans="1:16" x14ac:dyDescent="0.2">
      <c r="A515" s="518" t="s">
        <v>694</v>
      </c>
      <c r="B515" s="519" t="s">
        <v>695</v>
      </c>
      <c r="C515" s="519" t="s">
        <v>111</v>
      </c>
      <c r="D515" s="519" t="s">
        <v>723</v>
      </c>
      <c r="E515" s="520">
        <v>3000</v>
      </c>
      <c r="F515" s="498" t="s">
        <v>1824</v>
      </c>
      <c r="G515" s="429" t="s">
        <v>1825</v>
      </c>
      <c r="H515" s="429"/>
      <c r="I515" s="429" t="s">
        <v>726</v>
      </c>
      <c r="J515" s="519" t="s">
        <v>723</v>
      </c>
      <c r="K515" s="521">
        <v>5</v>
      </c>
      <c r="L515" s="521">
        <v>12</v>
      </c>
      <c r="M515" s="522">
        <v>33100</v>
      </c>
      <c r="N515" s="521">
        <v>2</v>
      </c>
      <c r="O515" s="521">
        <v>6</v>
      </c>
      <c r="P515" s="523">
        <v>18000</v>
      </c>
    </row>
    <row r="516" spans="1:16" x14ac:dyDescent="0.2">
      <c r="A516" s="518" t="s">
        <v>694</v>
      </c>
      <c r="B516" s="519" t="s">
        <v>695</v>
      </c>
      <c r="C516" s="519" t="s">
        <v>111</v>
      </c>
      <c r="D516" s="519" t="s">
        <v>696</v>
      </c>
      <c r="E516" s="520">
        <v>4000</v>
      </c>
      <c r="F516" s="498" t="s">
        <v>1826</v>
      </c>
      <c r="G516" s="429" t="s">
        <v>1827</v>
      </c>
      <c r="H516" s="429" t="s">
        <v>712</v>
      </c>
      <c r="I516" s="429" t="s">
        <v>700</v>
      </c>
      <c r="J516" s="519" t="s">
        <v>696</v>
      </c>
      <c r="K516" s="521">
        <v>6</v>
      </c>
      <c r="L516" s="521">
        <v>12</v>
      </c>
      <c r="M516" s="522">
        <v>44133</v>
      </c>
      <c r="N516" s="521">
        <v>3</v>
      </c>
      <c r="O516" s="521">
        <v>6</v>
      </c>
      <c r="P516" s="523">
        <v>24000</v>
      </c>
    </row>
    <row r="517" spans="1:16" x14ac:dyDescent="0.2">
      <c r="A517" s="518" t="s">
        <v>694</v>
      </c>
      <c r="B517" s="519" t="s">
        <v>695</v>
      </c>
      <c r="C517" s="519" t="s">
        <v>111</v>
      </c>
      <c r="D517" s="519" t="s">
        <v>723</v>
      </c>
      <c r="E517" s="520">
        <v>1200</v>
      </c>
      <c r="F517" s="498" t="s">
        <v>1828</v>
      </c>
      <c r="G517" s="429" t="s">
        <v>1829</v>
      </c>
      <c r="H517" s="429"/>
      <c r="I517" s="429" t="s">
        <v>726</v>
      </c>
      <c r="J517" s="519" t="s">
        <v>723</v>
      </c>
      <c r="K517" s="521">
        <v>6</v>
      </c>
      <c r="L517" s="521">
        <v>12</v>
      </c>
      <c r="M517" s="522">
        <v>13240</v>
      </c>
      <c r="N517" s="521">
        <v>2</v>
      </c>
      <c r="O517" s="521">
        <v>6</v>
      </c>
      <c r="P517" s="523">
        <v>7200</v>
      </c>
    </row>
    <row r="518" spans="1:16" x14ac:dyDescent="0.2">
      <c r="A518" s="518" t="s">
        <v>694</v>
      </c>
      <c r="B518" s="519" t="s">
        <v>695</v>
      </c>
      <c r="C518" s="519" t="s">
        <v>765</v>
      </c>
      <c r="D518" s="519" t="s">
        <v>766</v>
      </c>
      <c r="E518" s="520">
        <v>15600</v>
      </c>
      <c r="F518" s="498" t="s">
        <v>1830</v>
      </c>
      <c r="G518" s="429" t="s">
        <v>1831</v>
      </c>
      <c r="H518" s="429" t="s">
        <v>712</v>
      </c>
      <c r="I518" s="429" t="s">
        <v>700</v>
      </c>
      <c r="J518" s="519" t="s">
        <v>766</v>
      </c>
      <c r="K518" s="521">
        <v>1</v>
      </c>
      <c r="L518" s="521">
        <v>3</v>
      </c>
      <c r="M518" s="522">
        <v>47840</v>
      </c>
      <c r="N518" s="521">
        <v>0</v>
      </c>
      <c r="O518" s="521">
        <v>0</v>
      </c>
      <c r="P518" s="523">
        <v>0</v>
      </c>
    </row>
    <row r="519" spans="1:16" x14ac:dyDescent="0.2">
      <c r="A519" s="518" t="s">
        <v>694</v>
      </c>
      <c r="B519" s="519" t="s">
        <v>695</v>
      </c>
      <c r="C519" s="519" t="s">
        <v>111</v>
      </c>
      <c r="D519" s="519" t="s">
        <v>696</v>
      </c>
      <c r="E519" s="520">
        <v>2500</v>
      </c>
      <c r="F519" s="498" t="s">
        <v>1832</v>
      </c>
      <c r="G519" s="429" t="s">
        <v>1833</v>
      </c>
      <c r="H519" s="429" t="s">
        <v>1293</v>
      </c>
      <c r="I519" s="429" t="s">
        <v>700</v>
      </c>
      <c r="J519" s="519" t="s">
        <v>696</v>
      </c>
      <c r="K519" s="521">
        <v>0</v>
      </c>
      <c r="L519" s="521">
        <v>0</v>
      </c>
      <c r="M519" s="522">
        <v>0</v>
      </c>
      <c r="N519" s="521">
        <v>4</v>
      </c>
      <c r="O519" s="521">
        <v>5</v>
      </c>
      <c r="P519" s="523">
        <v>13833</v>
      </c>
    </row>
    <row r="520" spans="1:16" x14ac:dyDescent="0.2">
      <c r="A520" s="518" t="s">
        <v>694</v>
      </c>
      <c r="B520" s="519" t="s">
        <v>695</v>
      </c>
      <c r="C520" s="519" t="s">
        <v>111</v>
      </c>
      <c r="D520" s="519" t="s">
        <v>696</v>
      </c>
      <c r="E520" s="520">
        <v>15000</v>
      </c>
      <c r="F520" s="498" t="s">
        <v>1834</v>
      </c>
      <c r="G520" s="429" t="s">
        <v>1835</v>
      </c>
      <c r="H520" s="429" t="s">
        <v>857</v>
      </c>
      <c r="I520" s="429" t="s">
        <v>700</v>
      </c>
      <c r="J520" s="519" t="s">
        <v>696</v>
      </c>
      <c r="K520" s="521">
        <v>5</v>
      </c>
      <c r="L520" s="521">
        <v>12</v>
      </c>
      <c r="M520" s="522">
        <v>174670</v>
      </c>
      <c r="N520" s="521">
        <v>2</v>
      </c>
      <c r="O520" s="521">
        <v>6</v>
      </c>
      <c r="P520" s="523">
        <v>89083</v>
      </c>
    </row>
    <row r="521" spans="1:16" x14ac:dyDescent="0.2">
      <c r="A521" s="518" t="s">
        <v>694</v>
      </c>
      <c r="B521" s="519" t="s">
        <v>695</v>
      </c>
      <c r="C521" s="519" t="s">
        <v>111</v>
      </c>
      <c r="D521" s="519" t="s">
        <v>696</v>
      </c>
      <c r="E521" s="520">
        <v>10000</v>
      </c>
      <c r="F521" s="498" t="s">
        <v>1836</v>
      </c>
      <c r="G521" s="429" t="s">
        <v>1837</v>
      </c>
      <c r="H521" s="429" t="s">
        <v>769</v>
      </c>
      <c r="I521" s="429" t="s">
        <v>700</v>
      </c>
      <c r="J521" s="519" t="s">
        <v>696</v>
      </c>
      <c r="K521" s="521">
        <v>6</v>
      </c>
      <c r="L521" s="521">
        <v>12</v>
      </c>
      <c r="M521" s="522">
        <v>119503</v>
      </c>
      <c r="N521" s="521">
        <v>0</v>
      </c>
      <c r="O521" s="521">
        <v>0</v>
      </c>
      <c r="P521" s="523">
        <v>0</v>
      </c>
    </row>
    <row r="522" spans="1:16" x14ac:dyDescent="0.2">
      <c r="A522" s="518" t="s">
        <v>694</v>
      </c>
      <c r="B522" s="519" t="s">
        <v>695</v>
      </c>
      <c r="C522" s="519" t="s">
        <v>111</v>
      </c>
      <c r="D522" s="519" t="s">
        <v>696</v>
      </c>
      <c r="E522" s="520">
        <v>3000</v>
      </c>
      <c r="F522" s="498" t="s">
        <v>1838</v>
      </c>
      <c r="G522" s="429" t="s">
        <v>1839</v>
      </c>
      <c r="H522" s="429" t="s">
        <v>1078</v>
      </c>
      <c r="I522" s="429" t="s">
        <v>748</v>
      </c>
      <c r="J522" s="519" t="s">
        <v>696</v>
      </c>
      <c r="K522" s="521">
        <v>0</v>
      </c>
      <c r="L522" s="521">
        <v>0</v>
      </c>
      <c r="M522" s="522">
        <v>0</v>
      </c>
      <c r="N522" s="521">
        <v>2</v>
      </c>
      <c r="O522" s="521">
        <v>5</v>
      </c>
      <c r="P522" s="523">
        <v>14500</v>
      </c>
    </row>
    <row r="523" spans="1:16" x14ac:dyDescent="0.2">
      <c r="A523" s="518" t="s">
        <v>694</v>
      </c>
      <c r="B523" s="519" t="s">
        <v>695</v>
      </c>
      <c r="C523" s="519" t="s">
        <v>111</v>
      </c>
      <c r="D523" s="519" t="s">
        <v>696</v>
      </c>
      <c r="E523" s="520">
        <v>6000</v>
      </c>
      <c r="F523" s="498" t="s">
        <v>1840</v>
      </c>
      <c r="G523" s="429" t="s">
        <v>1841</v>
      </c>
      <c r="H523" s="429" t="s">
        <v>769</v>
      </c>
      <c r="I523" s="429" t="s">
        <v>700</v>
      </c>
      <c r="J523" s="519" t="s">
        <v>696</v>
      </c>
      <c r="K523" s="521">
        <v>5</v>
      </c>
      <c r="L523" s="521">
        <v>12</v>
      </c>
      <c r="M523" s="522">
        <v>75370</v>
      </c>
      <c r="N523" s="521">
        <v>2</v>
      </c>
      <c r="O523" s="521">
        <v>6</v>
      </c>
      <c r="P523" s="523">
        <v>36000</v>
      </c>
    </row>
    <row r="524" spans="1:16" x14ac:dyDescent="0.2">
      <c r="A524" s="518" t="s">
        <v>694</v>
      </c>
      <c r="B524" s="519" t="s">
        <v>695</v>
      </c>
      <c r="C524" s="519" t="s">
        <v>111</v>
      </c>
      <c r="D524" s="519" t="s">
        <v>696</v>
      </c>
      <c r="E524" s="520">
        <v>12000</v>
      </c>
      <c r="F524" s="498" t="s">
        <v>1842</v>
      </c>
      <c r="G524" s="429" t="s">
        <v>1843</v>
      </c>
      <c r="H524" s="429" t="s">
        <v>769</v>
      </c>
      <c r="I524" s="429" t="s">
        <v>700</v>
      </c>
      <c r="J524" s="519" t="s">
        <v>696</v>
      </c>
      <c r="K524" s="521">
        <v>6</v>
      </c>
      <c r="L524" s="521">
        <v>12</v>
      </c>
      <c r="M524" s="522">
        <v>141570</v>
      </c>
      <c r="N524" s="521">
        <v>3</v>
      </c>
      <c r="O524" s="521">
        <v>6</v>
      </c>
      <c r="P524" s="523">
        <v>71083</v>
      </c>
    </row>
    <row r="525" spans="1:16" x14ac:dyDescent="0.2">
      <c r="A525" s="518" t="s">
        <v>694</v>
      </c>
      <c r="B525" s="519" t="s">
        <v>695</v>
      </c>
      <c r="C525" s="519" t="s">
        <v>765</v>
      </c>
      <c r="D525" s="519" t="s">
        <v>766</v>
      </c>
      <c r="E525" s="520">
        <v>15600</v>
      </c>
      <c r="F525" s="498" t="s">
        <v>1844</v>
      </c>
      <c r="G525" s="429" t="s">
        <v>1845</v>
      </c>
      <c r="H525" s="429"/>
      <c r="I525" s="429"/>
      <c r="J525" s="519" t="s">
        <v>766</v>
      </c>
      <c r="K525" s="521">
        <v>0</v>
      </c>
      <c r="L525" s="521">
        <v>0</v>
      </c>
      <c r="M525" s="522">
        <v>0</v>
      </c>
      <c r="N525" s="521">
        <v>1</v>
      </c>
      <c r="O525" s="521">
        <v>5</v>
      </c>
      <c r="P525" s="523">
        <v>82283</v>
      </c>
    </row>
    <row r="526" spans="1:16" x14ac:dyDescent="0.2">
      <c r="A526" s="518" t="s">
        <v>694</v>
      </c>
      <c r="B526" s="519" t="s">
        <v>695</v>
      </c>
      <c r="C526" s="519" t="s">
        <v>111</v>
      </c>
      <c r="D526" s="519" t="s">
        <v>696</v>
      </c>
      <c r="E526" s="520">
        <v>6500</v>
      </c>
      <c r="F526" s="498" t="s">
        <v>1846</v>
      </c>
      <c r="G526" s="429" t="s">
        <v>1847</v>
      </c>
      <c r="H526" s="429" t="s">
        <v>787</v>
      </c>
      <c r="I526" s="429" t="s">
        <v>748</v>
      </c>
      <c r="J526" s="519" t="s">
        <v>696</v>
      </c>
      <c r="K526" s="521">
        <v>4</v>
      </c>
      <c r="L526" s="521">
        <v>12</v>
      </c>
      <c r="M526" s="522">
        <v>80887</v>
      </c>
      <c r="N526" s="521">
        <v>1</v>
      </c>
      <c r="O526" s="521">
        <v>6</v>
      </c>
      <c r="P526" s="523">
        <v>39000</v>
      </c>
    </row>
    <row r="527" spans="1:16" x14ac:dyDescent="0.2">
      <c r="A527" s="518" t="s">
        <v>694</v>
      </c>
      <c r="B527" s="519" t="s">
        <v>695</v>
      </c>
      <c r="C527" s="519" t="s">
        <v>111</v>
      </c>
      <c r="D527" s="519" t="s">
        <v>696</v>
      </c>
      <c r="E527" s="520">
        <v>5000</v>
      </c>
      <c r="F527" s="498" t="s">
        <v>1848</v>
      </c>
      <c r="G527" s="429" t="s">
        <v>1849</v>
      </c>
      <c r="H527" s="429" t="s">
        <v>760</v>
      </c>
      <c r="I527" s="429" t="s">
        <v>748</v>
      </c>
      <c r="J527" s="519" t="s">
        <v>696</v>
      </c>
      <c r="K527" s="521">
        <v>4</v>
      </c>
      <c r="L527" s="521">
        <v>12</v>
      </c>
      <c r="M527" s="522">
        <v>64337</v>
      </c>
      <c r="N527" s="521">
        <v>2</v>
      </c>
      <c r="O527" s="521">
        <v>6</v>
      </c>
      <c r="P527" s="523">
        <v>30000</v>
      </c>
    </row>
    <row r="528" spans="1:16" ht="22.5" x14ac:dyDescent="0.2">
      <c r="A528" s="518" t="s">
        <v>694</v>
      </c>
      <c r="B528" s="519" t="s">
        <v>695</v>
      </c>
      <c r="C528" s="519" t="s">
        <v>111</v>
      </c>
      <c r="D528" s="519" t="s">
        <v>696</v>
      </c>
      <c r="E528" s="520">
        <v>6000</v>
      </c>
      <c r="F528" s="498" t="s">
        <v>1850</v>
      </c>
      <c r="G528" s="429" t="s">
        <v>1851</v>
      </c>
      <c r="H528" s="429" t="s">
        <v>699</v>
      </c>
      <c r="I528" s="429" t="s">
        <v>700</v>
      </c>
      <c r="J528" s="519" t="s">
        <v>696</v>
      </c>
      <c r="K528" s="521">
        <v>0</v>
      </c>
      <c r="L528" s="521">
        <v>0</v>
      </c>
      <c r="M528" s="522">
        <v>0</v>
      </c>
      <c r="N528" s="521">
        <v>3</v>
      </c>
      <c r="O528" s="521">
        <v>5</v>
      </c>
      <c r="P528" s="523">
        <v>33400</v>
      </c>
    </row>
    <row r="529" spans="1:16" x14ac:dyDescent="0.2">
      <c r="A529" s="518" t="s">
        <v>694</v>
      </c>
      <c r="B529" s="519" t="s">
        <v>695</v>
      </c>
      <c r="C529" s="519" t="s">
        <v>765</v>
      </c>
      <c r="D529" s="519" t="s">
        <v>766</v>
      </c>
      <c r="E529" s="520">
        <v>15600</v>
      </c>
      <c r="F529" s="498" t="s">
        <v>1852</v>
      </c>
      <c r="G529" s="429" t="s">
        <v>1853</v>
      </c>
      <c r="H529" s="429" t="s">
        <v>712</v>
      </c>
      <c r="I529" s="429" t="s">
        <v>700</v>
      </c>
      <c r="J529" s="519" t="s">
        <v>766</v>
      </c>
      <c r="K529" s="521">
        <v>0</v>
      </c>
      <c r="L529" s="521">
        <v>0</v>
      </c>
      <c r="M529" s="522">
        <v>0</v>
      </c>
      <c r="N529" s="521">
        <v>1</v>
      </c>
      <c r="O529" s="521">
        <v>0</v>
      </c>
      <c r="P529" s="523">
        <v>9880</v>
      </c>
    </row>
    <row r="530" spans="1:16" ht="22.5" x14ac:dyDescent="0.2">
      <c r="A530" s="518" t="s">
        <v>694</v>
      </c>
      <c r="B530" s="519" t="s">
        <v>695</v>
      </c>
      <c r="C530" s="519" t="s">
        <v>111</v>
      </c>
      <c r="D530" s="519" t="s">
        <v>696</v>
      </c>
      <c r="E530" s="520">
        <v>10000</v>
      </c>
      <c r="F530" s="498" t="s">
        <v>1854</v>
      </c>
      <c r="G530" s="429" t="s">
        <v>1855</v>
      </c>
      <c r="H530" s="429" t="s">
        <v>699</v>
      </c>
      <c r="I530" s="429" t="s">
        <v>700</v>
      </c>
      <c r="J530" s="519" t="s">
        <v>696</v>
      </c>
      <c r="K530" s="521">
        <v>5</v>
      </c>
      <c r="L530" s="521">
        <v>12</v>
      </c>
      <c r="M530" s="522">
        <v>119503</v>
      </c>
      <c r="N530" s="521">
        <v>2</v>
      </c>
      <c r="O530" s="521">
        <v>6</v>
      </c>
      <c r="P530" s="523">
        <v>59083</v>
      </c>
    </row>
    <row r="531" spans="1:16" x14ac:dyDescent="0.2">
      <c r="A531" s="518" t="s">
        <v>694</v>
      </c>
      <c r="B531" s="519" t="s">
        <v>695</v>
      </c>
      <c r="C531" s="519" t="s">
        <v>111</v>
      </c>
      <c r="D531" s="519" t="s">
        <v>696</v>
      </c>
      <c r="E531" s="520">
        <v>8000</v>
      </c>
      <c r="F531" s="498" t="s">
        <v>1856</v>
      </c>
      <c r="G531" s="429" t="s">
        <v>1857</v>
      </c>
      <c r="H531" s="429" t="s">
        <v>769</v>
      </c>
      <c r="I531" s="429" t="s">
        <v>700</v>
      </c>
      <c r="J531" s="519" t="s">
        <v>696</v>
      </c>
      <c r="K531" s="521">
        <v>2</v>
      </c>
      <c r="L531" s="521">
        <v>5</v>
      </c>
      <c r="M531" s="522">
        <v>39733</v>
      </c>
      <c r="N531" s="521">
        <v>0</v>
      </c>
      <c r="O531" s="521">
        <v>0</v>
      </c>
      <c r="P531" s="523">
        <v>0</v>
      </c>
    </row>
    <row r="532" spans="1:16" x14ac:dyDescent="0.2">
      <c r="A532" s="518" t="s">
        <v>694</v>
      </c>
      <c r="B532" s="519" t="s">
        <v>695</v>
      </c>
      <c r="C532" s="519" t="s">
        <v>111</v>
      </c>
      <c r="D532" s="519" t="s">
        <v>696</v>
      </c>
      <c r="E532" s="520">
        <v>7500</v>
      </c>
      <c r="F532" s="498" t="s">
        <v>1858</v>
      </c>
      <c r="G532" s="429" t="s">
        <v>1859</v>
      </c>
      <c r="H532" s="429" t="s">
        <v>703</v>
      </c>
      <c r="I532" s="429" t="s">
        <v>700</v>
      </c>
      <c r="J532" s="519" t="s">
        <v>696</v>
      </c>
      <c r="K532" s="521">
        <v>3</v>
      </c>
      <c r="L532" s="521">
        <v>4</v>
      </c>
      <c r="M532" s="522">
        <v>33750</v>
      </c>
      <c r="N532" s="521">
        <v>0</v>
      </c>
      <c r="O532" s="521">
        <v>0</v>
      </c>
      <c r="P532" s="523">
        <v>0</v>
      </c>
    </row>
    <row r="533" spans="1:16" ht="22.5" x14ac:dyDescent="0.2">
      <c r="A533" s="518" t="s">
        <v>694</v>
      </c>
      <c r="B533" s="519" t="s">
        <v>695</v>
      </c>
      <c r="C533" s="519" t="s">
        <v>111</v>
      </c>
      <c r="D533" s="519" t="s">
        <v>696</v>
      </c>
      <c r="E533" s="520">
        <v>4000</v>
      </c>
      <c r="F533" s="498" t="s">
        <v>1860</v>
      </c>
      <c r="G533" s="429" t="s">
        <v>1861</v>
      </c>
      <c r="H533" s="429" t="s">
        <v>699</v>
      </c>
      <c r="I533" s="429" t="s">
        <v>700</v>
      </c>
      <c r="J533" s="519" t="s">
        <v>696</v>
      </c>
      <c r="K533" s="521">
        <v>4</v>
      </c>
      <c r="L533" s="521">
        <v>12</v>
      </c>
      <c r="M533" s="522">
        <v>44133</v>
      </c>
      <c r="N533" s="521">
        <v>2</v>
      </c>
      <c r="O533" s="521">
        <v>6</v>
      </c>
      <c r="P533" s="523">
        <v>24000</v>
      </c>
    </row>
    <row r="534" spans="1:16" ht="22.5" x14ac:dyDescent="0.2">
      <c r="A534" s="518" t="s">
        <v>694</v>
      </c>
      <c r="B534" s="519" t="s">
        <v>695</v>
      </c>
      <c r="C534" s="519" t="s">
        <v>111</v>
      </c>
      <c r="D534" s="519" t="s">
        <v>696</v>
      </c>
      <c r="E534" s="520">
        <v>3500</v>
      </c>
      <c r="F534" s="498" t="s">
        <v>1862</v>
      </c>
      <c r="G534" s="429" t="s">
        <v>1863</v>
      </c>
      <c r="H534" s="429" t="s">
        <v>828</v>
      </c>
      <c r="I534" s="429" t="s">
        <v>700</v>
      </c>
      <c r="J534" s="519" t="s">
        <v>696</v>
      </c>
      <c r="K534" s="521">
        <v>6</v>
      </c>
      <c r="L534" s="521">
        <v>12</v>
      </c>
      <c r="M534" s="522">
        <v>38617</v>
      </c>
      <c r="N534" s="521">
        <v>2</v>
      </c>
      <c r="O534" s="521">
        <v>6</v>
      </c>
      <c r="P534" s="523">
        <v>21000</v>
      </c>
    </row>
    <row r="535" spans="1:16" x14ac:dyDescent="0.2">
      <c r="A535" s="518" t="s">
        <v>694</v>
      </c>
      <c r="B535" s="519" t="s">
        <v>695</v>
      </c>
      <c r="C535" s="519" t="s">
        <v>111</v>
      </c>
      <c r="D535" s="519" t="s">
        <v>718</v>
      </c>
      <c r="E535" s="520">
        <v>7000</v>
      </c>
      <c r="F535" s="498" t="s">
        <v>1864</v>
      </c>
      <c r="G535" s="429" t="s">
        <v>1865</v>
      </c>
      <c r="H535" s="429" t="s">
        <v>721</v>
      </c>
      <c r="I535" s="429" t="s">
        <v>1012</v>
      </c>
      <c r="J535" s="519" t="s">
        <v>718</v>
      </c>
      <c r="K535" s="521">
        <v>4</v>
      </c>
      <c r="L535" s="521">
        <v>12</v>
      </c>
      <c r="M535" s="522">
        <v>86403</v>
      </c>
      <c r="N535" s="521">
        <v>2</v>
      </c>
      <c r="O535" s="521">
        <v>6</v>
      </c>
      <c r="P535" s="523">
        <v>42000</v>
      </c>
    </row>
    <row r="536" spans="1:16" x14ac:dyDescent="0.2">
      <c r="A536" s="518" t="s">
        <v>694</v>
      </c>
      <c r="B536" s="519" t="s">
        <v>695</v>
      </c>
      <c r="C536" s="519" t="s">
        <v>111</v>
      </c>
      <c r="D536" s="519" t="s">
        <v>696</v>
      </c>
      <c r="E536" s="520">
        <v>13000</v>
      </c>
      <c r="F536" s="498" t="s">
        <v>1866</v>
      </c>
      <c r="G536" s="429" t="s">
        <v>1867</v>
      </c>
      <c r="H536" s="429" t="s">
        <v>712</v>
      </c>
      <c r="I536" s="429" t="s">
        <v>700</v>
      </c>
      <c r="J536" s="519" t="s">
        <v>696</v>
      </c>
      <c r="K536" s="521">
        <v>0</v>
      </c>
      <c r="L536" s="521">
        <v>0</v>
      </c>
      <c r="M536" s="522">
        <v>0</v>
      </c>
      <c r="N536" s="521">
        <v>3</v>
      </c>
      <c r="O536" s="521">
        <v>5</v>
      </c>
      <c r="P536" s="523">
        <v>71450</v>
      </c>
    </row>
    <row r="537" spans="1:16" x14ac:dyDescent="0.2">
      <c r="A537" s="518" t="s">
        <v>694</v>
      </c>
      <c r="B537" s="519" t="s">
        <v>695</v>
      </c>
      <c r="C537" s="519" t="s">
        <v>111</v>
      </c>
      <c r="D537" s="519" t="s">
        <v>696</v>
      </c>
      <c r="E537" s="520">
        <v>13500</v>
      </c>
      <c r="F537" s="498" t="s">
        <v>1868</v>
      </c>
      <c r="G537" s="429" t="s">
        <v>1869</v>
      </c>
      <c r="H537" s="429" t="s">
        <v>712</v>
      </c>
      <c r="I537" s="429" t="s">
        <v>700</v>
      </c>
      <c r="J537" s="519" t="s">
        <v>696</v>
      </c>
      <c r="K537" s="521">
        <v>4</v>
      </c>
      <c r="L537" s="521">
        <v>12</v>
      </c>
      <c r="M537" s="522">
        <v>158120</v>
      </c>
      <c r="N537" s="521">
        <v>2</v>
      </c>
      <c r="O537" s="521">
        <v>6</v>
      </c>
      <c r="P537" s="523">
        <v>80083</v>
      </c>
    </row>
    <row r="538" spans="1:16" x14ac:dyDescent="0.2">
      <c r="A538" s="518" t="s">
        <v>694</v>
      </c>
      <c r="B538" s="519" t="s">
        <v>695</v>
      </c>
      <c r="C538" s="519" t="s">
        <v>111</v>
      </c>
      <c r="D538" s="519" t="s">
        <v>696</v>
      </c>
      <c r="E538" s="520">
        <v>2500</v>
      </c>
      <c r="F538" s="498" t="s">
        <v>1870</v>
      </c>
      <c r="G538" s="429" t="s">
        <v>1871</v>
      </c>
      <c r="H538" s="429" t="s">
        <v>1293</v>
      </c>
      <c r="I538" s="429" t="s">
        <v>700</v>
      </c>
      <c r="J538" s="519" t="s">
        <v>696</v>
      </c>
      <c r="K538" s="521">
        <v>0</v>
      </c>
      <c r="L538" s="521">
        <v>0</v>
      </c>
      <c r="M538" s="522">
        <v>0</v>
      </c>
      <c r="N538" s="521">
        <v>4</v>
      </c>
      <c r="O538" s="521">
        <v>5</v>
      </c>
      <c r="P538" s="523">
        <v>13833</v>
      </c>
    </row>
    <row r="539" spans="1:16" x14ac:dyDescent="0.2">
      <c r="A539" s="518" t="s">
        <v>694</v>
      </c>
      <c r="B539" s="519" t="s">
        <v>695</v>
      </c>
      <c r="C539" s="519" t="s">
        <v>765</v>
      </c>
      <c r="D539" s="519" t="s">
        <v>766</v>
      </c>
      <c r="E539" s="520">
        <v>15600</v>
      </c>
      <c r="F539" s="498" t="s">
        <v>1872</v>
      </c>
      <c r="G539" s="429" t="s">
        <v>1873</v>
      </c>
      <c r="H539" s="429" t="s">
        <v>769</v>
      </c>
      <c r="I539" s="429" t="s">
        <v>700</v>
      </c>
      <c r="J539" s="519" t="s">
        <v>766</v>
      </c>
      <c r="K539" s="521">
        <v>0</v>
      </c>
      <c r="L539" s="521">
        <v>0</v>
      </c>
      <c r="M539" s="522">
        <v>0</v>
      </c>
      <c r="N539" s="521">
        <v>1</v>
      </c>
      <c r="O539" s="521">
        <v>3</v>
      </c>
      <c r="P539" s="523">
        <v>56283</v>
      </c>
    </row>
    <row r="540" spans="1:16" x14ac:dyDescent="0.2">
      <c r="A540" s="518" t="s">
        <v>694</v>
      </c>
      <c r="B540" s="519" t="s">
        <v>695</v>
      </c>
      <c r="C540" s="519" t="s">
        <v>111</v>
      </c>
      <c r="D540" s="519" t="s">
        <v>718</v>
      </c>
      <c r="E540" s="520">
        <v>4500</v>
      </c>
      <c r="F540" s="498" t="s">
        <v>1874</v>
      </c>
      <c r="G540" s="429" t="s">
        <v>1875</v>
      </c>
      <c r="H540" s="429" t="s">
        <v>721</v>
      </c>
      <c r="I540" s="429" t="s">
        <v>722</v>
      </c>
      <c r="J540" s="519" t="s">
        <v>718</v>
      </c>
      <c r="K540" s="521">
        <v>4</v>
      </c>
      <c r="L540" s="521">
        <v>12</v>
      </c>
      <c r="M540" s="522">
        <v>49650</v>
      </c>
      <c r="N540" s="521">
        <v>2</v>
      </c>
      <c r="O540" s="521">
        <v>6</v>
      </c>
      <c r="P540" s="523">
        <v>27000</v>
      </c>
    </row>
    <row r="541" spans="1:16" x14ac:dyDescent="0.2">
      <c r="A541" s="518" t="s">
        <v>694</v>
      </c>
      <c r="B541" s="519" t="s">
        <v>695</v>
      </c>
      <c r="C541" s="519" t="s">
        <v>111</v>
      </c>
      <c r="D541" s="519" t="s">
        <v>696</v>
      </c>
      <c r="E541" s="520">
        <v>12000</v>
      </c>
      <c r="F541" s="498" t="s">
        <v>1876</v>
      </c>
      <c r="G541" s="429" t="s">
        <v>1877</v>
      </c>
      <c r="H541" s="429" t="s">
        <v>857</v>
      </c>
      <c r="I541" s="429" t="s">
        <v>700</v>
      </c>
      <c r="J541" s="519" t="s">
        <v>696</v>
      </c>
      <c r="K541" s="521">
        <v>4</v>
      </c>
      <c r="L541" s="521">
        <v>12</v>
      </c>
      <c r="M541" s="522">
        <v>141570</v>
      </c>
      <c r="N541" s="521">
        <v>2</v>
      </c>
      <c r="O541" s="521">
        <v>6</v>
      </c>
      <c r="P541" s="523">
        <v>71083</v>
      </c>
    </row>
    <row r="542" spans="1:16" x14ac:dyDescent="0.2">
      <c r="A542" s="518" t="s">
        <v>694</v>
      </c>
      <c r="B542" s="519" t="s">
        <v>695</v>
      </c>
      <c r="C542" s="519" t="s">
        <v>111</v>
      </c>
      <c r="D542" s="519" t="s">
        <v>696</v>
      </c>
      <c r="E542" s="520">
        <v>12500</v>
      </c>
      <c r="F542" s="498" t="s">
        <v>1878</v>
      </c>
      <c r="G542" s="429" t="s">
        <v>1879</v>
      </c>
      <c r="H542" s="429" t="s">
        <v>712</v>
      </c>
      <c r="I542" s="429" t="s">
        <v>700</v>
      </c>
      <c r="J542" s="519" t="s">
        <v>696</v>
      </c>
      <c r="K542" s="521">
        <v>1</v>
      </c>
      <c r="L542" s="521">
        <v>2</v>
      </c>
      <c r="M542" s="522">
        <v>28333</v>
      </c>
      <c r="N542" s="521">
        <v>0</v>
      </c>
      <c r="O542" s="521">
        <v>0</v>
      </c>
      <c r="P542" s="523">
        <v>0</v>
      </c>
    </row>
    <row r="543" spans="1:16" x14ac:dyDescent="0.2">
      <c r="A543" s="518" t="s">
        <v>694</v>
      </c>
      <c r="B543" s="519" t="s">
        <v>695</v>
      </c>
      <c r="C543" s="519" t="s">
        <v>111</v>
      </c>
      <c r="D543" s="519" t="s">
        <v>723</v>
      </c>
      <c r="E543" s="520">
        <v>3500</v>
      </c>
      <c r="F543" s="498" t="s">
        <v>1880</v>
      </c>
      <c r="G543" s="429" t="s">
        <v>1881</v>
      </c>
      <c r="H543" s="429"/>
      <c r="I543" s="429" t="s">
        <v>726</v>
      </c>
      <c r="J543" s="519" t="s">
        <v>723</v>
      </c>
      <c r="K543" s="521">
        <v>7</v>
      </c>
      <c r="L543" s="521">
        <v>12</v>
      </c>
      <c r="M543" s="522">
        <v>38617</v>
      </c>
      <c r="N543" s="521">
        <v>3</v>
      </c>
      <c r="O543" s="521">
        <v>6</v>
      </c>
      <c r="P543" s="523">
        <v>21000</v>
      </c>
    </row>
    <row r="544" spans="1:16" x14ac:dyDescent="0.2">
      <c r="A544" s="518" t="s">
        <v>694</v>
      </c>
      <c r="B544" s="519" t="s">
        <v>695</v>
      </c>
      <c r="C544" s="519" t="s">
        <v>765</v>
      </c>
      <c r="D544" s="519" t="s">
        <v>766</v>
      </c>
      <c r="E544" s="520">
        <v>15600</v>
      </c>
      <c r="F544" s="498" t="s">
        <v>1882</v>
      </c>
      <c r="G544" s="429" t="s">
        <v>1883</v>
      </c>
      <c r="H544" s="429" t="s">
        <v>712</v>
      </c>
      <c r="I544" s="429" t="s">
        <v>700</v>
      </c>
      <c r="J544" s="519" t="s">
        <v>766</v>
      </c>
      <c r="K544" s="521">
        <v>1</v>
      </c>
      <c r="L544" s="521">
        <v>2</v>
      </c>
      <c r="M544" s="522">
        <v>31200</v>
      </c>
      <c r="N544" s="521">
        <v>0</v>
      </c>
      <c r="O544" s="521">
        <v>0</v>
      </c>
      <c r="P544" s="523">
        <v>0</v>
      </c>
    </row>
    <row r="545" spans="1:16" x14ac:dyDescent="0.2">
      <c r="A545" s="518" t="s">
        <v>694</v>
      </c>
      <c r="B545" s="519" t="s">
        <v>695</v>
      </c>
      <c r="C545" s="519" t="s">
        <v>111</v>
      </c>
      <c r="D545" s="519" t="s">
        <v>696</v>
      </c>
      <c r="E545" s="520">
        <v>8500</v>
      </c>
      <c r="F545" s="498" t="s">
        <v>1884</v>
      </c>
      <c r="G545" s="429" t="s">
        <v>1885</v>
      </c>
      <c r="H545" s="429" t="s">
        <v>703</v>
      </c>
      <c r="I545" s="429" t="s">
        <v>700</v>
      </c>
      <c r="J545" s="519" t="s">
        <v>696</v>
      </c>
      <c r="K545" s="521">
        <v>4</v>
      </c>
      <c r="L545" s="521">
        <v>12</v>
      </c>
      <c r="M545" s="522">
        <v>102953</v>
      </c>
      <c r="N545" s="521">
        <v>2</v>
      </c>
      <c r="O545" s="521">
        <v>6</v>
      </c>
      <c r="P545" s="523">
        <v>50083</v>
      </c>
    </row>
    <row r="546" spans="1:16" x14ac:dyDescent="0.2">
      <c r="A546" s="518" t="s">
        <v>694</v>
      </c>
      <c r="B546" s="519" t="s">
        <v>695</v>
      </c>
      <c r="C546" s="519" t="s">
        <v>111</v>
      </c>
      <c r="D546" s="519" t="s">
        <v>718</v>
      </c>
      <c r="E546" s="520">
        <v>3000</v>
      </c>
      <c r="F546" s="498" t="s">
        <v>1886</v>
      </c>
      <c r="G546" s="429" t="s">
        <v>1887</v>
      </c>
      <c r="H546" s="429" t="s">
        <v>721</v>
      </c>
      <c r="I546" s="429" t="s">
        <v>722</v>
      </c>
      <c r="J546" s="519" t="s">
        <v>718</v>
      </c>
      <c r="K546" s="521">
        <v>5</v>
      </c>
      <c r="L546" s="521">
        <v>12</v>
      </c>
      <c r="M546" s="522">
        <v>33100</v>
      </c>
      <c r="N546" s="521">
        <v>2</v>
      </c>
      <c r="O546" s="521">
        <v>6</v>
      </c>
      <c r="P546" s="523">
        <v>18000</v>
      </c>
    </row>
    <row r="547" spans="1:16" x14ac:dyDescent="0.2">
      <c r="A547" s="518" t="s">
        <v>694</v>
      </c>
      <c r="B547" s="519" t="s">
        <v>695</v>
      </c>
      <c r="C547" s="519" t="s">
        <v>111</v>
      </c>
      <c r="D547" s="519" t="s">
        <v>696</v>
      </c>
      <c r="E547" s="520">
        <v>12000</v>
      </c>
      <c r="F547" s="498" t="s">
        <v>1888</v>
      </c>
      <c r="G547" s="429" t="s">
        <v>1889</v>
      </c>
      <c r="H547" s="429" t="s">
        <v>769</v>
      </c>
      <c r="I547" s="429" t="s">
        <v>700</v>
      </c>
      <c r="J547" s="519" t="s">
        <v>696</v>
      </c>
      <c r="K547" s="521">
        <v>1</v>
      </c>
      <c r="L547" s="521">
        <v>3</v>
      </c>
      <c r="M547" s="522">
        <v>36000</v>
      </c>
      <c r="N547" s="521">
        <v>0</v>
      </c>
      <c r="O547" s="521">
        <v>0</v>
      </c>
      <c r="P547" s="523">
        <v>0</v>
      </c>
    </row>
    <row r="548" spans="1:16" x14ac:dyDescent="0.2">
      <c r="A548" s="518" t="s">
        <v>694</v>
      </c>
      <c r="B548" s="519" t="s">
        <v>695</v>
      </c>
      <c r="C548" s="519" t="s">
        <v>111</v>
      </c>
      <c r="D548" s="519" t="s">
        <v>696</v>
      </c>
      <c r="E548" s="520">
        <v>10000</v>
      </c>
      <c r="F548" s="498" t="s">
        <v>1890</v>
      </c>
      <c r="G548" s="429" t="s">
        <v>1891</v>
      </c>
      <c r="H548" s="429"/>
      <c r="I548" s="429" t="s">
        <v>700</v>
      </c>
      <c r="J548" s="519" t="s">
        <v>696</v>
      </c>
      <c r="K548" s="521">
        <v>7</v>
      </c>
      <c r="L548" s="521">
        <v>12</v>
      </c>
      <c r="M548" s="522">
        <v>119170</v>
      </c>
      <c r="N548" s="521">
        <v>3</v>
      </c>
      <c r="O548" s="521">
        <v>6</v>
      </c>
      <c r="P548" s="523">
        <v>59083</v>
      </c>
    </row>
    <row r="549" spans="1:16" x14ac:dyDescent="0.2">
      <c r="A549" s="518" t="s">
        <v>694</v>
      </c>
      <c r="B549" s="519" t="s">
        <v>695</v>
      </c>
      <c r="C549" s="519" t="s">
        <v>111</v>
      </c>
      <c r="D549" s="519" t="s">
        <v>696</v>
      </c>
      <c r="E549" s="520">
        <v>6000</v>
      </c>
      <c r="F549" s="498" t="s">
        <v>1892</v>
      </c>
      <c r="G549" s="429" t="s">
        <v>1893</v>
      </c>
      <c r="H549" s="429" t="s">
        <v>917</v>
      </c>
      <c r="I549" s="429" t="s">
        <v>700</v>
      </c>
      <c r="J549" s="519" t="s">
        <v>696</v>
      </c>
      <c r="K549" s="521">
        <v>5</v>
      </c>
      <c r="L549" s="521">
        <v>12</v>
      </c>
      <c r="M549" s="522">
        <v>75370</v>
      </c>
      <c r="N549" s="521">
        <v>0</v>
      </c>
      <c r="O549" s="521">
        <v>0</v>
      </c>
      <c r="P549" s="523">
        <v>0</v>
      </c>
    </row>
    <row r="550" spans="1:16" x14ac:dyDescent="0.2">
      <c r="A550" s="518" t="s">
        <v>694</v>
      </c>
      <c r="B550" s="519" t="s">
        <v>695</v>
      </c>
      <c r="C550" s="519" t="s">
        <v>111</v>
      </c>
      <c r="D550" s="519" t="s">
        <v>696</v>
      </c>
      <c r="E550" s="520">
        <v>6500</v>
      </c>
      <c r="F550" s="498" t="s">
        <v>1894</v>
      </c>
      <c r="G550" s="429" t="s">
        <v>1895</v>
      </c>
      <c r="H550" s="429" t="s">
        <v>703</v>
      </c>
      <c r="I550" s="429" t="s">
        <v>700</v>
      </c>
      <c r="J550" s="519" t="s">
        <v>696</v>
      </c>
      <c r="K550" s="521">
        <v>0</v>
      </c>
      <c r="L550" s="521">
        <v>0</v>
      </c>
      <c r="M550" s="522">
        <v>0</v>
      </c>
      <c r="N550" s="521">
        <v>2</v>
      </c>
      <c r="O550" s="521">
        <v>3</v>
      </c>
      <c r="P550" s="523">
        <v>24267</v>
      </c>
    </row>
    <row r="551" spans="1:16" x14ac:dyDescent="0.2">
      <c r="A551" s="518" t="s">
        <v>694</v>
      </c>
      <c r="B551" s="519" t="s">
        <v>695</v>
      </c>
      <c r="C551" s="519" t="s">
        <v>111</v>
      </c>
      <c r="D551" s="519" t="s">
        <v>696</v>
      </c>
      <c r="E551" s="520">
        <v>9000</v>
      </c>
      <c r="F551" s="498" t="s">
        <v>1896</v>
      </c>
      <c r="G551" s="429" t="s">
        <v>1897</v>
      </c>
      <c r="H551" s="429" t="s">
        <v>857</v>
      </c>
      <c r="I551" s="429" t="s">
        <v>700</v>
      </c>
      <c r="J551" s="519" t="s">
        <v>696</v>
      </c>
      <c r="K551" s="521">
        <v>1</v>
      </c>
      <c r="L551" s="521">
        <v>2</v>
      </c>
      <c r="M551" s="522">
        <v>18000</v>
      </c>
      <c r="N551" s="521">
        <v>0</v>
      </c>
      <c r="O551" s="521">
        <v>0</v>
      </c>
      <c r="P551" s="523">
        <v>0</v>
      </c>
    </row>
    <row r="552" spans="1:16" x14ac:dyDescent="0.2">
      <c r="A552" s="518" t="s">
        <v>694</v>
      </c>
      <c r="B552" s="519" t="s">
        <v>695</v>
      </c>
      <c r="C552" s="519" t="s">
        <v>765</v>
      </c>
      <c r="D552" s="519" t="s">
        <v>766</v>
      </c>
      <c r="E552" s="520">
        <v>15000</v>
      </c>
      <c r="F552" s="498" t="s">
        <v>1898</v>
      </c>
      <c r="G552" s="429" t="s">
        <v>1899</v>
      </c>
      <c r="H552" s="429" t="s">
        <v>769</v>
      </c>
      <c r="I552" s="429" t="s">
        <v>700</v>
      </c>
      <c r="J552" s="519" t="s">
        <v>766</v>
      </c>
      <c r="K552" s="521">
        <v>2</v>
      </c>
      <c r="L552" s="521">
        <v>2</v>
      </c>
      <c r="M552" s="522">
        <v>37500</v>
      </c>
      <c r="N552" s="521">
        <v>0</v>
      </c>
      <c r="O552" s="521">
        <v>0</v>
      </c>
      <c r="P552" s="523">
        <v>0</v>
      </c>
    </row>
    <row r="553" spans="1:16" ht="22.5" x14ac:dyDescent="0.2">
      <c r="A553" s="518" t="s">
        <v>694</v>
      </c>
      <c r="B553" s="519" t="s">
        <v>695</v>
      </c>
      <c r="C553" s="519" t="s">
        <v>111</v>
      </c>
      <c r="D553" s="519" t="s">
        <v>696</v>
      </c>
      <c r="E553" s="520">
        <v>6500</v>
      </c>
      <c r="F553" s="498" t="s">
        <v>1900</v>
      </c>
      <c r="G553" s="429" t="s">
        <v>1901</v>
      </c>
      <c r="H553" s="429" t="s">
        <v>1902</v>
      </c>
      <c r="I553" s="429" t="s">
        <v>737</v>
      </c>
      <c r="J553" s="519" t="s">
        <v>696</v>
      </c>
      <c r="K553" s="521">
        <v>4</v>
      </c>
      <c r="L553" s="521">
        <v>12</v>
      </c>
      <c r="M553" s="522">
        <v>80887</v>
      </c>
      <c r="N553" s="521">
        <v>2</v>
      </c>
      <c r="O553" s="521">
        <v>6</v>
      </c>
      <c r="P553" s="523">
        <v>39000</v>
      </c>
    </row>
    <row r="554" spans="1:16" x14ac:dyDescent="0.2">
      <c r="A554" s="518" t="s">
        <v>694</v>
      </c>
      <c r="B554" s="519" t="s">
        <v>695</v>
      </c>
      <c r="C554" s="519" t="s">
        <v>765</v>
      </c>
      <c r="D554" s="519" t="s">
        <v>766</v>
      </c>
      <c r="E554" s="520">
        <v>15000</v>
      </c>
      <c r="F554" s="498" t="s">
        <v>1903</v>
      </c>
      <c r="G554" s="429" t="s">
        <v>1904</v>
      </c>
      <c r="H554" s="429" t="s">
        <v>1606</v>
      </c>
      <c r="I554" s="429" t="s">
        <v>748</v>
      </c>
      <c r="J554" s="519" t="s">
        <v>766</v>
      </c>
      <c r="K554" s="521">
        <v>0</v>
      </c>
      <c r="L554" s="521">
        <v>0</v>
      </c>
      <c r="M554" s="522">
        <v>0</v>
      </c>
      <c r="N554" s="521">
        <v>1</v>
      </c>
      <c r="O554" s="521">
        <v>0</v>
      </c>
      <c r="P554" s="523">
        <v>12000</v>
      </c>
    </row>
    <row r="555" spans="1:16" x14ac:dyDescent="0.2">
      <c r="A555" s="518" t="s">
        <v>694</v>
      </c>
      <c r="B555" s="519" t="s">
        <v>695</v>
      </c>
      <c r="C555" s="519" t="s">
        <v>111</v>
      </c>
      <c r="D555" s="519" t="s">
        <v>696</v>
      </c>
      <c r="E555" s="520">
        <v>10000</v>
      </c>
      <c r="F555" s="498" t="s">
        <v>1905</v>
      </c>
      <c r="G555" s="429" t="s">
        <v>1906</v>
      </c>
      <c r="H555" s="429" t="s">
        <v>703</v>
      </c>
      <c r="I555" s="429" t="s">
        <v>700</v>
      </c>
      <c r="J555" s="519" t="s">
        <v>696</v>
      </c>
      <c r="K555" s="521">
        <v>4</v>
      </c>
      <c r="L555" s="521">
        <v>12</v>
      </c>
      <c r="M555" s="522">
        <v>119503</v>
      </c>
      <c r="N555" s="521">
        <v>2</v>
      </c>
      <c r="O555" s="521">
        <v>6</v>
      </c>
      <c r="P555" s="523">
        <v>59083</v>
      </c>
    </row>
    <row r="556" spans="1:16" ht="22.5" x14ac:dyDescent="0.2">
      <c r="A556" s="518" t="s">
        <v>694</v>
      </c>
      <c r="B556" s="519" t="s">
        <v>695</v>
      </c>
      <c r="C556" s="519" t="s">
        <v>111</v>
      </c>
      <c r="D556" s="519" t="s">
        <v>696</v>
      </c>
      <c r="E556" s="520">
        <v>9000</v>
      </c>
      <c r="F556" s="498" t="s">
        <v>1907</v>
      </c>
      <c r="G556" s="429" t="s">
        <v>1908</v>
      </c>
      <c r="H556" s="429" t="s">
        <v>1909</v>
      </c>
      <c r="I556" s="429" t="s">
        <v>700</v>
      </c>
      <c r="J556" s="519" t="s">
        <v>696</v>
      </c>
      <c r="K556" s="521">
        <v>5</v>
      </c>
      <c r="L556" s="521">
        <v>12</v>
      </c>
      <c r="M556" s="522">
        <v>108470</v>
      </c>
      <c r="N556" s="521">
        <v>5</v>
      </c>
      <c r="O556" s="521">
        <v>4</v>
      </c>
      <c r="P556" s="523">
        <v>40500</v>
      </c>
    </row>
    <row r="557" spans="1:16" ht="22.5" x14ac:dyDescent="0.2">
      <c r="A557" s="518" t="s">
        <v>694</v>
      </c>
      <c r="B557" s="519" t="s">
        <v>695</v>
      </c>
      <c r="C557" s="519" t="s">
        <v>111</v>
      </c>
      <c r="D557" s="519" t="s">
        <v>696</v>
      </c>
      <c r="E557" s="520">
        <v>12500</v>
      </c>
      <c r="F557" s="498" t="s">
        <v>1910</v>
      </c>
      <c r="G557" s="429" t="s">
        <v>1911</v>
      </c>
      <c r="H557" s="429" t="s">
        <v>817</v>
      </c>
      <c r="I557" s="429" t="s">
        <v>700</v>
      </c>
      <c r="J557" s="519" t="s">
        <v>696</v>
      </c>
      <c r="K557" s="521">
        <v>4</v>
      </c>
      <c r="L557" s="521">
        <v>12</v>
      </c>
      <c r="M557" s="522">
        <v>147087</v>
      </c>
      <c r="N557" s="521">
        <v>2</v>
      </c>
      <c r="O557" s="521">
        <v>6</v>
      </c>
      <c r="P557" s="523">
        <v>74083</v>
      </c>
    </row>
    <row r="558" spans="1:16" x14ac:dyDescent="0.2">
      <c r="A558" s="518" t="s">
        <v>694</v>
      </c>
      <c r="B558" s="519" t="s">
        <v>695</v>
      </c>
      <c r="C558" s="519" t="s">
        <v>111</v>
      </c>
      <c r="D558" s="519" t="s">
        <v>696</v>
      </c>
      <c r="E558" s="520">
        <v>9000</v>
      </c>
      <c r="F558" s="498" t="s">
        <v>1912</v>
      </c>
      <c r="G558" s="429" t="s">
        <v>1913</v>
      </c>
      <c r="H558" s="429" t="s">
        <v>712</v>
      </c>
      <c r="I558" s="429" t="s">
        <v>700</v>
      </c>
      <c r="J558" s="519" t="s">
        <v>696</v>
      </c>
      <c r="K558" s="521">
        <v>4</v>
      </c>
      <c r="L558" s="521">
        <v>12</v>
      </c>
      <c r="M558" s="522">
        <v>108470</v>
      </c>
      <c r="N558" s="521">
        <v>2</v>
      </c>
      <c r="O558" s="521">
        <v>6</v>
      </c>
      <c r="P558" s="523">
        <v>53083</v>
      </c>
    </row>
    <row r="559" spans="1:16" x14ac:dyDescent="0.2">
      <c r="A559" s="518" t="s">
        <v>694</v>
      </c>
      <c r="B559" s="519" t="s">
        <v>695</v>
      </c>
      <c r="C559" s="519" t="s">
        <v>111</v>
      </c>
      <c r="D559" s="519" t="s">
        <v>696</v>
      </c>
      <c r="E559" s="520">
        <v>12000</v>
      </c>
      <c r="F559" s="498" t="s">
        <v>1914</v>
      </c>
      <c r="G559" s="429" t="s">
        <v>1915</v>
      </c>
      <c r="H559" s="429" t="s">
        <v>1192</v>
      </c>
      <c r="I559" s="429" t="s">
        <v>700</v>
      </c>
      <c r="J559" s="519" t="s">
        <v>696</v>
      </c>
      <c r="K559" s="521">
        <v>1</v>
      </c>
      <c r="L559" s="521">
        <v>2</v>
      </c>
      <c r="M559" s="522">
        <v>24000</v>
      </c>
      <c r="N559" s="521">
        <v>0</v>
      </c>
      <c r="O559" s="521">
        <v>0</v>
      </c>
      <c r="P559" s="523">
        <v>0</v>
      </c>
    </row>
    <row r="560" spans="1:16" x14ac:dyDescent="0.2">
      <c r="A560" s="518" t="s">
        <v>694</v>
      </c>
      <c r="B560" s="519" t="s">
        <v>695</v>
      </c>
      <c r="C560" s="519" t="s">
        <v>111</v>
      </c>
      <c r="D560" s="519" t="s">
        <v>723</v>
      </c>
      <c r="E560" s="520">
        <v>3000</v>
      </c>
      <c r="F560" s="498" t="s">
        <v>1916</v>
      </c>
      <c r="G560" s="429" t="s">
        <v>1917</v>
      </c>
      <c r="H560" s="429"/>
      <c r="I560" s="429" t="s">
        <v>726</v>
      </c>
      <c r="J560" s="519" t="s">
        <v>723</v>
      </c>
      <c r="K560" s="521">
        <v>5</v>
      </c>
      <c r="L560" s="521">
        <v>12</v>
      </c>
      <c r="M560" s="522">
        <v>33100</v>
      </c>
      <c r="N560" s="521">
        <v>2</v>
      </c>
      <c r="O560" s="521">
        <v>6</v>
      </c>
      <c r="P560" s="523">
        <v>18000</v>
      </c>
    </row>
    <row r="561" spans="1:16" ht="45" x14ac:dyDescent="0.2">
      <c r="A561" s="518" t="s">
        <v>694</v>
      </c>
      <c r="B561" s="519" t="s">
        <v>695</v>
      </c>
      <c r="C561" s="519" t="s">
        <v>111</v>
      </c>
      <c r="D561" s="519" t="s">
        <v>718</v>
      </c>
      <c r="E561" s="520">
        <v>2100</v>
      </c>
      <c r="F561" s="498" t="s">
        <v>1918</v>
      </c>
      <c r="G561" s="429" t="s">
        <v>1919</v>
      </c>
      <c r="H561" s="429" t="s">
        <v>1920</v>
      </c>
      <c r="I561" s="429" t="s">
        <v>1921</v>
      </c>
      <c r="J561" s="519" t="s">
        <v>718</v>
      </c>
      <c r="K561" s="521">
        <v>5</v>
      </c>
      <c r="L561" s="521">
        <v>12</v>
      </c>
      <c r="M561" s="522">
        <v>23170</v>
      </c>
      <c r="N561" s="521">
        <v>3</v>
      </c>
      <c r="O561" s="521">
        <v>6</v>
      </c>
      <c r="P561" s="523">
        <v>12600</v>
      </c>
    </row>
    <row r="562" spans="1:16" ht="22.5" x14ac:dyDescent="0.2">
      <c r="A562" s="518" t="s">
        <v>694</v>
      </c>
      <c r="B562" s="519" t="s">
        <v>695</v>
      </c>
      <c r="C562" s="519" t="s">
        <v>111</v>
      </c>
      <c r="D562" s="519" t="s">
        <v>696</v>
      </c>
      <c r="E562" s="520">
        <v>11000</v>
      </c>
      <c r="F562" s="498" t="s">
        <v>1922</v>
      </c>
      <c r="G562" s="429" t="s">
        <v>1923</v>
      </c>
      <c r="H562" s="429" t="s">
        <v>751</v>
      </c>
      <c r="I562" s="429" t="s">
        <v>700</v>
      </c>
      <c r="J562" s="519" t="s">
        <v>696</v>
      </c>
      <c r="K562" s="521">
        <v>6</v>
      </c>
      <c r="L562" s="521">
        <v>12</v>
      </c>
      <c r="M562" s="522">
        <v>130537</v>
      </c>
      <c r="N562" s="521">
        <v>2</v>
      </c>
      <c r="O562" s="521">
        <v>6</v>
      </c>
      <c r="P562" s="523">
        <v>65083</v>
      </c>
    </row>
    <row r="563" spans="1:16" x14ac:dyDescent="0.2">
      <c r="A563" s="518" t="s">
        <v>694</v>
      </c>
      <c r="B563" s="519" t="s">
        <v>695</v>
      </c>
      <c r="C563" s="519" t="s">
        <v>765</v>
      </c>
      <c r="D563" s="519" t="s">
        <v>766</v>
      </c>
      <c r="E563" s="520">
        <v>15600</v>
      </c>
      <c r="F563" s="498" t="s">
        <v>1924</v>
      </c>
      <c r="G563" s="429" t="s">
        <v>1925</v>
      </c>
      <c r="H563" s="429" t="s">
        <v>857</v>
      </c>
      <c r="I563" s="429" t="s">
        <v>700</v>
      </c>
      <c r="J563" s="519" t="s">
        <v>766</v>
      </c>
      <c r="K563" s="521">
        <v>1</v>
      </c>
      <c r="L563" s="521">
        <v>2</v>
      </c>
      <c r="M563" s="522">
        <v>31200</v>
      </c>
      <c r="N563" s="521">
        <v>0</v>
      </c>
      <c r="O563" s="521">
        <v>0</v>
      </c>
      <c r="P563" s="523">
        <v>0</v>
      </c>
    </row>
    <row r="564" spans="1:16" x14ac:dyDescent="0.2">
      <c r="A564" s="518" t="s">
        <v>694</v>
      </c>
      <c r="B564" s="519" t="s">
        <v>695</v>
      </c>
      <c r="C564" s="519" t="s">
        <v>111</v>
      </c>
      <c r="D564" s="519" t="s">
        <v>723</v>
      </c>
      <c r="E564" s="520">
        <v>3000</v>
      </c>
      <c r="F564" s="498" t="s">
        <v>1926</v>
      </c>
      <c r="G564" s="429" t="s">
        <v>1927</v>
      </c>
      <c r="H564" s="429"/>
      <c r="I564" s="429" t="s">
        <v>726</v>
      </c>
      <c r="J564" s="519" t="s">
        <v>723</v>
      </c>
      <c r="K564" s="521">
        <v>5</v>
      </c>
      <c r="L564" s="521">
        <v>12</v>
      </c>
      <c r="M564" s="522">
        <v>33100</v>
      </c>
      <c r="N564" s="521">
        <v>2</v>
      </c>
      <c r="O564" s="521">
        <v>6</v>
      </c>
      <c r="P564" s="523">
        <v>18000</v>
      </c>
    </row>
    <row r="565" spans="1:16" x14ac:dyDescent="0.2">
      <c r="A565" s="518" t="s">
        <v>694</v>
      </c>
      <c r="B565" s="519" t="s">
        <v>695</v>
      </c>
      <c r="C565" s="519" t="s">
        <v>765</v>
      </c>
      <c r="D565" s="519" t="s">
        <v>766</v>
      </c>
      <c r="E565" s="520">
        <v>15600</v>
      </c>
      <c r="F565" s="498" t="s">
        <v>1928</v>
      </c>
      <c r="G565" s="429" t="s">
        <v>1929</v>
      </c>
      <c r="H565" s="429"/>
      <c r="I565" s="429"/>
      <c r="J565" s="519" t="s">
        <v>766</v>
      </c>
      <c r="K565" s="521">
        <v>0</v>
      </c>
      <c r="L565" s="521">
        <v>0</v>
      </c>
      <c r="M565" s="522">
        <v>0</v>
      </c>
      <c r="N565" s="521">
        <v>1</v>
      </c>
      <c r="O565" s="521">
        <v>0</v>
      </c>
      <c r="P565" s="523">
        <v>7280</v>
      </c>
    </row>
    <row r="566" spans="1:16" x14ac:dyDescent="0.2">
      <c r="A566" s="518" t="s">
        <v>694</v>
      </c>
      <c r="B566" s="519" t="s">
        <v>695</v>
      </c>
      <c r="C566" s="519" t="s">
        <v>111</v>
      </c>
      <c r="D566" s="519" t="s">
        <v>696</v>
      </c>
      <c r="E566" s="520">
        <v>8000</v>
      </c>
      <c r="F566" s="498" t="s">
        <v>1930</v>
      </c>
      <c r="G566" s="429" t="s">
        <v>1931</v>
      </c>
      <c r="H566" s="429" t="s">
        <v>712</v>
      </c>
      <c r="I566" s="429" t="s">
        <v>700</v>
      </c>
      <c r="J566" s="519" t="s">
        <v>696</v>
      </c>
      <c r="K566" s="521">
        <v>5</v>
      </c>
      <c r="L566" s="521">
        <v>12</v>
      </c>
      <c r="M566" s="522">
        <v>97437</v>
      </c>
      <c r="N566" s="521">
        <v>1</v>
      </c>
      <c r="O566" s="521">
        <v>1</v>
      </c>
      <c r="P566" s="523">
        <v>10933</v>
      </c>
    </row>
    <row r="567" spans="1:16" x14ac:dyDescent="0.2">
      <c r="A567" s="518" t="s">
        <v>694</v>
      </c>
      <c r="B567" s="519" t="s">
        <v>695</v>
      </c>
      <c r="C567" s="519" t="s">
        <v>111</v>
      </c>
      <c r="D567" s="519" t="s">
        <v>696</v>
      </c>
      <c r="E567" s="520">
        <v>4000</v>
      </c>
      <c r="F567" s="498" t="s">
        <v>1932</v>
      </c>
      <c r="G567" s="429" t="s">
        <v>1933</v>
      </c>
      <c r="H567" s="429" t="s">
        <v>795</v>
      </c>
      <c r="I567" s="429" t="s">
        <v>748</v>
      </c>
      <c r="J567" s="519" t="s">
        <v>696</v>
      </c>
      <c r="K567" s="521">
        <v>4</v>
      </c>
      <c r="L567" s="521">
        <v>12</v>
      </c>
      <c r="M567" s="522">
        <v>44133</v>
      </c>
      <c r="N567" s="521">
        <v>2</v>
      </c>
      <c r="O567" s="521">
        <v>6</v>
      </c>
      <c r="P567" s="523">
        <v>24000</v>
      </c>
    </row>
    <row r="568" spans="1:16" x14ac:dyDescent="0.2">
      <c r="A568" s="518" t="s">
        <v>694</v>
      </c>
      <c r="B568" s="519" t="s">
        <v>695</v>
      </c>
      <c r="C568" s="519" t="s">
        <v>111</v>
      </c>
      <c r="D568" s="519" t="s">
        <v>696</v>
      </c>
      <c r="E568" s="520">
        <v>12000</v>
      </c>
      <c r="F568" s="498" t="s">
        <v>1934</v>
      </c>
      <c r="G568" s="429" t="s">
        <v>1935</v>
      </c>
      <c r="H568" s="429" t="s">
        <v>769</v>
      </c>
      <c r="I568" s="429" t="s">
        <v>700</v>
      </c>
      <c r="J568" s="519" t="s">
        <v>696</v>
      </c>
      <c r="K568" s="521">
        <v>5</v>
      </c>
      <c r="L568" s="521">
        <v>12</v>
      </c>
      <c r="M568" s="522">
        <v>141570</v>
      </c>
      <c r="N568" s="521">
        <v>2</v>
      </c>
      <c r="O568" s="521">
        <v>6</v>
      </c>
      <c r="P568" s="523">
        <v>71083</v>
      </c>
    </row>
    <row r="569" spans="1:16" x14ac:dyDescent="0.2">
      <c r="A569" s="518" t="s">
        <v>694</v>
      </c>
      <c r="B569" s="519" t="s">
        <v>695</v>
      </c>
      <c r="C569" s="519" t="s">
        <v>111</v>
      </c>
      <c r="D569" s="519" t="s">
        <v>696</v>
      </c>
      <c r="E569" s="520">
        <v>12000</v>
      </c>
      <c r="F569" s="498" t="s">
        <v>1936</v>
      </c>
      <c r="G569" s="429" t="s">
        <v>1937</v>
      </c>
      <c r="H569" s="429" t="s">
        <v>769</v>
      </c>
      <c r="I569" s="429" t="s">
        <v>700</v>
      </c>
      <c r="J569" s="519" t="s">
        <v>696</v>
      </c>
      <c r="K569" s="521">
        <v>5</v>
      </c>
      <c r="L569" s="521">
        <v>12</v>
      </c>
      <c r="M569" s="522">
        <v>141570</v>
      </c>
      <c r="N569" s="521">
        <v>2</v>
      </c>
      <c r="O569" s="521">
        <v>6</v>
      </c>
      <c r="P569" s="523">
        <v>71083</v>
      </c>
    </row>
    <row r="570" spans="1:16" x14ac:dyDescent="0.2">
      <c r="A570" s="518" t="s">
        <v>694</v>
      </c>
      <c r="B570" s="519" t="s">
        <v>695</v>
      </c>
      <c r="C570" s="519" t="s">
        <v>111</v>
      </c>
      <c r="D570" s="519" t="s">
        <v>696</v>
      </c>
      <c r="E570" s="520">
        <v>8000</v>
      </c>
      <c r="F570" s="498" t="s">
        <v>1938</v>
      </c>
      <c r="G570" s="429" t="s">
        <v>1939</v>
      </c>
      <c r="H570" s="429" t="s">
        <v>795</v>
      </c>
      <c r="I570" s="429" t="s">
        <v>700</v>
      </c>
      <c r="J570" s="519" t="s">
        <v>696</v>
      </c>
      <c r="K570" s="521">
        <v>1</v>
      </c>
      <c r="L570" s="521">
        <v>1</v>
      </c>
      <c r="M570" s="522">
        <v>14400</v>
      </c>
      <c r="N570" s="521">
        <v>0</v>
      </c>
      <c r="O570" s="521">
        <v>0</v>
      </c>
      <c r="P570" s="523">
        <v>0</v>
      </c>
    </row>
    <row r="571" spans="1:16" ht="22.5" x14ac:dyDescent="0.2">
      <c r="A571" s="518" t="s">
        <v>694</v>
      </c>
      <c r="B571" s="519" t="s">
        <v>695</v>
      </c>
      <c r="C571" s="519" t="s">
        <v>765</v>
      </c>
      <c r="D571" s="519" t="s">
        <v>766</v>
      </c>
      <c r="E571" s="520">
        <v>15600</v>
      </c>
      <c r="F571" s="498" t="s">
        <v>1940</v>
      </c>
      <c r="G571" s="429" t="s">
        <v>1941</v>
      </c>
      <c r="H571" s="429" t="s">
        <v>699</v>
      </c>
      <c r="I571" s="429" t="s">
        <v>700</v>
      </c>
      <c r="J571" s="519" t="s">
        <v>766</v>
      </c>
      <c r="K571" s="521">
        <v>0</v>
      </c>
      <c r="L571" s="521">
        <v>0</v>
      </c>
      <c r="M571" s="522">
        <v>0</v>
      </c>
      <c r="N571" s="521">
        <v>1</v>
      </c>
      <c r="O571" s="521">
        <v>1</v>
      </c>
      <c r="P571" s="523">
        <v>17160</v>
      </c>
    </row>
    <row r="572" spans="1:16" ht="22.5" x14ac:dyDescent="0.2">
      <c r="A572" s="518" t="s">
        <v>694</v>
      </c>
      <c r="B572" s="519" t="s">
        <v>695</v>
      </c>
      <c r="C572" s="519" t="s">
        <v>765</v>
      </c>
      <c r="D572" s="519" t="s">
        <v>766</v>
      </c>
      <c r="E572" s="520">
        <v>15600</v>
      </c>
      <c r="F572" s="498" t="s">
        <v>1940</v>
      </c>
      <c r="G572" s="429" t="s">
        <v>1941</v>
      </c>
      <c r="H572" s="429" t="s">
        <v>699</v>
      </c>
      <c r="I572" s="429" t="s">
        <v>700</v>
      </c>
      <c r="J572" s="519" t="s">
        <v>766</v>
      </c>
      <c r="K572" s="521">
        <v>1</v>
      </c>
      <c r="L572" s="521">
        <v>12</v>
      </c>
      <c r="M572" s="522">
        <v>181290</v>
      </c>
      <c r="N572" s="521">
        <v>1</v>
      </c>
      <c r="O572" s="521">
        <v>2</v>
      </c>
      <c r="P572" s="523">
        <v>35880</v>
      </c>
    </row>
    <row r="573" spans="1:16" x14ac:dyDescent="0.2">
      <c r="A573" s="518" t="s">
        <v>694</v>
      </c>
      <c r="B573" s="519" t="s">
        <v>695</v>
      </c>
      <c r="C573" s="519" t="s">
        <v>111</v>
      </c>
      <c r="D573" s="519" t="s">
        <v>696</v>
      </c>
      <c r="E573" s="520">
        <v>7000</v>
      </c>
      <c r="F573" s="498" t="s">
        <v>1942</v>
      </c>
      <c r="G573" s="429" t="s">
        <v>1943</v>
      </c>
      <c r="H573" s="429" t="s">
        <v>795</v>
      </c>
      <c r="I573" s="429" t="s">
        <v>748</v>
      </c>
      <c r="J573" s="519" t="s">
        <v>696</v>
      </c>
      <c r="K573" s="521">
        <v>3</v>
      </c>
      <c r="L573" s="521">
        <v>3</v>
      </c>
      <c r="M573" s="522">
        <v>26133</v>
      </c>
      <c r="N573" s="521">
        <v>0</v>
      </c>
      <c r="O573" s="521">
        <v>0</v>
      </c>
      <c r="P573" s="523">
        <v>0</v>
      </c>
    </row>
    <row r="574" spans="1:16" x14ac:dyDescent="0.2">
      <c r="A574" s="518" t="s">
        <v>694</v>
      </c>
      <c r="B574" s="519" t="s">
        <v>695</v>
      </c>
      <c r="C574" s="519" t="s">
        <v>111</v>
      </c>
      <c r="D574" s="519" t="s">
        <v>696</v>
      </c>
      <c r="E574" s="520">
        <v>13000</v>
      </c>
      <c r="F574" s="498" t="s">
        <v>1944</v>
      </c>
      <c r="G574" s="429" t="s">
        <v>1945</v>
      </c>
      <c r="H574" s="429" t="s">
        <v>1192</v>
      </c>
      <c r="I574" s="429" t="s">
        <v>700</v>
      </c>
      <c r="J574" s="519" t="s">
        <v>696</v>
      </c>
      <c r="K574" s="521">
        <v>5</v>
      </c>
      <c r="L574" s="521">
        <v>12</v>
      </c>
      <c r="M574" s="522">
        <v>152603</v>
      </c>
      <c r="N574" s="521">
        <v>2</v>
      </c>
      <c r="O574" s="521">
        <v>6</v>
      </c>
      <c r="P574" s="523">
        <v>77083</v>
      </c>
    </row>
    <row r="575" spans="1:16" ht="33.75" x14ac:dyDescent="0.2">
      <c r="A575" s="518" t="s">
        <v>694</v>
      </c>
      <c r="B575" s="519" t="s">
        <v>695</v>
      </c>
      <c r="C575" s="519" t="s">
        <v>111</v>
      </c>
      <c r="D575" s="519" t="s">
        <v>718</v>
      </c>
      <c r="E575" s="520">
        <v>8500</v>
      </c>
      <c r="F575" s="498" t="s">
        <v>1946</v>
      </c>
      <c r="G575" s="429" t="s">
        <v>1947</v>
      </c>
      <c r="H575" s="429" t="s">
        <v>1266</v>
      </c>
      <c r="I575" s="429" t="s">
        <v>722</v>
      </c>
      <c r="J575" s="519" t="s">
        <v>718</v>
      </c>
      <c r="K575" s="521">
        <v>3</v>
      </c>
      <c r="L575" s="521">
        <v>5</v>
      </c>
      <c r="M575" s="522">
        <v>45050</v>
      </c>
      <c r="N575" s="521">
        <v>0</v>
      </c>
      <c r="O575" s="521">
        <v>0</v>
      </c>
      <c r="P575" s="523">
        <v>0</v>
      </c>
    </row>
    <row r="576" spans="1:16" ht="22.5" x14ac:dyDescent="0.2">
      <c r="A576" s="518" t="s">
        <v>694</v>
      </c>
      <c r="B576" s="519" t="s">
        <v>695</v>
      </c>
      <c r="C576" s="519" t="s">
        <v>111</v>
      </c>
      <c r="D576" s="519" t="s">
        <v>718</v>
      </c>
      <c r="E576" s="520">
        <v>3000</v>
      </c>
      <c r="F576" s="498" t="s">
        <v>1948</v>
      </c>
      <c r="G576" s="429" t="s">
        <v>1949</v>
      </c>
      <c r="H576" s="429" t="s">
        <v>757</v>
      </c>
      <c r="I576" s="429" t="s">
        <v>752</v>
      </c>
      <c r="J576" s="519" t="s">
        <v>718</v>
      </c>
      <c r="K576" s="521">
        <v>1</v>
      </c>
      <c r="L576" s="521">
        <v>1</v>
      </c>
      <c r="M576" s="522">
        <v>3000</v>
      </c>
      <c r="N576" s="521">
        <v>0</v>
      </c>
      <c r="O576" s="521">
        <v>0</v>
      </c>
      <c r="P576" s="523">
        <v>0</v>
      </c>
    </row>
    <row r="577" spans="1:16" x14ac:dyDescent="0.2">
      <c r="A577" s="518" t="s">
        <v>694</v>
      </c>
      <c r="B577" s="519" t="s">
        <v>695</v>
      </c>
      <c r="C577" s="519" t="s">
        <v>111</v>
      </c>
      <c r="D577" s="519" t="s">
        <v>696</v>
      </c>
      <c r="E577" s="520">
        <v>14000</v>
      </c>
      <c r="F577" s="498" t="s">
        <v>1950</v>
      </c>
      <c r="G577" s="429" t="s">
        <v>1951</v>
      </c>
      <c r="H577" s="429" t="s">
        <v>712</v>
      </c>
      <c r="I577" s="429" t="s">
        <v>700</v>
      </c>
      <c r="J577" s="519" t="s">
        <v>696</v>
      </c>
      <c r="K577" s="521">
        <v>0</v>
      </c>
      <c r="L577" s="521">
        <v>0</v>
      </c>
      <c r="M577" s="522">
        <v>0</v>
      </c>
      <c r="N577" s="521">
        <v>2</v>
      </c>
      <c r="O577" s="521">
        <v>3</v>
      </c>
      <c r="P577" s="523">
        <v>51350</v>
      </c>
    </row>
    <row r="578" spans="1:16" ht="22.5" x14ac:dyDescent="0.2">
      <c r="A578" s="518" t="s">
        <v>694</v>
      </c>
      <c r="B578" s="519" t="s">
        <v>695</v>
      </c>
      <c r="C578" s="519" t="s">
        <v>111</v>
      </c>
      <c r="D578" s="519" t="s">
        <v>696</v>
      </c>
      <c r="E578" s="520">
        <v>8000</v>
      </c>
      <c r="F578" s="498" t="s">
        <v>1952</v>
      </c>
      <c r="G578" s="429" t="s">
        <v>1953</v>
      </c>
      <c r="H578" s="429" t="s">
        <v>1095</v>
      </c>
      <c r="I578" s="429" t="s">
        <v>700</v>
      </c>
      <c r="J578" s="519" t="s">
        <v>696</v>
      </c>
      <c r="K578" s="521">
        <v>4</v>
      </c>
      <c r="L578" s="521">
        <v>12</v>
      </c>
      <c r="M578" s="522">
        <v>97437</v>
      </c>
      <c r="N578" s="521">
        <v>2</v>
      </c>
      <c r="O578" s="521">
        <v>6</v>
      </c>
      <c r="P578" s="523">
        <v>48000</v>
      </c>
    </row>
    <row r="579" spans="1:16" x14ac:dyDescent="0.2">
      <c r="A579" s="518" t="s">
        <v>694</v>
      </c>
      <c r="B579" s="519" t="s">
        <v>695</v>
      </c>
      <c r="C579" s="519" t="s">
        <v>111</v>
      </c>
      <c r="D579" s="519" t="s">
        <v>696</v>
      </c>
      <c r="E579" s="520">
        <v>7000</v>
      </c>
      <c r="F579" s="498" t="s">
        <v>1954</v>
      </c>
      <c r="G579" s="429" t="s">
        <v>1955</v>
      </c>
      <c r="H579" s="429" t="s">
        <v>712</v>
      </c>
      <c r="I579" s="429" t="s">
        <v>700</v>
      </c>
      <c r="J579" s="519" t="s">
        <v>696</v>
      </c>
      <c r="K579" s="521">
        <v>4</v>
      </c>
      <c r="L579" s="521">
        <v>5</v>
      </c>
      <c r="M579" s="522">
        <v>37333</v>
      </c>
      <c r="N579" s="521">
        <v>0</v>
      </c>
      <c r="O579" s="521">
        <v>0</v>
      </c>
      <c r="P579" s="523">
        <v>0</v>
      </c>
    </row>
    <row r="580" spans="1:16" x14ac:dyDescent="0.2">
      <c r="A580" s="518" t="s">
        <v>694</v>
      </c>
      <c r="B580" s="519" t="s">
        <v>695</v>
      </c>
      <c r="C580" s="519" t="s">
        <v>111</v>
      </c>
      <c r="D580" s="519" t="s">
        <v>696</v>
      </c>
      <c r="E580" s="520">
        <v>3000</v>
      </c>
      <c r="F580" s="498" t="s">
        <v>1956</v>
      </c>
      <c r="G580" s="429" t="s">
        <v>1957</v>
      </c>
      <c r="H580" s="429" t="s">
        <v>881</v>
      </c>
      <c r="I580" s="429" t="s">
        <v>700</v>
      </c>
      <c r="J580" s="519" t="s">
        <v>696</v>
      </c>
      <c r="K580" s="521">
        <v>5</v>
      </c>
      <c r="L580" s="521">
        <v>12</v>
      </c>
      <c r="M580" s="522">
        <v>33100</v>
      </c>
      <c r="N580" s="521">
        <v>1</v>
      </c>
      <c r="O580" s="521">
        <v>1</v>
      </c>
      <c r="P580" s="523">
        <v>3000</v>
      </c>
    </row>
    <row r="581" spans="1:16" x14ac:dyDescent="0.2">
      <c r="A581" s="518" t="s">
        <v>694</v>
      </c>
      <c r="B581" s="519" t="s">
        <v>695</v>
      </c>
      <c r="C581" s="519" t="s">
        <v>111</v>
      </c>
      <c r="D581" s="519" t="s">
        <v>696</v>
      </c>
      <c r="E581" s="520">
        <v>3800</v>
      </c>
      <c r="F581" s="498" t="s">
        <v>1958</v>
      </c>
      <c r="G581" s="429" t="s">
        <v>1959</v>
      </c>
      <c r="H581" s="429" t="s">
        <v>1192</v>
      </c>
      <c r="I581" s="429" t="s">
        <v>700</v>
      </c>
      <c r="J581" s="519" t="s">
        <v>696</v>
      </c>
      <c r="K581" s="521">
        <v>6</v>
      </c>
      <c r="L581" s="521">
        <v>12</v>
      </c>
      <c r="M581" s="522">
        <v>41927</v>
      </c>
      <c r="N581" s="521">
        <v>2</v>
      </c>
      <c r="O581" s="521">
        <v>6</v>
      </c>
      <c r="P581" s="523">
        <v>22800</v>
      </c>
    </row>
    <row r="582" spans="1:16" x14ac:dyDescent="0.2">
      <c r="A582" s="518" t="s">
        <v>694</v>
      </c>
      <c r="B582" s="519" t="s">
        <v>695</v>
      </c>
      <c r="C582" s="519" t="s">
        <v>111</v>
      </c>
      <c r="D582" s="519" t="s">
        <v>696</v>
      </c>
      <c r="E582" s="520">
        <v>12500</v>
      </c>
      <c r="F582" s="498" t="s">
        <v>1960</v>
      </c>
      <c r="G582" s="429" t="s">
        <v>1961</v>
      </c>
      <c r="H582" s="429" t="s">
        <v>712</v>
      </c>
      <c r="I582" s="429" t="s">
        <v>700</v>
      </c>
      <c r="J582" s="519" t="s">
        <v>696</v>
      </c>
      <c r="K582" s="521">
        <v>4</v>
      </c>
      <c r="L582" s="521">
        <v>12</v>
      </c>
      <c r="M582" s="522">
        <v>147087</v>
      </c>
      <c r="N582" s="521">
        <v>2</v>
      </c>
      <c r="O582" s="521">
        <v>6</v>
      </c>
      <c r="P582" s="523">
        <v>74083</v>
      </c>
    </row>
    <row r="583" spans="1:16" x14ac:dyDescent="0.2">
      <c r="A583" s="518" t="s">
        <v>694</v>
      </c>
      <c r="B583" s="519" t="s">
        <v>695</v>
      </c>
      <c r="C583" s="519" t="s">
        <v>111</v>
      </c>
      <c r="D583" s="519" t="s">
        <v>723</v>
      </c>
      <c r="E583" s="520">
        <v>1800</v>
      </c>
      <c r="F583" s="498" t="s">
        <v>1962</v>
      </c>
      <c r="G583" s="429" t="s">
        <v>1963</v>
      </c>
      <c r="H583" s="429"/>
      <c r="I583" s="429" t="s">
        <v>726</v>
      </c>
      <c r="J583" s="519" t="s">
        <v>723</v>
      </c>
      <c r="K583" s="521">
        <v>4</v>
      </c>
      <c r="L583" s="521">
        <v>12</v>
      </c>
      <c r="M583" s="522">
        <v>19860</v>
      </c>
      <c r="N583" s="521">
        <v>2</v>
      </c>
      <c r="O583" s="521">
        <v>6</v>
      </c>
      <c r="P583" s="523">
        <v>10800</v>
      </c>
    </row>
    <row r="584" spans="1:16" x14ac:dyDescent="0.2">
      <c r="A584" s="518" t="s">
        <v>694</v>
      </c>
      <c r="B584" s="519" t="s">
        <v>695</v>
      </c>
      <c r="C584" s="519" t="s">
        <v>765</v>
      </c>
      <c r="D584" s="519" t="s">
        <v>766</v>
      </c>
      <c r="E584" s="520">
        <v>13000</v>
      </c>
      <c r="F584" s="498" t="s">
        <v>1964</v>
      </c>
      <c r="G584" s="429" t="s">
        <v>1965</v>
      </c>
      <c r="H584" s="429" t="s">
        <v>712</v>
      </c>
      <c r="I584" s="429" t="s">
        <v>700</v>
      </c>
      <c r="J584" s="519" t="s">
        <v>766</v>
      </c>
      <c r="K584" s="521">
        <v>1</v>
      </c>
      <c r="L584" s="521">
        <v>2</v>
      </c>
      <c r="M584" s="522">
        <v>26000</v>
      </c>
      <c r="N584" s="521">
        <v>0</v>
      </c>
      <c r="O584" s="521">
        <v>0</v>
      </c>
      <c r="P584" s="523">
        <v>0</v>
      </c>
    </row>
    <row r="585" spans="1:16" x14ac:dyDescent="0.2">
      <c r="A585" s="518" t="s">
        <v>694</v>
      </c>
      <c r="B585" s="519" t="s">
        <v>695</v>
      </c>
      <c r="C585" s="519" t="s">
        <v>111</v>
      </c>
      <c r="D585" s="519" t="s">
        <v>696</v>
      </c>
      <c r="E585" s="520">
        <v>8500</v>
      </c>
      <c r="F585" s="498" t="s">
        <v>1966</v>
      </c>
      <c r="G585" s="429" t="s">
        <v>1967</v>
      </c>
      <c r="H585" s="429" t="s">
        <v>854</v>
      </c>
      <c r="I585" s="429" t="s">
        <v>700</v>
      </c>
      <c r="J585" s="519" t="s">
        <v>696</v>
      </c>
      <c r="K585" s="521">
        <v>5</v>
      </c>
      <c r="L585" s="521">
        <v>12</v>
      </c>
      <c r="M585" s="522">
        <v>102953</v>
      </c>
      <c r="N585" s="521">
        <v>0</v>
      </c>
      <c r="O585" s="521">
        <v>0</v>
      </c>
      <c r="P585" s="523">
        <v>0</v>
      </c>
    </row>
    <row r="586" spans="1:16" x14ac:dyDescent="0.2">
      <c r="A586" s="518" t="s">
        <v>694</v>
      </c>
      <c r="B586" s="519" t="s">
        <v>695</v>
      </c>
      <c r="C586" s="519" t="s">
        <v>111</v>
      </c>
      <c r="D586" s="519" t="s">
        <v>696</v>
      </c>
      <c r="E586" s="520">
        <v>3600</v>
      </c>
      <c r="F586" s="498" t="s">
        <v>1968</v>
      </c>
      <c r="G586" s="429" t="s">
        <v>1969</v>
      </c>
      <c r="H586" s="429" t="s">
        <v>857</v>
      </c>
      <c r="I586" s="429" t="s">
        <v>700</v>
      </c>
      <c r="J586" s="519" t="s">
        <v>696</v>
      </c>
      <c r="K586" s="521">
        <v>7</v>
      </c>
      <c r="L586" s="521">
        <v>12</v>
      </c>
      <c r="M586" s="522">
        <v>39720</v>
      </c>
      <c r="N586" s="521">
        <v>3</v>
      </c>
      <c r="O586" s="521">
        <v>6</v>
      </c>
      <c r="P586" s="523">
        <v>21600</v>
      </c>
    </row>
    <row r="587" spans="1:16" x14ac:dyDescent="0.2">
      <c r="A587" s="518" t="s">
        <v>694</v>
      </c>
      <c r="B587" s="519" t="s">
        <v>695</v>
      </c>
      <c r="C587" s="519" t="s">
        <v>111</v>
      </c>
      <c r="D587" s="519" t="s">
        <v>723</v>
      </c>
      <c r="E587" s="520">
        <v>3500</v>
      </c>
      <c r="F587" s="498" t="s">
        <v>1970</v>
      </c>
      <c r="G587" s="429" t="s">
        <v>1971</v>
      </c>
      <c r="H587" s="429"/>
      <c r="I587" s="429" t="s">
        <v>726</v>
      </c>
      <c r="J587" s="519" t="s">
        <v>723</v>
      </c>
      <c r="K587" s="521">
        <v>5</v>
      </c>
      <c r="L587" s="521">
        <v>12</v>
      </c>
      <c r="M587" s="522">
        <v>38617</v>
      </c>
      <c r="N587" s="521">
        <v>2</v>
      </c>
      <c r="O587" s="521">
        <v>6</v>
      </c>
      <c r="P587" s="523">
        <v>21000</v>
      </c>
    </row>
    <row r="588" spans="1:16" ht="22.5" x14ac:dyDescent="0.2">
      <c r="A588" s="518" t="s">
        <v>694</v>
      </c>
      <c r="B588" s="519" t="s">
        <v>695</v>
      </c>
      <c r="C588" s="519" t="s">
        <v>111</v>
      </c>
      <c r="D588" s="519" t="s">
        <v>696</v>
      </c>
      <c r="E588" s="520">
        <v>9000</v>
      </c>
      <c r="F588" s="498" t="s">
        <v>1972</v>
      </c>
      <c r="G588" s="429" t="s">
        <v>1973</v>
      </c>
      <c r="H588" s="429" t="s">
        <v>699</v>
      </c>
      <c r="I588" s="429" t="s">
        <v>700</v>
      </c>
      <c r="J588" s="519" t="s">
        <v>696</v>
      </c>
      <c r="K588" s="521">
        <v>0</v>
      </c>
      <c r="L588" s="521">
        <v>0</v>
      </c>
      <c r="M588" s="522">
        <v>0</v>
      </c>
      <c r="N588" s="521">
        <v>3</v>
      </c>
      <c r="O588" s="521">
        <v>5</v>
      </c>
      <c r="P588" s="523">
        <v>49483</v>
      </c>
    </row>
    <row r="589" spans="1:16" x14ac:dyDescent="0.2">
      <c r="A589" s="518" t="s">
        <v>694</v>
      </c>
      <c r="B589" s="519" t="s">
        <v>695</v>
      </c>
      <c r="C589" s="519" t="s">
        <v>111</v>
      </c>
      <c r="D589" s="519" t="s">
        <v>696</v>
      </c>
      <c r="E589" s="520">
        <v>12000</v>
      </c>
      <c r="F589" s="498" t="s">
        <v>1974</v>
      </c>
      <c r="G589" s="429" t="s">
        <v>1975</v>
      </c>
      <c r="H589" s="429" t="s">
        <v>769</v>
      </c>
      <c r="I589" s="429" t="s">
        <v>700</v>
      </c>
      <c r="J589" s="519" t="s">
        <v>696</v>
      </c>
      <c r="K589" s="521">
        <v>1</v>
      </c>
      <c r="L589" s="521">
        <v>3</v>
      </c>
      <c r="M589" s="522">
        <v>36000</v>
      </c>
      <c r="N589" s="521">
        <v>0</v>
      </c>
      <c r="O589" s="521">
        <v>0</v>
      </c>
      <c r="P589" s="523">
        <v>0</v>
      </c>
    </row>
    <row r="590" spans="1:16" x14ac:dyDescent="0.2">
      <c r="A590" s="518" t="s">
        <v>694</v>
      </c>
      <c r="B590" s="519" t="s">
        <v>695</v>
      </c>
      <c r="C590" s="519" t="s">
        <v>111</v>
      </c>
      <c r="D590" s="519" t="s">
        <v>696</v>
      </c>
      <c r="E590" s="520">
        <v>3500</v>
      </c>
      <c r="F590" s="498" t="s">
        <v>1976</v>
      </c>
      <c r="G590" s="429" t="s">
        <v>1977</v>
      </c>
      <c r="H590" s="429"/>
      <c r="I590" s="429" t="s">
        <v>904</v>
      </c>
      <c r="J590" s="519" t="s">
        <v>696</v>
      </c>
      <c r="K590" s="521">
        <v>5</v>
      </c>
      <c r="L590" s="521">
        <v>12</v>
      </c>
      <c r="M590" s="522">
        <v>38617</v>
      </c>
      <c r="N590" s="521">
        <v>1</v>
      </c>
      <c r="O590" s="521">
        <v>2</v>
      </c>
      <c r="P590" s="523">
        <v>7000</v>
      </c>
    </row>
    <row r="591" spans="1:16" x14ac:dyDescent="0.2">
      <c r="A591" s="518" t="s">
        <v>694</v>
      </c>
      <c r="B591" s="519" t="s">
        <v>695</v>
      </c>
      <c r="C591" s="519" t="s">
        <v>111</v>
      </c>
      <c r="D591" s="519" t="s">
        <v>723</v>
      </c>
      <c r="E591" s="520">
        <v>3500</v>
      </c>
      <c r="F591" s="498" t="s">
        <v>1978</v>
      </c>
      <c r="G591" s="429" t="s">
        <v>1979</v>
      </c>
      <c r="H591" s="429"/>
      <c r="I591" s="429" t="s">
        <v>726</v>
      </c>
      <c r="J591" s="519" t="s">
        <v>723</v>
      </c>
      <c r="K591" s="521">
        <v>5</v>
      </c>
      <c r="L591" s="521">
        <v>12</v>
      </c>
      <c r="M591" s="522">
        <v>38617</v>
      </c>
      <c r="N591" s="521">
        <v>2</v>
      </c>
      <c r="O591" s="521">
        <v>6</v>
      </c>
      <c r="P591" s="523">
        <v>21000</v>
      </c>
    </row>
    <row r="592" spans="1:16" x14ac:dyDescent="0.2">
      <c r="A592" s="518" t="s">
        <v>694</v>
      </c>
      <c r="B592" s="519" t="s">
        <v>695</v>
      </c>
      <c r="C592" s="519" t="s">
        <v>111</v>
      </c>
      <c r="D592" s="519" t="s">
        <v>696</v>
      </c>
      <c r="E592" s="520">
        <v>5500</v>
      </c>
      <c r="F592" s="498" t="s">
        <v>1980</v>
      </c>
      <c r="G592" s="429" t="s">
        <v>1981</v>
      </c>
      <c r="H592" s="429" t="s">
        <v>712</v>
      </c>
      <c r="I592" s="429" t="s">
        <v>700</v>
      </c>
      <c r="J592" s="519" t="s">
        <v>696</v>
      </c>
      <c r="K592" s="521">
        <v>6</v>
      </c>
      <c r="L592" s="521">
        <v>12</v>
      </c>
      <c r="M592" s="522">
        <v>69853</v>
      </c>
      <c r="N592" s="521">
        <v>2</v>
      </c>
      <c r="O592" s="521">
        <v>6</v>
      </c>
      <c r="P592" s="523">
        <v>33000</v>
      </c>
    </row>
    <row r="593" spans="1:16" x14ac:dyDescent="0.2">
      <c r="A593" s="518" t="s">
        <v>694</v>
      </c>
      <c r="B593" s="519" t="s">
        <v>695</v>
      </c>
      <c r="C593" s="519" t="s">
        <v>111</v>
      </c>
      <c r="D593" s="519" t="s">
        <v>696</v>
      </c>
      <c r="E593" s="520">
        <v>12000</v>
      </c>
      <c r="F593" s="498" t="s">
        <v>1982</v>
      </c>
      <c r="G593" s="429" t="s">
        <v>1983</v>
      </c>
      <c r="H593" s="429" t="s">
        <v>857</v>
      </c>
      <c r="I593" s="429" t="s">
        <v>700</v>
      </c>
      <c r="J593" s="519" t="s">
        <v>696</v>
      </c>
      <c r="K593" s="521">
        <v>4</v>
      </c>
      <c r="L593" s="521">
        <v>12</v>
      </c>
      <c r="M593" s="522">
        <v>141570</v>
      </c>
      <c r="N593" s="521">
        <v>2</v>
      </c>
      <c r="O593" s="521">
        <v>6</v>
      </c>
      <c r="P593" s="523">
        <v>71083</v>
      </c>
    </row>
    <row r="594" spans="1:16" ht="22.5" x14ac:dyDescent="0.2">
      <c r="A594" s="518" t="s">
        <v>694</v>
      </c>
      <c r="B594" s="519" t="s">
        <v>695</v>
      </c>
      <c r="C594" s="519" t="s">
        <v>111</v>
      </c>
      <c r="D594" s="519" t="s">
        <v>109</v>
      </c>
      <c r="E594" s="520">
        <v>6000</v>
      </c>
      <c r="F594" s="498" t="s">
        <v>1984</v>
      </c>
      <c r="G594" s="429" t="s">
        <v>1985</v>
      </c>
      <c r="H594" s="429" t="s">
        <v>825</v>
      </c>
      <c r="I594" s="429"/>
      <c r="J594" s="519" t="s">
        <v>109</v>
      </c>
      <c r="K594" s="521">
        <v>6</v>
      </c>
      <c r="L594" s="521">
        <v>12</v>
      </c>
      <c r="M594" s="522">
        <v>75370</v>
      </c>
      <c r="N594" s="521">
        <v>3</v>
      </c>
      <c r="O594" s="521">
        <v>6</v>
      </c>
      <c r="P594" s="523">
        <v>36000</v>
      </c>
    </row>
    <row r="595" spans="1:16" ht="22.5" x14ac:dyDescent="0.2">
      <c r="A595" s="518" t="s">
        <v>694</v>
      </c>
      <c r="B595" s="519" t="s">
        <v>695</v>
      </c>
      <c r="C595" s="519" t="s">
        <v>765</v>
      </c>
      <c r="D595" s="519" t="s">
        <v>766</v>
      </c>
      <c r="E595" s="520">
        <v>15600</v>
      </c>
      <c r="F595" s="498" t="s">
        <v>1986</v>
      </c>
      <c r="G595" s="429" t="s">
        <v>1987</v>
      </c>
      <c r="H595" s="429" t="s">
        <v>1205</v>
      </c>
      <c r="I595" s="429" t="s">
        <v>700</v>
      </c>
      <c r="J595" s="519" t="s">
        <v>766</v>
      </c>
      <c r="K595" s="521">
        <v>1</v>
      </c>
      <c r="L595" s="521">
        <v>2</v>
      </c>
      <c r="M595" s="522">
        <v>31200</v>
      </c>
      <c r="N595" s="521">
        <v>0</v>
      </c>
      <c r="O595" s="521">
        <v>0</v>
      </c>
      <c r="P595" s="523">
        <v>0</v>
      </c>
    </row>
    <row r="596" spans="1:16" x14ac:dyDescent="0.2">
      <c r="A596" s="518" t="s">
        <v>694</v>
      </c>
      <c r="B596" s="519" t="s">
        <v>695</v>
      </c>
      <c r="C596" s="519" t="s">
        <v>111</v>
      </c>
      <c r="D596" s="519" t="s">
        <v>723</v>
      </c>
      <c r="E596" s="520">
        <v>3800</v>
      </c>
      <c r="F596" s="498" t="s">
        <v>1988</v>
      </c>
      <c r="G596" s="429" t="s">
        <v>1989</v>
      </c>
      <c r="H596" s="429"/>
      <c r="I596" s="429" t="s">
        <v>726</v>
      </c>
      <c r="J596" s="519" t="s">
        <v>723</v>
      </c>
      <c r="K596" s="521">
        <v>5</v>
      </c>
      <c r="L596" s="521">
        <v>12</v>
      </c>
      <c r="M596" s="522">
        <v>41927</v>
      </c>
      <c r="N596" s="521">
        <v>2</v>
      </c>
      <c r="O596" s="521">
        <v>6</v>
      </c>
      <c r="P596" s="523">
        <v>22800</v>
      </c>
    </row>
    <row r="597" spans="1:16" ht="22.5" x14ac:dyDescent="0.2">
      <c r="A597" s="518" t="s">
        <v>694</v>
      </c>
      <c r="B597" s="519" t="s">
        <v>695</v>
      </c>
      <c r="C597" s="519" t="s">
        <v>111</v>
      </c>
      <c r="D597" s="519" t="s">
        <v>696</v>
      </c>
      <c r="E597" s="520">
        <v>6500</v>
      </c>
      <c r="F597" s="498" t="s">
        <v>1990</v>
      </c>
      <c r="G597" s="429" t="s">
        <v>1991</v>
      </c>
      <c r="H597" s="429" t="s">
        <v>699</v>
      </c>
      <c r="I597" s="429" t="s">
        <v>700</v>
      </c>
      <c r="J597" s="519" t="s">
        <v>696</v>
      </c>
      <c r="K597" s="521">
        <v>5</v>
      </c>
      <c r="L597" s="521">
        <v>12</v>
      </c>
      <c r="M597" s="522">
        <v>80887</v>
      </c>
      <c r="N597" s="521">
        <v>2</v>
      </c>
      <c r="O597" s="521">
        <v>6</v>
      </c>
      <c r="P597" s="523">
        <v>39000</v>
      </c>
    </row>
    <row r="598" spans="1:16" ht="22.5" x14ac:dyDescent="0.2">
      <c r="A598" s="518" t="s">
        <v>694</v>
      </c>
      <c r="B598" s="519" t="s">
        <v>695</v>
      </c>
      <c r="C598" s="519" t="s">
        <v>111</v>
      </c>
      <c r="D598" s="519" t="s">
        <v>696</v>
      </c>
      <c r="E598" s="520">
        <v>3500</v>
      </c>
      <c r="F598" s="498" t="s">
        <v>1992</v>
      </c>
      <c r="G598" s="429" t="s">
        <v>1993</v>
      </c>
      <c r="H598" s="429" t="s">
        <v>1994</v>
      </c>
      <c r="I598" s="429" t="s">
        <v>700</v>
      </c>
      <c r="J598" s="519" t="s">
        <v>696</v>
      </c>
      <c r="K598" s="521">
        <v>4</v>
      </c>
      <c r="L598" s="521">
        <v>12</v>
      </c>
      <c r="M598" s="522">
        <v>38617</v>
      </c>
      <c r="N598" s="521">
        <v>2</v>
      </c>
      <c r="O598" s="521">
        <v>6</v>
      </c>
      <c r="P598" s="523">
        <v>21000</v>
      </c>
    </row>
    <row r="599" spans="1:16" ht="22.5" x14ac:dyDescent="0.2">
      <c r="A599" s="518" t="s">
        <v>694</v>
      </c>
      <c r="B599" s="519" t="s">
        <v>695</v>
      </c>
      <c r="C599" s="519" t="s">
        <v>111</v>
      </c>
      <c r="D599" s="519" t="s">
        <v>718</v>
      </c>
      <c r="E599" s="520">
        <v>4500</v>
      </c>
      <c r="F599" s="498" t="s">
        <v>1995</v>
      </c>
      <c r="G599" s="429" t="s">
        <v>1996</v>
      </c>
      <c r="H599" s="429" t="s">
        <v>1623</v>
      </c>
      <c r="I599" s="429" t="s">
        <v>752</v>
      </c>
      <c r="J599" s="519" t="s">
        <v>718</v>
      </c>
      <c r="K599" s="521">
        <v>4</v>
      </c>
      <c r="L599" s="521">
        <v>12</v>
      </c>
      <c r="M599" s="522">
        <v>49650</v>
      </c>
      <c r="N599" s="521">
        <v>2</v>
      </c>
      <c r="O599" s="521">
        <v>6</v>
      </c>
      <c r="P599" s="523">
        <v>27000</v>
      </c>
    </row>
    <row r="600" spans="1:16" x14ac:dyDescent="0.2">
      <c r="A600" s="518" t="s">
        <v>694</v>
      </c>
      <c r="B600" s="519" t="s">
        <v>695</v>
      </c>
      <c r="C600" s="519" t="s">
        <v>111</v>
      </c>
      <c r="D600" s="519" t="s">
        <v>696</v>
      </c>
      <c r="E600" s="520">
        <v>1700</v>
      </c>
      <c r="F600" s="498" t="s">
        <v>1997</v>
      </c>
      <c r="G600" s="429" t="s">
        <v>1998</v>
      </c>
      <c r="H600" s="429" t="s">
        <v>733</v>
      </c>
      <c r="I600" s="429" t="s">
        <v>700</v>
      </c>
      <c r="J600" s="519" t="s">
        <v>696</v>
      </c>
      <c r="K600" s="521">
        <v>7</v>
      </c>
      <c r="L600" s="521">
        <v>12</v>
      </c>
      <c r="M600" s="522">
        <v>18757</v>
      </c>
      <c r="N600" s="521">
        <v>3</v>
      </c>
      <c r="O600" s="521">
        <v>6</v>
      </c>
      <c r="P600" s="523">
        <v>10200</v>
      </c>
    </row>
    <row r="601" spans="1:16" ht="22.5" x14ac:dyDescent="0.2">
      <c r="A601" s="518" t="s">
        <v>694</v>
      </c>
      <c r="B601" s="519" t="s">
        <v>695</v>
      </c>
      <c r="C601" s="519" t="s">
        <v>111</v>
      </c>
      <c r="D601" s="519" t="s">
        <v>696</v>
      </c>
      <c r="E601" s="520">
        <v>7000</v>
      </c>
      <c r="F601" s="498" t="s">
        <v>1999</v>
      </c>
      <c r="G601" s="429" t="s">
        <v>2000</v>
      </c>
      <c r="H601" s="429" t="s">
        <v>1095</v>
      </c>
      <c r="I601" s="429" t="s">
        <v>748</v>
      </c>
      <c r="J601" s="519" t="s">
        <v>696</v>
      </c>
      <c r="K601" s="521">
        <v>6</v>
      </c>
      <c r="L601" s="521">
        <v>12</v>
      </c>
      <c r="M601" s="522">
        <v>86403</v>
      </c>
      <c r="N601" s="521">
        <v>2</v>
      </c>
      <c r="O601" s="521">
        <v>6</v>
      </c>
      <c r="P601" s="523">
        <v>42000</v>
      </c>
    </row>
    <row r="602" spans="1:16" x14ac:dyDescent="0.2">
      <c r="A602" s="518" t="s">
        <v>694</v>
      </c>
      <c r="B602" s="519" t="s">
        <v>695</v>
      </c>
      <c r="C602" s="519" t="s">
        <v>111</v>
      </c>
      <c r="D602" s="519" t="s">
        <v>696</v>
      </c>
      <c r="E602" s="520">
        <v>12000</v>
      </c>
      <c r="F602" s="498" t="s">
        <v>2001</v>
      </c>
      <c r="G602" s="429" t="s">
        <v>2002</v>
      </c>
      <c r="H602" s="429" t="s">
        <v>769</v>
      </c>
      <c r="I602" s="429" t="s">
        <v>700</v>
      </c>
      <c r="J602" s="519" t="s">
        <v>696</v>
      </c>
      <c r="K602" s="521">
        <v>3</v>
      </c>
      <c r="L602" s="521">
        <v>4</v>
      </c>
      <c r="M602" s="522">
        <v>65570</v>
      </c>
      <c r="N602" s="521">
        <v>3</v>
      </c>
      <c r="O602" s="521">
        <v>6</v>
      </c>
      <c r="P602" s="523">
        <v>71083</v>
      </c>
    </row>
    <row r="603" spans="1:16" x14ac:dyDescent="0.2">
      <c r="A603" s="518" t="s">
        <v>694</v>
      </c>
      <c r="B603" s="519" t="s">
        <v>695</v>
      </c>
      <c r="C603" s="519" t="s">
        <v>111</v>
      </c>
      <c r="D603" s="519" t="s">
        <v>696</v>
      </c>
      <c r="E603" s="520">
        <v>10500</v>
      </c>
      <c r="F603" s="498" t="s">
        <v>2003</v>
      </c>
      <c r="G603" s="429" t="s">
        <v>2004</v>
      </c>
      <c r="H603" s="429" t="s">
        <v>857</v>
      </c>
      <c r="I603" s="429" t="s">
        <v>700</v>
      </c>
      <c r="J603" s="519" t="s">
        <v>696</v>
      </c>
      <c r="K603" s="521">
        <v>5</v>
      </c>
      <c r="L603" s="521">
        <v>12</v>
      </c>
      <c r="M603" s="522">
        <v>125020</v>
      </c>
      <c r="N603" s="521">
        <v>2</v>
      </c>
      <c r="O603" s="521">
        <v>6</v>
      </c>
      <c r="P603" s="523">
        <v>62083</v>
      </c>
    </row>
    <row r="604" spans="1:16" x14ac:dyDescent="0.2">
      <c r="A604" s="518" t="s">
        <v>694</v>
      </c>
      <c r="B604" s="519" t="s">
        <v>695</v>
      </c>
      <c r="C604" s="519" t="s">
        <v>111</v>
      </c>
      <c r="D604" s="519" t="s">
        <v>696</v>
      </c>
      <c r="E604" s="520">
        <v>10000</v>
      </c>
      <c r="F604" s="498" t="s">
        <v>2005</v>
      </c>
      <c r="G604" s="429" t="s">
        <v>2006</v>
      </c>
      <c r="H604" s="429" t="s">
        <v>703</v>
      </c>
      <c r="I604" s="429" t="s">
        <v>700</v>
      </c>
      <c r="J604" s="519" t="s">
        <v>696</v>
      </c>
      <c r="K604" s="521">
        <v>6</v>
      </c>
      <c r="L604" s="521">
        <v>12</v>
      </c>
      <c r="M604" s="522">
        <v>119503</v>
      </c>
      <c r="N604" s="521">
        <v>3</v>
      </c>
      <c r="O604" s="521">
        <v>6</v>
      </c>
      <c r="P604" s="523">
        <v>59083</v>
      </c>
    </row>
    <row r="605" spans="1:16" x14ac:dyDescent="0.2">
      <c r="A605" s="518" t="s">
        <v>694</v>
      </c>
      <c r="B605" s="519" t="s">
        <v>695</v>
      </c>
      <c r="C605" s="519" t="s">
        <v>111</v>
      </c>
      <c r="D605" s="519" t="s">
        <v>723</v>
      </c>
      <c r="E605" s="520">
        <v>2500</v>
      </c>
      <c r="F605" s="498" t="s">
        <v>2007</v>
      </c>
      <c r="G605" s="429" t="s">
        <v>2008</v>
      </c>
      <c r="H605" s="429"/>
      <c r="I605" s="429" t="s">
        <v>726</v>
      </c>
      <c r="J605" s="519" t="s">
        <v>723</v>
      </c>
      <c r="K605" s="521">
        <v>5</v>
      </c>
      <c r="L605" s="521">
        <v>8</v>
      </c>
      <c r="M605" s="522">
        <v>20500</v>
      </c>
      <c r="N605" s="521">
        <v>0</v>
      </c>
      <c r="O605" s="521">
        <v>0</v>
      </c>
      <c r="P605" s="523">
        <v>0</v>
      </c>
    </row>
    <row r="606" spans="1:16" x14ac:dyDescent="0.2">
      <c r="A606" s="518" t="s">
        <v>694</v>
      </c>
      <c r="B606" s="519" t="s">
        <v>695</v>
      </c>
      <c r="C606" s="519" t="s">
        <v>111</v>
      </c>
      <c r="D606" s="519" t="s">
        <v>696</v>
      </c>
      <c r="E606" s="520">
        <v>13000</v>
      </c>
      <c r="F606" s="498" t="s">
        <v>2009</v>
      </c>
      <c r="G606" s="429" t="s">
        <v>2010</v>
      </c>
      <c r="H606" s="429" t="s">
        <v>712</v>
      </c>
      <c r="I606" s="429" t="s">
        <v>700</v>
      </c>
      <c r="J606" s="519" t="s">
        <v>696</v>
      </c>
      <c r="K606" s="521">
        <v>5</v>
      </c>
      <c r="L606" s="521">
        <v>9</v>
      </c>
      <c r="M606" s="522">
        <v>125737</v>
      </c>
      <c r="N606" s="521">
        <v>0</v>
      </c>
      <c r="O606" s="521">
        <v>0</v>
      </c>
      <c r="P606" s="523">
        <v>0</v>
      </c>
    </row>
    <row r="607" spans="1:16" ht="22.5" x14ac:dyDescent="0.2">
      <c r="A607" s="518" t="s">
        <v>694</v>
      </c>
      <c r="B607" s="519" t="s">
        <v>695</v>
      </c>
      <c r="C607" s="519" t="s">
        <v>111</v>
      </c>
      <c r="D607" s="519" t="s">
        <v>718</v>
      </c>
      <c r="E607" s="520">
        <v>3000</v>
      </c>
      <c r="F607" s="498" t="s">
        <v>2011</v>
      </c>
      <c r="G607" s="429" t="s">
        <v>2012</v>
      </c>
      <c r="H607" s="429" t="s">
        <v>2013</v>
      </c>
      <c r="I607" s="429" t="s">
        <v>1784</v>
      </c>
      <c r="J607" s="519" t="s">
        <v>718</v>
      </c>
      <c r="K607" s="521">
        <v>6</v>
      </c>
      <c r="L607" s="521">
        <v>12</v>
      </c>
      <c r="M607" s="522">
        <v>33100</v>
      </c>
      <c r="N607" s="521">
        <v>2</v>
      </c>
      <c r="O607" s="521">
        <v>6</v>
      </c>
      <c r="P607" s="523">
        <v>18000</v>
      </c>
    </row>
    <row r="608" spans="1:16" x14ac:dyDescent="0.2">
      <c r="A608" s="518" t="s">
        <v>694</v>
      </c>
      <c r="B608" s="519" t="s">
        <v>695</v>
      </c>
      <c r="C608" s="519" t="s">
        <v>111</v>
      </c>
      <c r="D608" s="519" t="s">
        <v>723</v>
      </c>
      <c r="E608" s="520">
        <v>2200</v>
      </c>
      <c r="F608" s="498" t="s">
        <v>2014</v>
      </c>
      <c r="G608" s="429" t="s">
        <v>2015</v>
      </c>
      <c r="H608" s="429"/>
      <c r="I608" s="429" t="s">
        <v>726</v>
      </c>
      <c r="J608" s="519" t="s">
        <v>723</v>
      </c>
      <c r="K608" s="521">
        <v>6</v>
      </c>
      <c r="L608" s="521">
        <v>12</v>
      </c>
      <c r="M608" s="522">
        <v>24273</v>
      </c>
      <c r="N608" s="521">
        <v>2</v>
      </c>
      <c r="O608" s="521">
        <v>6</v>
      </c>
      <c r="P608" s="523">
        <v>13200</v>
      </c>
    </row>
    <row r="609" spans="1:16" x14ac:dyDescent="0.2">
      <c r="A609" s="518" t="s">
        <v>694</v>
      </c>
      <c r="B609" s="519" t="s">
        <v>695</v>
      </c>
      <c r="C609" s="519" t="s">
        <v>111</v>
      </c>
      <c r="D609" s="519" t="s">
        <v>696</v>
      </c>
      <c r="E609" s="520">
        <v>9000</v>
      </c>
      <c r="F609" s="498" t="s">
        <v>2016</v>
      </c>
      <c r="G609" s="429" t="s">
        <v>2017</v>
      </c>
      <c r="H609" s="429"/>
      <c r="I609" s="429" t="s">
        <v>748</v>
      </c>
      <c r="J609" s="519" t="s">
        <v>696</v>
      </c>
      <c r="K609" s="521">
        <v>6</v>
      </c>
      <c r="L609" s="521">
        <v>12</v>
      </c>
      <c r="M609" s="522">
        <v>108470</v>
      </c>
      <c r="N609" s="521">
        <v>2</v>
      </c>
      <c r="O609" s="521">
        <v>6</v>
      </c>
      <c r="P609" s="523">
        <v>53083</v>
      </c>
    </row>
    <row r="610" spans="1:16" x14ac:dyDescent="0.2">
      <c r="A610" s="518" t="s">
        <v>694</v>
      </c>
      <c r="B610" s="519" t="s">
        <v>695</v>
      </c>
      <c r="C610" s="519" t="s">
        <v>111</v>
      </c>
      <c r="D610" s="519" t="s">
        <v>696</v>
      </c>
      <c r="E610" s="520">
        <v>7000</v>
      </c>
      <c r="F610" s="498" t="s">
        <v>2018</v>
      </c>
      <c r="G610" s="429" t="s">
        <v>2019</v>
      </c>
      <c r="H610" s="429" t="s">
        <v>721</v>
      </c>
      <c r="I610" s="429" t="s">
        <v>748</v>
      </c>
      <c r="J610" s="519" t="s">
        <v>696</v>
      </c>
      <c r="K610" s="521">
        <v>6</v>
      </c>
      <c r="L610" s="521">
        <v>12</v>
      </c>
      <c r="M610" s="522">
        <v>86403</v>
      </c>
      <c r="N610" s="521">
        <v>2</v>
      </c>
      <c r="O610" s="521">
        <v>6</v>
      </c>
      <c r="P610" s="523">
        <v>42000</v>
      </c>
    </row>
    <row r="611" spans="1:16" x14ac:dyDescent="0.2">
      <c r="A611" s="518" t="s">
        <v>694</v>
      </c>
      <c r="B611" s="519" t="s">
        <v>695</v>
      </c>
      <c r="C611" s="519" t="s">
        <v>111</v>
      </c>
      <c r="D611" s="519" t="s">
        <v>696</v>
      </c>
      <c r="E611" s="520">
        <v>14500</v>
      </c>
      <c r="F611" s="498" t="s">
        <v>2020</v>
      </c>
      <c r="G611" s="429" t="s">
        <v>2021</v>
      </c>
      <c r="H611" s="429" t="s">
        <v>712</v>
      </c>
      <c r="I611" s="429" t="s">
        <v>700</v>
      </c>
      <c r="J611" s="519" t="s">
        <v>696</v>
      </c>
      <c r="K611" s="521">
        <v>4</v>
      </c>
      <c r="L611" s="521">
        <v>12</v>
      </c>
      <c r="M611" s="522">
        <v>169153</v>
      </c>
      <c r="N611" s="521">
        <v>2</v>
      </c>
      <c r="O611" s="521">
        <v>6</v>
      </c>
      <c r="P611" s="523">
        <v>86083</v>
      </c>
    </row>
    <row r="612" spans="1:16" x14ac:dyDescent="0.2">
      <c r="A612" s="518" t="s">
        <v>694</v>
      </c>
      <c r="B612" s="519" t="s">
        <v>695</v>
      </c>
      <c r="C612" s="519" t="s">
        <v>111</v>
      </c>
      <c r="D612" s="519" t="s">
        <v>696</v>
      </c>
      <c r="E612" s="520">
        <v>7500</v>
      </c>
      <c r="F612" s="498" t="s">
        <v>2022</v>
      </c>
      <c r="G612" s="429" t="s">
        <v>2023</v>
      </c>
      <c r="H612" s="429" t="s">
        <v>712</v>
      </c>
      <c r="I612" s="429" t="s">
        <v>700</v>
      </c>
      <c r="J612" s="519" t="s">
        <v>696</v>
      </c>
      <c r="K612" s="521">
        <v>1</v>
      </c>
      <c r="L612" s="521">
        <v>3</v>
      </c>
      <c r="M612" s="522">
        <v>22500</v>
      </c>
      <c r="N612" s="521">
        <v>0</v>
      </c>
      <c r="O612" s="521">
        <v>0</v>
      </c>
      <c r="P612" s="523">
        <v>0</v>
      </c>
    </row>
    <row r="613" spans="1:16" x14ac:dyDescent="0.2">
      <c r="A613" s="518" t="s">
        <v>694</v>
      </c>
      <c r="B613" s="519" t="s">
        <v>695</v>
      </c>
      <c r="C613" s="519" t="s">
        <v>111</v>
      </c>
      <c r="D613" s="519" t="s">
        <v>696</v>
      </c>
      <c r="E613" s="520">
        <v>10000</v>
      </c>
      <c r="F613" s="498" t="s">
        <v>2024</v>
      </c>
      <c r="G613" s="429" t="s">
        <v>2025</v>
      </c>
      <c r="H613" s="429" t="s">
        <v>769</v>
      </c>
      <c r="I613" s="429" t="s">
        <v>700</v>
      </c>
      <c r="J613" s="519" t="s">
        <v>696</v>
      </c>
      <c r="K613" s="521">
        <v>3</v>
      </c>
      <c r="L613" s="521">
        <v>2</v>
      </c>
      <c r="M613" s="522">
        <v>27667</v>
      </c>
      <c r="N613" s="521">
        <v>0</v>
      </c>
      <c r="O613" s="521">
        <v>0</v>
      </c>
      <c r="P613" s="523">
        <v>0</v>
      </c>
    </row>
    <row r="614" spans="1:16" x14ac:dyDescent="0.2">
      <c r="A614" s="518" t="s">
        <v>694</v>
      </c>
      <c r="B614" s="519" t="s">
        <v>695</v>
      </c>
      <c r="C614" s="519" t="s">
        <v>111</v>
      </c>
      <c r="D614" s="519" t="s">
        <v>696</v>
      </c>
      <c r="E614" s="520">
        <v>5500</v>
      </c>
      <c r="F614" s="498" t="s">
        <v>2026</v>
      </c>
      <c r="G614" s="429" t="s">
        <v>2027</v>
      </c>
      <c r="H614" s="429" t="s">
        <v>1078</v>
      </c>
      <c r="I614" s="429" t="s">
        <v>748</v>
      </c>
      <c r="J614" s="519" t="s">
        <v>696</v>
      </c>
      <c r="K614" s="521">
        <v>6</v>
      </c>
      <c r="L614" s="521">
        <v>12</v>
      </c>
      <c r="M614" s="522">
        <v>69853</v>
      </c>
      <c r="N614" s="521">
        <v>2</v>
      </c>
      <c r="O614" s="521">
        <v>6</v>
      </c>
      <c r="P614" s="523">
        <v>33000</v>
      </c>
    </row>
    <row r="615" spans="1:16" x14ac:dyDescent="0.2">
      <c r="A615" s="518" t="s">
        <v>694</v>
      </c>
      <c r="B615" s="519" t="s">
        <v>695</v>
      </c>
      <c r="C615" s="519" t="s">
        <v>111</v>
      </c>
      <c r="D615" s="519" t="s">
        <v>696</v>
      </c>
      <c r="E615" s="520">
        <v>7000</v>
      </c>
      <c r="F615" s="498" t="s">
        <v>2028</v>
      </c>
      <c r="G615" s="429" t="s">
        <v>2029</v>
      </c>
      <c r="H615" s="429" t="s">
        <v>2030</v>
      </c>
      <c r="I615" s="429" t="s">
        <v>748</v>
      </c>
      <c r="J615" s="519" t="s">
        <v>696</v>
      </c>
      <c r="K615" s="521">
        <v>3</v>
      </c>
      <c r="L615" s="521">
        <v>4</v>
      </c>
      <c r="M615" s="522">
        <v>28467</v>
      </c>
      <c r="N615" s="521">
        <v>0</v>
      </c>
      <c r="O615" s="521">
        <v>0</v>
      </c>
      <c r="P615" s="523">
        <v>0</v>
      </c>
    </row>
    <row r="616" spans="1:16" x14ac:dyDescent="0.2">
      <c r="A616" s="518" t="s">
        <v>694</v>
      </c>
      <c r="B616" s="519" t="s">
        <v>695</v>
      </c>
      <c r="C616" s="519" t="s">
        <v>765</v>
      </c>
      <c r="D616" s="519" t="s">
        <v>766</v>
      </c>
      <c r="E616" s="520">
        <v>15600</v>
      </c>
      <c r="F616" s="498" t="s">
        <v>2031</v>
      </c>
      <c r="G616" s="429" t="s">
        <v>2032</v>
      </c>
      <c r="H616" s="429" t="s">
        <v>2033</v>
      </c>
      <c r="I616" s="429" t="s">
        <v>700</v>
      </c>
      <c r="J616" s="519" t="s">
        <v>766</v>
      </c>
      <c r="K616" s="521">
        <v>0</v>
      </c>
      <c r="L616" s="521">
        <v>0</v>
      </c>
      <c r="M616" s="522">
        <v>0</v>
      </c>
      <c r="N616" s="521">
        <v>1</v>
      </c>
      <c r="O616" s="521">
        <v>0</v>
      </c>
      <c r="P616" s="523">
        <v>11440</v>
      </c>
    </row>
    <row r="617" spans="1:16" x14ac:dyDescent="0.2">
      <c r="A617" s="518" t="s">
        <v>694</v>
      </c>
      <c r="B617" s="519" t="s">
        <v>695</v>
      </c>
      <c r="C617" s="519" t="s">
        <v>111</v>
      </c>
      <c r="D617" s="519" t="s">
        <v>696</v>
      </c>
      <c r="E617" s="520">
        <v>9000</v>
      </c>
      <c r="F617" s="498" t="s">
        <v>2034</v>
      </c>
      <c r="G617" s="429" t="s">
        <v>2035</v>
      </c>
      <c r="H617" s="429" t="s">
        <v>703</v>
      </c>
      <c r="I617" s="429" t="s">
        <v>700</v>
      </c>
      <c r="J617" s="519" t="s">
        <v>696</v>
      </c>
      <c r="K617" s="521">
        <v>4</v>
      </c>
      <c r="L617" s="521">
        <v>12</v>
      </c>
      <c r="M617" s="522">
        <v>108470</v>
      </c>
      <c r="N617" s="521">
        <v>1</v>
      </c>
      <c r="O617" s="521">
        <v>2</v>
      </c>
      <c r="P617" s="523">
        <v>18900</v>
      </c>
    </row>
    <row r="618" spans="1:16" x14ac:dyDescent="0.2">
      <c r="A618" s="518" t="s">
        <v>694</v>
      </c>
      <c r="B618" s="519" t="s">
        <v>695</v>
      </c>
      <c r="C618" s="519" t="s">
        <v>111</v>
      </c>
      <c r="D618" s="519" t="s">
        <v>723</v>
      </c>
      <c r="E618" s="520">
        <v>2500</v>
      </c>
      <c r="F618" s="498" t="s">
        <v>2036</v>
      </c>
      <c r="G618" s="429" t="s">
        <v>2037</v>
      </c>
      <c r="H618" s="429"/>
      <c r="I618" s="429" t="s">
        <v>726</v>
      </c>
      <c r="J618" s="519" t="s">
        <v>723</v>
      </c>
      <c r="K618" s="521">
        <v>4</v>
      </c>
      <c r="L618" s="521">
        <v>12</v>
      </c>
      <c r="M618" s="522">
        <v>27583</v>
      </c>
      <c r="N618" s="521">
        <v>2</v>
      </c>
      <c r="O618" s="521">
        <v>6</v>
      </c>
      <c r="P618" s="523">
        <v>15000</v>
      </c>
    </row>
    <row r="619" spans="1:16" x14ac:dyDescent="0.2">
      <c r="A619" s="518" t="s">
        <v>694</v>
      </c>
      <c r="B619" s="519" t="s">
        <v>695</v>
      </c>
      <c r="C619" s="519" t="s">
        <v>111</v>
      </c>
      <c r="D619" s="519" t="s">
        <v>696</v>
      </c>
      <c r="E619" s="520">
        <v>10000</v>
      </c>
      <c r="F619" s="498" t="s">
        <v>2038</v>
      </c>
      <c r="G619" s="429" t="s">
        <v>2039</v>
      </c>
      <c r="H619" s="429" t="s">
        <v>769</v>
      </c>
      <c r="I619" s="429" t="s">
        <v>700</v>
      </c>
      <c r="J619" s="519" t="s">
        <v>696</v>
      </c>
      <c r="K619" s="521">
        <v>4</v>
      </c>
      <c r="L619" s="521">
        <v>12</v>
      </c>
      <c r="M619" s="522">
        <v>119503</v>
      </c>
      <c r="N619" s="521">
        <v>1</v>
      </c>
      <c r="O619" s="521">
        <v>6</v>
      </c>
      <c r="P619" s="523">
        <v>59083</v>
      </c>
    </row>
    <row r="620" spans="1:16" x14ac:dyDescent="0.2">
      <c r="A620" s="518" t="s">
        <v>694</v>
      </c>
      <c r="B620" s="519" t="s">
        <v>695</v>
      </c>
      <c r="C620" s="519" t="s">
        <v>111</v>
      </c>
      <c r="D620" s="519" t="s">
        <v>696</v>
      </c>
      <c r="E620" s="520">
        <v>9000</v>
      </c>
      <c r="F620" s="498" t="s">
        <v>2040</v>
      </c>
      <c r="G620" s="429" t="s">
        <v>2041</v>
      </c>
      <c r="H620" s="429" t="s">
        <v>2042</v>
      </c>
      <c r="I620" s="429" t="s">
        <v>748</v>
      </c>
      <c r="J620" s="519" t="s">
        <v>696</v>
      </c>
      <c r="K620" s="521">
        <v>4</v>
      </c>
      <c r="L620" s="521">
        <v>12</v>
      </c>
      <c r="M620" s="522">
        <v>108470</v>
      </c>
      <c r="N620" s="521">
        <v>2</v>
      </c>
      <c r="O620" s="521">
        <v>6</v>
      </c>
      <c r="P620" s="523">
        <v>53083</v>
      </c>
    </row>
    <row r="621" spans="1:16" x14ac:dyDescent="0.2">
      <c r="A621" s="518" t="s">
        <v>694</v>
      </c>
      <c r="B621" s="519" t="s">
        <v>695</v>
      </c>
      <c r="C621" s="519" t="s">
        <v>111</v>
      </c>
      <c r="D621" s="519" t="s">
        <v>723</v>
      </c>
      <c r="E621" s="520">
        <v>3500</v>
      </c>
      <c r="F621" s="498" t="s">
        <v>2043</v>
      </c>
      <c r="G621" s="429" t="s">
        <v>2044</v>
      </c>
      <c r="H621" s="429"/>
      <c r="I621" s="429" t="s">
        <v>726</v>
      </c>
      <c r="J621" s="519" t="s">
        <v>723</v>
      </c>
      <c r="K621" s="521">
        <v>0</v>
      </c>
      <c r="L621" s="521">
        <v>0</v>
      </c>
      <c r="M621" s="522">
        <v>0</v>
      </c>
      <c r="N621" s="521">
        <v>3</v>
      </c>
      <c r="O621" s="521">
        <v>5</v>
      </c>
      <c r="P621" s="523">
        <v>19483</v>
      </c>
    </row>
    <row r="622" spans="1:16" x14ac:dyDescent="0.2">
      <c r="A622" s="518" t="s">
        <v>694</v>
      </c>
      <c r="B622" s="519" t="s">
        <v>695</v>
      </c>
      <c r="C622" s="519" t="s">
        <v>111</v>
      </c>
      <c r="D622" s="519" t="s">
        <v>723</v>
      </c>
      <c r="E622" s="520">
        <v>2500</v>
      </c>
      <c r="F622" s="498" t="s">
        <v>2043</v>
      </c>
      <c r="G622" s="429" t="s">
        <v>2044</v>
      </c>
      <c r="H622" s="429"/>
      <c r="I622" s="429" t="s">
        <v>726</v>
      </c>
      <c r="J622" s="519" t="s">
        <v>723</v>
      </c>
      <c r="K622" s="521">
        <v>5</v>
      </c>
      <c r="L622" s="521">
        <v>12</v>
      </c>
      <c r="M622" s="522">
        <v>27583</v>
      </c>
      <c r="N622" s="521">
        <v>1</v>
      </c>
      <c r="O622" s="521">
        <v>0</v>
      </c>
      <c r="P622" s="523">
        <v>1083</v>
      </c>
    </row>
    <row r="623" spans="1:16" ht="22.5" x14ac:dyDescent="0.2">
      <c r="A623" s="518" t="s">
        <v>694</v>
      </c>
      <c r="B623" s="519" t="s">
        <v>695</v>
      </c>
      <c r="C623" s="519" t="s">
        <v>765</v>
      </c>
      <c r="D623" s="519" t="s">
        <v>766</v>
      </c>
      <c r="E623" s="520">
        <v>7027</v>
      </c>
      <c r="F623" s="498" t="s">
        <v>2045</v>
      </c>
      <c r="G623" s="429" t="s">
        <v>2046</v>
      </c>
      <c r="H623" s="429" t="s">
        <v>2047</v>
      </c>
      <c r="I623" s="429" t="s">
        <v>700</v>
      </c>
      <c r="J623" s="519" t="s">
        <v>766</v>
      </c>
      <c r="K623" s="521">
        <v>1</v>
      </c>
      <c r="L623" s="521">
        <v>2</v>
      </c>
      <c r="M623" s="522">
        <v>14054</v>
      </c>
      <c r="N623" s="521">
        <v>0</v>
      </c>
      <c r="O623" s="521">
        <v>0</v>
      </c>
      <c r="P623" s="523">
        <v>0</v>
      </c>
    </row>
    <row r="624" spans="1:16" x14ac:dyDescent="0.2">
      <c r="A624" s="518" t="s">
        <v>694</v>
      </c>
      <c r="B624" s="519" t="s">
        <v>695</v>
      </c>
      <c r="C624" s="519" t="s">
        <v>111</v>
      </c>
      <c r="D624" s="519" t="s">
        <v>696</v>
      </c>
      <c r="E624" s="520">
        <v>10000</v>
      </c>
      <c r="F624" s="498" t="s">
        <v>2048</v>
      </c>
      <c r="G624" s="429" t="s">
        <v>2049</v>
      </c>
      <c r="H624" s="429" t="s">
        <v>712</v>
      </c>
      <c r="I624" s="429" t="s">
        <v>700</v>
      </c>
      <c r="J624" s="519" t="s">
        <v>696</v>
      </c>
      <c r="K624" s="521">
        <v>4</v>
      </c>
      <c r="L624" s="521">
        <v>12</v>
      </c>
      <c r="M624" s="522">
        <v>119503</v>
      </c>
      <c r="N624" s="521">
        <v>2</v>
      </c>
      <c r="O624" s="521">
        <v>6</v>
      </c>
      <c r="P624" s="523">
        <v>59083</v>
      </c>
    </row>
    <row r="625" spans="1:16" x14ac:dyDescent="0.2">
      <c r="A625" s="518" t="s">
        <v>694</v>
      </c>
      <c r="B625" s="519" t="s">
        <v>695</v>
      </c>
      <c r="C625" s="519" t="s">
        <v>111</v>
      </c>
      <c r="D625" s="519" t="s">
        <v>696</v>
      </c>
      <c r="E625" s="520">
        <v>6500</v>
      </c>
      <c r="F625" s="498" t="s">
        <v>2050</v>
      </c>
      <c r="G625" s="429" t="s">
        <v>2051</v>
      </c>
      <c r="H625" s="429" t="s">
        <v>703</v>
      </c>
      <c r="I625" s="429" t="s">
        <v>700</v>
      </c>
      <c r="J625" s="519" t="s">
        <v>696</v>
      </c>
      <c r="K625" s="521">
        <v>0</v>
      </c>
      <c r="L625" s="521">
        <v>0</v>
      </c>
      <c r="M625" s="522">
        <v>0</v>
      </c>
      <c r="N625" s="521">
        <v>2</v>
      </c>
      <c r="O625" s="521">
        <v>3</v>
      </c>
      <c r="P625" s="523">
        <v>24267</v>
      </c>
    </row>
    <row r="626" spans="1:16" x14ac:dyDescent="0.2">
      <c r="A626" s="518" t="s">
        <v>694</v>
      </c>
      <c r="B626" s="519" t="s">
        <v>695</v>
      </c>
      <c r="C626" s="519" t="s">
        <v>111</v>
      </c>
      <c r="D626" s="519" t="s">
        <v>696</v>
      </c>
      <c r="E626" s="520">
        <v>12000</v>
      </c>
      <c r="F626" s="498" t="s">
        <v>2052</v>
      </c>
      <c r="G626" s="429" t="s">
        <v>2053</v>
      </c>
      <c r="H626" s="429" t="s">
        <v>712</v>
      </c>
      <c r="I626" s="429" t="s">
        <v>700</v>
      </c>
      <c r="J626" s="519" t="s">
        <v>696</v>
      </c>
      <c r="K626" s="521">
        <v>0</v>
      </c>
      <c r="L626" s="521">
        <v>0</v>
      </c>
      <c r="M626" s="522">
        <v>0</v>
      </c>
      <c r="N626" s="521">
        <v>3</v>
      </c>
      <c r="O626" s="521">
        <v>5</v>
      </c>
      <c r="P626" s="523">
        <v>65883</v>
      </c>
    </row>
    <row r="627" spans="1:16" x14ac:dyDescent="0.2">
      <c r="A627" s="518" t="s">
        <v>694</v>
      </c>
      <c r="B627" s="519" t="s">
        <v>695</v>
      </c>
      <c r="C627" s="519" t="s">
        <v>111</v>
      </c>
      <c r="D627" s="519" t="s">
        <v>696</v>
      </c>
      <c r="E627" s="520">
        <v>12000</v>
      </c>
      <c r="F627" s="498" t="s">
        <v>2054</v>
      </c>
      <c r="G627" s="429" t="s">
        <v>2055</v>
      </c>
      <c r="H627" s="429" t="s">
        <v>769</v>
      </c>
      <c r="I627" s="429" t="s">
        <v>700</v>
      </c>
      <c r="J627" s="519" t="s">
        <v>696</v>
      </c>
      <c r="K627" s="521">
        <v>5</v>
      </c>
      <c r="L627" s="521">
        <v>12</v>
      </c>
      <c r="M627" s="522">
        <v>141570</v>
      </c>
      <c r="N627" s="521">
        <v>2</v>
      </c>
      <c r="O627" s="521">
        <v>6</v>
      </c>
      <c r="P627" s="523">
        <v>71083</v>
      </c>
    </row>
    <row r="628" spans="1:16" x14ac:dyDescent="0.2">
      <c r="A628" s="518" t="s">
        <v>694</v>
      </c>
      <c r="B628" s="519" t="s">
        <v>2056</v>
      </c>
      <c r="C628" s="519" t="s">
        <v>111</v>
      </c>
      <c r="D628" s="519" t="s">
        <v>696</v>
      </c>
      <c r="E628" s="520">
        <v>3000</v>
      </c>
      <c r="F628" s="498" t="s">
        <v>2057</v>
      </c>
      <c r="G628" s="429" t="s">
        <v>2058</v>
      </c>
      <c r="H628" s="429" t="s">
        <v>901</v>
      </c>
      <c r="I628" s="429" t="s">
        <v>700</v>
      </c>
      <c r="J628" s="519" t="s">
        <v>696</v>
      </c>
      <c r="K628" s="521">
        <v>7</v>
      </c>
      <c r="L628" s="521">
        <v>12</v>
      </c>
      <c r="M628" s="522">
        <v>33100</v>
      </c>
      <c r="N628" s="521">
        <v>0</v>
      </c>
      <c r="O628" s="521">
        <v>0</v>
      </c>
      <c r="P628" s="523">
        <v>0</v>
      </c>
    </row>
    <row r="629" spans="1:16" x14ac:dyDescent="0.2">
      <c r="A629" s="518" t="s">
        <v>694</v>
      </c>
      <c r="B629" s="519" t="s">
        <v>2056</v>
      </c>
      <c r="C629" s="519" t="s">
        <v>111</v>
      </c>
      <c r="D629" s="519" t="s">
        <v>718</v>
      </c>
      <c r="E629" s="520">
        <v>2000</v>
      </c>
      <c r="F629" s="498" t="s">
        <v>2059</v>
      </c>
      <c r="G629" s="429" t="s">
        <v>2060</v>
      </c>
      <c r="H629" s="429" t="s">
        <v>721</v>
      </c>
      <c r="I629" s="429" t="s">
        <v>1784</v>
      </c>
      <c r="J629" s="519" t="s">
        <v>718</v>
      </c>
      <c r="K629" s="521">
        <v>7</v>
      </c>
      <c r="L629" s="521">
        <v>12</v>
      </c>
      <c r="M629" s="522">
        <v>22067</v>
      </c>
      <c r="N629" s="521">
        <v>3</v>
      </c>
      <c r="O629" s="521">
        <v>6</v>
      </c>
      <c r="P629" s="523">
        <v>12000</v>
      </c>
    </row>
    <row r="630" spans="1:16" ht="22.5" x14ac:dyDescent="0.2">
      <c r="A630" s="518" t="s">
        <v>694</v>
      </c>
      <c r="B630" s="519" t="s">
        <v>2056</v>
      </c>
      <c r="C630" s="519" t="s">
        <v>111</v>
      </c>
      <c r="D630" s="519" t="s">
        <v>718</v>
      </c>
      <c r="E630" s="520">
        <v>2400</v>
      </c>
      <c r="F630" s="498" t="s">
        <v>2061</v>
      </c>
      <c r="G630" s="429" t="s">
        <v>2062</v>
      </c>
      <c r="H630" s="429" t="s">
        <v>871</v>
      </c>
      <c r="I630" s="429" t="s">
        <v>722</v>
      </c>
      <c r="J630" s="519" t="s">
        <v>718</v>
      </c>
      <c r="K630" s="521">
        <v>6</v>
      </c>
      <c r="L630" s="521">
        <v>12</v>
      </c>
      <c r="M630" s="522">
        <v>26480</v>
      </c>
      <c r="N630" s="521">
        <v>2</v>
      </c>
      <c r="O630" s="521">
        <v>6</v>
      </c>
      <c r="P630" s="523">
        <v>14400</v>
      </c>
    </row>
    <row r="631" spans="1:16" x14ac:dyDescent="0.2">
      <c r="A631" s="518" t="s">
        <v>694</v>
      </c>
      <c r="B631" s="519" t="s">
        <v>2056</v>
      </c>
      <c r="C631" s="519" t="s">
        <v>111</v>
      </c>
      <c r="D631" s="519" t="s">
        <v>696</v>
      </c>
      <c r="E631" s="520">
        <v>2000</v>
      </c>
      <c r="F631" s="498" t="s">
        <v>2063</v>
      </c>
      <c r="G631" s="429" t="s">
        <v>2064</v>
      </c>
      <c r="H631" s="429" t="s">
        <v>712</v>
      </c>
      <c r="I631" s="429" t="s">
        <v>700</v>
      </c>
      <c r="J631" s="519" t="s">
        <v>696</v>
      </c>
      <c r="K631" s="521">
        <v>1</v>
      </c>
      <c r="L631" s="521">
        <v>1</v>
      </c>
      <c r="M631" s="522">
        <v>3333</v>
      </c>
      <c r="N631" s="521">
        <v>0</v>
      </c>
      <c r="O631" s="521">
        <v>0</v>
      </c>
      <c r="P631" s="523">
        <v>0</v>
      </c>
    </row>
    <row r="632" spans="1:16" x14ac:dyDescent="0.2">
      <c r="A632" s="518" t="s">
        <v>694</v>
      </c>
      <c r="B632" s="519" t="s">
        <v>2056</v>
      </c>
      <c r="C632" s="519" t="s">
        <v>111</v>
      </c>
      <c r="D632" s="519" t="s">
        <v>696</v>
      </c>
      <c r="E632" s="520">
        <v>3500</v>
      </c>
      <c r="F632" s="498" t="s">
        <v>2065</v>
      </c>
      <c r="G632" s="429" t="s">
        <v>2066</v>
      </c>
      <c r="H632" s="429" t="s">
        <v>712</v>
      </c>
      <c r="I632" s="429" t="s">
        <v>700</v>
      </c>
      <c r="J632" s="519" t="s">
        <v>696</v>
      </c>
      <c r="K632" s="521">
        <v>6</v>
      </c>
      <c r="L632" s="521">
        <v>12</v>
      </c>
      <c r="M632" s="522">
        <v>38617</v>
      </c>
      <c r="N632" s="521">
        <v>3</v>
      </c>
      <c r="O632" s="521">
        <v>6</v>
      </c>
      <c r="P632" s="523">
        <v>21000</v>
      </c>
    </row>
    <row r="633" spans="1:16" ht="22.5" x14ac:dyDescent="0.2">
      <c r="A633" s="518" t="s">
        <v>694</v>
      </c>
      <c r="B633" s="519" t="s">
        <v>2056</v>
      </c>
      <c r="C633" s="519" t="s">
        <v>111</v>
      </c>
      <c r="D633" s="519" t="s">
        <v>696</v>
      </c>
      <c r="E633" s="520">
        <v>2000</v>
      </c>
      <c r="F633" s="498" t="s">
        <v>2067</v>
      </c>
      <c r="G633" s="429" t="s">
        <v>2068</v>
      </c>
      <c r="H633" s="429" t="s">
        <v>2069</v>
      </c>
      <c r="I633" s="429" t="s">
        <v>737</v>
      </c>
      <c r="J633" s="519" t="s">
        <v>696</v>
      </c>
      <c r="K633" s="521">
        <v>4</v>
      </c>
      <c r="L633" s="521">
        <v>12</v>
      </c>
      <c r="M633" s="522">
        <v>22067</v>
      </c>
      <c r="N633" s="521">
        <v>2</v>
      </c>
      <c r="O633" s="521">
        <v>6</v>
      </c>
      <c r="P633" s="523">
        <v>12000</v>
      </c>
    </row>
    <row r="634" spans="1:16" ht="22.5" x14ac:dyDescent="0.2">
      <c r="A634" s="518" t="s">
        <v>694</v>
      </c>
      <c r="B634" s="519" t="s">
        <v>2056</v>
      </c>
      <c r="C634" s="519" t="s">
        <v>111</v>
      </c>
      <c r="D634" s="519" t="s">
        <v>696</v>
      </c>
      <c r="E634" s="520">
        <v>4000</v>
      </c>
      <c r="F634" s="498" t="s">
        <v>2070</v>
      </c>
      <c r="G634" s="429" t="s">
        <v>2071</v>
      </c>
      <c r="H634" s="429" t="s">
        <v>699</v>
      </c>
      <c r="I634" s="429" t="s">
        <v>700</v>
      </c>
      <c r="J634" s="519" t="s">
        <v>696</v>
      </c>
      <c r="K634" s="521">
        <v>8</v>
      </c>
      <c r="L634" s="521">
        <v>12</v>
      </c>
      <c r="M634" s="522">
        <v>44133</v>
      </c>
      <c r="N634" s="521">
        <v>3</v>
      </c>
      <c r="O634" s="521">
        <v>6</v>
      </c>
      <c r="P634" s="523">
        <v>24000</v>
      </c>
    </row>
    <row r="635" spans="1:16" x14ac:dyDescent="0.2">
      <c r="A635" s="518" t="s">
        <v>694</v>
      </c>
      <c r="B635" s="519" t="s">
        <v>2056</v>
      </c>
      <c r="C635" s="519" t="s">
        <v>111</v>
      </c>
      <c r="D635" s="519" t="s">
        <v>718</v>
      </c>
      <c r="E635" s="520">
        <v>1900</v>
      </c>
      <c r="F635" s="498" t="s">
        <v>2072</v>
      </c>
      <c r="G635" s="429" t="s">
        <v>2073</v>
      </c>
      <c r="H635" s="429" t="s">
        <v>2074</v>
      </c>
      <c r="I635" s="429" t="s">
        <v>1084</v>
      </c>
      <c r="J635" s="519" t="s">
        <v>718</v>
      </c>
      <c r="K635" s="521">
        <v>1</v>
      </c>
      <c r="L635" s="521">
        <v>3</v>
      </c>
      <c r="M635" s="522">
        <v>5700</v>
      </c>
      <c r="N635" s="521">
        <v>0</v>
      </c>
      <c r="O635" s="521">
        <v>0</v>
      </c>
      <c r="P635" s="523">
        <v>0</v>
      </c>
    </row>
    <row r="636" spans="1:16" x14ac:dyDescent="0.2">
      <c r="A636" s="518" t="s">
        <v>694</v>
      </c>
      <c r="B636" s="519" t="s">
        <v>2056</v>
      </c>
      <c r="C636" s="519" t="s">
        <v>111</v>
      </c>
      <c r="D636" s="519" t="s">
        <v>109</v>
      </c>
      <c r="E636" s="520">
        <v>2500</v>
      </c>
      <c r="F636" s="498" t="s">
        <v>2075</v>
      </c>
      <c r="G636" s="429" t="s">
        <v>2076</v>
      </c>
      <c r="H636" s="429"/>
      <c r="I636" s="429"/>
      <c r="J636" s="519" t="s">
        <v>109</v>
      </c>
      <c r="K636" s="521">
        <v>4</v>
      </c>
      <c r="L636" s="521">
        <v>12</v>
      </c>
      <c r="M636" s="522">
        <v>27583</v>
      </c>
      <c r="N636" s="521">
        <v>2</v>
      </c>
      <c r="O636" s="521">
        <v>6</v>
      </c>
      <c r="P636" s="523">
        <v>15000</v>
      </c>
    </row>
    <row r="637" spans="1:16" x14ac:dyDescent="0.2">
      <c r="A637" s="518" t="s">
        <v>694</v>
      </c>
      <c r="B637" s="519" t="s">
        <v>2056</v>
      </c>
      <c r="C637" s="519" t="s">
        <v>111</v>
      </c>
      <c r="D637" s="519" t="s">
        <v>723</v>
      </c>
      <c r="E637" s="520">
        <v>1000</v>
      </c>
      <c r="F637" s="498" t="s">
        <v>2077</v>
      </c>
      <c r="G637" s="429" t="s">
        <v>2078</v>
      </c>
      <c r="H637" s="429"/>
      <c r="I637" s="429" t="s">
        <v>726</v>
      </c>
      <c r="J637" s="519" t="s">
        <v>723</v>
      </c>
      <c r="K637" s="521">
        <v>7</v>
      </c>
      <c r="L637" s="521">
        <v>12</v>
      </c>
      <c r="M637" s="522">
        <v>11033</v>
      </c>
      <c r="N637" s="521">
        <v>3</v>
      </c>
      <c r="O637" s="521">
        <v>6</v>
      </c>
      <c r="P637" s="523">
        <v>6000</v>
      </c>
    </row>
    <row r="638" spans="1:16" ht="33.75" x14ac:dyDescent="0.2">
      <c r="A638" s="518" t="s">
        <v>694</v>
      </c>
      <c r="B638" s="519" t="s">
        <v>2056</v>
      </c>
      <c r="C638" s="519" t="s">
        <v>111</v>
      </c>
      <c r="D638" s="519" t="s">
        <v>696</v>
      </c>
      <c r="E638" s="520">
        <v>2000</v>
      </c>
      <c r="F638" s="498" t="s">
        <v>2079</v>
      </c>
      <c r="G638" s="429" t="s">
        <v>2080</v>
      </c>
      <c r="H638" s="429" t="s">
        <v>1266</v>
      </c>
      <c r="I638" s="429" t="s">
        <v>748</v>
      </c>
      <c r="J638" s="519" t="s">
        <v>696</v>
      </c>
      <c r="K638" s="521">
        <v>7</v>
      </c>
      <c r="L638" s="521">
        <v>12</v>
      </c>
      <c r="M638" s="522">
        <v>22067</v>
      </c>
      <c r="N638" s="521">
        <v>3</v>
      </c>
      <c r="O638" s="521">
        <v>6</v>
      </c>
      <c r="P638" s="523">
        <v>12000</v>
      </c>
    </row>
    <row r="639" spans="1:16" ht="33.75" x14ac:dyDescent="0.2">
      <c r="A639" s="518" t="s">
        <v>694</v>
      </c>
      <c r="B639" s="519" t="s">
        <v>2056</v>
      </c>
      <c r="C639" s="519" t="s">
        <v>111</v>
      </c>
      <c r="D639" s="519" t="s">
        <v>718</v>
      </c>
      <c r="E639" s="520">
        <v>2100</v>
      </c>
      <c r="F639" s="498" t="s">
        <v>2081</v>
      </c>
      <c r="G639" s="429" t="s">
        <v>2082</v>
      </c>
      <c r="H639" s="429" t="s">
        <v>1266</v>
      </c>
      <c r="I639" s="429" t="s">
        <v>1073</v>
      </c>
      <c r="J639" s="519" t="s">
        <v>718</v>
      </c>
      <c r="K639" s="521">
        <v>6</v>
      </c>
      <c r="L639" s="521">
        <v>12</v>
      </c>
      <c r="M639" s="522">
        <v>23170</v>
      </c>
      <c r="N639" s="521">
        <v>2</v>
      </c>
      <c r="O639" s="521">
        <v>6</v>
      </c>
      <c r="P639" s="523">
        <v>12600</v>
      </c>
    </row>
    <row r="640" spans="1:16" x14ac:dyDescent="0.2">
      <c r="A640" s="518" t="s">
        <v>694</v>
      </c>
      <c r="B640" s="519" t="s">
        <v>2056</v>
      </c>
      <c r="C640" s="519" t="s">
        <v>111</v>
      </c>
      <c r="D640" s="519" t="s">
        <v>723</v>
      </c>
      <c r="E640" s="520">
        <v>2000</v>
      </c>
      <c r="F640" s="498" t="s">
        <v>2083</v>
      </c>
      <c r="G640" s="429" t="s">
        <v>2084</v>
      </c>
      <c r="H640" s="429"/>
      <c r="I640" s="429" t="s">
        <v>726</v>
      </c>
      <c r="J640" s="519" t="s">
        <v>723</v>
      </c>
      <c r="K640" s="521">
        <v>7</v>
      </c>
      <c r="L640" s="521">
        <v>12</v>
      </c>
      <c r="M640" s="522">
        <v>22067</v>
      </c>
      <c r="N640" s="521">
        <v>3</v>
      </c>
      <c r="O640" s="521">
        <v>6</v>
      </c>
      <c r="P640" s="523">
        <v>12000</v>
      </c>
    </row>
    <row r="641" spans="1:16" x14ac:dyDescent="0.2">
      <c r="A641" s="518" t="s">
        <v>694</v>
      </c>
      <c r="B641" s="519" t="s">
        <v>2056</v>
      </c>
      <c r="C641" s="519" t="s">
        <v>111</v>
      </c>
      <c r="D641" s="519" t="s">
        <v>718</v>
      </c>
      <c r="E641" s="520">
        <v>2000</v>
      </c>
      <c r="F641" s="498" t="s">
        <v>2085</v>
      </c>
      <c r="G641" s="429" t="s">
        <v>2086</v>
      </c>
      <c r="H641" s="429" t="s">
        <v>721</v>
      </c>
      <c r="I641" s="429" t="s">
        <v>1281</v>
      </c>
      <c r="J641" s="519" t="s">
        <v>718</v>
      </c>
      <c r="K641" s="521">
        <v>7</v>
      </c>
      <c r="L641" s="521">
        <v>12</v>
      </c>
      <c r="M641" s="522">
        <v>22067</v>
      </c>
      <c r="N641" s="521">
        <v>3</v>
      </c>
      <c r="O641" s="521">
        <v>6</v>
      </c>
      <c r="P641" s="523">
        <v>12000</v>
      </c>
    </row>
    <row r="642" spans="1:16" x14ac:dyDescent="0.2">
      <c r="A642" s="518" t="s">
        <v>694</v>
      </c>
      <c r="B642" s="519" t="s">
        <v>2056</v>
      </c>
      <c r="C642" s="519" t="s">
        <v>111</v>
      </c>
      <c r="D642" s="519" t="s">
        <v>718</v>
      </c>
      <c r="E642" s="520">
        <v>4260</v>
      </c>
      <c r="F642" s="498" t="s">
        <v>2087</v>
      </c>
      <c r="G642" s="429" t="s">
        <v>2088</v>
      </c>
      <c r="H642" s="429" t="s">
        <v>1210</v>
      </c>
      <c r="I642" s="429" t="s">
        <v>1079</v>
      </c>
      <c r="J642" s="519" t="s">
        <v>718</v>
      </c>
      <c r="K642" s="521">
        <v>4</v>
      </c>
      <c r="L642" s="521">
        <v>12</v>
      </c>
      <c r="M642" s="522">
        <v>47002</v>
      </c>
      <c r="N642" s="521">
        <v>2</v>
      </c>
      <c r="O642" s="521">
        <v>6</v>
      </c>
      <c r="P642" s="523">
        <v>25560</v>
      </c>
    </row>
    <row r="643" spans="1:16" x14ac:dyDescent="0.2">
      <c r="A643" s="518" t="s">
        <v>694</v>
      </c>
      <c r="B643" s="519" t="s">
        <v>2056</v>
      </c>
      <c r="C643" s="519" t="s">
        <v>111</v>
      </c>
      <c r="D643" s="519" t="s">
        <v>696</v>
      </c>
      <c r="E643" s="520">
        <v>2500</v>
      </c>
      <c r="F643" s="498" t="s">
        <v>2089</v>
      </c>
      <c r="G643" s="429" t="s">
        <v>2090</v>
      </c>
      <c r="H643" s="429" t="s">
        <v>1210</v>
      </c>
      <c r="I643" s="429" t="s">
        <v>748</v>
      </c>
      <c r="J643" s="519" t="s">
        <v>696</v>
      </c>
      <c r="K643" s="521">
        <v>5</v>
      </c>
      <c r="L643" s="521">
        <v>12</v>
      </c>
      <c r="M643" s="522">
        <v>27583</v>
      </c>
      <c r="N643" s="521">
        <v>2</v>
      </c>
      <c r="O643" s="521">
        <v>6</v>
      </c>
      <c r="P643" s="523">
        <v>15000</v>
      </c>
    </row>
    <row r="644" spans="1:16" x14ac:dyDescent="0.2">
      <c r="A644" s="518" t="s">
        <v>694</v>
      </c>
      <c r="B644" s="519" t="s">
        <v>2056</v>
      </c>
      <c r="C644" s="519" t="s">
        <v>111</v>
      </c>
      <c r="D644" s="519" t="s">
        <v>696</v>
      </c>
      <c r="E644" s="520">
        <v>3500</v>
      </c>
      <c r="F644" s="498" t="s">
        <v>2091</v>
      </c>
      <c r="G644" s="429" t="s">
        <v>2092</v>
      </c>
      <c r="H644" s="429" t="s">
        <v>787</v>
      </c>
      <c r="I644" s="429" t="s">
        <v>700</v>
      </c>
      <c r="J644" s="519" t="s">
        <v>696</v>
      </c>
      <c r="K644" s="521">
        <v>7</v>
      </c>
      <c r="L644" s="521">
        <v>12</v>
      </c>
      <c r="M644" s="522">
        <v>38617</v>
      </c>
      <c r="N644" s="521">
        <v>3</v>
      </c>
      <c r="O644" s="521">
        <v>6</v>
      </c>
      <c r="P644" s="523">
        <v>21000</v>
      </c>
    </row>
    <row r="645" spans="1:16" ht="33.75" x14ac:dyDescent="0.2">
      <c r="A645" s="518" t="s">
        <v>694</v>
      </c>
      <c r="B645" s="519" t="s">
        <v>2056</v>
      </c>
      <c r="C645" s="519" t="s">
        <v>111</v>
      </c>
      <c r="D645" s="519" t="s">
        <v>696</v>
      </c>
      <c r="E645" s="520">
        <v>2000</v>
      </c>
      <c r="F645" s="498" t="s">
        <v>2093</v>
      </c>
      <c r="G645" s="429" t="s">
        <v>2094</v>
      </c>
      <c r="H645" s="429" t="s">
        <v>2095</v>
      </c>
      <c r="I645" s="429" t="s">
        <v>700</v>
      </c>
      <c r="J645" s="519" t="s">
        <v>696</v>
      </c>
      <c r="K645" s="521">
        <v>6</v>
      </c>
      <c r="L645" s="521">
        <v>12</v>
      </c>
      <c r="M645" s="522">
        <v>22067</v>
      </c>
      <c r="N645" s="521">
        <v>2</v>
      </c>
      <c r="O645" s="521">
        <v>6</v>
      </c>
      <c r="P645" s="523">
        <v>12000</v>
      </c>
    </row>
    <row r="646" spans="1:16" ht="22.5" x14ac:dyDescent="0.2">
      <c r="A646" s="518" t="s">
        <v>694</v>
      </c>
      <c r="B646" s="519" t="s">
        <v>2056</v>
      </c>
      <c r="C646" s="519" t="s">
        <v>111</v>
      </c>
      <c r="D646" s="519" t="s">
        <v>696</v>
      </c>
      <c r="E646" s="520">
        <v>2000</v>
      </c>
      <c r="F646" s="498" t="s">
        <v>2096</v>
      </c>
      <c r="G646" s="429" t="s">
        <v>2097</v>
      </c>
      <c r="H646" s="429" t="s">
        <v>2098</v>
      </c>
      <c r="I646" s="429" t="s">
        <v>748</v>
      </c>
      <c r="J646" s="519" t="s">
        <v>696</v>
      </c>
      <c r="K646" s="521">
        <v>7</v>
      </c>
      <c r="L646" s="521">
        <v>12</v>
      </c>
      <c r="M646" s="522">
        <v>22067</v>
      </c>
      <c r="N646" s="521">
        <v>3</v>
      </c>
      <c r="O646" s="521">
        <v>6</v>
      </c>
      <c r="P646" s="523">
        <v>12000</v>
      </c>
    </row>
    <row r="647" spans="1:16" x14ac:dyDescent="0.2">
      <c r="A647" s="518" t="s">
        <v>694</v>
      </c>
      <c r="B647" s="519" t="s">
        <v>2056</v>
      </c>
      <c r="C647" s="519" t="s">
        <v>111</v>
      </c>
      <c r="D647" s="519" t="s">
        <v>718</v>
      </c>
      <c r="E647" s="520">
        <v>2000</v>
      </c>
      <c r="F647" s="498" t="s">
        <v>2099</v>
      </c>
      <c r="G647" s="429" t="s">
        <v>2100</v>
      </c>
      <c r="H647" s="429"/>
      <c r="I647" s="429" t="s">
        <v>722</v>
      </c>
      <c r="J647" s="519" t="s">
        <v>718</v>
      </c>
      <c r="K647" s="521">
        <v>7</v>
      </c>
      <c r="L647" s="521">
        <v>12</v>
      </c>
      <c r="M647" s="522">
        <v>22067</v>
      </c>
      <c r="N647" s="521">
        <v>3</v>
      </c>
      <c r="O647" s="521">
        <v>6</v>
      </c>
      <c r="P647" s="523">
        <v>12000</v>
      </c>
    </row>
    <row r="648" spans="1:16" x14ac:dyDescent="0.2">
      <c r="A648" s="518" t="s">
        <v>694</v>
      </c>
      <c r="B648" s="519" t="s">
        <v>2056</v>
      </c>
      <c r="C648" s="519" t="s">
        <v>111</v>
      </c>
      <c r="D648" s="519" t="s">
        <v>696</v>
      </c>
      <c r="E648" s="520">
        <v>2000</v>
      </c>
      <c r="F648" s="498" t="s">
        <v>2101</v>
      </c>
      <c r="G648" s="429" t="s">
        <v>2102</v>
      </c>
      <c r="H648" s="429" t="s">
        <v>712</v>
      </c>
      <c r="I648" s="429" t="s">
        <v>700</v>
      </c>
      <c r="J648" s="519" t="s">
        <v>696</v>
      </c>
      <c r="K648" s="521">
        <v>7</v>
      </c>
      <c r="L648" s="521">
        <v>12</v>
      </c>
      <c r="M648" s="522">
        <v>22067</v>
      </c>
      <c r="N648" s="521">
        <v>3</v>
      </c>
      <c r="O648" s="521">
        <v>6</v>
      </c>
      <c r="P648" s="523">
        <v>12000</v>
      </c>
    </row>
    <row r="649" spans="1:16" x14ac:dyDescent="0.2">
      <c r="A649" s="518" t="s">
        <v>694</v>
      </c>
      <c r="B649" s="519" t="s">
        <v>2056</v>
      </c>
      <c r="C649" s="519" t="s">
        <v>111</v>
      </c>
      <c r="D649" s="519" t="s">
        <v>718</v>
      </c>
      <c r="E649" s="520">
        <v>1800</v>
      </c>
      <c r="F649" s="498" t="s">
        <v>2103</v>
      </c>
      <c r="G649" s="429" t="s">
        <v>2104</v>
      </c>
      <c r="H649" s="429"/>
      <c r="I649" s="429" t="s">
        <v>2105</v>
      </c>
      <c r="J649" s="519" t="s">
        <v>718</v>
      </c>
      <c r="K649" s="521">
        <v>7</v>
      </c>
      <c r="L649" s="521">
        <v>12</v>
      </c>
      <c r="M649" s="522">
        <v>19860</v>
      </c>
      <c r="N649" s="521">
        <v>3</v>
      </c>
      <c r="O649" s="521">
        <v>6</v>
      </c>
      <c r="P649" s="523">
        <v>10800</v>
      </c>
    </row>
    <row r="650" spans="1:16" x14ac:dyDescent="0.2">
      <c r="A650" s="518" t="s">
        <v>694</v>
      </c>
      <c r="B650" s="519" t="s">
        <v>2056</v>
      </c>
      <c r="C650" s="519" t="s">
        <v>111</v>
      </c>
      <c r="D650" s="519" t="s">
        <v>723</v>
      </c>
      <c r="E650" s="520">
        <v>2200</v>
      </c>
      <c r="F650" s="498" t="s">
        <v>2106</v>
      </c>
      <c r="G650" s="429" t="s">
        <v>2107</v>
      </c>
      <c r="H650" s="429"/>
      <c r="I650" s="429" t="s">
        <v>1416</v>
      </c>
      <c r="J650" s="519" t="s">
        <v>723</v>
      </c>
      <c r="K650" s="521">
        <v>6</v>
      </c>
      <c r="L650" s="521">
        <v>12</v>
      </c>
      <c r="M650" s="522">
        <v>24273</v>
      </c>
      <c r="N650" s="521">
        <v>2</v>
      </c>
      <c r="O650" s="521">
        <v>6</v>
      </c>
      <c r="P650" s="523">
        <v>13200</v>
      </c>
    </row>
    <row r="651" spans="1:16" x14ac:dyDescent="0.2">
      <c r="A651" s="518" t="s">
        <v>694</v>
      </c>
      <c r="B651" s="519" t="s">
        <v>2056</v>
      </c>
      <c r="C651" s="519" t="s">
        <v>111</v>
      </c>
      <c r="D651" s="519" t="s">
        <v>696</v>
      </c>
      <c r="E651" s="520">
        <v>2000</v>
      </c>
      <c r="F651" s="498" t="s">
        <v>2108</v>
      </c>
      <c r="G651" s="429" t="s">
        <v>2109</v>
      </c>
      <c r="H651" s="429" t="s">
        <v>1078</v>
      </c>
      <c r="I651" s="429" t="s">
        <v>748</v>
      </c>
      <c r="J651" s="519" t="s">
        <v>696</v>
      </c>
      <c r="K651" s="521">
        <v>7</v>
      </c>
      <c r="L651" s="521">
        <v>12</v>
      </c>
      <c r="M651" s="522">
        <v>22067</v>
      </c>
      <c r="N651" s="521">
        <v>3</v>
      </c>
      <c r="O651" s="521">
        <v>6</v>
      </c>
      <c r="P651" s="523">
        <v>12000</v>
      </c>
    </row>
    <row r="652" spans="1:16" x14ac:dyDescent="0.2">
      <c r="A652" s="518" t="s">
        <v>694</v>
      </c>
      <c r="B652" s="519" t="s">
        <v>2056</v>
      </c>
      <c r="C652" s="519" t="s">
        <v>111</v>
      </c>
      <c r="D652" s="519" t="s">
        <v>723</v>
      </c>
      <c r="E652" s="520">
        <v>1700</v>
      </c>
      <c r="F652" s="498" t="s">
        <v>2110</v>
      </c>
      <c r="G652" s="429" t="s">
        <v>2111</v>
      </c>
      <c r="H652" s="429"/>
      <c r="I652" s="429" t="s">
        <v>726</v>
      </c>
      <c r="J652" s="519" t="s">
        <v>723</v>
      </c>
      <c r="K652" s="521">
        <v>5</v>
      </c>
      <c r="L652" s="521">
        <v>12</v>
      </c>
      <c r="M652" s="522">
        <v>18757</v>
      </c>
      <c r="N652" s="521">
        <v>2</v>
      </c>
      <c r="O652" s="521">
        <v>6</v>
      </c>
      <c r="P652" s="523">
        <v>10200</v>
      </c>
    </row>
    <row r="653" spans="1:16" x14ac:dyDescent="0.2">
      <c r="A653" s="518" t="s">
        <v>694</v>
      </c>
      <c r="B653" s="519" t="s">
        <v>2056</v>
      </c>
      <c r="C653" s="519" t="s">
        <v>111</v>
      </c>
      <c r="D653" s="519" t="s">
        <v>718</v>
      </c>
      <c r="E653" s="520">
        <v>2000</v>
      </c>
      <c r="F653" s="498" t="s">
        <v>2112</v>
      </c>
      <c r="G653" s="429" t="s">
        <v>2113</v>
      </c>
      <c r="H653" s="429" t="s">
        <v>1078</v>
      </c>
      <c r="I653" s="429" t="s">
        <v>1079</v>
      </c>
      <c r="J653" s="519" t="s">
        <v>718</v>
      </c>
      <c r="K653" s="521">
        <v>4</v>
      </c>
      <c r="L653" s="521">
        <v>12</v>
      </c>
      <c r="M653" s="522">
        <v>22067</v>
      </c>
      <c r="N653" s="521">
        <v>2</v>
      </c>
      <c r="O653" s="521">
        <v>6</v>
      </c>
      <c r="P653" s="523">
        <v>12000</v>
      </c>
    </row>
    <row r="654" spans="1:16" x14ac:dyDescent="0.2">
      <c r="A654" s="518" t="s">
        <v>694</v>
      </c>
      <c r="B654" s="519" t="s">
        <v>2056</v>
      </c>
      <c r="C654" s="519" t="s">
        <v>111</v>
      </c>
      <c r="D654" s="519" t="s">
        <v>718</v>
      </c>
      <c r="E654" s="520">
        <v>2000</v>
      </c>
      <c r="F654" s="498" t="s">
        <v>2114</v>
      </c>
      <c r="G654" s="429" t="s">
        <v>2115</v>
      </c>
      <c r="H654" s="429" t="s">
        <v>787</v>
      </c>
      <c r="I654" s="429" t="s">
        <v>1544</v>
      </c>
      <c r="J654" s="519" t="s">
        <v>718</v>
      </c>
      <c r="K654" s="521">
        <v>7</v>
      </c>
      <c r="L654" s="521">
        <v>12</v>
      </c>
      <c r="M654" s="522">
        <v>22067</v>
      </c>
      <c r="N654" s="521">
        <v>3</v>
      </c>
      <c r="O654" s="521">
        <v>6</v>
      </c>
      <c r="P654" s="523">
        <v>12000</v>
      </c>
    </row>
    <row r="655" spans="1:16" ht="22.5" x14ac:dyDescent="0.2">
      <c r="A655" s="518" t="s">
        <v>694</v>
      </c>
      <c r="B655" s="519" t="s">
        <v>2056</v>
      </c>
      <c r="C655" s="519" t="s">
        <v>111</v>
      </c>
      <c r="D655" s="519" t="s">
        <v>696</v>
      </c>
      <c r="E655" s="520">
        <v>4000</v>
      </c>
      <c r="F655" s="498" t="s">
        <v>1412</v>
      </c>
      <c r="G655" s="429" t="s">
        <v>1413</v>
      </c>
      <c r="H655" s="429" t="s">
        <v>1095</v>
      </c>
      <c r="I655" s="429" t="s">
        <v>748</v>
      </c>
      <c r="J655" s="519" t="s">
        <v>696</v>
      </c>
      <c r="K655" s="521">
        <v>5</v>
      </c>
      <c r="L655" s="521">
        <v>12</v>
      </c>
      <c r="M655" s="522">
        <v>44133</v>
      </c>
      <c r="N655" s="521">
        <v>1</v>
      </c>
      <c r="O655" s="521">
        <v>0</v>
      </c>
      <c r="P655" s="523">
        <v>1733</v>
      </c>
    </row>
    <row r="656" spans="1:16" x14ac:dyDescent="0.2">
      <c r="A656" s="518" t="s">
        <v>694</v>
      </c>
      <c r="B656" s="519" t="s">
        <v>2056</v>
      </c>
      <c r="C656" s="519" t="s">
        <v>111</v>
      </c>
      <c r="D656" s="519" t="s">
        <v>723</v>
      </c>
      <c r="E656" s="520">
        <v>2000</v>
      </c>
      <c r="F656" s="498" t="s">
        <v>2116</v>
      </c>
      <c r="G656" s="429" t="s">
        <v>2117</v>
      </c>
      <c r="H656" s="429"/>
      <c r="I656" s="429" t="s">
        <v>726</v>
      </c>
      <c r="J656" s="519" t="s">
        <v>723</v>
      </c>
      <c r="K656" s="521">
        <v>6</v>
      </c>
      <c r="L656" s="521">
        <v>12</v>
      </c>
      <c r="M656" s="522">
        <v>22067</v>
      </c>
      <c r="N656" s="521">
        <v>2</v>
      </c>
      <c r="O656" s="521">
        <v>6</v>
      </c>
      <c r="P656" s="523">
        <v>12000</v>
      </c>
    </row>
    <row r="657" spans="1:16" x14ac:dyDescent="0.2">
      <c r="A657" s="518" t="s">
        <v>694</v>
      </c>
      <c r="B657" s="519" t="s">
        <v>2056</v>
      </c>
      <c r="C657" s="519" t="s">
        <v>111</v>
      </c>
      <c r="D657" s="519" t="s">
        <v>696</v>
      </c>
      <c r="E657" s="520">
        <v>2000</v>
      </c>
      <c r="F657" s="498" t="s">
        <v>2118</v>
      </c>
      <c r="G657" s="429" t="s">
        <v>2119</v>
      </c>
      <c r="H657" s="429" t="s">
        <v>712</v>
      </c>
      <c r="I657" s="429" t="s">
        <v>700</v>
      </c>
      <c r="J657" s="519" t="s">
        <v>696</v>
      </c>
      <c r="K657" s="521">
        <v>4</v>
      </c>
      <c r="L657" s="521">
        <v>6</v>
      </c>
      <c r="M657" s="522">
        <v>12000</v>
      </c>
      <c r="N657" s="521">
        <v>0</v>
      </c>
      <c r="O657" s="521">
        <v>0</v>
      </c>
      <c r="P657" s="523">
        <v>0</v>
      </c>
    </row>
    <row r="658" spans="1:16" x14ac:dyDescent="0.2">
      <c r="A658" s="518" t="s">
        <v>694</v>
      </c>
      <c r="B658" s="519" t="s">
        <v>2056</v>
      </c>
      <c r="C658" s="519" t="s">
        <v>111</v>
      </c>
      <c r="D658" s="519" t="s">
        <v>723</v>
      </c>
      <c r="E658" s="520">
        <v>1300</v>
      </c>
      <c r="F658" s="498" t="s">
        <v>2120</v>
      </c>
      <c r="G658" s="429" t="s">
        <v>2121</v>
      </c>
      <c r="H658" s="429"/>
      <c r="I658" s="429" t="s">
        <v>726</v>
      </c>
      <c r="J658" s="519" t="s">
        <v>723</v>
      </c>
      <c r="K658" s="521">
        <v>4</v>
      </c>
      <c r="L658" s="521">
        <v>12</v>
      </c>
      <c r="M658" s="522">
        <v>14343</v>
      </c>
      <c r="N658" s="521">
        <v>2</v>
      </c>
      <c r="O658" s="521">
        <v>6</v>
      </c>
      <c r="P658" s="523">
        <v>7800</v>
      </c>
    </row>
    <row r="659" spans="1:16" ht="22.5" x14ac:dyDescent="0.2">
      <c r="A659" s="518" t="s">
        <v>694</v>
      </c>
      <c r="B659" s="519" t="s">
        <v>2056</v>
      </c>
      <c r="C659" s="519" t="s">
        <v>111</v>
      </c>
      <c r="D659" s="519" t="s">
        <v>718</v>
      </c>
      <c r="E659" s="520">
        <v>2000</v>
      </c>
      <c r="F659" s="498" t="s">
        <v>1430</v>
      </c>
      <c r="G659" s="429" t="s">
        <v>1431</v>
      </c>
      <c r="H659" s="429" t="s">
        <v>871</v>
      </c>
      <c r="I659" s="429" t="s">
        <v>722</v>
      </c>
      <c r="J659" s="519" t="s">
        <v>718</v>
      </c>
      <c r="K659" s="521">
        <v>6</v>
      </c>
      <c r="L659" s="521">
        <v>12</v>
      </c>
      <c r="M659" s="522">
        <v>22067</v>
      </c>
      <c r="N659" s="521">
        <v>1</v>
      </c>
      <c r="O659" s="521">
        <v>0</v>
      </c>
      <c r="P659" s="523">
        <v>1067</v>
      </c>
    </row>
    <row r="660" spans="1:16" x14ac:dyDescent="0.2">
      <c r="A660" s="518" t="s">
        <v>694</v>
      </c>
      <c r="B660" s="519" t="s">
        <v>2056</v>
      </c>
      <c r="C660" s="519" t="s">
        <v>111</v>
      </c>
      <c r="D660" s="519" t="s">
        <v>723</v>
      </c>
      <c r="E660" s="520">
        <v>2000</v>
      </c>
      <c r="F660" s="498" t="s">
        <v>2122</v>
      </c>
      <c r="G660" s="429" t="s">
        <v>2123</v>
      </c>
      <c r="H660" s="429"/>
      <c r="I660" s="429" t="s">
        <v>726</v>
      </c>
      <c r="J660" s="519" t="s">
        <v>723</v>
      </c>
      <c r="K660" s="521">
        <v>6</v>
      </c>
      <c r="L660" s="521">
        <v>12</v>
      </c>
      <c r="M660" s="522">
        <v>22067</v>
      </c>
      <c r="N660" s="521">
        <v>2</v>
      </c>
      <c r="O660" s="521">
        <v>6</v>
      </c>
      <c r="P660" s="523">
        <v>12000</v>
      </c>
    </row>
    <row r="661" spans="1:16" ht="22.5" x14ac:dyDescent="0.2">
      <c r="A661" s="518" t="s">
        <v>694</v>
      </c>
      <c r="B661" s="519" t="s">
        <v>2056</v>
      </c>
      <c r="C661" s="519" t="s">
        <v>111</v>
      </c>
      <c r="D661" s="519" t="s">
        <v>718</v>
      </c>
      <c r="E661" s="520">
        <v>1500</v>
      </c>
      <c r="F661" s="498" t="s">
        <v>2124</v>
      </c>
      <c r="G661" s="429" t="s">
        <v>2125</v>
      </c>
      <c r="H661" s="429" t="s">
        <v>757</v>
      </c>
      <c r="I661" s="429" t="s">
        <v>891</v>
      </c>
      <c r="J661" s="519" t="s">
        <v>718</v>
      </c>
      <c r="K661" s="521">
        <v>7</v>
      </c>
      <c r="L661" s="521">
        <v>12</v>
      </c>
      <c r="M661" s="522">
        <v>16550</v>
      </c>
      <c r="N661" s="521">
        <v>3</v>
      </c>
      <c r="O661" s="521">
        <v>6</v>
      </c>
      <c r="P661" s="523">
        <v>9000</v>
      </c>
    </row>
    <row r="662" spans="1:16" x14ac:dyDescent="0.2">
      <c r="A662" s="518" t="s">
        <v>694</v>
      </c>
      <c r="B662" s="519" t="s">
        <v>2056</v>
      </c>
      <c r="C662" s="519" t="s">
        <v>111</v>
      </c>
      <c r="D662" s="519" t="s">
        <v>723</v>
      </c>
      <c r="E662" s="520">
        <v>1200</v>
      </c>
      <c r="F662" s="498" t="s">
        <v>2126</v>
      </c>
      <c r="G662" s="429" t="s">
        <v>2127</v>
      </c>
      <c r="H662" s="429"/>
      <c r="I662" s="429" t="s">
        <v>726</v>
      </c>
      <c r="J662" s="519" t="s">
        <v>723</v>
      </c>
      <c r="K662" s="521">
        <v>4</v>
      </c>
      <c r="L662" s="521">
        <v>12</v>
      </c>
      <c r="M662" s="522">
        <v>13240</v>
      </c>
      <c r="N662" s="521">
        <v>2</v>
      </c>
      <c r="O662" s="521">
        <v>6</v>
      </c>
      <c r="P662" s="523">
        <v>7200</v>
      </c>
    </row>
    <row r="663" spans="1:16" x14ac:dyDescent="0.2">
      <c r="A663" s="518" t="s">
        <v>694</v>
      </c>
      <c r="B663" s="519" t="s">
        <v>2056</v>
      </c>
      <c r="C663" s="519" t="s">
        <v>111</v>
      </c>
      <c r="D663" s="519" t="s">
        <v>723</v>
      </c>
      <c r="E663" s="520">
        <v>1275</v>
      </c>
      <c r="F663" s="498" t="s">
        <v>2128</v>
      </c>
      <c r="G663" s="429" t="s">
        <v>2129</v>
      </c>
      <c r="H663" s="429" t="s">
        <v>742</v>
      </c>
      <c r="I663" s="429" t="s">
        <v>726</v>
      </c>
      <c r="J663" s="519" t="s">
        <v>723</v>
      </c>
      <c r="K663" s="521">
        <v>7</v>
      </c>
      <c r="L663" s="521">
        <v>12</v>
      </c>
      <c r="M663" s="522">
        <v>14068</v>
      </c>
      <c r="N663" s="521">
        <v>3</v>
      </c>
      <c r="O663" s="521">
        <v>6</v>
      </c>
      <c r="P663" s="523">
        <v>7650</v>
      </c>
    </row>
    <row r="664" spans="1:16" x14ac:dyDescent="0.2">
      <c r="A664" s="518" t="s">
        <v>694</v>
      </c>
      <c r="B664" s="519" t="s">
        <v>2056</v>
      </c>
      <c r="C664" s="519" t="s">
        <v>111</v>
      </c>
      <c r="D664" s="519" t="s">
        <v>696</v>
      </c>
      <c r="E664" s="520">
        <v>2200</v>
      </c>
      <c r="F664" s="498" t="s">
        <v>2130</v>
      </c>
      <c r="G664" s="429" t="s">
        <v>2131</v>
      </c>
      <c r="H664" s="429" t="s">
        <v>703</v>
      </c>
      <c r="I664" s="429" t="s">
        <v>700</v>
      </c>
      <c r="J664" s="519" t="s">
        <v>696</v>
      </c>
      <c r="K664" s="521">
        <v>4</v>
      </c>
      <c r="L664" s="521">
        <v>12</v>
      </c>
      <c r="M664" s="522">
        <v>24273</v>
      </c>
      <c r="N664" s="521">
        <v>1</v>
      </c>
      <c r="O664" s="521">
        <v>2</v>
      </c>
      <c r="P664" s="523">
        <v>4547</v>
      </c>
    </row>
    <row r="665" spans="1:16" x14ac:dyDescent="0.2">
      <c r="A665" s="518" t="s">
        <v>694</v>
      </c>
      <c r="B665" s="519" t="s">
        <v>2056</v>
      </c>
      <c r="C665" s="519" t="s">
        <v>111</v>
      </c>
      <c r="D665" s="519" t="s">
        <v>723</v>
      </c>
      <c r="E665" s="520">
        <v>1500</v>
      </c>
      <c r="F665" s="498" t="s">
        <v>2132</v>
      </c>
      <c r="G665" s="429" t="s">
        <v>2133</v>
      </c>
      <c r="H665" s="429"/>
      <c r="I665" s="429" t="s">
        <v>726</v>
      </c>
      <c r="J665" s="519" t="s">
        <v>723</v>
      </c>
      <c r="K665" s="521">
        <v>6</v>
      </c>
      <c r="L665" s="521">
        <v>12</v>
      </c>
      <c r="M665" s="522">
        <v>16550</v>
      </c>
      <c r="N665" s="521">
        <v>2</v>
      </c>
      <c r="O665" s="521">
        <v>6</v>
      </c>
      <c r="P665" s="523">
        <v>9000</v>
      </c>
    </row>
    <row r="666" spans="1:16" ht="22.5" x14ac:dyDescent="0.2">
      <c r="A666" s="518" t="s">
        <v>694</v>
      </c>
      <c r="B666" s="519" t="s">
        <v>2056</v>
      </c>
      <c r="C666" s="519" t="s">
        <v>111</v>
      </c>
      <c r="D666" s="519" t="s">
        <v>696</v>
      </c>
      <c r="E666" s="520">
        <v>2810</v>
      </c>
      <c r="F666" s="498" t="s">
        <v>2134</v>
      </c>
      <c r="G666" s="429" t="s">
        <v>2135</v>
      </c>
      <c r="H666" s="429" t="s">
        <v>699</v>
      </c>
      <c r="I666" s="429" t="s">
        <v>700</v>
      </c>
      <c r="J666" s="519" t="s">
        <v>696</v>
      </c>
      <c r="K666" s="521">
        <v>6</v>
      </c>
      <c r="L666" s="521">
        <v>12</v>
      </c>
      <c r="M666" s="522">
        <v>31004</v>
      </c>
      <c r="N666" s="521">
        <v>2</v>
      </c>
      <c r="O666" s="521">
        <v>6</v>
      </c>
      <c r="P666" s="523">
        <v>16860</v>
      </c>
    </row>
    <row r="667" spans="1:16" ht="22.5" x14ac:dyDescent="0.2">
      <c r="A667" s="518" t="s">
        <v>694</v>
      </c>
      <c r="B667" s="519" t="s">
        <v>2056</v>
      </c>
      <c r="C667" s="519" t="s">
        <v>111</v>
      </c>
      <c r="D667" s="519" t="s">
        <v>696</v>
      </c>
      <c r="E667" s="520">
        <v>2500</v>
      </c>
      <c r="F667" s="498" t="s">
        <v>2136</v>
      </c>
      <c r="G667" s="429" t="s">
        <v>2137</v>
      </c>
      <c r="H667" s="429" t="s">
        <v>989</v>
      </c>
      <c r="I667" s="429" t="s">
        <v>737</v>
      </c>
      <c r="J667" s="519" t="s">
        <v>696</v>
      </c>
      <c r="K667" s="521">
        <v>4</v>
      </c>
      <c r="L667" s="521">
        <v>12</v>
      </c>
      <c r="M667" s="522">
        <v>27583</v>
      </c>
      <c r="N667" s="521">
        <v>2</v>
      </c>
      <c r="O667" s="521">
        <v>6</v>
      </c>
      <c r="P667" s="523">
        <v>15000</v>
      </c>
    </row>
    <row r="668" spans="1:16" x14ac:dyDescent="0.2">
      <c r="A668" s="518" t="s">
        <v>694</v>
      </c>
      <c r="B668" s="519" t="s">
        <v>2056</v>
      </c>
      <c r="C668" s="519" t="s">
        <v>111</v>
      </c>
      <c r="D668" s="519" t="s">
        <v>723</v>
      </c>
      <c r="E668" s="520">
        <v>1500</v>
      </c>
      <c r="F668" s="498" t="s">
        <v>2138</v>
      </c>
      <c r="G668" s="429" t="s">
        <v>2139</v>
      </c>
      <c r="H668" s="429"/>
      <c r="I668" s="429" t="s">
        <v>726</v>
      </c>
      <c r="J668" s="519" t="s">
        <v>723</v>
      </c>
      <c r="K668" s="521">
        <v>6</v>
      </c>
      <c r="L668" s="521">
        <v>12</v>
      </c>
      <c r="M668" s="522">
        <v>16550</v>
      </c>
      <c r="N668" s="521">
        <v>2</v>
      </c>
      <c r="O668" s="521">
        <v>6</v>
      </c>
      <c r="P668" s="523">
        <v>9000</v>
      </c>
    </row>
    <row r="669" spans="1:16" ht="22.5" x14ac:dyDescent="0.2">
      <c r="A669" s="518" t="s">
        <v>694</v>
      </c>
      <c r="B669" s="519" t="s">
        <v>2056</v>
      </c>
      <c r="C669" s="519" t="s">
        <v>111</v>
      </c>
      <c r="D669" s="519" t="s">
        <v>718</v>
      </c>
      <c r="E669" s="520">
        <v>1000</v>
      </c>
      <c r="F669" s="498" t="s">
        <v>2140</v>
      </c>
      <c r="G669" s="429" t="s">
        <v>2141</v>
      </c>
      <c r="H669" s="429" t="s">
        <v>2142</v>
      </c>
      <c r="I669" s="429" t="s">
        <v>1516</v>
      </c>
      <c r="J669" s="519" t="s">
        <v>718</v>
      </c>
      <c r="K669" s="521">
        <v>7</v>
      </c>
      <c r="L669" s="521">
        <v>12</v>
      </c>
      <c r="M669" s="522">
        <v>11033</v>
      </c>
      <c r="N669" s="521">
        <v>3</v>
      </c>
      <c r="O669" s="521">
        <v>6</v>
      </c>
      <c r="P669" s="523">
        <v>6000</v>
      </c>
    </row>
    <row r="670" spans="1:16" x14ac:dyDescent="0.2">
      <c r="A670" s="518" t="s">
        <v>694</v>
      </c>
      <c r="B670" s="519" t="s">
        <v>2056</v>
      </c>
      <c r="C670" s="519" t="s">
        <v>111</v>
      </c>
      <c r="D670" s="519" t="s">
        <v>718</v>
      </c>
      <c r="E670" s="520">
        <v>1200</v>
      </c>
      <c r="F670" s="498" t="s">
        <v>2143</v>
      </c>
      <c r="G670" s="429" t="s">
        <v>2144</v>
      </c>
      <c r="H670" s="429" t="s">
        <v>747</v>
      </c>
      <c r="I670" s="429" t="s">
        <v>812</v>
      </c>
      <c r="J670" s="519" t="s">
        <v>718</v>
      </c>
      <c r="K670" s="521">
        <v>1</v>
      </c>
      <c r="L670" s="521">
        <v>3</v>
      </c>
      <c r="M670" s="522">
        <v>3600</v>
      </c>
      <c r="N670" s="521">
        <v>0</v>
      </c>
      <c r="O670" s="521">
        <v>0</v>
      </c>
      <c r="P670" s="523">
        <v>0</v>
      </c>
    </row>
    <row r="671" spans="1:16" ht="22.5" x14ac:dyDescent="0.2">
      <c r="A671" s="518" t="s">
        <v>694</v>
      </c>
      <c r="B671" s="519" t="s">
        <v>2056</v>
      </c>
      <c r="C671" s="519" t="s">
        <v>111</v>
      </c>
      <c r="D671" s="519" t="s">
        <v>696</v>
      </c>
      <c r="E671" s="520">
        <v>1400</v>
      </c>
      <c r="F671" s="498" t="s">
        <v>2145</v>
      </c>
      <c r="G671" s="429" t="s">
        <v>2146</v>
      </c>
      <c r="H671" s="429" t="s">
        <v>871</v>
      </c>
      <c r="I671" s="429" t="s">
        <v>904</v>
      </c>
      <c r="J671" s="519" t="s">
        <v>696</v>
      </c>
      <c r="K671" s="521">
        <v>1</v>
      </c>
      <c r="L671" s="521">
        <v>3</v>
      </c>
      <c r="M671" s="522">
        <v>4200</v>
      </c>
      <c r="N671" s="521">
        <v>0</v>
      </c>
      <c r="O671" s="521">
        <v>0</v>
      </c>
      <c r="P671" s="523">
        <v>0</v>
      </c>
    </row>
    <row r="672" spans="1:16" x14ac:dyDescent="0.2">
      <c r="A672" s="518" t="s">
        <v>694</v>
      </c>
      <c r="B672" s="519" t="s">
        <v>2056</v>
      </c>
      <c r="C672" s="519" t="s">
        <v>111</v>
      </c>
      <c r="D672" s="519" t="s">
        <v>696</v>
      </c>
      <c r="E672" s="520">
        <v>3000</v>
      </c>
      <c r="F672" s="498" t="s">
        <v>2147</v>
      </c>
      <c r="G672" s="429" t="s">
        <v>2148</v>
      </c>
      <c r="H672" s="429" t="s">
        <v>712</v>
      </c>
      <c r="I672" s="429" t="s">
        <v>700</v>
      </c>
      <c r="J672" s="519" t="s">
        <v>696</v>
      </c>
      <c r="K672" s="521">
        <v>5</v>
      </c>
      <c r="L672" s="521">
        <v>12</v>
      </c>
      <c r="M672" s="522">
        <v>33100</v>
      </c>
      <c r="N672" s="521">
        <v>1</v>
      </c>
      <c r="O672" s="521">
        <v>0</v>
      </c>
      <c r="P672" s="523">
        <v>1900</v>
      </c>
    </row>
    <row r="673" spans="1:16" ht="22.5" x14ac:dyDescent="0.2">
      <c r="A673" s="518" t="s">
        <v>694</v>
      </c>
      <c r="B673" s="519" t="s">
        <v>2056</v>
      </c>
      <c r="C673" s="519" t="s">
        <v>111</v>
      </c>
      <c r="D673" s="519" t="s">
        <v>696</v>
      </c>
      <c r="E673" s="520">
        <v>2200</v>
      </c>
      <c r="F673" s="498" t="s">
        <v>2149</v>
      </c>
      <c r="G673" s="429" t="s">
        <v>2150</v>
      </c>
      <c r="H673" s="429" t="s">
        <v>926</v>
      </c>
      <c r="I673" s="429" t="s">
        <v>700</v>
      </c>
      <c r="J673" s="519" t="s">
        <v>696</v>
      </c>
      <c r="K673" s="521">
        <v>5</v>
      </c>
      <c r="L673" s="521">
        <v>6</v>
      </c>
      <c r="M673" s="522">
        <v>13933</v>
      </c>
      <c r="N673" s="521">
        <v>0</v>
      </c>
      <c r="O673" s="521">
        <v>0</v>
      </c>
      <c r="P673" s="523">
        <v>0</v>
      </c>
    </row>
    <row r="674" spans="1:16" x14ac:dyDescent="0.2">
      <c r="A674" s="518" t="s">
        <v>694</v>
      </c>
      <c r="B674" s="519" t="s">
        <v>2056</v>
      </c>
      <c r="C674" s="519" t="s">
        <v>111</v>
      </c>
      <c r="D674" s="519" t="s">
        <v>696</v>
      </c>
      <c r="E674" s="520">
        <v>1350</v>
      </c>
      <c r="F674" s="498" t="s">
        <v>2151</v>
      </c>
      <c r="G674" s="429" t="s">
        <v>2152</v>
      </c>
      <c r="H674" s="429" t="s">
        <v>712</v>
      </c>
      <c r="I674" s="429" t="s">
        <v>700</v>
      </c>
      <c r="J674" s="519" t="s">
        <v>696</v>
      </c>
      <c r="K674" s="521">
        <v>7</v>
      </c>
      <c r="L674" s="521">
        <v>12</v>
      </c>
      <c r="M674" s="522">
        <v>14895</v>
      </c>
      <c r="N674" s="521">
        <v>3</v>
      </c>
      <c r="O674" s="521">
        <v>6</v>
      </c>
      <c r="P674" s="523">
        <v>8100</v>
      </c>
    </row>
    <row r="675" spans="1:16" x14ac:dyDescent="0.2">
      <c r="A675" s="518" t="s">
        <v>694</v>
      </c>
      <c r="B675" s="519" t="s">
        <v>2056</v>
      </c>
      <c r="C675" s="519" t="s">
        <v>111</v>
      </c>
      <c r="D675" s="519" t="s">
        <v>696</v>
      </c>
      <c r="E675" s="520">
        <v>2000</v>
      </c>
      <c r="F675" s="498" t="s">
        <v>2153</v>
      </c>
      <c r="G675" s="429" t="s">
        <v>2154</v>
      </c>
      <c r="H675" s="429" t="s">
        <v>2155</v>
      </c>
      <c r="I675" s="429" t="s">
        <v>904</v>
      </c>
      <c r="J675" s="519" t="s">
        <v>696</v>
      </c>
      <c r="K675" s="521">
        <v>1</v>
      </c>
      <c r="L675" s="521">
        <v>3</v>
      </c>
      <c r="M675" s="522">
        <v>6000</v>
      </c>
      <c r="N675" s="521">
        <v>0</v>
      </c>
      <c r="O675" s="521">
        <v>0</v>
      </c>
      <c r="P675" s="523">
        <v>0</v>
      </c>
    </row>
    <row r="676" spans="1:16" ht="22.5" x14ac:dyDescent="0.2">
      <c r="A676" s="518" t="s">
        <v>694</v>
      </c>
      <c r="B676" s="519" t="s">
        <v>2056</v>
      </c>
      <c r="C676" s="519" t="s">
        <v>111</v>
      </c>
      <c r="D676" s="519" t="s">
        <v>718</v>
      </c>
      <c r="E676" s="520">
        <v>1800</v>
      </c>
      <c r="F676" s="498" t="s">
        <v>2156</v>
      </c>
      <c r="G676" s="429" t="s">
        <v>2157</v>
      </c>
      <c r="H676" s="429" t="s">
        <v>871</v>
      </c>
      <c r="I676" s="429" t="s">
        <v>2105</v>
      </c>
      <c r="J676" s="519" t="s">
        <v>718</v>
      </c>
      <c r="K676" s="521">
        <v>5</v>
      </c>
      <c r="L676" s="521">
        <v>12</v>
      </c>
      <c r="M676" s="522">
        <v>19860</v>
      </c>
      <c r="N676" s="521">
        <v>2</v>
      </c>
      <c r="O676" s="521">
        <v>6</v>
      </c>
      <c r="P676" s="523">
        <v>10800</v>
      </c>
    </row>
    <row r="677" spans="1:16" ht="33.75" x14ac:dyDescent="0.2">
      <c r="A677" s="518" t="s">
        <v>694</v>
      </c>
      <c r="B677" s="519" t="s">
        <v>2056</v>
      </c>
      <c r="C677" s="519" t="s">
        <v>111</v>
      </c>
      <c r="D677" s="519" t="s">
        <v>696</v>
      </c>
      <c r="E677" s="520">
        <v>2000</v>
      </c>
      <c r="F677" s="498" t="s">
        <v>2158</v>
      </c>
      <c r="G677" s="429" t="s">
        <v>2159</v>
      </c>
      <c r="H677" s="429" t="s">
        <v>2160</v>
      </c>
      <c r="I677" s="429" t="s">
        <v>748</v>
      </c>
      <c r="J677" s="519" t="s">
        <v>696</v>
      </c>
      <c r="K677" s="521">
        <v>7</v>
      </c>
      <c r="L677" s="521">
        <v>12</v>
      </c>
      <c r="M677" s="522">
        <v>22000</v>
      </c>
      <c r="N677" s="521">
        <v>0</v>
      </c>
      <c r="O677" s="521">
        <v>0</v>
      </c>
      <c r="P677" s="523">
        <v>0</v>
      </c>
    </row>
    <row r="678" spans="1:16" x14ac:dyDescent="0.2">
      <c r="A678" s="518" t="s">
        <v>694</v>
      </c>
      <c r="B678" s="519" t="s">
        <v>2056</v>
      </c>
      <c r="C678" s="519" t="s">
        <v>111</v>
      </c>
      <c r="D678" s="519" t="s">
        <v>696</v>
      </c>
      <c r="E678" s="520">
        <v>2000</v>
      </c>
      <c r="F678" s="498" t="s">
        <v>2161</v>
      </c>
      <c r="G678" s="429" t="s">
        <v>2162</v>
      </c>
      <c r="H678" s="429" t="s">
        <v>733</v>
      </c>
      <c r="I678" s="429" t="s">
        <v>748</v>
      </c>
      <c r="J678" s="519" t="s">
        <v>696</v>
      </c>
      <c r="K678" s="521">
        <v>7</v>
      </c>
      <c r="L678" s="521">
        <v>12</v>
      </c>
      <c r="M678" s="522">
        <v>22067</v>
      </c>
      <c r="N678" s="521">
        <v>3</v>
      </c>
      <c r="O678" s="521">
        <v>6</v>
      </c>
      <c r="P678" s="523">
        <v>12000</v>
      </c>
    </row>
    <row r="679" spans="1:16" x14ac:dyDescent="0.2">
      <c r="A679" s="518" t="s">
        <v>694</v>
      </c>
      <c r="B679" s="519" t="s">
        <v>2056</v>
      </c>
      <c r="C679" s="519" t="s">
        <v>111</v>
      </c>
      <c r="D679" s="519" t="s">
        <v>696</v>
      </c>
      <c r="E679" s="520">
        <v>3500</v>
      </c>
      <c r="F679" s="498" t="s">
        <v>2163</v>
      </c>
      <c r="G679" s="429" t="s">
        <v>2164</v>
      </c>
      <c r="H679" s="429" t="s">
        <v>2165</v>
      </c>
      <c r="I679" s="429" t="s">
        <v>700</v>
      </c>
      <c r="J679" s="519" t="s">
        <v>696</v>
      </c>
      <c r="K679" s="521">
        <v>5</v>
      </c>
      <c r="L679" s="521">
        <v>12</v>
      </c>
      <c r="M679" s="522">
        <v>38617</v>
      </c>
      <c r="N679" s="521">
        <v>2</v>
      </c>
      <c r="O679" s="521">
        <v>6</v>
      </c>
      <c r="P679" s="523">
        <v>21000</v>
      </c>
    </row>
    <row r="680" spans="1:16" x14ac:dyDescent="0.2">
      <c r="A680" s="518" t="s">
        <v>694</v>
      </c>
      <c r="B680" s="519" t="s">
        <v>2056</v>
      </c>
      <c r="C680" s="519" t="s">
        <v>111</v>
      </c>
      <c r="D680" s="519" t="s">
        <v>723</v>
      </c>
      <c r="E680" s="520">
        <v>2500</v>
      </c>
      <c r="F680" s="498" t="s">
        <v>2166</v>
      </c>
      <c r="G680" s="429" t="s">
        <v>2167</v>
      </c>
      <c r="H680" s="429"/>
      <c r="I680" s="429" t="s">
        <v>726</v>
      </c>
      <c r="J680" s="519" t="s">
        <v>723</v>
      </c>
      <c r="K680" s="521">
        <v>4</v>
      </c>
      <c r="L680" s="521">
        <v>12</v>
      </c>
      <c r="M680" s="522">
        <v>27583</v>
      </c>
      <c r="N680" s="521">
        <v>2</v>
      </c>
      <c r="O680" s="521">
        <v>6</v>
      </c>
      <c r="P680" s="523">
        <v>15000</v>
      </c>
    </row>
    <row r="681" spans="1:16" ht="22.5" x14ac:dyDescent="0.2">
      <c r="A681" s="518" t="s">
        <v>694</v>
      </c>
      <c r="B681" s="519" t="s">
        <v>2056</v>
      </c>
      <c r="C681" s="519" t="s">
        <v>111</v>
      </c>
      <c r="D681" s="519" t="s">
        <v>718</v>
      </c>
      <c r="E681" s="520">
        <v>2000</v>
      </c>
      <c r="F681" s="498" t="s">
        <v>2168</v>
      </c>
      <c r="G681" s="429" t="s">
        <v>2169</v>
      </c>
      <c r="H681" s="429" t="s">
        <v>757</v>
      </c>
      <c r="I681" s="429" t="s">
        <v>1281</v>
      </c>
      <c r="J681" s="519" t="s">
        <v>718</v>
      </c>
      <c r="K681" s="521">
        <v>7</v>
      </c>
      <c r="L681" s="521">
        <v>12</v>
      </c>
      <c r="M681" s="522">
        <v>22067</v>
      </c>
      <c r="N681" s="521">
        <v>3</v>
      </c>
      <c r="O681" s="521">
        <v>6</v>
      </c>
      <c r="P681" s="523">
        <v>12000</v>
      </c>
    </row>
    <row r="682" spans="1:16" ht="22.5" x14ac:dyDescent="0.2">
      <c r="A682" s="518" t="s">
        <v>694</v>
      </c>
      <c r="B682" s="519" t="s">
        <v>2056</v>
      </c>
      <c r="C682" s="519" t="s">
        <v>111</v>
      </c>
      <c r="D682" s="519" t="s">
        <v>696</v>
      </c>
      <c r="E682" s="520">
        <v>5000</v>
      </c>
      <c r="F682" s="498" t="s">
        <v>2170</v>
      </c>
      <c r="G682" s="429" t="s">
        <v>2171</v>
      </c>
      <c r="H682" s="429" t="s">
        <v>1628</v>
      </c>
      <c r="I682" s="429" t="s">
        <v>737</v>
      </c>
      <c r="J682" s="519" t="s">
        <v>696</v>
      </c>
      <c r="K682" s="521">
        <v>5</v>
      </c>
      <c r="L682" s="521">
        <v>12</v>
      </c>
      <c r="M682" s="522">
        <v>64337</v>
      </c>
      <c r="N682" s="521">
        <v>2</v>
      </c>
      <c r="O682" s="521">
        <v>6</v>
      </c>
      <c r="P682" s="523">
        <v>30000</v>
      </c>
    </row>
    <row r="683" spans="1:16" x14ac:dyDescent="0.2">
      <c r="A683" s="518" t="s">
        <v>694</v>
      </c>
      <c r="B683" s="519" t="s">
        <v>2056</v>
      </c>
      <c r="C683" s="519" t="s">
        <v>111</v>
      </c>
      <c r="D683" s="519" t="s">
        <v>696</v>
      </c>
      <c r="E683" s="520">
        <v>4000</v>
      </c>
      <c r="F683" s="498" t="s">
        <v>2172</v>
      </c>
      <c r="G683" s="429" t="s">
        <v>2173</v>
      </c>
      <c r="H683" s="429" t="s">
        <v>795</v>
      </c>
      <c r="I683" s="429" t="s">
        <v>748</v>
      </c>
      <c r="J683" s="519" t="s">
        <v>696</v>
      </c>
      <c r="K683" s="521">
        <v>2</v>
      </c>
      <c r="L683" s="521">
        <v>1</v>
      </c>
      <c r="M683" s="522">
        <v>6267</v>
      </c>
      <c r="N683" s="521">
        <v>2</v>
      </c>
      <c r="O683" s="521">
        <v>4</v>
      </c>
      <c r="P683" s="523">
        <v>16933</v>
      </c>
    </row>
    <row r="684" spans="1:16" x14ac:dyDescent="0.2">
      <c r="A684" s="518" t="s">
        <v>694</v>
      </c>
      <c r="B684" s="519" t="s">
        <v>2056</v>
      </c>
      <c r="C684" s="519" t="s">
        <v>111</v>
      </c>
      <c r="D684" s="519" t="s">
        <v>696</v>
      </c>
      <c r="E684" s="520">
        <v>6000</v>
      </c>
      <c r="F684" s="498" t="s">
        <v>2174</v>
      </c>
      <c r="G684" s="429" t="s">
        <v>2175</v>
      </c>
      <c r="H684" s="429" t="s">
        <v>857</v>
      </c>
      <c r="I684" s="429" t="s">
        <v>700</v>
      </c>
      <c r="J684" s="519" t="s">
        <v>696</v>
      </c>
      <c r="K684" s="521">
        <v>5</v>
      </c>
      <c r="L684" s="521">
        <v>12</v>
      </c>
      <c r="M684" s="522">
        <v>75370</v>
      </c>
      <c r="N684" s="521">
        <v>2</v>
      </c>
      <c r="O684" s="521">
        <v>6</v>
      </c>
      <c r="P684" s="523">
        <v>36000</v>
      </c>
    </row>
    <row r="685" spans="1:16" x14ac:dyDescent="0.2">
      <c r="A685" s="518" t="s">
        <v>694</v>
      </c>
      <c r="B685" s="519" t="s">
        <v>2056</v>
      </c>
      <c r="C685" s="519" t="s">
        <v>111</v>
      </c>
      <c r="D685" s="519" t="s">
        <v>696</v>
      </c>
      <c r="E685" s="520">
        <v>2500</v>
      </c>
      <c r="F685" s="498" t="s">
        <v>2176</v>
      </c>
      <c r="G685" s="429" t="s">
        <v>2177</v>
      </c>
      <c r="H685" s="429" t="s">
        <v>733</v>
      </c>
      <c r="I685" s="429" t="s">
        <v>700</v>
      </c>
      <c r="J685" s="519" t="s">
        <v>696</v>
      </c>
      <c r="K685" s="521">
        <v>6</v>
      </c>
      <c r="L685" s="521">
        <v>12</v>
      </c>
      <c r="M685" s="522">
        <v>27583</v>
      </c>
      <c r="N685" s="521">
        <v>2</v>
      </c>
      <c r="O685" s="521">
        <v>6</v>
      </c>
      <c r="P685" s="523">
        <v>15000</v>
      </c>
    </row>
    <row r="686" spans="1:16" x14ac:dyDescent="0.2">
      <c r="A686" s="518" t="s">
        <v>694</v>
      </c>
      <c r="B686" s="519" t="s">
        <v>2056</v>
      </c>
      <c r="C686" s="519" t="s">
        <v>765</v>
      </c>
      <c r="D686" s="519" t="s">
        <v>766</v>
      </c>
      <c r="E686" s="520">
        <v>8000</v>
      </c>
      <c r="F686" s="498" t="s">
        <v>2178</v>
      </c>
      <c r="G686" s="429" t="s">
        <v>2179</v>
      </c>
      <c r="H686" s="429"/>
      <c r="I686" s="429"/>
      <c r="J686" s="519" t="s">
        <v>766</v>
      </c>
      <c r="K686" s="521">
        <v>1</v>
      </c>
      <c r="L686" s="521">
        <v>3</v>
      </c>
      <c r="M686" s="522">
        <v>22667</v>
      </c>
      <c r="N686" s="521">
        <v>1</v>
      </c>
      <c r="O686" s="521">
        <v>6</v>
      </c>
      <c r="P686" s="523">
        <v>48000</v>
      </c>
    </row>
    <row r="687" spans="1:16" x14ac:dyDescent="0.2">
      <c r="A687" s="518" t="s">
        <v>694</v>
      </c>
      <c r="B687" s="519" t="s">
        <v>2056</v>
      </c>
      <c r="C687" s="519" t="s">
        <v>111</v>
      </c>
      <c r="D687" s="519" t="s">
        <v>696</v>
      </c>
      <c r="E687" s="520">
        <v>5000</v>
      </c>
      <c r="F687" s="498" t="s">
        <v>2180</v>
      </c>
      <c r="G687" s="429" t="s">
        <v>2181</v>
      </c>
      <c r="H687" s="429" t="s">
        <v>2165</v>
      </c>
      <c r="I687" s="429" t="s">
        <v>700</v>
      </c>
      <c r="J687" s="519" t="s">
        <v>696</v>
      </c>
      <c r="K687" s="521">
        <v>6</v>
      </c>
      <c r="L687" s="521">
        <v>12</v>
      </c>
      <c r="M687" s="522">
        <v>64337</v>
      </c>
      <c r="N687" s="521">
        <v>2</v>
      </c>
      <c r="O687" s="521">
        <v>6</v>
      </c>
      <c r="P687" s="523">
        <v>30000</v>
      </c>
    </row>
    <row r="688" spans="1:16" ht="22.5" x14ac:dyDescent="0.2">
      <c r="A688" s="518" t="s">
        <v>694</v>
      </c>
      <c r="B688" s="519" t="s">
        <v>2056</v>
      </c>
      <c r="C688" s="519" t="s">
        <v>111</v>
      </c>
      <c r="D688" s="519" t="s">
        <v>718</v>
      </c>
      <c r="E688" s="520">
        <v>2500</v>
      </c>
      <c r="F688" s="498" t="s">
        <v>2182</v>
      </c>
      <c r="G688" s="429" t="s">
        <v>2183</v>
      </c>
      <c r="H688" s="429" t="s">
        <v>751</v>
      </c>
      <c r="I688" s="429" t="s">
        <v>1544</v>
      </c>
      <c r="J688" s="519" t="s">
        <v>718</v>
      </c>
      <c r="K688" s="521">
        <v>7</v>
      </c>
      <c r="L688" s="521">
        <v>12</v>
      </c>
      <c r="M688" s="522">
        <v>27583</v>
      </c>
      <c r="N688" s="521">
        <v>3</v>
      </c>
      <c r="O688" s="521">
        <v>6</v>
      </c>
      <c r="P688" s="523">
        <v>15000</v>
      </c>
    </row>
    <row r="689" spans="1:16" x14ac:dyDescent="0.2">
      <c r="A689" s="518" t="s">
        <v>694</v>
      </c>
      <c r="B689" s="519" t="s">
        <v>2056</v>
      </c>
      <c r="C689" s="519" t="s">
        <v>111</v>
      </c>
      <c r="D689" s="519" t="s">
        <v>696</v>
      </c>
      <c r="E689" s="520">
        <v>4500</v>
      </c>
      <c r="F689" s="498" t="s">
        <v>2184</v>
      </c>
      <c r="G689" s="429" t="s">
        <v>2185</v>
      </c>
      <c r="H689" s="429" t="s">
        <v>795</v>
      </c>
      <c r="I689" s="429" t="s">
        <v>700</v>
      </c>
      <c r="J689" s="519" t="s">
        <v>696</v>
      </c>
      <c r="K689" s="521">
        <v>6</v>
      </c>
      <c r="L689" s="521">
        <v>12</v>
      </c>
      <c r="M689" s="522">
        <v>49650</v>
      </c>
      <c r="N689" s="521">
        <v>3</v>
      </c>
      <c r="O689" s="521">
        <v>6</v>
      </c>
      <c r="P689" s="523">
        <v>27000</v>
      </c>
    </row>
    <row r="690" spans="1:16" x14ac:dyDescent="0.2">
      <c r="A690" s="518" t="s">
        <v>694</v>
      </c>
      <c r="B690" s="519" t="s">
        <v>2056</v>
      </c>
      <c r="C690" s="519" t="s">
        <v>111</v>
      </c>
      <c r="D690" s="519" t="s">
        <v>723</v>
      </c>
      <c r="E690" s="520">
        <v>4000</v>
      </c>
      <c r="F690" s="498" t="s">
        <v>2186</v>
      </c>
      <c r="G690" s="429" t="s">
        <v>2187</v>
      </c>
      <c r="H690" s="429"/>
      <c r="I690" s="429" t="s">
        <v>726</v>
      </c>
      <c r="J690" s="519" t="s">
        <v>723</v>
      </c>
      <c r="K690" s="521">
        <v>6</v>
      </c>
      <c r="L690" s="521">
        <v>10</v>
      </c>
      <c r="M690" s="522">
        <v>41467</v>
      </c>
      <c r="N690" s="521">
        <v>2</v>
      </c>
      <c r="O690" s="521">
        <v>6</v>
      </c>
      <c r="P690" s="523">
        <v>24000</v>
      </c>
    </row>
    <row r="691" spans="1:16" x14ac:dyDescent="0.2">
      <c r="A691" s="518" t="s">
        <v>694</v>
      </c>
      <c r="B691" s="519" t="s">
        <v>2056</v>
      </c>
      <c r="C691" s="519" t="s">
        <v>111</v>
      </c>
      <c r="D691" s="519" t="s">
        <v>696</v>
      </c>
      <c r="E691" s="520">
        <v>5000</v>
      </c>
      <c r="F691" s="498" t="s">
        <v>2188</v>
      </c>
      <c r="G691" s="429" t="s">
        <v>2189</v>
      </c>
      <c r="H691" s="429" t="s">
        <v>2165</v>
      </c>
      <c r="I691" s="429" t="s">
        <v>700</v>
      </c>
      <c r="J691" s="519" t="s">
        <v>696</v>
      </c>
      <c r="K691" s="521">
        <v>6</v>
      </c>
      <c r="L691" s="521">
        <v>12</v>
      </c>
      <c r="M691" s="522">
        <v>64337</v>
      </c>
      <c r="N691" s="521">
        <v>2</v>
      </c>
      <c r="O691" s="521">
        <v>6</v>
      </c>
      <c r="P691" s="523">
        <v>30000</v>
      </c>
    </row>
    <row r="692" spans="1:16" x14ac:dyDescent="0.2">
      <c r="A692" s="518" t="s">
        <v>694</v>
      </c>
      <c r="B692" s="519" t="s">
        <v>2056</v>
      </c>
      <c r="C692" s="519" t="s">
        <v>111</v>
      </c>
      <c r="D692" s="519" t="s">
        <v>718</v>
      </c>
      <c r="E692" s="520">
        <v>2800</v>
      </c>
      <c r="F692" s="498" t="s">
        <v>2190</v>
      </c>
      <c r="G692" s="429" t="s">
        <v>2191</v>
      </c>
      <c r="H692" s="429"/>
      <c r="I692" s="429" t="s">
        <v>891</v>
      </c>
      <c r="J692" s="519" t="s">
        <v>718</v>
      </c>
      <c r="K692" s="521">
        <v>5</v>
      </c>
      <c r="L692" s="521">
        <v>12</v>
      </c>
      <c r="M692" s="522">
        <v>30893</v>
      </c>
      <c r="N692" s="521">
        <v>2</v>
      </c>
      <c r="O692" s="521">
        <v>6</v>
      </c>
      <c r="P692" s="523">
        <v>16800</v>
      </c>
    </row>
    <row r="693" spans="1:16" x14ac:dyDescent="0.2">
      <c r="A693" s="518" t="s">
        <v>694</v>
      </c>
      <c r="B693" s="519" t="s">
        <v>2056</v>
      </c>
      <c r="C693" s="519" t="s">
        <v>111</v>
      </c>
      <c r="D693" s="519" t="s">
        <v>696</v>
      </c>
      <c r="E693" s="520">
        <v>9000</v>
      </c>
      <c r="F693" s="498" t="s">
        <v>2192</v>
      </c>
      <c r="G693" s="429" t="s">
        <v>2193</v>
      </c>
      <c r="H693" s="429"/>
      <c r="I693" s="429" t="s">
        <v>748</v>
      </c>
      <c r="J693" s="519" t="s">
        <v>696</v>
      </c>
      <c r="K693" s="521">
        <v>5</v>
      </c>
      <c r="L693" s="521">
        <v>12</v>
      </c>
      <c r="M693" s="522">
        <v>108470</v>
      </c>
      <c r="N693" s="521">
        <v>2</v>
      </c>
      <c r="O693" s="521">
        <v>6</v>
      </c>
      <c r="P693" s="523">
        <v>53083</v>
      </c>
    </row>
    <row r="694" spans="1:16" ht="22.5" x14ac:dyDescent="0.2">
      <c r="A694" s="518" t="s">
        <v>694</v>
      </c>
      <c r="B694" s="519" t="s">
        <v>2056</v>
      </c>
      <c r="C694" s="519" t="s">
        <v>111</v>
      </c>
      <c r="D694" s="519" t="s">
        <v>696</v>
      </c>
      <c r="E694" s="520">
        <v>10000</v>
      </c>
      <c r="F694" s="498" t="s">
        <v>2194</v>
      </c>
      <c r="G694" s="429" t="s">
        <v>2195</v>
      </c>
      <c r="H694" s="429" t="s">
        <v>1205</v>
      </c>
      <c r="I694" s="429" t="s">
        <v>700</v>
      </c>
      <c r="J694" s="519" t="s">
        <v>696</v>
      </c>
      <c r="K694" s="521">
        <v>3</v>
      </c>
      <c r="L694" s="521">
        <v>7</v>
      </c>
      <c r="M694" s="522">
        <v>79170</v>
      </c>
      <c r="N694" s="521">
        <v>2</v>
      </c>
      <c r="O694" s="521">
        <v>6</v>
      </c>
      <c r="P694" s="523">
        <v>59083</v>
      </c>
    </row>
    <row r="695" spans="1:16" x14ac:dyDescent="0.2">
      <c r="A695" s="518" t="s">
        <v>694</v>
      </c>
      <c r="B695" s="519" t="s">
        <v>2056</v>
      </c>
      <c r="C695" s="519" t="s">
        <v>111</v>
      </c>
      <c r="D695" s="519" t="s">
        <v>696</v>
      </c>
      <c r="E695" s="520">
        <v>5000</v>
      </c>
      <c r="F695" s="498" t="s">
        <v>2196</v>
      </c>
      <c r="G695" s="429" t="s">
        <v>2197</v>
      </c>
      <c r="H695" s="429" t="s">
        <v>2165</v>
      </c>
      <c r="I695" s="429" t="s">
        <v>700</v>
      </c>
      <c r="J695" s="519" t="s">
        <v>696</v>
      </c>
      <c r="K695" s="521">
        <v>3</v>
      </c>
      <c r="L695" s="521">
        <v>6</v>
      </c>
      <c r="M695" s="522">
        <v>30000</v>
      </c>
      <c r="N695" s="521">
        <v>0</v>
      </c>
      <c r="O695" s="521">
        <v>0</v>
      </c>
      <c r="P695" s="523">
        <v>0</v>
      </c>
    </row>
    <row r="696" spans="1:16" x14ac:dyDescent="0.2">
      <c r="A696" s="518" t="s">
        <v>694</v>
      </c>
      <c r="B696" s="519" t="s">
        <v>2056</v>
      </c>
      <c r="C696" s="519" t="s">
        <v>111</v>
      </c>
      <c r="D696" s="519" t="s">
        <v>696</v>
      </c>
      <c r="E696" s="520">
        <v>4500</v>
      </c>
      <c r="F696" s="498" t="s">
        <v>2198</v>
      </c>
      <c r="G696" s="429" t="s">
        <v>2199</v>
      </c>
      <c r="H696" s="429" t="s">
        <v>1078</v>
      </c>
      <c r="I696" s="429" t="s">
        <v>748</v>
      </c>
      <c r="J696" s="519" t="s">
        <v>696</v>
      </c>
      <c r="K696" s="521">
        <v>6</v>
      </c>
      <c r="L696" s="521">
        <v>12</v>
      </c>
      <c r="M696" s="522">
        <v>49650</v>
      </c>
      <c r="N696" s="521">
        <v>2</v>
      </c>
      <c r="O696" s="521">
        <v>6</v>
      </c>
      <c r="P696" s="523">
        <v>27000</v>
      </c>
    </row>
    <row r="697" spans="1:16" ht="22.5" x14ac:dyDescent="0.2">
      <c r="A697" s="518" t="s">
        <v>694</v>
      </c>
      <c r="B697" s="519" t="s">
        <v>2056</v>
      </c>
      <c r="C697" s="519" t="s">
        <v>111</v>
      </c>
      <c r="D697" s="519" t="s">
        <v>718</v>
      </c>
      <c r="E697" s="520">
        <v>2500</v>
      </c>
      <c r="F697" s="498" t="s">
        <v>2200</v>
      </c>
      <c r="G697" s="429" t="s">
        <v>2201</v>
      </c>
      <c r="H697" s="429" t="s">
        <v>1315</v>
      </c>
      <c r="I697" s="429" t="s">
        <v>752</v>
      </c>
      <c r="J697" s="519" t="s">
        <v>718</v>
      </c>
      <c r="K697" s="521">
        <v>1</v>
      </c>
      <c r="L697" s="521">
        <v>0</v>
      </c>
      <c r="M697" s="522">
        <v>1000</v>
      </c>
      <c r="N697" s="521">
        <v>2</v>
      </c>
      <c r="O697" s="521">
        <v>6</v>
      </c>
      <c r="P697" s="523">
        <v>15000</v>
      </c>
    </row>
    <row r="698" spans="1:16" x14ac:dyDescent="0.2">
      <c r="A698" s="518" t="s">
        <v>694</v>
      </c>
      <c r="B698" s="519" t="s">
        <v>2056</v>
      </c>
      <c r="C698" s="519" t="s">
        <v>111</v>
      </c>
      <c r="D698" s="519" t="s">
        <v>696</v>
      </c>
      <c r="E698" s="520">
        <v>2500</v>
      </c>
      <c r="F698" s="498" t="s">
        <v>2202</v>
      </c>
      <c r="G698" s="429" t="s">
        <v>2203</v>
      </c>
      <c r="H698" s="429" t="s">
        <v>1743</v>
      </c>
      <c r="I698" s="429" t="s">
        <v>737</v>
      </c>
      <c r="J698" s="519" t="s">
        <v>696</v>
      </c>
      <c r="K698" s="521">
        <v>7</v>
      </c>
      <c r="L698" s="521">
        <v>12</v>
      </c>
      <c r="M698" s="522">
        <v>27583</v>
      </c>
      <c r="N698" s="521">
        <v>3</v>
      </c>
      <c r="O698" s="521">
        <v>6</v>
      </c>
      <c r="P698" s="523">
        <v>15000</v>
      </c>
    </row>
    <row r="699" spans="1:16" x14ac:dyDescent="0.2">
      <c r="A699" s="518" t="s">
        <v>694</v>
      </c>
      <c r="B699" s="519" t="s">
        <v>2056</v>
      </c>
      <c r="C699" s="519" t="s">
        <v>111</v>
      </c>
      <c r="D699" s="519" t="s">
        <v>696</v>
      </c>
      <c r="E699" s="520">
        <v>8000</v>
      </c>
      <c r="F699" s="498" t="s">
        <v>2204</v>
      </c>
      <c r="G699" s="429" t="s">
        <v>2205</v>
      </c>
      <c r="H699" s="429" t="s">
        <v>712</v>
      </c>
      <c r="I699" s="429" t="s">
        <v>700</v>
      </c>
      <c r="J699" s="519" t="s">
        <v>696</v>
      </c>
      <c r="K699" s="521">
        <v>6</v>
      </c>
      <c r="L699" s="521">
        <v>12</v>
      </c>
      <c r="M699" s="522">
        <v>97437</v>
      </c>
      <c r="N699" s="521">
        <v>2</v>
      </c>
      <c r="O699" s="521">
        <v>6</v>
      </c>
      <c r="P699" s="523">
        <v>48000</v>
      </c>
    </row>
    <row r="700" spans="1:16" x14ac:dyDescent="0.2">
      <c r="A700" s="518" t="s">
        <v>694</v>
      </c>
      <c r="B700" s="519" t="s">
        <v>2056</v>
      </c>
      <c r="C700" s="519" t="s">
        <v>111</v>
      </c>
      <c r="D700" s="519" t="s">
        <v>718</v>
      </c>
      <c r="E700" s="520">
        <v>4000</v>
      </c>
      <c r="F700" s="498" t="s">
        <v>2206</v>
      </c>
      <c r="G700" s="429" t="s">
        <v>2207</v>
      </c>
      <c r="H700" s="429" t="s">
        <v>721</v>
      </c>
      <c r="I700" s="429" t="s">
        <v>2208</v>
      </c>
      <c r="J700" s="519" t="s">
        <v>718</v>
      </c>
      <c r="K700" s="521">
        <v>6</v>
      </c>
      <c r="L700" s="521">
        <v>10</v>
      </c>
      <c r="M700" s="522">
        <v>41467</v>
      </c>
      <c r="N700" s="521">
        <v>2</v>
      </c>
      <c r="O700" s="521">
        <v>6</v>
      </c>
      <c r="P700" s="523">
        <v>24000</v>
      </c>
    </row>
    <row r="701" spans="1:16" x14ac:dyDescent="0.2">
      <c r="A701" s="518" t="s">
        <v>694</v>
      </c>
      <c r="B701" s="519" t="s">
        <v>2056</v>
      </c>
      <c r="C701" s="519" t="s">
        <v>111</v>
      </c>
      <c r="D701" s="519" t="s">
        <v>696</v>
      </c>
      <c r="E701" s="520">
        <v>8000</v>
      </c>
      <c r="F701" s="498" t="s">
        <v>2209</v>
      </c>
      <c r="G701" s="429" t="s">
        <v>2210</v>
      </c>
      <c r="H701" s="429" t="s">
        <v>712</v>
      </c>
      <c r="I701" s="429" t="s">
        <v>700</v>
      </c>
      <c r="J701" s="519" t="s">
        <v>696</v>
      </c>
      <c r="K701" s="521">
        <v>2</v>
      </c>
      <c r="L701" s="521">
        <v>1</v>
      </c>
      <c r="M701" s="522">
        <v>13600</v>
      </c>
      <c r="N701" s="521">
        <v>2</v>
      </c>
      <c r="O701" s="521">
        <v>6</v>
      </c>
      <c r="P701" s="523">
        <v>48000</v>
      </c>
    </row>
    <row r="702" spans="1:16" x14ac:dyDescent="0.2">
      <c r="A702" s="518" t="s">
        <v>694</v>
      </c>
      <c r="B702" s="519" t="s">
        <v>2056</v>
      </c>
      <c r="C702" s="519" t="s">
        <v>111</v>
      </c>
      <c r="D702" s="519" t="s">
        <v>696</v>
      </c>
      <c r="E702" s="520">
        <v>6000</v>
      </c>
      <c r="F702" s="498" t="s">
        <v>2211</v>
      </c>
      <c r="G702" s="429" t="s">
        <v>2212</v>
      </c>
      <c r="H702" s="429" t="s">
        <v>2165</v>
      </c>
      <c r="I702" s="429" t="s">
        <v>700</v>
      </c>
      <c r="J702" s="519" t="s">
        <v>696</v>
      </c>
      <c r="K702" s="521">
        <v>6</v>
      </c>
      <c r="L702" s="521">
        <v>12</v>
      </c>
      <c r="M702" s="522">
        <v>75370</v>
      </c>
      <c r="N702" s="521">
        <v>3</v>
      </c>
      <c r="O702" s="521">
        <v>6</v>
      </c>
      <c r="P702" s="523">
        <v>36000</v>
      </c>
    </row>
    <row r="703" spans="1:16" x14ac:dyDescent="0.2">
      <c r="A703" s="518" t="s">
        <v>694</v>
      </c>
      <c r="B703" s="519" t="s">
        <v>2056</v>
      </c>
      <c r="C703" s="519" t="s">
        <v>111</v>
      </c>
      <c r="D703" s="519" t="s">
        <v>723</v>
      </c>
      <c r="E703" s="520">
        <v>2500</v>
      </c>
      <c r="F703" s="498" t="s">
        <v>2213</v>
      </c>
      <c r="G703" s="429" t="s">
        <v>2214</v>
      </c>
      <c r="H703" s="429"/>
      <c r="I703" s="429" t="s">
        <v>726</v>
      </c>
      <c r="J703" s="519" t="s">
        <v>723</v>
      </c>
      <c r="K703" s="521">
        <v>6</v>
      </c>
      <c r="L703" s="521">
        <v>12</v>
      </c>
      <c r="M703" s="522">
        <v>27583</v>
      </c>
      <c r="N703" s="521">
        <v>2</v>
      </c>
      <c r="O703" s="521">
        <v>6</v>
      </c>
      <c r="P703" s="523">
        <v>15000</v>
      </c>
    </row>
    <row r="704" spans="1:16" x14ac:dyDescent="0.2">
      <c r="A704" s="518" t="s">
        <v>694</v>
      </c>
      <c r="B704" s="519" t="s">
        <v>2056</v>
      </c>
      <c r="C704" s="519" t="s">
        <v>111</v>
      </c>
      <c r="D704" s="519" t="s">
        <v>723</v>
      </c>
      <c r="E704" s="520">
        <v>2500</v>
      </c>
      <c r="F704" s="498" t="s">
        <v>2215</v>
      </c>
      <c r="G704" s="429" t="s">
        <v>2216</v>
      </c>
      <c r="H704" s="429"/>
      <c r="I704" s="429" t="s">
        <v>726</v>
      </c>
      <c r="J704" s="519" t="s">
        <v>723</v>
      </c>
      <c r="K704" s="521">
        <v>6</v>
      </c>
      <c r="L704" s="521">
        <v>12</v>
      </c>
      <c r="M704" s="522">
        <v>27583</v>
      </c>
      <c r="N704" s="521">
        <v>2</v>
      </c>
      <c r="O704" s="521">
        <v>6</v>
      </c>
      <c r="P704" s="523">
        <v>15000</v>
      </c>
    </row>
    <row r="705" spans="1:16" x14ac:dyDescent="0.2">
      <c r="A705" s="518" t="s">
        <v>694</v>
      </c>
      <c r="B705" s="519" t="s">
        <v>2056</v>
      </c>
      <c r="C705" s="519" t="s">
        <v>111</v>
      </c>
      <c r="D705" s="519" t="s">
        <v>718</v>
      </c>
      <c r="E705" s="520">
        <v>7000</v>
      </c>
      <c r="F705" s="498" t="s">
        <v>2217</v>
      </c>
      <c r="G705" s="429" t="s">
        <v>2218</v>
      </c>
      <c r="H705" s="429" t="s">
        <v>712</v>
      </c>
      <c r="I705" s="429" t="s">
        <v>1054</v>
      </c>
      <c r="J705" s="519" t="s">
        <v>718</v>
      </c>
      <c r="K705" s="521">
        <v>4</v>
      </c>
      <c r="L705" s="521">
        <v>6</v>
      </c>
      <c r="M705" s="522">
        <v>42233</v>
      </c>
      <c r="N705" s="521">
        <v>2</v>
      </c>
      <c r="O705" s="521">
        <v>6</v>
      </c>
      <c r="P705" s="523">
        <v>42000</v>
      </c>
    </row>
    <row r="706" spans="1:16" x14ac:dyDescent="0.2">
      <c r="A706" s="518" t="s">
        <v>694</v>
      </c>
      <c r="B706" s="519" t="s">
        <v>2056</v>
      </c>
      <c r="C706" s="519" t="s">
        <v>111</v>
      </c>
      <c r="D706" s="519" t="s">
        <v>723</v>
      </c>
      <c r="E706" s="520">
        <v>3500</v>
      </c>
      <c r="F706" s="498" t="s">
        <v>2219</v>
      </c>
      <c r="G706" s="429" t="s">
        <v>2220</v>
      </c>
      <c r="H706" s="429"/>
      <c r="I706" s="429" t="s">
        <v>726</v>
      </c>
      <c r="J706" s="519" t="s">
        <v>723</v>
      </c>
      <c r="K706" s="521">
        <v>6</v>
      </c>
      <c r="L706" s="521">
        <v>10</v>
      </c>
      <c r="M706" s="522">
        <v>36050</v>
      </c>
      <c r="N706" s="521">
        <v>2</v>
      </c>
      <c r="O706" s="521">
        <v>6</v>
      </c>
      <c r="P706" s="523">
        <v>21000</v>
      </c>
    </row>
    <row r="707" spans="1:16" ht="22.5" x14ac:dyDescent="0.2">
      <c r="A707" s="518" t="s">
        <v>694</v>
      </c>
      <c r="B707" s="519" t="s">
        <v>2056</v>
      </c>
      <c r="C707" s="519" t="s">
        <v>111</v>
      </c>
      <c r="D707" s="519" t="s">
        <v>696</v>
      </c>
      <c r="E707" s="520">
        <v>10000</v>
      </c>
      <c r="F707" s="498" t="s">
        <v>2221</v>
      </c>
      <c r="G707" s="429" t="s">
        <v>2222</v>
      </c>
      <c r="H707" s="429" t="s">
        <v>1205</v>
      </c>
      <c r="I707" s="429" t="s">
        <v>700</v>
      </c>
      <c r="J707" s="519" t="s">
        <v>696</v>
      </c>
      <c r="K707" s="521">
        <v>2</v>
      </c>
      <c r="L707" s="521">
        <v>2</v>
      </c>
      <c r="M707" s="522">
        <v>19667</v>
      </c>
      <c r="N707" s="521">
        <v>3</v>
      </c>
      <c r="O707" s="521">
        <v>6</v>
      </c>
      <c r="P707" s="523">
        <v>59083</v>
      </c>
    </row>
    <row r="708" spans="1:16" x14ac:dyDescent="0.2">
      <c r="A708" s="518" t="s">
        <v>694</v>
      </c>
      <c r="B708" s="519" t="s">
        <v>2056</v>
      </c>
      <c r="C708" s="519" t="s">
        <v>111</v>
      </c>
      <c r="D708" s="519" t="s">
        <v>696</v>
      </c>
      <c r="E708" s="520">
        <v>13500</v>
      </c>
      <c r="F708" s="498" t="s">
        <v>2223</v>
      </c>
      <c r="G708" s="429" t="s">
        <v>2224</v>
      </c>
      <c r="H708" s="429" t="s">
        <v>2165</v>
      </c>
      <c r="I708" s="429" t="s">
        <v>700</v>
      </c>
      <c r="J708" s="519" t="s">
        <v>696</v>
      </c>
      <c r="K708" s="521">
        <v>6</v>
      </c>
      <c r="L708" s="521">
        <v>12</v>
      </c>
      <c r="M708" s="522">
        <v>158120</v>
      </c>
      <c r="N708" s="521">
        <v>2</v>
      </c>
      <c r="O708" s="521">
        <v>6</v>
      </c>
      <c r="P708" s="523">
        <v>80083</v>
      </c>
    </row>
    <row r="709" spans="1:16" x14ac:dyDescent="0.2">
      <c r="A709" s="518" t="s">
        <v>694</v>
      </c>
      <c r="B709" s="519" t="s">
        <v>2056</v>
      </c>
      <c r="C709" s="519" t="s">
        <v>111</v>
      </c>
      <c r="D709" s="519" t="s">
        <v>696</v>
      </c>
      <c r="E709" s="520">
        <v>8000</v>
      </c>
      <c r="F709" s="498" t="s">
        <v>2225</v>
      </c>
      <c r="G709" s="429" t="s">
        <v>2226</v>
      </c>
      <c r="H709" s="429" t="s">
        <v>2165</v>
      </c>
      <c r="I709" s="429" t="s">
        <v>700</v>
      </c>
      <c r="J709" s="519" t="s">
        <v>696</v>
      </c>
      <c r="K709" s="521">
        <v>5</v>
      </c>
      <c r="L709" s="521">
        <v>12</v>
      </c>
      <c r="M709" s="522">
        <v>97437</v>
      </c>
      <c r="N709" s="521">
        <v>2</v>
      </c>
      <c r="O709" s="521">
        <v>6</v>
      </c>
      <c r="P709" s="523">
        <v>48000</v>
      </c>
    </row>
    <row r="710" spans="1:16" x14ac:dyDescent="0.2">
      <c r="A710" s="518" t="s">
        <v>694</v>
      </c>
      <c r="B710" s="519" t="s">
        <v>2056</v>
      </c>
      <c r="C710" s="519" t="s">
        <v>111</v>
      </c>
      <c r="D710" s="519" t="s">
        <v>696</v>
      </c>
      <c r="E710" s="520">
        <v>13500</v>
      </c>
      <c r="F710" s="498" t="s">
        <v>2227</v>
      </c>
      <c r="G710" s="429" t="s">
        <v>2228</v>
      </c>
      <c r="H710" s="429" t="s">
        <v>712</v>
      </c>
      <c r="I710" s="429" t="s">
        <v>700</v>
      </c>
      <c r="J710" s="519" t="s">
        <v>696</v>
      </c>
      <c r="K710" s="521">
        <v>2</v>
      </c>
      <c r="L710" s="521">
        <v>3</v>
      </c>
      <c r="M710" s="522">
        <v>45450</v>
      </c>
      <c r="N710" s="521">
        <v>0</v>
      </c>
      <c r="O710" s="521">
        <v>0</v>
      </c>
      <c r="P710" s="523">
        <v>0</v>
      </c>
    </row>
    <row r="711" spans="1:16" x14ac:dyDescent="0.2">
      <c r="A711" s="518" t="s">
        <v>694</v>
      </c>
      <c r="B711" s="519" t="s">
        <v>2056</v>
      </c>
      <c r="C711" s="519" t="s">
        <v>765</v>
      </c>
      <c r="D711" s="519" t="s">
        <v>766</v>
      </c>
      <c r="E711" s="520">
        <v>15600</v>
      </c>
      <c r="F711" s="498" t="s">
        <v>2227</v>
      </c>
      <c r="G711" s="429" t="s">
        <v>2228</v>
      </c>
      <c r="H711" s="429" t="s">
        <v>712</v>
      </c>
      <c r="I711" s="429" t="s">
        <v>700</v>
      </c>
      <c r="J711" s="519" t="s">
        <v>766</v>
      </c>
      <c r="K711" s="521">
        <v>1</v>
      </c>
      <c r="L711" s="521">
        <v>6</v>
      </c>
      <c r="M711" s="522">
        <v>114730</v>
      </c>
      <c r="N711" s="521">
        <v>0</v>
      </c>
      <c r="O711" s="521">
        <v>0</v>
      </c>
      <c r="P711" s="523">
        <v>0</v>
      </c>
    </row>
    <row r="712" spans="1:16" x14ac:dyDescent="0.2">
      <c r="A712" s="518" t="s">
        <v>694</v>
      </c>
      <c r="B712" s="519" t="s">
        <v>2056</v>
      </c>
      <c r="C712" s="519" t="s">
        <v>111</v>
      </c>
      <c r="D712" s="519" t="s">
        <v>696</v>
      </c>
      <c r="E712" s="520">
        <v>8000</v>
      </c>
      <c r="F712" s="498" t="s">
        <v>2229</v>
      </c>
      <c r="G712" s="429" t="s">
        <v>2230</v>
      </c>
      <c r="H712" s="429" t="s">
        <v>712</v>
      </c>
      <c r="I712" s="429" t="s">
        <v>700</v>
      </c>
      <c r="J712" s="519" t="s">
        <v>696</v>
      </c>
      <c r="K712" s="521">
        <v>4</v>
      </c>
      <c r="L712" s="521">
        <v>12</v>
      </c>
      <c r="M712" s="522">
        <v>97437</v>
      </c>
      <c r="N712" s="521">
        <v>2</v>
      </c>
      <c r="O712" s="521">
        <v>6</v>
      </c>
      <c r="P712" s="523">
        <v>48000</v>
      </c>
    </row>
    <row r="713" spans="1:16" x14ac:dyDescent="0.2">
      <c r="A713" s="518" t="s">
        <v>694</v>
      </c>
      <c r="B713" s="519" t="s">
        <v>2056</v>
      </c>
      <c r="C713" s="519" t="s">
        <v>111</v>
      </c>
      <c r="D713" s="519" t="s">
        <v>696</v>
      </c>
      <c r="E713" s="520">
        <v>3500</v>
      </c>
      <c r="F713" s="498" t="s">
        <v>2231</v>
      </c>
      <c r="G713" s="429" t="s">
        <v>2232</v>
      </c>
      <c r="H713" s="429" t="s">
        <v>787</v>
      </c>
      <c r="I713" s="429" t="s">
        <v>748</v>
      </c>
      <c r="J713" s="519" t="s">
        <v>696</v>
      </c>
      <c r="K713" s="521">
        <v>6</v>
      </c>
      <c r="L713" s="521">
        <v>10</v>
      </c>
      <c r="M713" s="522">
        <v>36050</v>
      </c>
      <c r="N713" s="521">
        <v>2</v>
      </c>
      <c r="O713" s="521">
        <v>6</v>
      </c>
      <c r="P713" s="523">
        <v>21000</v>
      </c>
    </row>
    <row r="714" spans="1:16" x14ac:dyDescent="0.2">
      <c r="A714" s="518" t="s">
        <v>694</v>
      </c>
      <c r="B714" s="519" t="s">
        <v>2056</v>
      </c>
      <c r="C714" s="519" t="s">
        <v>111</v>
      </c>
      <c r="D714" s="519" t="s">
        <v>696</v>
      </c>
      <c r="E714" s="520">
        <v>7000</v>
      </c>
      <c r="F714" s="498" t="s">
        <v>2233</v>
      </c>
      <c r="G714" s="429" t="s">
        <v>2234</v>
      </c>
      <c r="H714" s="429" t="s">
        <v>712</v>
      </c>
      <c r="I714" s="429" t="s">
        <v>700</v>
      </c>
      <c r="J714" s="519" t="s">
        <v>696</v>
      </c>
      <c r="K714" s="521">
        <v>7</v>
      </c>
      <c r="L714" s="521">
        <v>12</v>
      </c>
      <c r="M714" s="522">
        <v>86403</v>
      </c>
      <c r="N714" s="521">
        <v>3</v>
      </c>
      <c r="O714" s="521">
        <v>6</v>
      </c>
      <c r="P714" s="523">
        <v>42000</v>
      </c>
    </row>
    <row r="715" spans="1:16" x14ac:dyDescent="0.2">
      <c r="A715" s="518" t="s">
        <v>694</v>
      </c>
      <c r="B715" s="519" t="s">
        <v>2056</v>
      </c>
      <c r="C715" s="519" t="s">
        <v>111</v>
      </c>
      <c r="D715" s="519" t="s">
        <v>696</v>
      </c>
      <c r="E715" s="520">
        <v>5000</v>
      </c>
      <c r="F715" s="498" t="s">
        <v>2235</v>
      </c>
      <c r="G715" s="429" t="s">
        <v>2236</v>
      </c>
      <c r="H715" s="429" t="s">
        <v>2165</v>
      </c>
      <c r="I715" s="429" t="s">
        <v>700</v>
      </c>
      <c r="J715" s="519" t="s">
        <v>696</v>
      </c>
      <c r="K715" s="521">
        <v>6</v>
      </c>
      <c r="L715" s="521">
        <v>12</v>
      </c>
      <c r="M715" s="522">
        <v>64337</v>
      </c>
      <c r="N715" s="521">
        <v>2</v>
      </c>
      <c r="O715" s="521">
        <v>6</v>
      </c>
      <c r="P715" s="523">
        <v>30000</v>
      </c>
    </row>
    <row r="716" spans="1:16" x14ac:dyDescent="0.2">
      <c r="A716" s="518" t="s">
        <v>694</v>
      </c>
      <c r="B716" s="519" t="s">
        <v>2056</v>
      </c>
      <c r="C716" s="519" t="s">
        <v>765</v>
      </c>
      <c r="D716" s="519" t="s">
        <v>766</v>
      </c>
      <c r="E716" s="520">
        <v>15600</v>
      </c>
      <c r="F716" s="498" t="s">
        <v>818</v>
      </c>
      <c r="G716" s="429" t="s">
        <v>819</v>
      </c>
      <c r="H716" s="429" t="s">
        <v>712</v>
      </c>
      <c r="I716" s="429" t="s">
        <v>700</v>
      </c>
      <c r="J716" s="519" t="s">
        <v>766</v>
      </c>
      <c r="K716" s="521">
        <v>1</v>
      </c>
      <c r="L716" s="521">
        <v>1</v>
      </c>
      <c r="M716" s="522">
        <v>16640</v>
      </c>
      <c r="N716" s="521">
        <v>0</v>
      </c>
      <c r="O716" s="521">
        <v>0</v>
      </c>
      <c r="P716" s="523">
        <v>0</v>
      </c>
    </row>
    <row r="717" spans="1:16" ht="22.5" x14ac:dyDescent="0.2">
      <c r="A717" s="518" t="s">
        <v>694</v>
      </c>
      <c r="B717" s="519" t="s">
        <v>2056</v>
      </c>
      <c r="C717" s="519" t="s">
        <v>111</v>
      </c>
      <c r="D717" s="519" t="s">
        <v>696</v>
      </c>
      <c r="E717" s="520">
        <v>9000</v>
      </c>
      <c r="F717" s="498" t="s">
        <v>2237</v>
      </c>
      <c r="G717" s="429" t="s">
        <v>2238</v>
      </c>
      <c r="H717" s="429" t="s">
        <v>699</v>
      </c>
      <c r="I717" s="429" t="s">
        <v>700</v>
      </c>
      <c r="J717" s="519" t="s">
        <v>696</v>
      </c>
      <c r="K717" s="521">
        <v>2</v>
      </c>
      <c r="L717" s="521">
        <v>2</v>
      </c>
      <c r="M717" s="522">
        <v>24300</v>
      </c>
      <c r="N717" s="521">
        <v>2</v>
      </c>
      <c r="O717" s="521">
        <v>6</v>
      </c>
      <c r="P717" s="523">
        <v>53083</v>
      </c>
    </row>
    <row r="718" spans="1:16" x14ac:dyDescent="0.2">
      <c r="A718" s="518" t="s">
        <v>694</v>
      </c>
      <c r="B718" s="519" t="s">
        <v>2056</v>
      </c>
      <c r="C718" s="519" t="s">
        <v>111</v>
      </c>
      <c r="D718" s="519" t="s">
        <v>723</v>
      </c>
      <c r="E718" s="520">
        <v>2500</v>
      </c>
      <c r="F718" s="498" t="s">
        <v>2239</v>
      </c>
      <c r="G718" s="429" t="s">
        <v>2240</v>
      </c>
      <c r="H718" s="429"/>
      <c r="I718" s="429" t="s">
        <v>726</v>
      </c>
      <c r="J718" s="519" t="s">
        <v>723</v>
      </c>
      <c r="K718" s="521">
        <v>6</v>
      </c>
      <c r="L718" s="521">
        <v>12</v>
      </c>
      <c r="M718" s="522">
        <v>27583</v>
      </c>
      <c r="N718" s="521">
        <v>2</v>
      </c>
      <c r="O718" s="521">
        <v>6</v>
      </c>
      <c r="P718" s="523">
        <v>15000</v>
      </c>
    </row>
    <row r="719" spans="1:16" x14ac:dyDescent="0.2">
      <c r="A719" s="518" t="s">
        <v>694</v>
      </c>
      <c r="B719" s="519" t="s">
        <v>2056</v>
      </c>
      <c r="C719" s="519" t="s">
        <v>765</v>
      </c>
      <c r="D719" s="519" t="s">
        <v>766</v>
      </c>
      <c r="E719" s="520">
        <v>15600</v>
      </c>
      <c r="F719" s="498" t="s">
        <v>2241</v>
      </c>
      <c r="G719" s="429" t="s">
        <v>2242</v>
      </c>
      <c r="H719" s="429" t="s">
        <v>857</v>
      </c>
      <c r="I719" s="429" t="s">
        <v>700</v>
      </c>
      <c r="J719" s="519" t="s">
        <v>766</v>
      </c>
      <c r="K719" s="521">
        <v>1</v>
      </c>
      <c r="L719" s="521">
        <v>1</v>
      </c>
      <c r="M719" s="522">
        <v>14560</v>
      </c>
      <c r="N719" s="521">
        <v>0</v>
      </c>
      <c r="O719" s="521">
        <v>0</v>
      </c>
      <c r="P719" s="523">
        <v>0</v>
      </c>
    </row>
    <row r="720" spans="1:16" x14ac:dyDescent="0.2">
      <c r="A720" s="518" t="s">
        <v>694</v>
      </c>
      <c r="B720" s="519" t="s">
        <v>2056</v>
      </c>
      <c r="C720" s="519" t="s">
        <v>111</v>
      </c>
      <c r="D720" s="519" t="s">
        <v>696</v>
      </c>
      <c r="E720" s="520">
        <v>5000</v>
      </c>
      <c r="F720" s="498" t="s">
        <v>2243</v>
      </c>
      <c r="G720" s="429" t="s">
        <v>2244</v>
      </c>
      <c r="H720" s="429" t="s">
        <v>712</v>
      </c>
      <c r="I720" s="429" t="s">
        <v>700</v>
      </c>
      <c r="J720" s="519" t="s">
        <v>696</v>
      </c>
      <c r="K720" s="521">
        <v>1</v>
      </c>
      <c r="L720" s="521">
        <v>3</v>
      </c>
      <c r="M720" s="522">
        <v>15000</v>
      </c>
      <c r="N720" s="521">
        <v>0</v>
      </c>
      <c r="O720" s="521">
        <v>0</v>
      </c>
      <c r="P720" s="523">
        <v>0</v>
      </c>
    </row>
    <row r="721" spans="1:16" x14ac:dyDescent="0.2">
      <c r="A721" s="518" t="s">
        <v>694</v>
      </c>
      <c r="B721" s="519" t="s">
        <v>2056</v>
      </c>
      <c r="C721" s="519" t="s">
        <v>765</v>
      </c>
      <c r="D721" s="519" t="s">
        <v>766</v>
      </c>
      <c r="E721" s="520">
        <v>15000</v>
      </c>
      <c r="F721" s="498" t="s">
        <v>2245</v>
      </c>
      <c r="G721" s="429" t="s">
        <v>2246</v>
      </c>
      <c r="H721" s="429" t="s">
        <v>712</v>
      </c>
      <c r="I721" s="429" t="s">
        <v>700</v>
      </c>
      <c r="J721" s="519" t="s">
        <v>766</v>
      </c>
      <c r="K721" s="521">
        <v>1</v>
      </c>
      <c r="L721" s="521">
        <v>2</v>
      </c>
      <c r="M721" s="522">
        <v>30000</v>
      </c>
      <c r="N721" s="521">
        <v>0</v>
      </c>
      <c r="O721" s="521">
        <v>0</v>
      </c>
      <c r="P721" s="523">
        <v>0</v>
      </c>
    </row>
    <row r="722" spans="1:16" x14ac:dyDescent="0.2">
      <c r="A722" s="518" t="s">
        <v>694</v>
      </c>
      <c r="B722" s="519" t="s">
        <v>2056</v>
      </c>
      <c r="C722" s="519" t="s">
        <v>765</v>
      </c>
      <c r="D722" s="519" t="s">
        <v>766</v>
      </c>
      <c r="E722" s="520">
        <v>15600</v>
      </c>
      <c r="F722" s="498" t="s">
        <v>2245</v>
      </c>
      <c r="G722" s="429" t="s">
        <v>2246</v>
      </c>
      <c r="H722" s="429" t="s">
        <v>712</v>
      </c>
      <c r="I722" s="429" t="s">
        <v>700</v>
      </c>
      <c r="J722" s="519" t="s">
        <v>766</v>
      </c>
      <c r="K722" s="521">
        <v>1</v>
      </c>
      <c r="L722" s="521">
        <v>9</v>
      </c>
      <c r="M722" s="522">
        <v>150090</v>
      </c>
      <c r="N722" s="521">
        <v>1</v>
      </c>
      <c r="O722" s="521">
        <v>6</v>
      </c>
      <c r="P722" s="523">
        <v>92683</v>
      </c>
    </row>
    <row r="723" spans="1:16" x14ac:dyDescent="0.2">
      <c r="A723" s="518" t="s">
        <v>694</v>
      </c>
      <c r="B723" s="519" t="s">
        <v>2056</v>
      </c>
      <c r="C723" s="519" t="s">
        <v>111</v>
      </c>
      <c r="D723" s="519" t="s">
        <v>718</v>
      </c>
      <c r="E723" s="520">
        <v>13000</v>
      </c>
      <c r="F723" s="498" t="s">
        <v>2247</v>
      </c>
      <c r="G723" s="429" t="s">
        <v>2248</v>
      </c>
      <c r="H723" s="429" t="s">
        <v>712</v>
      </c>
      <c r="I723" s="429" t="s">
        <v>1186</v>
      </c>
      <c r="J723" s="519" t="s">
        <v>718</v>
      </c>
      <c r="K723" s="521">
        <v>0</v>
      </c>
      <c r="L723" s="521">
        <v>0</v>
      </c>
      <c r="M723" s="522">
        <v>0</v>
      </c>
      <c r="N723" s="521">
        <v>2</v>
      </c>
      <c r="O723" s="521">
        <v>4</v>
      </c>
      <c r="P723" s="523">
        <v>58883</v>
      </c>
    </row>
    <row r="724" spans="1:16" x14ac:dyDescent="0.2">
      <c r="A724" s="518" t="s">
        <v>694</v>
      </c>
      <c r="B724" s="519" t="s">
        <v>2056</v>
      </c>
      <c r="C724" s="519" t="s">
        <v>111</v>
      </c>
      <c r="D724" s="519" t="s">
        <v>718</v>
      </c>
      <c r="E724" s="520">
        <v>10000</v>
      </c>
      <c r="F724" s="498" t="s">
        <v>2247</v>
      </c>
      <c r="G724" s="429" t="s">
        <v>2248</v>
      </c>
      <c r="H724" s="429" t="s">
        <v>712</v>
      </c>
      <c r="I724" s="429" t="s">
        <v>1186</v>
      </c>
      <c r="J724" s="519" t="s">
        <v>718</v>
      </c>
      <c r="K724" s="521">
        <v>5</v>
      </c>
      <c r="L724" s="521">
        <v>12</v>
      </c>
      <c r="M724" s="522">
        <v>119503</v>
      </c>
      <c r="N724" s="521">
        <v>1</v>
      </c>
      <c r="O724" s="521">
        <v>1</v>
      </c>
      <c r="P724" s="523">
        <v>14000</v>
      </c>
    </row>
    <row r="725" spans="1:16" ht="22.5" x14ac:dyDescent="0.2">
      <c r="A725" s="518" t="s">
        <v>694</v>
      </c>
      <c r="B725" s="519" t="s">
        <v>2056</v>
      </c>
      <c r="C725" s="519" t="s">
        <v>111</v>
      </c>
      <c r="D725" s="519" t="s">
        <v>718</v>
      </c>
      <c r="E725" s="520">
        <v>3500</v>
      </c>
      <c r="F725" s="498" t="s">
        <v>2249</v>
      </c>
      <c r="G725" s="429" t="s">
        <v>2250</v>
      </c>
      <c r="H725" s="429" t="s">
        <v>2069</v>
      </c>
      <c r="I725" s="429" t="s">
        <v>722</v>
      </c>
      <c r="J725" s="519" t="s">
        <v>718</v>
      </c>
      <c r="K725" s="521">
        <v>2</v>
      </c>
      <c r="L725" s="521">
        <v>4</v>
      </c>
      <c r="M725" s="522">
        <v>15983</v>
      </c>
      <c r="N725" s="521">
        <v>2</v>
      </c>
      <c r="O725" s="521">
        <v>6</v>
      </c>
      <c r="P725" s="523">
        <v>21000</v>
      </c>
    </row>
    <row r="726" spans="1:16" ht="22.5" x14ac:dyDescent="0.2">
      <c r="A726" s="518" t="s">
        <v>694</v>
      </c>
      <c r="B726" s="519" t="s">
        <v>2056</v>
      </c>
      <c r="C726" s="519" t="s">
        <v>111</v>
      </c>
      <c r="D726" s="519" t="s">
        <v>718</v>
      </c>
      <c r="E726" s="520">
        <v>4000</v>
      </c>
      <c r="F726" s="498" t="s">
        <v>2251</v>
      </c>
      <c r="G726" s="429" t="s">
        <v>2252</v>
      </c>
      <c r="H726" s="429" t="s">
        <v>1465</v>
      </c>
      <c r="I726" s="429" t="s">
        <v>1073</v>
      </c>
      <c r="J726" s="519" t="s">
        <v>718</v>
      </c>
      <c r="K726" s="521">
        <v>5</v>
      </c>
      <c r="L726" s="521">
        <v>12</v>
      </c>
      <c r="M726" s="522">
        <v>44133</v>
      </c>
      <c r="N726" s="521">
        <v>2</v>
      </c>
      <c r="O726" s="521">
        <v>6</v>
      </c>
      <c r="P726" s="523">
        <v>24000</v>
      </c>
    </row>
    <row r="727" spans="1:16" x14ac:dyDescent="0.2">
      <c r="A727" s="518" t="s">
        <v>694</v>
      </c>
      <c r="B727" s="519" t="s">
        <v>2056</v>
      </c>
      <c r="C727" s="519" t="s">
        <v>111</v>
      </c>
      <c r="D727" s="519" t="s">
        <v>696</v>
      </c>
      <c r="E727" s="520">
        <v>6000</v>
      </c>
      <c r="F727" s="498" t="s">
        <v>2253</v>
      </c>
      <c r="G727" s="429" t="s">
        <v>2254</v>
      </c>
      <c r="H727" s="429" t="s">
        <v>857</v>
      </c>
      <c r="I727" s="429" t="s">
        <v>700</v>
      </c>
      <c r="J727" s="519" t="s">
        <v>696</v>
      </c>
      <c r="K727" s="521">
        <v>5</v>
      </c>
      <c r="L727" s="521">
        <v>12</v>
      </c>
      <c r="M727" s="522">
        <v>75370</v>
      </c>
      <c r="N727" s="521">
        <v>2</v>
      </c>
      <c r="O727" s="521">
        <v>6</v>
      </c>
      <c r="P727" s="523">
        <v>36000</v>
      </c>
    </row>
    <row r="728" spans="1:16" x14ac:dyDescent="0.2">
      <c r="A728" s="518" t="s">
        <v>694</v>
      </c>
      <c r="B728" s="519" t="s">
        <v>2056</v>
      </c>
      <c r="C728" s="519" t="s">
        <v>111</v>
      </c>
      <c r="D728" s="519" t="s">
        <v>696</v>
      </c>
      <c r="E728" s="520">
        <v>2500</v>
      </c>
      <c r="F728" s="498" t="s">
        <v>2255</v>
      </c>
      <c r="G728" s="429" t="s">
        <v>2256</v>
      </c>
      <c r="H728" s="429" t="s">
        <v>1078</v>
      </c>
      <c r="I728" s="429" t="s">
        <v>748</v>
      </c>
      <c r="J728" s="519" t="s">
        <v>696</v>
      </c>
      <c r="K728" s="521">
        <v>6</v>
      </c>
      <c r="L728" s="521">
        <v>12</v>
      </c>
      <c r="M728" s="522">
        <v>27583</v>
      </c>
      <c r="N728" s="521">
        <v>2</v>
      </c>
      <c r="O728" s="521">
        <v>6</v>
      </c>
      <c r="P728" s="523">
        <v>15000</v>
      </c>
    </row>
    <row r="729" spans="1:16" ht="33.75" x14ac:dyDescent="0.2">
      <c r="A729" s="518" t="s">
        <v>694</v>
      </c>
      <c r="B729" s="519" t="s">
        <v>2056</v>
      </c>
      <c r="C729" s="519" t="s">
        <v>111</v>
      </c>
      <c r="D729" s="519" t="s">
        <v>696</v>
      </c>
      <c r="E729" s="520">
        <v>8000</v>
      </c>
      <c r="F729" s="498" t="s">
        <v>2257</v>
      </c>
      <c r="G729" s="429" t="s">
        <v>2258</v>
      </c>
      <c r="H729" s="429" t="s">
        <v>876</v>
      </c>
      <c r="I729" s="429" t="s">
        <v>700</v>
      </c>
      <c r="J729" s="519" t="s">
        <v>696</v>
      </c>
      <c r="K729" s="521">
        <v>1</v>
      </c>
      <c r="L729" s="521">
        <v>0</v>
      </c>
      <c r="M729" s="522">
        <v>4533</v>
      </c>
      <c r="N729" s="521">
        <v>2</v>
      </c>
      <c r="O729" s="521">
        <v>6</v>
      </c>
      <c r="P729" s="523">
        <v>48000</v>
      </c>
    </row>
    <row r="730" spans="1:16" x14ac:dyDescent="0.2">
      <c r="A730" s="518" t="s">
        <v>694</v>
      </c>
      <c r="B730" s="519" t="s">
        <v>2056</v>
      </c>
      <c r="C730" s="519" t="s">
        <v>111</v>
      </c>
      <c r="D730" s="519" t="s">
        <v>696</v>
      </c>
      <c r="E730" s="520">
        <v>5000</v>
      </c>
      <c r="F730" s="498" t="s">
        <v>2259</v>
      </c>
      <c r="G730" s="429" t="s">
        <v>2260</v>
      </c>
      <c r="H730" s="429" t="s">
        <v>2165</v>
      </c>
      <c r="I730" s="429" t="s">
        <v>700</v>
      </c>
      <c r="J730" s="519" t="s">
        <v>696</v>
      </c>
      <c r="K730" s="521">
        <v>6</v>
      </c>
      <c r="L730" s="521">
        <v>12</v>
      </c>
      <c r="M730" s="522">
        <v>64337</v>
      </c>
      <c r="N730" s="521">
        <v>2</v>
      </c>
      <c r="O730" s="521">
        <v>6</v>
      </c>
      <c r="P730" s="523">
        <v>30000</v>
      </c>
    </row>
    <row r="731" spans="1:16" ht="22.5" x14ac:dyDescent="0.2">
      <c r="A731" s="518" t="s">
        <v>694</v>
      </c>
      <c r="B731" s="519" t="s">
        <v>2056</v>
      </c>
      <c r="C731" s="519" t="s">
        <v>111</v>
      </c>
      <c r="D731" s="519" t="s">
        <v>696</v>
      </c>
      <c r="E731" s="520">
        <v>15000</v>
      </c>
      <c r="F731" s="498" t="s">
        <v>2261</v>
      </c>
      <c r="G731" s="429" t="s">
        <v>2262</v>
      </c>
      <c r="H731" s="429" t="s">
        <v>2263</v>
      </c>
      <c r="I731" s="429" t="s">
        <v>700</v>
      </c>
      <c r="J731" s="519" t="s">
        <v>696</v>
      </c>
      <c r="K731" s="521">
        <v>5</v>
      </c>
      <c r="L731" s="521">
        <v>12</v>
      </c>
      <c r="M731" s="522">
        <v>174670</v>
      </c>
      <c r="N731" s="521">
        <v>2</v>
      </c>
      <c r="O731" s="521">
        <v>6</v>
      </c>
      <c r="P731" s="523">
        <v>89083</v>
      </c>
    </row>
    <row r="732" spans="1:16" x14ac:dyDescent="0.2">
      <c r="A732" s="518" t="s">
        <v>694</v>
      </c>
      <c r="B732" s="519" t="s">
        <v>2056</v>
      </c>
      <c r="C732" s="519" t="s">
        <v>765</v>
      </c>
      <c r="D732" s="519" t="s">
        <v>766</v>
      </c>
      <c r="E732" s="520">
        <v>15600</v>
      </c>
      <c r="F732" s="498" t="s">
        <v>2264</v>
      </c>
      <c r="G732" s="429" t="s">
        <v>2265</v>
      </c>
      <c r="H732" s="429" t="s">
        <v>857</v>
      </c>
      <c r="I732" s="429" t="s">
        <v>700</v>
      </c>
      <c r="J732" s="519" t="s">
        <v>766</v>
      </c>
      <c r="K732" s="521">
        <v>1</v>
      </c>
      <c r="L732" s="521">
        <v>2</v>
      </c>
      <c r="M732" s="522">
        <v>41600</v>
      </c>
      <c r="N732" s="521">
        <v>1</v>
      </c>
      <c r="O732" s="521">
        <v>6</v>
      </c>
      <c r="P732" s="523">
        <v>92683</v>
      </c>
    </row>
    <row r="733" spans="1:16" ht="22.5" x14ac:dyDescent="0.2">
      <c r="A733" s="518" t="s">
        <v>694</v>
      </c>
      <c r="B733" s="519" t="s">
        <v>2056</v>
      </c>
      <c r="C733" s="519" t="s">
        <v>111</v>
      </c>
      <c r="D733" s="519" t="s">
        <v>696</v>
      </c>
      <c r="E733" s="520">
        <v>12000</v>
      </c>
      <c r="F733" s="498" t="s">
        <v>2266</v>
      </c>
      <c r="G733" s="429" t="s">
        <v>2267</v>
      </c>
      <c r="H733" s="429" t="s">
        <v>778</v>
      </c>
      <c r="I733" s="429" t="s">
        <v>700</v>
      </c>
      <c r="J733" s="519" t="s">
        <v>696</v>
      </c>
      <c r="K733" s="521">
        <v>5</v>
      </c>
      <c r="L733" s="521">
        <v>12</v>
      </c>
      <c r="M733" s="522">
        <v>141570</v>
      </c>
      <c r="N733" s="521">
        <v>2</v>
      </c>
      <c r="O733" s="521">
        <v>6</v>
      </c>
      <c r="P733" s="523">
        <v>71083</v>
      </c>
    </row>
    <row r="734" spans="1:16" x14ac:dyDescent="0.2">
      <c r="A734" s="518" t="s">
        <v>694</v>
      </c>
      <c r="B734" s="519" t="s">
        <v>2056</v>
      </c>
      <c r="C734" s="519" t="s">
        <v>111</v>
      </c>
      <c r="D734" s="519" t="s">
        <v>696</v>
      </c>
      <c r="E734" s="520">
        <v>6000</v>
      </c>
      <c r="F734" s="498" t="s">
        <v>2268</v>
      </c>
      <c r="G734" s="429" t="s">
        <v>2269</v>
      </c>
      <c r="H734" s="429" t="s">
        <v>712</v>
      </c>
      <c r="I734" s="429" t="s">
        <v>700</v>
      </c>
      <c r="J734" s="519" t="s">
        <v>696</v>
      </c>
      <c r="K734" s="521">
        <v>2</v>
      </c>
      <c r="L734" s="521">
        <v>3</v>
      </c>
      <c r="M734" s="522">
        <v>17800</v>
      </c>
      <c r="N734" s="521">
        <v>2</v>
      </c>
      <c r="O734" s="521">
        <v>6</v>
      </c>
      <c r="P734" s="523">
        <v>36000</v>
      </c>
    </row>
    <row r="735" spans="1:16" x14ac:dyDescent="0.2">
      <c r="A735" s="518" t="s">
        <v>694</v>
      </c>
      <c r="B735" s="519" t="s">
        <v>2056</v>
      </c>
      <c r="C735" s="519" t="s">
        <v>111</v>
      </c>
      <c r="D735" s="519" t="s">
        <v>696</v>
      </c>
      <c r="E735" s="520">
        <v>2500</v>
      </c>
      <c r="F735" s="498" t="s">
        <v>2270</v>
      </c>
      <c r="G735" s="429" t="s">
        <v>2271</v>
      </c>
      <c r="H735" s="429" t="s">
        <v>787</v>
      </c>
      <c r="I735" s="429" t="s">
        <v>748</v>
      </c>
      <c r="J735" s="519" t="s">
        <v>696</v>
      </c>
      <c r="K735" s="521">
        <v>7</v>
      </c>
      <c r="L735" s="521">
        <v>12</v>
      </c>
      <c r="M735" s="522">
        <v>27583</v>
      </c>
      <c r="N735" s="521">
        <v>3</v>
      </c>
      <c r="O735" s="521">
        <v>6</v>
      </c>
      <c r="P735" s="523">
        <v>15000</v>
      </c>
    </row>
    <row r="736" spans="1:16" x14ac:dyDescent="0.2">
      <c r="A736" s="518" t="s">
        <v>694</v>
      </c>
      <c r="B736" s="519" t="s">
        <v>2056</v>
      </c>
      <c r="C736" s="519" t="s">
        <v>111</v>
      </c>
      <c r="D736" s="519" t="s">
        <v>723</v>
      </c>
      <c r="E736" s="520">
        <v>2500</v>
      </c>
      <c r="F736" s="498" t="s">
        <v>2272</v>
      </c>
      <c r="G736" s="429" t="s">
        <v>2273</v>
      </c>
      <c r="H736" s="429"/>
      <c r="I736" s="429" t="s">
        <v>726</v>
      </c>
      <c r="J736" s="519" t="s">
        <v>723</v>
      </c>
      <c r="K736" s="521">
        <v>6</v>
      </c>
      <c r="L736" s="521">
        <v>12</v>
      </c>
      <c r="M736" s="522">
        <v>27583</v>
      </c>
      <c r="N736" s="521">
        <v>2</v>
      </c>
      <c r="O736" s="521">
        <v>6</v>
      </c>
      <c r="P736" s="523">
        <v>15000</v>
      </c>
    </row>
    <row r="737" spans="1:16" ht="22.5" x14ac:dyDescent="0.2">
      <c r="A737" s="518" t="s">
        <v>694</v>
      </c>
      <c r="B737" s="519" t="s">
        <v>2056</v>
      </c>
      <c r="C737" s="519" t="s">
        <v>111</v>
      </c>
      <c r="D737" s="519" t="s">
        <v>696</v>
      </c>
      <c r="E737" s="520">
        <v>4000</v>
      </c>
      <c r="F737" s="498" t="s">
        <v>2274</v>
      </c>
      <c r="G737" s="429" t="s">
        <v>2275</v>
      </c>
      <c r="H737" s="429" t="s">
        <v>2276</v>
      </c>
      <c r="I737" s="429" t="s">
        <v>700</v>
      </c>
      <c r="J737" s="519" t="s">
        <v>696</v>
      </c>
      <c r="K737" s="521">
        <v>1</v>
      </c>
      <c r="L737" s="521">
        <v>0</v>
      </c>
      <c r="M737" s="522">
        <v>1600</v>
      </c>
      <c r="N737" s="521">
        <v>1</v>
      </c>
      <c r="O737" s="521">
        <v>1</v>
      </c>
      <c r="P737" s="523">
        <v>4000</v>
      </c>
    </row>
    <row r="738" spans="1:16" x14ac:dyDescent="0.2">
      <c r="A738" s="518" t="s">
        <v>694</v>
      </c>
      <c r="B738" s="519" t="s">
        <v>2056</v>
      </c>
      <c r="C738" s="519" t="s">
        <v>765</v>
      </c>
      <c r="D738" s="519" t="s">
        <v>766</v>
      </c>
      <c r="E738" s="520">
        <v>15600</v>
      </c>
      <c r="F738" s="498" t="s">
        <v>858</v>
      </c>
      <c r="G738" s="429" t="s">
        <v>859</v>
      </c>
      <c r="H738" s="429" t="s">
        <v>795</v>
      </c>
      <c r="I738" s="429" t="s">
        <v>700</v>
      </c>
      <c r="J738" s="519" t="s">
        <v>766</v>
      </c>
      <c r="K738" s="521">
        <v>1</v>
      </c>
      <c r="L738" s="521">
        <v>6</v>
      </c>
      <c r="M738" s="522">
        <v>102770</v>
      </c>
      <c r="N738" s="521">
        <v>0</v>
      </c>
      <c r="O738" s="521">
        <v>0</v>
      </c>
      <c r="P738" s="523">
        <v>0</v>
      </c>
    </row>
    <row r="739" spans="1:16" x14ac:dyDescent="0.2">
      <c r="A739" s="518" t="s">
        <v>694</v>
      </c>
      <c r="B739" s="519" t="s">
        <v>2056</v>
      </c>
      <c r="C739" s="519" t="s">
        <v>111</v>
      </c>
      <c r="D739" s="519" t="s">
        <v>696</v>
      </c>
      <c r="E739" s="520">
        <v>10000</v>
      </c>
      <c r="F739" s="498" t="s">
        <v>2277</v>
      </c>
      <c r="G739" s="429" t="s">
        <v>2278</v>
      </c>
      <c r="H739" s="429" t="s">
        <v>703</v>
      </c>
      <c r="I739" s="429" t="s">
        <v>700</v>
      </c>
      <c r="J739" s="519" t="s">
        <v>696</v>
      </c>
      <c r="K739" s="521">
        <v>1</v>
      </c>
      <c r="L739" s="521">
        <v>3</v>
      </c>
      <c r="M739" s="522">
        <v>30000</v>
      </c>
      <c r="N739" s="521">
        <v>0</v>
      </c>
      <c r="O739" s="521">
        <v>0</v>
      </c>
      <c r="P739" s="523">
        <v>0</v>
      </c>
    </row>
    <row r="740" spans="1:16" x14ac:dyDescent="0.2">
      <c r="A740" s="518" t="s">
        <v>694</v>
      </c>
      <c r="B740" s="519" t="s">
        <v>2056</v>
      </c>
      <c r="C740" s="519" t="s">
        <v>111</v>
      </c>
      <c r="D740" s="519" t="s">
        <v>723</v>
      </c>
      <c r="E740" s="520">
        <v>4000</v>
      </c>
      <c r="F740" s="498" t="s">
        <v>2279</v>
      </c>
      <c r="G740" s="429" t="s">
        <v>2280</v>
      </c>
      <c r="H740" s="429"/>
      <c r="I740" s="429" t="s">
        <v>726</v>
      </c>
      <c r="J740" s="519" t="s">
        <v>723</v>
      </c>
      <c r="K740" s="521">
        <v>6</v>
      </c>
      <c r="L740" s="521">
        <v>10</v>
      </c>
      <c r="M740" s="522">
        <v>42000</v>
      </c>
      <c r="N740" s="521">
        <v>2</v>
      </c>
      <c r="O740" s="521">
        <v>6</v>
      </c>
      <c r="P740" s="523">
        <v>24000</v>
      </c>
    </row>
    <row r="741" spans="1:16" x14ac:dyDescent="0.2">
      <c r="A741" s="518" t="s">
        <v>694</v>
      </c>
      <c r="B741" s="519" t="s">
        <v>2056</v>
      </c>
      <c r="C741" s="519" t="s">
        <v>111</v>
      </c>
      <c r="D741" s="519" t="s">
        <v>696</v>
      </c>
      <c r="E741" s="520">
        <v>4000</v>
      </c>
      <c r="F741" s="498" t="s">
        <v>2281</v>
      </c>
      <c r="G741" s="429" t="s">
        <v>2282</v>
      </c>
      <c r="H741" s="429" t="s">
        <v>2283</v>
      </c>
      <c r="I741" s="429" t="s">
        <v>700</v>
      </c>
      <c r="J741" s="519" t="s">
        <v>696</v>
      </c>
      <c r="K741" s="521">
        <v>1</v>
      </c>
      <c r="L741" s="521">
        <v>0</v>
      </c>
      <c r="M741" s="522">
        <v>1333</v>
      </c>
      <c r="N741" s="521">
        <v>0</v>
      </c>
      <c r="O741" s="521">
        <v>0</v>
      </c>
      <c r="P741" s="523">
        <v>0</v>
      </c>
    </row>
    <row r="742" spans="1:16" x14ac:dyDescent="0.2">
      <c r="A742" s="518" t="s">
        <v>694</v>
      </c>
      <c r="B742" s="519" t="s">
        <v>2056</v>
      </c>
      <c r="C742" s="519" t="s">
        <v>111</v>
      </c>
      <c r="D742" s="519" t="s">
        <v>696</v>
      </c>
      <c r="E742" s="520">
        <v>4000</v>
      </c>
      <c r="F742" s="498" t="s">
        <v>2284</v>
      </c>
      <c r="G742" s="429" t="s">
        <v>2285</v>
      </c>
      <c r="H742" s="429" t="s">
        <v>721</v>
      </c>
      <c r="I742" s="429" t="s">
        <v>748</v>
      </c>
      <c r="J742" s="519" t="s">
        <v>696</v>
      </c>
      <c r="K742" s="521">
        <v>9</v>
      </c>
      <c r="L742" s="521">
        <v>12</v>
      </c>
      <c r="M742" s="522">
        <v>44133</v>
      </c>
      <c r="N742" s="521">
        <v>3</v>
      </c>
      <c r="O742" s="521">
        <v>6</v>
      </c>
      <c r="P742" s="523">
        <v>24000</v>
      </c>
    </row>
    <row r="743" spans="1:16" x14ac:dyDescent="0.2">
      <c r="A743" s="518" t="s">
        <v>694</v>
      </c>
      <c r="B743" s="519" t="s">
        <v>2056</v>
      </c>
      <c r="C743" s="519" t="s">
        <v>111</v>
      </c>
      <c r="D743" s="519" t="s">
        <v>696</v>
      </c>
      <c r="E743" s="520">
        <v>10000</v>
      </c>
      <c r="F743" s="498" t="s">
        <v>867</v>
      </c>
      <c r="G743" s="429" t="s">
        <v>868</v>
      </c>
      <c r="H743" s="429" t="s">
        <v>712</v>
      </c>
      <c r="I743" s="429" t="s">
        <v>700</v>
      </c>
      <c r="J743" s="519" t="s">
        <v>696</v>
      </c>
      <c r="K743" s="521">
        <v>3</v>
      </c>
      <c r="L743" s="521">
        <v>6</v>
      </c>
      <c r="M743" s="522">
        <v>70503</v>
      </c>
      <c r="N743" s="521">
        <v>3</v>
      </c>
      <c r="O743" s="521">
        <v>6</v>
      </c>
      <c r="P743" s="523">
        <v>59083</v>
      </c>
    </row>
    <row r="744" spans="1:16" x14ac:dyDescent="0.2">
      <c r="A744" s="518" t="s">
        <v>694</v>
      </c>
      <c r="B744" s="519" t="s">
        <v>2056</v>
      </c>
      <c r="C744" s="519" t="s">
        <v>111</v>
      </c>
      <c r="D744" s="519" t="s">
        <v>696</v>
      </c>
      <c r="E744" s="520">
        <v>11000</v>
      </c>
      <c r="F744" s="498" t="s">
        <v>872</v>
      </c>
      <c r="G744" s="429" t="s">
        <v>873</v>
      </c>
      <c r="H744" s="429" t="s">
        <v>857</v>
      </c>
      <c r="I744" s="429" t="s">
        <v>700</v>
      </c>
      <c r="J744" s="519" t="s">
        <v>696</v>
      </c>
      <c r="K744" s="521">
        <v>2</v>
      </c>
      <c r="L744" s="521">
        <v>2</v>
      </c>
      <c r="M744" s="522">
        <v>30067</v>
      </c>
      <c r="N744" s="521">
        <v>2</v>
      </c>
      <c r="O744" s="521">
        <v>6</v>
      </c>
      <c r="P744" s="523">
        <v>65083</v>
      </c>
    </row>
    <row r="745" spans="1:16" x14ac:dyDescent="0.2">
      <c r="A745" s="518" t="s">
        <v>694</v>
      </c>
      <c r="B745" s="519" t="s">
        <v>2056</v>
      </c>
      <c r="C745" s="519" t="s">
        <v>111</v>
      </c>
      <c r="D745" s="519" t="s">
        <v>696</v>
      </c>
      <c r="E745" s="520">
        <v>3000</v>
      </c>
      <c r="F745" s="498" t="s">
        <v>2286</v>
      </c>
      <c r="G745" s="429" t="s">
        <v>2287</v>
      </c>
      <c r="H745" s="429" t="s">
        <v>787</v>
      </c>
      <c r="I745" s="429" t="s">
        <v>748</v>
      </c>
      <c r="J745" s="519" t="s">
        <v>696</v>
      </c>
      <c r="K745" s="521">
        <v>3</v>
      </c>
      <c r="L745" s="521">
        <v>6</v>
      </c>
      <c r="M745" s="522">
        <v>18200</v>
      </c>
      <c r="N745" s="521">
        <v>2</v>
      </c>
      <c r="O745" s="521">
        <v>6</v>
      </c>
      <c r="P745" s="523">
        <v>18000</v>
      </c>
    </row>
    <row r="746" spans="1:16" x14ac:dyDescent="0.2">
      <c r="A746" s="518" t="s">
        <v>694</v>
      </c>
      <c r="B746" s="519" t="s">
        <v>2056</v>
      </c>
      <c r="C746" s="519" t="s">
        <v>111</v>
      </c>
      <c r="D746" s="519" t="s">
        <v>696</v>
      </c>
      <c r="E746" s="520">
        <v>7000</v>
      </c>
      <c r="F746" s="498" t="s">
        <v>2288</v>
      </c>
      <c r="G746" s="429" t="s">
        <v>2289</v>
      </c>
      <c r="H746" s="429" t="s">
        <v>712</v>
      </c>
      <c r="I746" s="429" t="s">
        <v>700</v>
      </c>
      <c r="J746" s="519" t="s">
        <v>696</v>
      </c>
      <c r="K746" s="521">
        <v>5</v>
      </c>
      <c r="L746" s="521">
        <v>12</v>
      </c>
      <c r="M746" s="522">
        <v>86403</v>
      </c>
      <c r="N746" s="521">
        <v>2</v>
      </c>
      <c r="O746" s="521">
        <v>6</v>
      </c>
      <c r="P746" s="523">
        <v>42000</v>
      </c>
    </row>
    <row r="747" spans="1:16" x14ac:dyDescent="0.2">
      <c r="A747" s="518" t="s">
        <v>694</v>
      </c>
      <c r="B747" s="519" t="s">
        <v>2056</v>
      </c>
      <c r="C747" s="519" t="s">
        <v>111</v>
      </c>
      <c r="D747" s="519" t="s">
        <v>696</v>
      </c>
      <c r="E747" s="520">
        <v>5000</v>
      </c>
      <c r="F747" s="498" t="s">
        <v>2290</v>
      </c>
      <c r="G747" s="429" t="s">
        <v>2291</v>
      </c>
      <c r="H747" s="429" t="s">
        <v>2165</v>
      </c>
      <c r="I747" s="429" t="s">
        <v>700</v>
      </c>
      <c r="J747" s="519" t="s">
        <v>696</v>
      </c>
      <c r="K747" s="521">
        <v>6</v>
      </c>
      <c r="L747" s="521">
        <v>12</v>
      </c>
      <c r="M747" s="522">
        <v>64337</v>
      </c>
      <c r="N747" s="521">
        <v>2</v>
      </c>
      <c r="O747" s="521">
        <v>6</v>
      </c>
      <c r="P747" s="523">
        <v>30000</v>
      </c>
    </row>
    <row r="748" spans="1:16" x14ac:dyDescent="0.2">
      <c r="A748" s="518" t="s">
        <v>694</v>
      </c>
      <c r="B748" s="519" t="s">
        <v>2056</v>
      </c>
      <c r="C748" s="519" t="s">
        <v>765</v>
      </c>
      <c r="D748" s="519" t="s">
        <v>766</v>
      </c>
      <c r="E748" s="520">
        <v>15600</v>
      </c>
      <c r="F748" s="498" t="s">
        <v>2292</v>
      </c>
      <c r="G748" s="429" t="s">
        <v>2293</v>
      </c>
      <c r="H748" s="429" t="s">
        <v>712</v>
      </c>
      <c r="I748" s="429" t="s">
        <v>700</v>
      </c>
      <c r="J748" s="519" t="s">
        <v>766</v>
      </c>
      <c r="K748" s="521">
        <v>1</v>
      </c>
      <c r="L748" s="521">
        <v>5</v>
      </c>
      <c r="M748" s="522">
        <v>91330</v>
      </c>
      <c r="N748" s="521">
        <v>1</v>
      </c>
      <c r="O748" s="521">
        <v>6</v>
      </c>
      <c r="P748" s="523">
        <v>92683</v>
      </c>
    </row>
    <row r="749" spans="1:16" ht="33.75" x14ac:dyDescent="0.2">
      <c r="A749" s="518" t="s">
        <v>694</v>
      </c>
      <c r="B749" s="519" t="s">
        <v>2056</v>
      </c>
      <c r="C749" s="519" t="s">
        <v>765</v>
      </c>
      <c r="D749" s="519" t="s">
        <v>766</v>
      </c>
      <c r="E749" s="520">
        <v>15600</v>
      </c>
      <c r="F749" s="498" t="s">
        <v>882</v>
      </c>
      <c r="G749" s="429" t="s">
        <v>883</v>
      </c>
      <c r="H749" s="429" t="s">
        <v>884</v>
      </c>
      <c r="I749" s="429" t="s">
        <v>700</v>
      </c>
      <c r="J749" s="519" t="s">
        <v>766</v>
      </c>
      <c r="K749" s="521">
        <v>1</v>
      </c>
      <c r="L749" s="521">
        <v>8</v>
      </c>
      <c r="M749" s="522">
        <v>145930</v>
      </c>
      <c r="N749" s="521">
        <v>1</v>
      </c>
      <c r="O749" s="521">
        <v>6</v>
      </c>
      <c r="P749" s="523">
        <v>92683</v>
      </c>
    </row>
    <row r="750" spans="1:16" x14ac:dyDescent="0.2">
      <c r="A750" s="518" t="s">
        <v>694</v>
      </c>
      <c r="B750" s="519" t="s">
        <v>2056</v>
      </c>
      <c r="C750" s="519" t="s">
        <v>765</v>
      </c>
      <c r="D750" s="519" t="s">
        <v>766</v>
      </c>
      <c r="E750" s="520">
        <v>15600</v>
      </c>
      <c r="F750" s="498" t="s">
        <v>885</v>
      </c>
      <c r="G750" s="429" t="s">
        <v>886</v>
      </c>
      <c r="H750" s="429" t="s">
        <v>712</v>
      </c>
      <c r="I750" s="429" t="s">
        <v>700</v>
      </c>
      <c r="J750" s="519" t="s">
        <v>766</v>
      </c>
      <c r="K750" s="521">
        <v>1</v>
      </c>
      <c r="L750" s="521">
        <v>1</v>
      </c>
      <c r="M750" s="522">
        <v>25480</v>
      </c>
      <c r="N750" s="521">
        <v>1</v>
      </c>
      <c r="O750" s="521">
        <v>1</v>
      </c>
      <c r="P750" s="523">
        <v>25480</v>
      </c>
    </row>
    <row r="751" spans="1:16" x14ac:dyDescent="0.2">
      <c r="A751" s="518" t="s">
        <v>694</v>
      </c>
      <c r="B751" s="519" t="s">
        <v>2056</v>
      </c>
      <c r="C751" s="519" t="s">
        <v>765</v>
      </c>
      <c r="D751" s="519" t="s">
        <v>766</v>
      </c>
      <c r="E751" s="520">
        <v>15600</v>
      </c>
      <c r="F751" s="498" t="s">
        <v>885</v>
      </c>
      <c r="G751" s="429" t="s">
        <v>886</v>
      </c>
      <c r="H751" s="429" t="s">
        <v>712</v>
      </c>
      <c r="I751" s="429" t="s">
        <v>700</v>
      </c>
      <c r="J751" s="519" t="s">
        <v>766</v>
      </c>
      <c r="K751" s="521">
        <v>1</v>
      </c>
      <c r="L751" s="521">
        <v>2</v>
      </c>
      <c r="M751" s="522">
        <v>37440</v>
      </c>
      <c r="N751" s="521">
        <v>0</v>
      </c>
      <c r="O751" s="521">
        <v>0</v>
      </c>
      <c r="P751" s="523">
        <v>0</v>
      </c>
    </row>
    <row r="752" spans="1:16" x14ac:dyDescent="0.2">
      <c r="A752" s="518" t="s">
        <v>694</v>
      </c>
      <c r="B752" s="519" t="s">
        <v>2056</v>
      </c>
      <c r="C752" s="519" t="s">
        <v>111</v>
      </c>
      <c r="D752" s="519" t="s">
        <v>696</v>
      </c>
      <c r="E752" s="520">
        <v>6500</v>
      </c>
      <c r="F752" s="498" t="s">
        <v>2294</v>
      </c>
      <c r="G752" s="429" t="s">
        <v>2295</v>
      </c>
      <c r="H752" s="429" t="s">
        <v>2165</v>
      </c>
      <c r="I752" s="429" t="s">
        <v>700</v>
      </c>
      <c r="J752" s="519" t="s">
        <v>696</v>
      </c>
      <c r="K752" s="521">
        <v>2</v>
      </c>
      <c r="L752" s="521">
        <v>1</v>
      </c>
      <c r="M752" s="522">
        <v>11267</v>
      </c>
      <c r="N752" s="521">
        <v>2</v>
      </c>
      <c r="O752" s="521">
        <v>6</v>
      </c>
      <c r="P752" s="523">
        <v>39000</v>
      </c>
    </row>
    <row r="753" spans="1:16" x14ac:dyDescent="0.2">
      <c r="A753" s="518" t="s">
        <v>694</v>
      </c>
      <c r="B753" s="519" t="s">
        <v>2056</v>
      </c>
      <c r="C753" s="519" t="s">
        <v>111</v>
      </c>
      <c r="D753" s="519" t="s">
        <v>696</v>
      </c>
      <c r="E753" s="520">
        <v>5000</v>
      </c>
      <c r="F753" s="498" t="s">
        <v>2294</v>
      </c>
      <c r="G753" s="429" t="s">
        <v>2295</v>
      </c>
      <c r="H753" s="429" t="s">
        <v>2165</v>
      </c>
      <c r="I753" s="429" t="s">
        <v>700</v>
      </c>
      <c r="J753" s="519" t="s">
        <v>696</v>
      </c>
      <c r="K753" s="521">
        <v>5</v>
      </c>
      <c r="L753" s="521">
        <v>9</v>
      </c>
      <c r="M753" s="522">
        <v>46500</v>
      </c>
      <c r="N753" s="521">
        <v>0</v>
      </c>
      <c r="O753" s="521">
        <v>0</v>
      </c>
      <c r="P753" s="523">
        <v>0</v>
      </c>
    </row>
    <row r="754" spans="1:16" x14ac:dyDescent="0.2">
      <c r="A754" s="518" t="s">
        <v>694</v>
      </c>
      <c r="B754" s="519" t="s">
        <v>2056</v>
      </c>
      <c r="C754" s="519" t="s">
        <v>111</v>
      </c>
      <c r="D754" s="519" t="s">
        <v>696</v>
      </c>
      <c r="E754" s="520">
        <v>2500</v>
      </c>
      <c r="F754" s="498" t="s">
        <v>2296</v>
      </c>
      <c r="G754" s="429" t="s">
        <v>2297</v>
      </c>
      <c r="H754" s="429" t="s">
        <v>1078</v>
      </c>
      <c r="I754" s="429" t="s">
        <v>748</v>
      </c>
      <c r="J754" s="519" t="s">
        <v>696</v>
      </c>
      <c r="K754" s="521">
        <v>7</v>
      </c>
      <c r="L754" s="521">
        <v>12</v>
      </c>
      <c r="M754" s="522">
        <v>27583</v>
      </c>
      <c r="N754" s="521">
        <v>3</v>
      </c>
      <c r="O754" s="521">
        <v>6</v>
      </c>
      <c r="P754" s="523">
        <v>15000</v>
      </c>
    </row>
    <row r="755" spans="1:16" ht="22.5" x14ac:dyDescent="0.2">
      <c r="A755" s="518" t="s">
        <v>694</v>
      </c>
      <c r="B755" s="519" t="s">
        <v>2056</v>
      </c>
      <c r="C755" s="519" t="s">
        <v>111</v>
      </c>
      <c r="D755" s="519" t="s">
        <v>696</v>
      </c>
      <c r="E755" s="520">
        <v>5000</v>
      </c>
      <c r="F755" s="498" t="s">
        <v>2298</v>
      </c>
      <c r="G755" s="429" t="s">
        <v>2299</v>
      </c>
      <c r="H755" s="429" t="s">
        <v>989</v>
      </c>
      <c r="I755" s="429" t="s">
        <v>748</v>
      </c>
      <c r="J755" s="519" t="s">
        <v>696</v>
      </c>
      <c r="K755" s="521">
        <v>2</v>
      </c>
      <c r="L755" s="521">
        <v>1</v>
      </c>
      <c r="M755" s="522">
        <v>7833</v>
      </c>
      <c r="N755" s="521">
        <v>2</v>
      </c>
      <c r="O755" s="521">
        <v>6</v>
      </c>
      <c r="P755" s="523">
        <v>30000</v>
      </c>
    </row>
    <row r="756" spans="1:16" ht="22.5" x14ac:dyDescent="0.2">
      <c r="A756" s="518" t="s">
        <v>694</v>
      </c>
      <c r="B756" s="519" t="s">
        <v>2056</v>
      </c>
      <c r="C756" s="519" t="s">
        <v>111</v>
      </c>
      <c r="D756" s="519" t="s">
        <v>696</v>
      </c>
      <c r="E756" s="520">
        <v>6500</v>
      </c>
      <c r="F756" s="498" t="s">
        <v>2300</v>
      </c>
      <c r="G756" s="429" t="s">
        <v>2301</v>
      </c>
      <c r="H756" s="429" t="s">
        <v>1103</v>
      </c>
      <c r="I756" s="429" t="s">
        <v>748</v>
      </c>
      <c r="J756" s="519" t="s">
        <v>696</v>
      </c>
      <c r="K756" s="521">
        <v>0</v>
      </c>
      <c r="L756" s="521">
        <v>0</v>
      </c>
      <c r="M756" s="522">
        <v>0</v>
      </c>
      <c r="N756" s="521">
        <v>2</v>
      </c>
      <c r="O756" s="521">
        <v>6</v>
      </c>
      <c r="P756" s="523">
        <v>39000</v>
      </c>
    </row>
    <row r="757" spans="1:16" x14ac:dyDescent="0.2">
      <c r="A757" s="518" t="s">
        <v>694</v>
      </c>
      <c r="B757" s="519" t="s">
        <v>2056</v>
      </c>
      <c r="C757" s="519" t="s">
        <v>111</v>
      </c>
      <c r="D757" s="519" t="s">
        <v>718</v>
      </c>
      <c r="E757" s="520">
        <v>2500</v>
      </c>
      <c r="F757" s="498" t="s">
        <v>2302</v>
      </c>
      <c r="G757" s="429" t="s">
        <v>2303</v>
      </c>
      <c r="H757" s="429" t="s">
        <v>787</v>
      </c>
      <c r="I757" s="429" t="s">
        <v>812</v>
      </c>
      <c r="J757" s="519" t="s">
        <v>718</v>
      </c>
      <c r="K757" s="521">
        <v>7</v>
      </c>
      <c r="L757" s="521">
        <v>12</v>
      </c>
      <c r="M757" s="522">
        <v>27583</v>
      </c>
      <c r="N757" s="521">
        <v>3</v>
      </c>
      <c r="O757" s="521">
        <v>6</v>
      </c>
      <c r="P757" s="523">
        <v>15000</v>
      </c>
    </row>
    <row r="758" spans="1:16" x14ac:dyDescent="0.2">
      <c r="A758" s="518" t="s">
        <v>694</v>
      </c>
      <c r="B758" s="519" t="s">
        <v>2056</v>
      </c>
      <c r="C758" s="519" t="s">
        <v>111</v>
      </c>
      <c r="D758" s="519" t="s">
        <v>696</v>
      </c>
      <c r="E758" s="520">
        <v>5000</v>
      </c>
      <c r="F758" s="498" t="s">
        <v>2304</v>
      </c>
      <c r="G758" s="429" t="s">
        <v>2305</v>
      </c>
      <c r="H758" s="429" t="s">
        <v>2165</v>
      </c>
      <c r="I758" s="429" t="s">
        <v>700</v>
      </c>
      <c r="J758" s="519" t="s">
        <v>696</v>
      </c>
      <c r="K758" s="521">
        <v>7</v>
      </c>
      <c r="L758" s="521">
        <v>12</v>
      </c>
      <c r="M758" s="522">
        <v>64170</v>
      </c>
      <c r="N758" s="521">
        <v>0</v>
      </c>
      <c r="O758" s="521">
        <v>0</v>
      </c>
      <c r="P758" s="523">
        <v>0</v>
      </c>
    </row>
    <row r="759" spans="1:16" ht="22.5" x14ac:dyDescent="0.2">
      <c r="A759" s="518" t="s">
        <v>694</v>
      </c>
      <c r="B759" s="519" t="s">
        <v>2056</v>
      </c>
      <c r="C759" s="519" t="s">
        <v>111</v>
      </c>
      <c r="D759" s="519" t="s">
        <v>718</v>
      </c>
      <c r="E759" s="520">
        <v>2500</v>
      </c>
      <c r="F759" s="498" t="s">
        <v>2306</v>
      </c>
      <c r="G759" s="429" t="s">
        <v>2307</v>
      </c>
      <c r="H759" s="429" t="s">
        <v>871</v>
      </c>
      <c r="I759" s="429" t="s">
        <v>722</v>
      </c>
      <c r="J759" s="519" t="s">
        <v>718</v>
      </c>
      <c r="K759" s="521">
        <v>7</v>
      </c>
      <c r="L759" s="521">
        <v>12</v>
      </c>
      <c r="M759" s="522">
        <v>27583</v>
      </c>
      <c r="N759" s="521">
        <v>3</v>
      </c>
      <c r="O759" s="521">
        <v>6</v>
      </c>
      <c r="P759" s="523">
        <v>15000</v>
      </c>
    </row>
    <row r="760" spans="1:16" ht="22.5" x14ac:dyDescent="0.2">
      <c r="A760" s="518" t="s">
        <v>694</v>
      </c>
      <c r="B760" s="519" t="s">
        <v>2056</v>
      </c>
      <c r="C760" s="519" t="s">
        <v>111</v>
      </c>
      <c r="D760" s="519" t="s">
        <v>696</v>
      </c>
      <c r="E760" s="520">
        <v>2500</v>
      </c>
      <c r="F760" s="498" t="s">
        <v>2308</v>
      </c>
      <c r="G760" s="429" t="s">
        <v>2309</v>
      </c>
      <c r="H760" s="429" t="s">
        <v>2310</v>
      </c>
      <c r="I760" s="429" t="s">
        <v>904</v>
      </c>
      <c r="J760" s="519" t="s">
        <v>696</v>
      </c>
      <c r="K760" s="521">
        <v>7</v>
      </c>
      <c r="L760" s="521">
        <v>12</v>
      </c>
      <c r="M760" s="522">
        <v>27583</v>
      </c>
      <c r="N760" s="521">
        <v>3</v>
      </c>
      <c r="O760" s="521">
        <v>6</v>
      </c>
      <c r="P760" s="523">
        <v>15000</v>
      </c>
    </row>
    <row r="761" spans="1:16" ht="22.5" x14ac:dyDescent="0.2">
      <c r="A761" s="518" t="s">
        <v>694</v>
      </c>
      <c r="B761" s="519" t="s">
        <v>2056</v>
      </c>
      <c r="C761" s="519" t="s">
        <v>111</v>
      </c>
      <c r="D761" s="519" t="s">
        <v>696</v>
      </c>
      <c r="E761" s="520">
        <v>2500</v>
      </c>
      <c r="F761" s="498" t="s">
        <v>2311</v>
      </c>
      <c r="G761" s="429" t="s">
        <v>2312</v>
      </c>
      <c r="H761" s="429" t="s">
        <v>699</v>
      </c>
      <c r="I761" s="429" t="s">
        <v>700</v>
      </c>
      <c r="J761" s="519" t="s">
        <v>696</v>
      </c>
      <c r="K761" s="521">
        <v>1</v>
      </c>
      <c r="L761" s="521">
        <v>3</v>
      </c>
      <c r="M761" s="522">
        <v>7500</v>
      </c>
      <c r="N761" s="521">
        <v>0</v>
      </c>
      <c r="O761" s="521">
        <v>0</v>
      </c>
      <c r="P761" s="523">
        <v>0</v>
      </c>
    </row>
    <row r="762" spans="1:16" x14ac:dyDescent="0.2">
      <c r="A762" s="518" t="s">
        <v>694</v>
      </c>
      <c r="B762" s="519" t="s">
        <v>2056</v>
      </c>
      <c r="C762" s="519" t="s">
        <v>111</v>
      </c>
      <c r="D762" s="519" t="s">
        <v>696</v>
      </c>
      <c r="E762" s="520">
        <v>7500</v>
      </c>
      <c r="F762" s="498" t="s">
        <v>2313</v>
      </c>
      <c r="G762" s="429" t="s">
        <v>2314</v>
      </c>
      <c r="H762" s="429" t="s">
        <v>2165</v>
      </c>
      <c r="I762" s="429" t="s">
        <v>700</v>
      </c>
      <c r="J762" s="519" t="s">
        <v>696</v>
      </c>
      <c r="K762" s="521">
        <v>6</v>
      </c>
      <c r="L762" s="521">
        <v>12</v>
      </c>
      <c r="M762" s="522">
        <v>91920</v>
      </c>
      <c r="N762" s="521">
        <v>2</v>
      </c>
      <c r="O762" s="521">
        <v>6</v>
      </c>
      <c r="P762" s="523">
        <v>45000</v>
      </c>
    </row>
    <row r="763" spans="1:16" x14ac:dyDescent="0.2">
      <c r="A763" s="518" t="s">
        <v>694</v>
      </c>
      <c r="B763" s="519" t="s">
        <v>2056</v>
      </c>
      <c r="C763" s="519" t="s">
        <v>111</v>
      </c>
      <c r="D763" s="519" t="s">
        <v>696</v>
      </c>
      <c r="E763" s="520">
        <v>12500</v>
      </c>
      <c r="F763" s="498" t="s">
        <v>2315</v>
      </c>
      <c r="G763" s="429" t="s">
        <v>2316</v>
      </c>
      <c r="H763" s="429" t="s">
        <v>712</v>
      </c>
      <c r="I763" s="429" t="s">
        <v>700</v>
      </c>
      <c r="J763" s="519" t="s">
        <v>696</v>
      </c>
      <c r="K763" s="521">
        <v>2</v>
      </c>
      <c r="L763" s="521">
        <v>4</v>
      </c>
      <c r="M763" s="522">
        <v>59587</v>
      </c>
      <c r="N763" s="521">
        <v>2</v>
      </c>
      <c r="O763" s="521">
        <v>6</v>
      </c>
      <c r="P763" s="523">
        <v>74083</v>
      </c>
    </row>
    <row r="764" spans="1:16" x14ac:dyDescent="0.2">
      <c r="A764" s="518" t="s">
        <v>694</v>
      </c>
      <c r="B764" s="519" t="s">
        <v>2056</v>
      </c>
      <c r="C764" s="519" t="s">
        <v>111</v>
      </c>
      <c r="D764" s="519" t="s">
        <v>696</v>
      </c>
      <c r="E764" s="520">
        <v>5500</v>
      </c>
      <c r="F764" s="498" t="s">
        <v>910</v>
      </c>
      <c r="G764" s="429" t="s">
        <v>911</v>
      </c>
      <c r="H764" s="429" t="s">
        <v>912</v>
      </c>
      <c r="I764" s="429" t="s">
        <v>748</v>
      </c>
      <c r="J764" s="519" t="s">
        <v>696</v>
      </c>
      <c r="K764" s="521">
        <v>2</v>
      </c>
      <c r="L764" s="521">
        <v>1</v>
      </c>
      <c r="M764" s="522">
        <v>9533</v>
      </c>
      <c r="N764" s="521">
        <v>2</v>
      </c>
      <c r="O764" s="521">
        <v>6</v>
      </c>
      <c r="P764" s="523">
        <v>33000</v>
      </c>
    </row>
    <row r="765" spans="1:16" x14ac:dyDescent="0.2">
      <c r="A765" s="518" t="s">
        <v>694</v>
      </c>
      <c r="B765" s="519" t="s">
        <v>2056</v>
      </c>
      <c r="C765" s="519" t="s">
        <v>111</v>
      </c>
      <c r="D765" s="519" t="s">
        <v>696</v>
      </c>
      <c r="E765" s="520">
        <v>5000</v>
      </c>
      <c r="F765" s="498" t="s">
        <v>2317</v>
      </c>
      <c r="G765" s="429" t="s">
        <v>2318</v>
      </c>
      <c r="H765" s="429" t="s">
        <v>2165</v>
      </c>
      <c r="I765" s="429" t="s">
        <v>700</v>
      </c>
      <c r="J765" s="519" t="s">
        <v>696</v>
      </c>
      <c r="K765" s="521">
        <v>6</v>
      </c>
      <c r="L765" s="521">
        <v>12</v>
      </c>
      <c r="M765" s="522">
        <v>64337</v>
      </c>
      <c r="N765" s="521">
        <v>2</v>
      </c>
      <c r="O765" s="521">
        <v>6</v>
      </c>
      <c r="P765" s="523">
        <v>30000</v>
      </c>
    </row>
    <row r="766" spans="1:16" x14ac:dyDescent="0.2">
      <c r="A766" s="518" t="s">
        <v>694</v>
      </c>
      <c r="B766" s="519" t="s">
        <v>2056</v>
      </c>
      <c r="C766" s="519" t="s">
        <v>765</v>
      </c>
      <c r="D766" s="519" t="s">
        <v>766</v>
      </c>
      <c r="E766" s="520">
        <v>15600</v>
      </c>
      <c r="F766" s="498" t="s">
        <v>918</v>
      </c>
      <c r="G766" s="429" t="s">
        <v>919</v>
      </c>
      <c r="H766" s="429" t="s">
        <v>712</v>
      </c>
      <c r="I766" s="429" t="s">
        <v>700</v>
      </c>
      <c r="J766" s="519" t="s">
        <v>766</v>
      </c>
      <c r="K766" s="521">
        <v>0</v>
      </c>
      <c r="L766" s="521">
        <v>0</v>
      </c>
      <c r="M766" s="522">
        <v>0</v>
      </c>
      <c r="N766" s="521">
        <v>1</v>
      </c>
      <c r="O766" s="521">
        <v>0</v>
      </c>
      <c r="P766" s="523">
        <v>10400</v>
      </c>
    </row>
    <row r="767" spans="1:16" x14ac:dyDescent="0.2">
      <c r="A767" s="518" t="s">
        <v>694</v>
      </c>
      <c r="B767" s="519" t="s">
        <v>2056</v>
      </c>
      <c r="C767" s="519" t="s">
        <v>111</v>
      </c>
      <c r="D767" s="519" t="s">
        <v>696</v>
      </c>
      <c r="E767" s="520">
        <v>5000</v>
      </c>
      <c r="F767" s="498" t="s">
        <v>2319</v>
      </c>
      <c r="G767" s="429" t="s">
        <v>2320</v>
      </c>
      <c r="H767" s="429" t="s">
        <v>2165</v>
      </c>
      <c r="I767" s="429" t="s">
        <v>700</v>
      </c>
      <c r="J767" s="519" t="s">
        <v>696</v>
      </c>
      <c r="K767" s="521">
        <v>6</v>
      </c>
      <c r="L767" s="521">
        <v>12</v>
      </c>
      <c r="M767" s="522">
        <v>64337</v>
      </c>
      <c r="N767" s="521">
        <v>2</v>
      </c>
      <c r="O767" s="521">
        <v>6</v>
      </c>
      <c r="P767" s="523">
        <v>30000</v>
      </c>
    </row>
    <row r="768" spans="1:16" x14ac:dyDescent="0.2">
      <c r="A768" s="518" t="s">
        <v>694</v>
      </c>
      <c r="B768" s="519" t="s">
        <v>2056</v>
      </c>
      <c r="C768" s="519" t="s">
        <v>111</v>
      </c>
      <c r="D768" s="519" t="s">
        <v>696</v>
      </c>
      <c r="E768" s="520">
        <v>6000</v>
      </c>
      <c r="F768" s="498" t="s">
        <v>2321</v>
      </c>
      <c r="G768" s="429" t="s">
        <v>2322</v>
      </c>
      <c r="H768" s="429" t="s">
        <v>2323</v>
      </c>
      <c r="I768" s="429" t="s">
        <v>700</v>
      </c>
      <c r="J768" s="519" t="s">
        <v>696</v>
      </c>
      <c r="K768" s="521">
        <v>5</v>
      </c>
      <c r="L768" s="521">
        <v>12</v>
      </c>
      <c r="M768" s="522">
        <v>75370</v>
      </c>
      <c r="N768" s="521">
        <v>2</v>
      </c>
      <c r="O768" s="521">
        <v>6</v>
      </c>
      <c r="P768" s="523">
        <v>36000</v>
      </c>
    </row>
    <row r="769" spans="1:16" ht="22.5" x14ac:dyDescent="0.2">
      <c r="A769" s="518" t="s">
        <v>694</v>
      </c>
      <c r="B769" s="519" t="s">
        <v>2056</v>
      </c>
      <c r="C769" s="519" t="s">
        <v>111</v>
      </c>
      <c r="D769" s="519" t="s">
        <v>696</v>
      </c>
      <c r="E769" s="520">
        <v>3000</v>
      </c>
      <c r="F769" s="498" t="s">
        <v>2324</v>
      </c>
      <c r="G769" s="429" t="s">
        <v>2325</v>
      </c>
      <c r="H769" s="429" t="s">
        <v>871</v>
      </c>
      <c r="I769" s="429" t="s">
        <v>904</v>
      </c>
      <c r="J769" s="519" t="s">
        <v>696</v>
      </c>
      <c r="K769" s="521">
        <v>5</v>
      </c>
      <c r="L769" s="521">
        <v>12</v>
      </c>
      <c r="M769" s="522">
        <v>33100</v>
      </c>
      <c r="N769" s="521">
        <v>2</v>
      </c>
      <c r="O769" s="521">
        <v>6</v>
      </c>
      <c r="P769" s="523">
        <v>18000</v>
      </c>
    </row>
    <row r="770" spans="1:16" x14ac:dyDescent="0.2">
      <c r="A770" s="518" t="s">
        <v>694</v>
      </c>
      <c r="B770" s="519" t="s">
        <v>2056</v>
      </c>
      <c r="C770" s="519" t="s">
        <v>111</v>
      </c>
      <c r="D770" s="519" t="s">
        <v>696</v>
      </c>
      <c r="E770" s="520">
        <v>4500</v>
      </c>
      <c r="F770" s="498" t="s">
        <v>2326</v>
      </c>
      <c r="G770" s="429" t="s">
        <v>2327</v>
      </c>
      <c r="H770" s="429" t="s">
        <v>747</v>
      </c>
      <c r="I770" s="429" t="s">
        <v>748</v>
      </c>
      <c r="J770" s="519" t="s">
        <v>696</v>
      </c>
      <c r="K770" s="521">
        <v>5</v>
      </c>
      <c r="L770" s="521">
        <v>12</v>
      </c>
      <c r="M770" s="522">
        <v>49650</v>
      </c>
      <c r="N770" s="521">
        <v>2</v>
      </c>
      <c r="O770" s="521">
        <v>6</v>
      </c>
      <c r="P770" s="523">
        <v>27000</v>
      </c>
    </row>
    <row r="771" spans="1:16" x14ac:dyDescent="0.2">
      <c r="A771" s="518" t="s">
        <v>694</v>
      </c>
      <c r="B771" s="519" t="s">
        <v>2056</v>
      </c>
      <c r="C771" s="519" t="s">
        <v>111</v>
      </c>
      <c r="D771" s="519" t="s">
        <v>696</v>
      </c>
      <c r="E771" s="520">
        <v>8000</v>
      </c>
      <c r="F771" s="498" t="s">
        <v>2328</v>
      </c>
      <c r="G771" s="429" t="s">
        <v>2329</v>
      </c>
      <c r="H771" s="429" t="s">
        <v>712</v>
      </c>
      <c r="I771" s="429" t="s">
        <v>700</v>
      </c>
      <c r="J771" s="519" t="s">
        <v>696</v>
      </c>
      <c r="K771" s="521">
        <v>6</v>
      </c>
      <c r="L771" s="521">
        <v>12</v>
      </c>
      <c r="M771" s="522">
        <v>97437</v>
      </c>
      <c r="N771" s="521">
        <v>2</v>
      </c>
      <c r="O771" s="521">
        <v>6</v>
      </c>
      <c r="P771" s="523">
        <v>48000</v>
      </c>
    </row>
    <row r="772" spans="1:16" x14ac:dyDescent="0.2">
      <c r="A772" s="518" t="s">
        <v>694</v>
      </c>
      <c r="B772" s="519" t="s">
        <v>2056</v>
      </c>
      <c r="C772" s="519" t="s">
        <v>111</v>
      </c>
      <c r="D772" s="519" t="s">
        <v>696</v>
      </c>
      <c r="E772" s="520">
        <v>2000</v>
      </c>
      <c r="F772" s="498" t="s">
        <v>2330</v>
      </c>
      <c r="G772" s="429" t="s">
        <v>2331</v>
      </c>
      <c r="H772" s="429" t="s">
        <v>940</v>
      </c>
      <c r="I772" s="429" t="s">
        <v>904</v>
      </c>
      <c r="J772" s="519" t="s">
        <v>696</v>
      </c>
      <c r="K772" s="521">
        <v>1</v>
      </c>
      <c r="L772" s="521">
        <v>0</v>
      </c>
      <c r="M772" s="522">
        <v>733</v>
      </c>
      <c r="N772" s="521">
        <v>2</v>
      </c>
      <c r="O772" s="521">
        <v>6</v>
      </c>
      <c r="P772" s="523">
        <v>12000</v>
      </c>
    </row>
    <row r="773" spans="1:16" ht="22.5" x14ac:dyDescent="0.2">
      <c r="A773" s="518" t="s">
        <v>694</v>
      </c>
      <c r="B773" s="519" t="s">
        <v>2056</v>
      </c>
      <c r="C773" s="519" t="s">
        <v>111</v>
      </c>
      <c r="D773" s="519" t="s">
        <v>696</v>
      </c>
      <c r="E773" s="520">
        <v>4500</v>
      </c>
      <c r="F773" s="498" t="s">
        <v>2332</v>
      </c>
      <c r="G773" s="429" t="s">
        <v>2333</v>
      </c>
      <c r="H773" s="429" t="s">
        <v>699</v>
      </c>
      <c r="I773" s="429" t="s">
        <v>700</v>
      </c>
      <c r="J773" s="519" t="s">
        <v>696</v>
      </c>
      <c r="K773" s="521">
        <v>2</v>
      </c>
      <c r="L773" s="521">
        <v>3</v>
      </c>
      <c r="M773" s="522">
        <v>13050</v>
      </c>
      <c r="N773" s="521">
        <v>2</v>
      </c>
      <c r="O773" s="521">
        <v>6</v>
      </c>
      <c r="P773" s="523">
        <v>27000</v>
      </c>
    </row>
    <row r="774" spans="1:16" x14ac:dyDescent="0.2">
      <c r="A774" s="518" t="s">
        <v>694</v>
      </c>
      <c r="B774" s="519" t="s">
        <v>2056</v>
      </c>
      <c r="C774" s="519" t="s">
        <v>111</v>
      </c>
      <c r="D774" s="519" t="s">
        <v>696</v>
      </c>
      <c r="E774" s="520">
        <v>13500</v>
      </c>
      <c r="F774" s="498" t="s">
        <v>2334</v>
      </c>
      <c r="G774" s="429" t="s">
        <v>2335</v>
      </c>
      <c r="H774" s="429" t="s">
        <v>712</v>
      </c>
      <c r="I774" s="429" t="s">
        <v>700</v>
      </c>
      <c r="J774" s="519" t="s">
        <v>696</v>
      </c>
      <c r="K774" s="521">
        <v>1</v>
      </c>
      <c r="L774" s="521">
        <v>2</v>
      </c>
      <c r="M774" s="522">
        <v>27000</v>
      </c>
      <c r="N774" s="521">
        <v>0</v>
      </c>
      <c r="O774" s="521">
        <v>0</v>
      </c>
      <c r="P774" s="523">
        <v>0</v>
      </c>
    </row>
    <row r="775" spans="1:16" x14ac:dyDescent="0.2">
      <c r="A775" s="518" t="s">
        <v>694</v>
      </c>
      <c r="B775" s="519" t="s">
        <v>2056</v>
      </c>
      <c r="C775" s="519" t="s">
        <v>765</v>
      </c>
      <c r="D775" s="519" t="s">
        <v>766</v>
      </c>
      <c r="E775" s="520">
        <v>15600</v>
      </c>
      <c r="F775" s="498" t="s">
        <v>2334</v>
      </c>
      <c r="G775" s="429" t="s">
        <v>2335</v>
      </c>
      <c r="H775" s="429" t="s">
        <v>712</v>
      </c>
      <c r="I775" s="429" t="s">
        <v>700</v>
      </c>
      <c r="J775" s="519" t="s">
        <v>766</v>
      </c>
      <c r="K775" s="521">
        <v>1</v>
      </c>
      <c r="L775" s="521">
        <v>2</v>
      </c>
      <c r="M775" s="522">
        <v>39000</v>
      </c>
      <c r="N775" s="521">
        <v>0</v>
      </c>
      <c r="O775" s="521">
        <v>0</v>
      </c>
      <c r="P775" s="523">
        <v>0</v>
      </c>
    </row>
    <row r="776" spans="1:16" x14ac:dyDescent="0.2">
      <c r="A776" s="518" t="s">
        <v>694</v>
      </c>
      <c r="B776" s="519" t="s">
        <v>2056</v>
      </c>
      <c r="C776" s="519" t="s">
        <v>765</v>
      </c>
      <c r="D776" s="519" t="s">
        <v>766</v>
      </c>
      <c r="E776" s="520">
        <v>15600</v>
      </c>
      <c r="F776" s="498" t="s">
        <v>2336</v>
      </c>
      <c r="G776" s="429" t="s">
        <v>2337</v>
      </c>
      <c r="H776" s="429" t="s">
        <v>2323</v>
      </c>
      <c r="I776" s="429" t="s">
        <v>700</v>
      </c>
      <c r="J776" s="519" t="s">
        <v>766</v>
      </c>
      <c r="K776" s="521">
        <v>1</v>
      </c>
      <c r="L776" s="521">
        <v>2</v>
      </c>
      <c r="M776" s="522">
        <v>29120</v>
      </c>
      <c r="N776" s="521">
        <v>0</v>
      </c>
      <c r="O776" s="521">
        <v>0</v>
      </c>
      <c r="P776" s="523">
        <v>0</v>
      </c>
    </row>
    <row r="777" spans="1:16" x14ac:dyDescent="0.2">
      <c r="A777" s="518" t="s">
        <v>694</v>
      </c>
      <c r="B777" s="519" t="s">
        <v>2056</v>
      </c>
      <c r="C777" s="519" t="s">
        <v>111</v>
      </c>
      <c r="D777" s="519" t="s">
        <v>696</v>
      </c>
      <c r="E777" s="520">
        <v>5500</v>
      </c>
      <c r="F777" s="498" t="s">
        <v>2338</v>
      </c>
      <c r="G777" s="429" t="s">
        <v>2339</v>
      </c>
      <c r="H777" s="429" t="s">
        <v>712</v>
      </c>
      <c r="I777" s="429" t="s">
        <v>700</v>
      </c>
      <c r="J777" s="519" t="s">
        <v>696</v>
      </c>
      <c r="K777" s="521">
        <v>6</v>
      </c>
      <c r="L777" s="521">
        <v>12</v>
      </c>
      <c r="M777" s="522">
        <v>69853</v>
      </c>
      <c r="N777" s="521">
        <v>2</v>
      </c>
      <c r="O777" s="521">
        <v>6</v>
      </c>
      <c r="P777" s="523">
        <v>33000</v>
      </c>
    </row>
    <row r="778" spans="1:16" x14ac:dyDescent="0.2">
      <c r="A778" s="518" t="s">
        <v>694</v>
      </c>
      <c r="B778" s="519" t="s">
        <v>2056</v>
      </c>
      <c r="C778" s="519" t="s">
        <v>111</v>
      </c>
      <c r="D778" s="519" t="s">
        <v>696</v>
      </c>
      <c r="E778" s="520">
        <v>5500</v>
      </c>
      <c r="F778" s="498" t="s">
        <v>2340</v>
      </c>
      <c r="G778" s="429" t="s">
        <v>2341</v>
      </c>
      <c r="H778" s="429" t="s">
        <v>712</v>
      </c>
      <c r="I778" s="429" t="s">
        <v>700</v>
      </c>
      <c r="J778" s="519" t="s">
        <v>696</v>
      </c>
      <c r="K778" s="521">
        <v>2</v>
      </c>
      <c r="L778" s="521">
        <v>1</v>
      </c>
      <c r="M778" s="522">
        <v>9350</v>
      </c>
      <c r="N778" s="521">
        <v>2</v>
      </c>
      <c r="O778" s="521">
        <v>6</v>
      </c>
      <c r="P778" s="523">
        <v>33000</v>
      </c>
    </row>
    <row r="779" spans="1:16" x14ac:dyDescent="0.2">
      <c r="A779" s="518" t="s">
        <v>694</v>
      </c>
      <c r="B779" s="519" t="s">
        <v>2056</v>
      </c>
      <c r="C779" s="519" t="s">
        <v>765</v>
      </c>
      <c r="D779" s="519" t="s">
        <v>766</v>
      </c>
      <c r="E779" s="520">
        <v>15000</v>
      </c>
      <c r="F779" s="498" t="s">
        <v>2342</v>
      </c>
      <c r="G779" s="429" t="s">
        <v>2343</v>
      </c>
      <c r="H779" s="429" t="s">
        <v>894</v>
      </c>
      <c r="I779" s="429" t="s">
        <v>700</v>
      </c>
      <c r="J779" s="519" t="s">
        <v>766</v>
      </c>
      <c r="K779" s="521">
        <v>1</v>
      </c>
      <c r="L779" s="521">
        <v>3</v>
      </c>
      <c r="M779" s="522">
        <v>62170</v>
      </c>
      <c r="N779" s="521">
        <v>1</v>
      </c>
      <c r="O779" s="521">
        <v>1</v>
      </c>
      <c r="P779" s="523">
        <v>17500</v>
      </c>
    </row>
    <row r="780" spans="1:16" x14ac:dyDescent="0.2">
      <c r="A780" s="518" t="s">
        <v>694</v>
      </c>
      <c r="B780" s="519" t="s">
        <v>2056</v>
      </c>
      <c r="C780" s="519" t="s">
        <v>111</v>
      </c>
      <c r="D780" s="519" t="s">
        <v>696</v>
      </c>
      <c r="E780" s="520">
        <v>7000</v>
      </c>
      <c r="F780" s="498" t="s">
        <v>2344</v>
      </c>
      <c r="G780" s="429" t="s">
        <v>2345</v>
      </c>
      <c r="H780" s="429" t="s">
        <v>1078</v>
      </c>
      <c r="I780" s="429" t="s">
        <v>748</v>
      </c>
      <c r="J780" s="519" t="s">
        <v>696</v>
      </c>
      <c r="K780" s="521">
        <v>2</v>
      </c>
      <c r="L780" s="521">
        <v>4</v>
      </c>
      <c r="M780" s="522">
        <v>33367</v>
      </c>
      <c r="N780" s="521">
        <v>2</v>
      </c>
      <c r="O780" s="521">
        <v>6</v>
      </c>
      <c r="P780" s="523">
        <v>42000</v>
      </c>
    </row>
    <row r="781" spans="1:16" x14ac:dyDescent="0.2">
      <c r="A781" s="518" t="s">
        <v>694</v>
      </c>
      <c r="B781" s="519" t="s">
        <v>2056</v>
      </c>
      <c r="C781" s="519" t="s">
        <v>111</v>
      </c>
      <c r="D781" s="519" t="s">
        <v>696</v>
      </c>
      <c r="E781" s="520">
        <v>4500</v>
      </c>
      <c r="F781" s="498" t="s">
        <v>2344</v>
      </c>
      <c r="G781" s="429" t="s">
        <v>2345</v>
      </c>
      <c r="H781" s="429" t="s">
        <v>1078</v>
      </c>
      <c r="I781" s="429" t="s">
        <v>748</v>
      </c>
      <c r="J781" s="519" t="s">
        <v>696</v>
      </c>
      <c r="K781" s="521">
        <v>3</v>
      </c>
      <c r="L781" s="521">
        <v>6</v>
      </c>
      <c r="M781" s="522">
        <v>28050</v>
      </c>
      <c r="N781" s="521">
        <v>0</v>
      </c>
      <c r="O781" s="521">
        <v>0</v>
      </c>
      <c r="P781" s="523">
        <v>0</v>
      </c>
    </row>
    <row r="782" spans="1:16" x14ac:dyDescent="0.2">
      <c r="A782" s="518" t="s">
        <v>694</v>
      </c>
      <c r="B782" s="519" t="s">
        <v>2056</v>
      </c>
      <c r="C782" s="519" t="s">
        <v>111</v>
      </c>
      <c r="D782" s="519" t="s">
        <v>696</v>
      </c>
      <c r="E782" s="520">
        <v>12000</v>
      </c>
      <c r="F782" s="498" t="s">
        <v>948</v>
      </c>
      <c r="G782" s="429" t="s">
        <v>949</v>
      </c>
      <c r="H782" s="429" t="s">
        <v>712</v>
      </c>
      <c r="I782" s="429" t="s">
        <v>700</v>
      </c>
      <c r="J782" s="519" t="s">
        <v>696</v>
      </c>
      <c r="K782" s="521">
        <v>3</v>
      </c>
      <c r="L782" s="521">
        <v>7</v>
      </c>
      <c r="M782" s="522">
        <v>92770</v>
      </c>
      <c r="N782" s="521">
        <v>2</v>
      </c>
      <c r="O782" s="521">
        <v>2</v>
      </c>
      <c r="P782" s="523">
        <v>24000</v>
      </c>
    </row>
    <row r="783" spans="1:16" x14ac:dyDescent="0.2">
      <c r="A783" s="518" t="s">
        <v>694</v>
      </c>
      <c r="B783" s="519" t="s">
        <v>2056</v>
      </c>
      <c r="C783" s="519" t="s">
        <v>111</v>
      </c>
      <c r="D783" s="519" t="s">
        <v>696</v>
      </c>
      <c r="E783" s="520">
        <v>5500</v>
      </c>
      <c r="F783" s="498" t="s">
        <v>2346</v>
      </c>
      <c r="G783" s="429" t="s">
        <v>2347</v>
      </c>
      <c r="H783" s="429" t="s">
        <v>712</v>
      </c>
      <c r="I783" s="429" t="s">
        <v>700</v>
      </c>
      <c r="J783" s="519" t="s">
        <v>696</v>
      </c>
      <c r="K783" s="521">
        <v>2</v>
      </c>
      <c r="L783" s="521">
        <v>1</v>
      </c>
      <c r="M783" s="522">
        <v>8800</v>
      </c>
      <c r="N783" s="521">
        <v>2</v>
      </c>
      <c r="O783" s="521">
        <v>6</v>
      </c>
      <c r="P783" s="523">
        <v>33000</v>
      </c>
    </row>
    <row r="784" spans="1:16" ht="22.5" x14ac:dyDescent="0.2">
      <c r="A784" s="518" t="s">
        <v>694</v>
      </c>
      <c r="B784" s="519" t="s">
        <v>2056</v>
      </c>
      <c r="C784" s="519" t="s">
        <v>111</v>
      </c>
      <c r="D784" s="519" t="s">
        <v>696</v>
      </c>
      <c r="E784" s="520">
        <v>5000</v>
      </c>
      <c r="F784" s="498" t="s">
        <v>2348</v>
      </c>
      <c r="G784" s="429" t="s">
        <v>2349</v>
      </c>
      <c r="H784" s="429" t="s">
        <v>699</v>
      </c>
      <c r="I784" s="429" t="s">
        <v>700</v>
      </c>
      <c r="J784" s="519" t="s">
        <v>696</v>
      </c>
      <c r="K784" s="521">
        <v>3</v>
      </c>
      <c r="L784" s="521">
        <v>4</v>
      </c>
      <c r="M784" s="522">
        <v>22167</v>
      </c>
      <c r="N784" s="521">
        <v>0</v>
      </c>
      <c r="O784" s="521">
        <v>0</v>
      </c>
      <c r="P784" s="523">
        <v>0</v>
      </c>
    </row>
    <row r="785" spans="1:16" ht="22.5" x14ac:dyDescent="0.2">
      <c r="A785" s="518" t="s">
        <v>694</v>
      </c>
      <c r="B785" s="519" t="s">
        <v>2056</v>
      </c>
      <c r="C785" s="519" t="s">
        <v>111</v>
      </c>
      <c r="D785" s="519" t="s">
        <v>696</v>
      </c>
      <c r="E785" s="520">
        <v>6500</v>
      </c>
      <c r="F785" s="498" t="s">
        <v>2348</v>
      </c>
      <c r="G785" s="429" t="s">
        <v>2349</v>
      </c>
      <c r="H785" s="429" t="s">
        <v>699</v>
      </c>
      <c r="I785" s="429" t="s">
        <v>700</v>
      </c>
      <c r="J785" s="519" t="s">
        <v>696</v>
      </c>
      <c r="K785" s="521">
        <v>4</v>
      </c>
      <c r="L785" s="521">
        <v>6</v>
      </c>
      <c r="M785" s="522">
        <v>42900</v>
      </c>
      <c r="N785" s="521">
        <v>2</v>
      </c>
      <c r="O785" s="521">
        <v>6</v>
      </c>
      <c r="P785" s="523">
        <v>39000</v>
      </c>
    </row>
    <row r="786" spans="1:16" x14ac:dyDescent="0.2">
      <c r="A786" s="518" t="s">
        <v>694</v>
      </c>
      <c r="B786" s="519" t="s">
        <v>2056</v>
      </c>
      <c r="C786" s="519" t="s">
        <v>111</v>
      </c>
      <c r="D786" s="519" t="s">
        <v>696</v>
      </c>
      <c r="E786" s="520">
        <v>7000</v>
      </c>
      <c r="F786" s="498" t="s">
        <v>2350</v>
      </c>
      <c r="G786" s="429" t="s">
        <v>2351</v>
      </c>
      <c r="H786" s="429" t="s">
        <v>795</v>
      </c>
      <c r="I786" s="429" t="s">
        <v>700</v>
      </c>
      <c r="J786" s="519" t="s">
        <v>696</v>
      </c>
      <c r="K786" s="521">
        <v>0</v>
      </c>
      <c r="L786" s="521">
        <v>0</v>
      </c>
      <c r="M786" s="522">
        <v>0</v>
      </c>
      <c r="N786" s="521">
        <v>3</v>
      </c>
      <c r="O786" s="521">
        <v>5</v>
      </c>
      <c r="P786" s="523">
        <v>38967</v>
      </c>
    </row>
    <row r="787" spans="1:16" x14ac:dyDescent="0.2">
      <c r="A787" s="518" t="s">
        <v>694</v>
      </c>
      <c r="B787" s="519" t="s">
        <v>2056</v>
      </c>
      <c r="C787" s="519" t="s">
        <v>111</v>
      </c>
      <c r="D787" s="519" t="s">
        <v>696</v>
      </c>
      <c r="E787" s="520">
        <v>8500</v>
      </c>
      <c r="F787" s="498" t="s">
        <v>2352</v>
      </c>
      <c r="G787" s="429" t="s">
        <v>2353</v>
      </c>
      <c r="H787" s="429" t="s">
        <v>712</v>
      </c>
      <c r="I787" s="429" t="s">
        <v>700</v>
      </c>
      <c r="J787" s="519" t="s">
        <v>696</v>
      </c>
      <c r="K787" s="521">
        <v>2</v>
      </c>
      <c r="L787" s="521">
        <v>3</v>
      </c>
      <c r="M787" s="522">
        <v>24650</v>
      </c>
      <c r="N787" s="521">
        <v>1</v>
      </c>
      <c r="O787" s="521">
        <v>1</v>
      </c>
      <c r="P787" s="523">
        <v>10200</v>
      </c>
    </row>
    <row r="788" spans="1:16" x14ac:dyDescent="0.2">
      <c r="A788" s="518" t="s">
        <v>694</v>
      </c>
      <c r="B788" s="519" t="s">
        <v>2056</v>
      </c>
      <c r="C788" s="519" t="s">
        <v>111</v>
      </c>
      <c r="D788" s="519" t="s">
        <v>723</v>
      </c>
      <c r="E788" s="520">
        <v>4000</v>
      </c>
      <c r="F788" s="498" t="s">
        <v>2354</v>
      </c>
      <c r="G788" s="429" t="s">
        <v>2355</v>
      </c>
      <c r="H788" s="429"/>
      <c r="I788" s="429" t="s">
        <v>726</v>
      </c>
      <c r="J788" s="519" t="s">
        <v>723</v>
      </c>
      <c r="K788" s="521">
        <v>6</v>
      </c>
      <c r="L788" s="521">
        <v>10</v>
      </c>
      <c r="M788" s="522">
        <v>41867</v>
      </c>
      <c r="N788" s="521">
        <v>2</v>
      </c>
      <c r="O788" s="521">
        <v>6</v>
      </c>
      <c r="P788" s="523">
        <v>24000</v>
      </c>
    </row>
    <row r="789" spans="1:16" x14ac:dyDescent="0.2">
      <c r="A789" s="518" t="s">
        <v>694</v>
      </c>
      <c r="B789" s="519" t="s">
        <v>2056</v>
      </c>
      <c r="C789" s="519" t="s">
        <v>111</v>
      </c>
      <c r="D789" s="519" t="s">
        <v>696</v>
      </c>
      <c r="E789" s="520">
        <v>7000</v>
      </c>
      <c r="F789" s="498" t="s">
        <v>2356</v>
      </c>
      <c r="G789" s="429" t="s">
        <v>2357</v>
      </c>
      <c r="H789" s="429" t="s">
        <v>712</v>
      </c>
      <c r="I789" s="429" t="s">
        <v>700</v>
      </c>
      <c r="J789" s="519" t="s">
        <v>696</v>
      </c>
      <c r="K789" s="521">
        <v>1</v>
      </c>
      <c r="L789" s="521">
        <v>0</v>
      </c>
      <c r="M789" s="522">
        <v>3267</v>
      </c>
      <c r="N789" s="521">
        <v>0</v>
      </c>
      <c r="O789" s="521">
        <v>0</v>
      </c>
      <c r="P789" s="523">
        <v>0</v>
      </c>
    </row>
    <row r="790" spans="1:16" x14ac:dyDescent="0.2">
      <c r="A790" s="518" t="s">
        <v>694</v>
      </c>
      <c r="B790" s="519" t="s">
        <v>2056</v>
      </c>
      <c r="C790" s="519" t="s">
        <v>111</v>
      </c>
      <c r="D790" s="519" t="s">
        <v>696</v>
      </c>
      <c r="E790" s="520">
        <v>8000</v>
      </c>
      <c r="F790" s="498" t="s">
        <v>2356</v>
      </c>
      <c r="G790" s="429" t="s">
        <v>2357</v>
      </c>
      <c r="H790" s="429" t="s">
        <v>712</v>
      </c>
      <c r="I790" s="429" t="s">
        <v>700</v>
      </c>
      <c r="J790" s="519" t="s">
        <v>696</v>
      </c>
      <c r="K790" s="521">
        <v>2</v>
      </c>
      <c r="L790" s="521">
        <v>1</v>
      </c>
      <c r="M790" s="522">
        <v>13600</v>
      </c>
      <c r="N790" s="521">
        <v>2</v>
      </c>
      <c r="O790" s="521">
        <v>6</v>
      </c>
      <c r="P790" s="523">
        <v>48000</v>
      </c>
    </row>
    <row r="791" spans="1:16" x14ac:dyDescent="0.2">
      <c r="A791" s="518" t="s">
        <v>694</v>
      </c>
      <c r="B791" s="519" t="s">
        <v>2056</v>
      </c>
      <c r="C791" s="519" t="s">
        <v>111</v>
      </c>
      <c r="D791" s="519" t="s">
        <v>696</v>
      </c>
      <c r="E791" s="520">
        <v>3500</v>
      </c>
      <c r="F791" s="498" t="s">
        <v>2356</v>
      </c>
      <c r="G791" s="429" t="s">
        <v>2357</v>
      </c>
      <c r="H791" s="429" t="s">
        <v>712</v>
      </c>
      <c r="I791" s="429" t="s">
        <v>700</v>
      </c>
      <c r="J791" s="519" t="s">
        <v>696</v>
      </c>
      <c r="K791" s="521">
        <v>3</v>
      </c>
      <c r="L791" s="521">
        <v>4</v>
      </c>
      <c r="M791" s="522">
        <v>15517</v>
      </c>
      <c r="N791" s="521">
        <v>0</v>
      </c>
      <c r="O791" s="521">
        <v>0</v>
      </c>
      <c r="P791" s="523">
        <v>0</v>
      </c>
    </row>
    <row r="792" spans="1:16" ht="22.5" x14ac:dyDescent="0.2">
      <c r="A792" s="518" t="s">
        <v>694</v>
      </c>
      <c r="B792" s="519" t="s">
        <v>2056</v>
      </c>
      <c r="C792" s="519" t="s">
        <v>111</v>
      </c>
      <c r="D792" s="519" t="s">
        <v>718</v>
      </c>
      <c r="E792" s="520">
        <v>7500</v>
      </c>
      <c r="F792" s="498" t="s">
        <v>2358</v>
      </c>
      <c r="G792" s="429" t="s">
        <v>2359</v>
      </c>
      <c r="H792" s="429" t="s">
        <v>825</v>
      </c>
      <c r="I792" s="429" t="s">
        <v>1375</v>
      </c>
      <c r="J792" s="519" t="s">
        <v>718</v>
      </c>
      <c r="K792" s="521">
        <v>3</v>
      </c>
      <c r="L792" s="521">
        <v>7</v>
      </c>
      <c r="M792" s="522">
        <v>61670</v>
      </c>
      <c r="N792" s="521">
        <v>2</v>
      </c>
      <c r="O792" s="521">
        <v>6</v>
      </c>
      <c r="P792" s="523">
        <v>45000</v>
      </c>
    </row>
    <row r="793" spans="1:16" x14ac:dyDescent="0.2">
      <c r="A793" s="518" t="s">
        <v>694</v>
      </c>
      <c r="B793" s="519" t="s">
        <v>2056</v>
      </c>
      <c r="C793" s="519" t="s">
        <v>765</v>
      </c>
      <c r="D793" s="519" t="s">
        <v>766</v>
      </c>
      <c r="E793" s="520">
        <v>15600</v>
      </c>
      <c r="F793" s="498" t="s">
        <v>985</v>
      </c>
      <c r="G793" s="429" t="s">
        <v>986</v>
      </c>
      <c r="H793" s="429" t="s">
        <v>769</v>
      </c>
      <c r="I793" s="429" t="s">
        <v>700</v>
      </c>
      <c r="J793" s="519" t="s">
        <v>766</v>
      </c>
      <c r="K793" s="521">
        <v>1</v>
      </c>
      <c r="L793" s="521">
        <v>0</v>
      </c>
      <c r="M793" s="522">
        <v>9360</v>
      </c>
      <c r="N793" s="521">
        <v>0</v>
      </c>
      <c r="O793" s="521">
        <v>0</v>
      </c>
      <c r="P793" s="523">
        <v>0</v>
      </c>
    </row>
    <row r="794" spans="1:16" x14ac:dyDescent="0.2">
      <c r="A794" s="518" t="s">
        <v>694</v>
      </c>
      <c r="B794" s="519" t="s">
        <v>2056</v>
      </c>
      <c r="C794" s="519" t="s">
        <v>765</v>
      </c>
      <c r="D794" s="519" t="s">
        <v>766</v>
      </c>
      <c r="E794" s="520">
        <v>15600</v>
      </c>
      <c r="F794" s="498" t="s">
        <v>2360</v>
      </c>
      <c r="G794" s="429" t="s">
        <v>2361</v>
      </c>
      <c r="H794" s="429" t="s">
        <v>712</v>
      </c>
      <c r="I794" s="429" t="s">
        <v>700</v>
      </c>
      <c r="J794" s="519" t="s">
        <v>766</v>
      </c>
      <c r="K794" s="521">
        <v>1</v>
      </c>
      <c r="L794" s="521">
        <v>2</v>
      </c>
      <c r="M794" s="522">
        <v>36920</v>
      </c>
      <c r="N794" s="521">
        <v>1</v>
      </c>
      <c r="O794" s="521">
        <v>6</v>
      </c>
      <c r="P794" s="523">
        <v>92683</v>
      </c>
    </row>
    <row r="795" spans="1:16" x14ac:dyDescent="0.2">
      <c r="A795" s="518" t="s">
        <v>694</v>
      </c>
      <c r="B795" s="519" t="s">
        <v>2056</v>
      </c>
      <c r="C795" s="519" t="s">
        <v>111</v>
      </c>
      <c r="D795" s="519" t="s">
        <v>696</v>
      </c>
      <c r="E795" s="520">
        <v>6500</v>
      </c>
      <c r="F795" s="498" t="s">
        <v>2362</v>
      </c>
      <c r="G795" s="429" t="s">
        <v>2363</v>
      </c>
      <c r="H795" s="429" t="s">
        <v>2165</v>
      </c>
      <c r="I795" s="429" t="s">
        <v>700</v>
      </c>
      <c r="J795" s="519" t="s">
        <v>696</v>
      </c>
      <c r="K795" s="521">
        <v>2</v>
      </c>
      <c r="L795" s="521">
        <v>1</v>
      </c>
      <c r="M795" s="522">
        <v>11267</v>
      </c>
      <c r="N795" s="521">
        <v>2</v>
      </c>
      <c r="O795" s="521">
        <v>6</v>
      </c>
      <c r="P795" s="523">
        <v>39000</v>
      </c>
    </row>
    <row r="796" spans="1:16" x14ac:dyDescent="0.2">
      <c r="A796" s="518" t="s">
        <v>694</v>
      </c>
      <c r="B796" s="519" t="s">
        <v>2056</v>
      </c>
      <c r="C796" s="519" t="s">
        <v>111</v>
      </c>
      <c r="D796" s="519" t="s">
        <v>696</v>
      </c>
      <c r="E796" s="520">
        <v>5500</v>
      </c>
      <c r="F796" s="498" t="s">
        <v>2364</v>
      </c>
      <c r="G796" s="429" t="s">
        <v>2365</v>
      </c>
      <c r="H796" s="429" t="s">
        <v>712</v>
      </c>
      <c r="I796" s="429" t="s">
        <v>700</v>
      </c>
      <c r="J796" s="519" t="s">
        <v>696</v>
      </c>
      <c r="K796" s="521">
        <v>2</v>
      </c>
      <c r="L796" s="521">
        <v>1</v>
      </c>
      <c r="M796" s="522">
        <v>8800</v>
      </c>
      <c r="N796" s="521">
        <v>2</v>
      </c>
      <c r="O796" s="521">
        <v>6</v>
      </c>
      <c r="P796" s="523">
        <v>33000</v>
      </c>
    </row>
    <row r="797" spans="1:16" x14ac:dyDescent="0.2">
      <c r="A797" s="518" t="s">
        <v>694</v>
      </c>
      <c r="B797" s="519" t="s">
        <v>2056</v>
      </c>
      <c r="C797" s="519" t="s">
        <v>111</v>
      </c>
      <c r="D797" s="519" t="s">
        <v>696</v>
      </c>
      <c r="E797" s="520">
        <v>5000</v>
      </c>
      <c r="F797" s="498" t="s">
        <v>2366</v>
      </c>
      <c r="G797" s="429" t="s">
        <v>2367</v>
      </c>
      <c r="H797" s="429" t="s">
        <v>2165</v>
      </c>
      <c r="I797" s="429" t="s">
        <v>700</v>
      </c>
      <c r="J797" s="519" t="s">
        <v>696</v>
      </c>
      <c r="K797" s="521">
        <v>6</v>
      </c>
      <c r="L797" s="521">
        <v>12</v>
      </c>
      <c r="M797" s="522">
        <v>64337</v>
      </c>
      <c r="N797" s="521">
        <v>2</v>
      </c>
      <c r="O797" s="521">
        <v>6</v>
      </c>
      <c r="P797" s="523">
        <v>30000</v>
      </c>
    </row>
    <row r="798" spans="1:16" ht="22.5" x14ac:dyDescent="0.2">
      <c r="A798" s="518" t="s">
        <v>694</v>
      </c>
      <c r="B798" s="519" t="s">
        <v>2056</v>
      </c>
      <c r="C798" s="519" t="s">
        <v>111</v>
      </c>
      <c r="D798" s="519" t="s">
        <v>696</v>
      </c>
      <c r="E798" s="520">
        <v>2500</v>
      </c>
      <c r="F798" s="498" t="s">
        <v>2368</v>
      </c>
      <c r="G798" s="429" t="s">
        <v>2369</v>
      </c>
      <c r="H798" s="429" t="s">
        <v>871</v>
      </c>
      <c r="I798" s="429" t="s">
        <v>904</v>
      </c>
      <c r="J798" s="519" t="s">
        <v>696</v>
      </c>
      <c r="K798" s="521">
        <v>7</v>
      </c>
      <c r="L798" s="521">
        <v>12</v>
      </c>
      <c r="M798" s="522">
        <v>27583</v>
      </c>
      <c r="N798" s="521">
        <v>3</v>
      </c>
      <c r="O798" s="521">
        <v>6</v>
      </c>
      <c r="P798" s="523">
        <v>15000</v>
      </c>
    </row>
    <row r="799" spans="1:16" ht="22.5" x14ac:dyDescent="0.2">
      <c r="A799" s="518" t="s">
        <v>694</v>
      </c>
      <c r="B799" s="519" t="s">
        <v>2056</v>
      </c>
      <c r="C799" s="519" t="s">
        <v>111</v>
      </c>
      <c r="D799" s="519" t="s">
        <v>718</v>
      </c>
      <c r="E799" s="520">
        <v>2500</v>
      </c>
      <c r="F799" s="498" t="s">
        <v>2370</v>
      </c>
      <c r="G799" s="429" t="s">
        <v>2371</v>
      </c>
      <c r="H799" s="429" t="s">
        <v>871</v>
      </c>
      <c r="I799" s="429" t="s">
        <v>722</v>
      </c>
      <c r="J799" s="519" t="s">
        <v>718</v>
      </c>
      <c r="K799" s="521">
        <v>6</v>
      </c>
      <c r="L799" s="521">
        <v>12</v>
      </c>
      <c r="M799" s="522">
        <v>27583</v>
      </c>
      <c r="N799" s="521">
        <v>2</v>
      </c>
      <c r="O799" s="521">
        <v>6</v>
      </c>
      <c r="P799" s="523">
        <v>15000</v>
      </c>
    </row>
    <row r="800" spans="1:16" x14ac:dyDescent="0.2">
      <c r="A800" s="518" t="s">
        <v>694</v>
      </c>
      <c r="B800" s="519" t="s">
        <v>2056</v>
      </c>
      <c r="C800" s="519" t="s">
        <v>765</v>
      </c>
      <c r="D800" s="519" t="s">
        <v>766</v>
      </c>
      <c r="E800" s="520">
        <v>15600</v>
      </c>
      <c r="F800" s="498" t="s">
        <v>1002</v>
      </c>
      <c r="G800" s="429" t="s">
        <v>1003</v>
      </c>
      <c r="H800" s="429" t="s">
        <v>1004</v>
      </c>
      <c r="I800" s="429" t="s">
        <v>700</v>
      </c>
      <c r="J800" s="519" t="s">
        <v>766</v>
      </c>
      <c r="K800" s="521">
        <v>1</v>
      </c>
      <c r="L800" s="521">
        <v>0</v>
      </c>
      <c r="M800" s="522">
        <v>10920</v>
      </c>
      <c r="N800" s="521">
        <v>0</v>
      </c>
      <c r="O800" s="521">
        <v>0</v>
      </c>
      <c r="P800" s="523">
        <v>0</v>
      </c>
    </row>
    <row r="801" spans="1:16" x14ac:dyDescent="0.2">
      <c r="A801" s="518" t="s">
        <v>694</v>
      </c>
      <c r="B801" s="519" t="s">
        <v>2056</v>
      </c>
      <c r="C801" s="519" t="s">
        <v>111</v>
      </c>
      <c r="D801" s="519" t="s">
        <v>696</v>
      </c>
      <c r="E801" s="520">
        <v>5000</v>
      </c>
      <c r="F801" s="498" t="s">
        <v>2372</v>
      </c>
      <c r="G801" s="429" t="s">
        <v>2373</v>
      </c>
      <c r="H801" s="429" t="s">
        <v>2165</v>
      </c>
      <c r="I801" s="429" t="s">
        <v>700</v>
      </c>
      <c r="J801" s="519" t="s">
        <v>696</v>
      </c>
      <c r="K801" s="521">
        <v>6</v>
      </c>
      <c r="L801" s="521">
        <v>12</v>
      </c>
      <c r="M801" s="522">
        <v>64337</v>
      </c>
      <c r="N801" s="521">
        <v>2</v>
      </c>
      <c r="O801" s="521">
        <v>6</v>
      </c>
      <c r="P801" s="523">
        <v>30000</v>
      </c>
    </row>
    <row r="802" spans="1:16" x14ac:dyDescent="0.2">
      <c r="A802" s="518" t="s">
        <v>694</v>
      </c>
      <c r="B802" s="519" t="s">
        <v>2056</v>
      </c>
      <c r="C802" s="519" t="s">
        <v>111</v>
      </c>
      <c r="D802" s="519" t="s">
        <v>696</v>
      </c>
      <c r="E802" s="520">
        <v>5000</v>
      </c>
      <c r="F802" s="498" t="s">
        <v>2374</v>
      </c>
      <c r="G802" s="429" t="s">
        <v>2375</v>
      </c>
      <c r="H802" s="429" t="s">
        <v>857</v>
      </c>
      <c r="I802" s="429" t="s">
        <v>700</v>
      </c>
      <c r="J802" s="519" t="s">
        <v>696</v>
      </c>
      <c r="K802" s="521">
        <v>7</v>
      </c>
      <c r="L802" s="521">
        <v>12</v>
      </c>
      <c r="M802" s="522">
        <v>64337</v>
      </c>
      <c r="N802" s="521">
        <v>3</v>
      </c>
      <c r="O802" s="521">
        <v>6</v>
      </c>
      <c r="P802" s="523">
        <v>30000</v>
      </c>
    </row>
    <row r="803" spans="1:16" x14ac:dyDescent="0.2">
      <c r="A803" s="518" t="s">
        <v>694</v>
      </c>
      <c r="B803" s="519" t="s">
        <v>2056</v>
      </c>
      <c r="C803" s="519" t="s">
        <v>111</v>
      </c>
      <c r="D803" s="519" t="s">
        <v>696</v>
      </c>
      <c r="E803" s="520">
        <v>7500</v>
      </c>
      <c r="F803" s="498" t="s">
        <v>1020</v>
      </c>
      <c r="G803" s="429" t="s">
        <v>1021</v>
      </c>
      <c r="H803" s="429" t="s">
        <v>703</v>
      </c>
      <c r="I803" s="429" t="s">
        <v>700</v>
      </c>
      <c r="J803" s="519" t="s">
        <v>696</v>
      </c>
      <c r="K803" s="521">
        <v>2</v>
      </c>
      <c r="L803" s="521">
        <v>6</v>
      </c>
      <c r="M803" s="522">
        <v>47750</v>
      </c>
      <c r="N803" s="521">
        <v>1</v>
      </c>
      <c r="O803" s="521">
        <v>6</v>
      </c>
      <c r="P803" s="523">
        <v>45000</v>
      </c>
    </row>
    <row r="804" spans="1:16" x14ac:dyDescent="0.2">
      <c r="A804" s="518" t="s">
        <v>694</v>
      </c>
      <c r="B804" s="519" t="s">
        <v>2056</v>
      </c>
      <c r="C804" s="519" t="s">
        <v>111</v>
      </c>
      <c r="D804" s="519" t="s">
        <v>696</v>
      </c>
      <c r="E804" s="520">
        <v>6000</v>
      </c>
      <c r="F804" s="498" t="s">
        <v>2376</v>
      </c>
      <c r="G804" s="429" t="s">
        <v>2377</v>
      </c>
      <c r="H804" s="429" t="s">
        <v>2165</v>
      </c>
      <c r="I804" s="429" t="s">
        <v>700</v>
      </c>
      <c r="J804" s="519" t="s">
        <v>696</v>
      </c>
      <c r="K804" s="521">
        <v>0</v>
      </c>
      <c r="L804" s="521">
        <v>0</v>
      </c>
      <c r="M804" s="522">
        <v>0</v>
      </c>
      <c r="N804" s="521">
        <v>2</v>
      </c>
      <c r="O804" s="521">
        <v>5</v>
      </c>
      <c r="P804" s="523">
        <v>29200</v>
      </c>
    </row>
    <row r="805" spans="1:16" x14ac:dyDescent="0.2">
      <c r="A805" s="518" t="s">
        <v>694</v>
      </c>
      <c r="B805" s="519" t="s">
        <v>2056</v>
      </c>
      <c r="C805" s="519" t="s">
        <v>111</v>
      </c>
      <c r="D805" s="519" t="s">
        <v>696</v>
      </c>
      <c r="E805" s="520">
        <v>10000</v>
      </c>
      <c r="F805" s="498" t="s">
        <v>1028</v>
      </c>
      <c r="G805" s="429" t="s">
        <v>1029</v>
      </c>
      <c r="H805" s="429" t="s">
        <v>795</v>
      </c>
      <c r="I805" s="429" t="s">
        <v>700</v>
      </c>
      <c r="J805" s="519" t="s">
        <v>696</v>
      </c>
      <c r="K805" s="521">
        <v>2</v>
      </c>
      <c r="L805" s="521">
        <v>2</v>
      </c>
      <c r="M805" s="522">
        <v>27000</v>
      </c>
      <c r="N805" s="521">
        <v>2</v>
      </c>
      <c r="O805" s="521">
        <v>6</v>
      </c>
      <c r="P805" s="523">
        <v>59083</v>
      </c>
    </row>
    <row r="806" spans="1:16" x14ac:dyDescent="0.2">
      <c r="A806" s="518" t="s">
        <v>694</v>
      </c>
      <c r="B806" s="519" t="s">
        <v>2056</v>
      </c>
      <c r="C806" s="519" t="s">
        <v>111</v>
      </c>
      <c r="D806" s="519" t="s">
        <v>696</v>
      </c>
      <c r="E806" s="520">
        <v>5500</v>
      </c>
      <c r="F806" s="498" t="s">
        <v>2378</v>
      </c>
      <c r="G806" s="429" t="s">
        <v>2379</v>
      </c>
      <c r="H806" s="429" t="s">
        <v>712</v>
      </c>
      <c r="I806" s="429" t="s">
        <v>700</v>
      </c>
      <c r="J806" s="519" t="s">
        <v>696</v>
      </c>
      <c r="K806" s="521">
        <v>6</v>
      </c>
      <c r="L806" s="521">
        <v>12</v>
      </c>
      <c r="M806" s="522">
        <v>69853</v>
      </c>
      <c r="N806" s="521">
        <v>1</v>
      </c>
      <c r="O806" s="521">
        <v>1</v>
      </c>
      <c r="P806" s="523">
        <v>8067</v>
      </c>
    </row>
    <row r="807" spans="1:16" x14ac:dyDescent="0.2">
      <c r="A807" s="518" t="s">
        <v>694</v>
      </c>
      <c r="B807" s="519" t="s">
        <v>2056</v>
      </c>
      <c r="C807" s="519" t="s">
        <v>111</v>
      </c>
      <c r="D807" s="519" t="s">
        <v>696</v>
      </c>
      <c r="E807" s="520">
        <v>4000</v>
      </c>
      <c r="F807" s="498" t="s">
        <v>2380</v>
      </c>
      <c r="G807" s="429" t="s">
        <v>2381</v>
      </c>
      <c r="H807" s="429" t="s">
        <v>929</v>
      </c>
      <c r="I807" s="429" t="s">
        <v>700</v>
      </c>
      <c r="J807" s="519" t="s">
        <v>696</v>
      </c>
      <c r="K807" s="521">
        <v>6</v>
      </c>
      <c r="L807" s="521">
        <v>12</v>
      </c>
      <c r="M807" s="522">
        <v>44133</v>
      </c>
      <c r="N807" s="521">
        <v>2</v>
      </c>
      <c r="O807" s="521">
        <v>6</v>
      </c>
      <c r="P807" s="523">
        <v>24000</v>
      </c>
    </row>
    <row r="808" spans="1:16" x14ac:dyDescent="0.2">
      <c r="A808" s="518" t="s">
        <v>694</v>
      </c>
      <c r="B808" s="519" t="s">
        <v>2056</v>
      </c>
      <c r="C808" s="519" t="s">
        <v>111</v>
      </c>
      <c r="D808" s="519" t="s">
        <v>696</v>
      </c>
      <c r="E808" s="520">
        <v>5500</v>
      </c>
      <c r="F808" s="498" t="s">
        <v>2382</v>
      </c>
      <c r="G808" s="429" t="s">
        <v>2383</v>
      </c>
      <c r="H808" s="429" t="s">
        <v>712</v>
      </c>
      <c r="I808" s="429" t="s">
        <v>700</v>
      </c>
      <c r="J808" s="519" t="s">
        <v>696</v>
      </c>
      <c r="K808" s="521">
        <v>6</v>
      </c>
      <c r="L808" s="521">
        <v>12</v>
      </c>
      <c r="M808" s="522">
        <v>69853</v>
      </c>
      <c r="N808" s="521">
        <v>1</v>
      </c>
      <c r="O808" s="521">
        <v>1</v>
      </c>
      <c r="P808" s="523">
        <v>8067</v>
      </c>
    </row>
    <row r="809" spans="1:16" ht="22.5" x14ac:dyDescent="0.2">
      <c r="A809" s="518" t="s">
        <v>694</v>
      </c>
      <c r="B809" s="519" t="s">
        <v>2056</v>
      </c>
      <c r="C809" s="519" t="s">
        <v>111</v>
      </c>
      <c r="D809" s="519" t="s">
        <v>696</v>
      </c>
      <c r="E809" s="520">
        <v>5000</v>
      </c>
      <c r="F809" s="498" t="s">
        <v>2384</v>
      </c>
      <c r="G809" s="429" t="s">
        <v>2385</v>
      </c>
      <c r="H809" s="429" t="s">
        <v>778</v>
      </c>
      <c r="I809" s="429" t="s">
        <v>700</v>
      </c>
      <c r="J809" s="519" t="s">
        <v>696</v>
      </c>
      <c r="K809" s="521">
        <v>7</v>
      </c>
      <c r="L809" s="521">
        <v>12</v>
      </c>
      <c r="M809" s="522">
        <v>64337</v>
      </c>
      <c r="N809" s="521">
        <v>2</v>
      </c>
      <c r="O809" s="521">
        <v>6</v>
      </c>
      <c r="P809" s="523">
        <v>30000</v>
      </c>
    </row>
    <row r="810" spans="1:16" x14ac:dyDescent="0.2">
      <c r="A810" s="518" t="s">
        <v>694</v>
      </c>
      <c r="B810" s="519" t="s">
        <v>2056</v>
      </c>
      <c r="C810" s="519" t="s">
        <v>111</v>
      </c>
      <c r="D810" s="519" t="s">
        <v>696</v>
      </c>
      <c r="E810" s="520">
        <v>7000</v>
      </c>
      <c r="F810" s="498" t="s">
        <v>2386</v>
      </c>
      <c r="G810" s="429" t="s">
        <v>2387</v>
      </c>
      <c r="H810" s="429" t="s">
        <v>703</v>
      </c>
      <c r="I810" s="429" t="s">
        <v>700</v>
      </c>
      <c r="J810" s="519" t="s">
        <v>696</v>
      </c>
      <c r="K810" s="521">
        <v>6</v>
      </c>
      <c r="L810" s="521">
        <v>12</v>
      </c>
      <c r="M810" s="522">
        <v>86403</v>
      </c>
      <c r="N810" s="521">
        <v>1</v>
      </c>
      <c r="O810" s="521">
        <v>3</v>
      </c>
      <c r="P810" s="523">
        <v>21000</v>
      </c>
    </row>
    <row r="811" spans="1:16" x14ac:dyDescent="0.2">
      <c r="A811" s="518" t="s">
        <v>694</v>
      </c>
      <c r="B811" s="519" t="s">
        <v>2056</v>
      </c>
      <c r="C811" s="519" t="s">
        <v>111</v>
      </c>
      <c r="D811" s="519" t="s">
        <v>718</v>
      </c>
      <c r="E811" s="520">
        <v>1900</v>
      </c>
      <c r="F811" s="498" t="s">
        <v>2072</v>
      </c>
      <c r="G811" s="429" t="s">
        <v>2073</v>
      </c>
      <c r="H811" s="429" t="s">
        <v>2074</v>
      </c>
      <c r="I811" s="429" t="s">
        <v>1084</v>
      </c>
      <c r="J811" s="519" t="s">
        <v>718</v>
      </c>
      <c r="K811" s="521">
        <v>0</v>
      </c>
      <c r="L811" s="521">
        <v>0</v>
      </c>
      <c r="M811" s="522">
        <v>0</v>
      </c>
      <c r="N811" s="521">
        <v>2</v>
      </c>
      <c r="O811" s="521">
        <v>5</v>
      </c>
      <c r="P811" s="523">
        <v>10197</v>
      </c>
    </row>
    <row r="812" spans="1:16" x14ac:dyDescent="0.2">
      <c r="A812" s="518" t="s">
        <v>694</v>
      </c>
      <c r="B812" s="519" t="s">
        <v>2056</v>
      </c>
      <c r="C812" s="519" t="s">
        <v>111</v>
      </c>
      <c r="D812" s="519" t="s">
        <v>696</v>
      </c>
      <c r="E812" s="520">
        <v>5000</v>
      </c>
      <c r="F812" s="498" t="s">
        <v>2388</v>
      </c>
      <c r="G812" s="429" t="s">
        <v>2389</v>
      </c>
      <c r="H812" s="429" t="s">
        <v>712</v>
      </c>
      <c r="I812" s="429" t="s">
        <v>700</v>
      </c>
      <c r="J812" s="519" t="s">
        <v>696</v>
      </c>
      <c r="K812" s="521">
        <v>6</v>
      </c>
      <c r="L812" s="521">
        <v>10</v>
      </c>
      <c r="M812" s="522">
        <v>60503</v>
      </c>
      <c r="N812" s="521">
        <v>0</v>
      </c>
      <c r="O812" s="521">
        <v>0</v>
      </c>
      <c r="P812" s="523">
        <v>0</v>
      </c>
    </row>
    <row r="813" spans="1:16" ht="22.5" x14ac:dyDescent="0.2">
      <c r="A813" s="518" t="s">
        <v>694</v>
      </c>
      <c r="B813" s="519" t="s">
        <v>2056</v>
      </c>
      <c r="C813" s="519" t="s">
        <v>111</v>
      </c>
      <c r="D813" s="519" t="s">
        <v>696</v>
      </c>
      <c r="E813" s="520">
        <v>5000</v>
      </c>
      <c r="F813" s="498" t="s">
        <v>2390</v>
      </c>
      <c r="G813" s="429" t="s">
        <v>2391</v>
      </c>
      <c r="H813" s="429" t="s">
        <v>778</v>
      </c>
      <c r="I813" s="429" t="s">
        <v>700</v>
      </c>
      <c r="J813" s="519" t="s">
        <v>696</v>
      </c>
      <c r="K813" s="521">
        <v>6</v>
      </c>
      <c r="L813" s="521">
        <v>12</v>
      </c>
      <c r="M813" s="522">
        <v>64337</v>
      </c>
      <c r="N813" s="521">
        <v>2</v>
      </c>
      <c r="O813" s="521">
        <v>6</v>
      </c>
      <c r="P813" s="523">
        <v>30000</v>
      </c>
    </row>
    <row r="814" spans="1:16" x14ac:dyDescent="0.2">
      <c r="A814" s="518" t="s">
        <v>694</v>
      </c>
      <c r="B814" s="519" t="s">
        <v>2056</v>
      </c>
      <c r="C814" s="519" t="s">
        <v>111</v>
      </c>
      <c r="D814" s="519" t="s">
        <v>696</v>
      </c>
      <c r="E814" s="520">
        <v>6500</v>
      </c>
      <c r="F814" s="498" t="s">
        <v>2392</v>
      </c>
      <c r="G814" s="429" t="s">
        <v>2393</v>
      </c>
      <c r="H814" s="429" t="s">
        <v>712</v>
      </c>
      <c r="I814" s="429" t="s">
        <v>700</v>
      </c>
      <c r="J814" s="519" t="s">
        <v>696</v>
      </c>
      <c r="K814" s="521">
        <v>7</v>
      </c>
      <c r="L814" s="521">
        <v>12</v>
      </c>
      <c r="M814" s="522">
        <v>80887</v>
      </c>
      <c r="N814" s="521">
        <v>3</v>
      </c>
      <c r="O814" s="521">
        <v>6</v>
      </c>
      <c r="P814" s="523">
        <v>39000</v>
      </c>
    </row>
    <row r="815" spans="1:16" x14ac:dyDescent="0.2">
      <c r="A815" s="518" t="s">
        <v>694</v>
      </c>
      <c r="B815" s="519" t="s">
        <v>2056</v>
      </c>
      <c r="C815" s="519" t="s">
        <v>111</v>
      </c>
      <c r="D815" s="519" t="s">
        <v>696</v>
      </c>
      <c r="E815" s="520">
        <v>9000</v>
      </c>
      <c r="F815" s="498" t="s">
        <v>1060</v>
      </c>
      <c r="G815" s="429" t="s">
        <v>1061</v>
      </c>
      <c r="H815" s="429" t="s">
        <v>747</v>
      </c>
      <c r="I815" s="429" t="s">
        <v>748</v>
      </c>
      <c r="J815" s="519" t="s">
        <v>696</v>
      </c>
      <c r="K815" s="521">
        <v>3</v>
      </c>
      <c r="L815" s="521">
        <v>6</v>
      </c>
      <c r="M815" s="522">
        <v>63770</v>
      </c>
      <c r="N815" s="521">
        <v>2</v>
      </c>
      <c r="O815" s="521">
        <v>6</v>
      </c>
      <c r="P815" s="523">
        <v>53083</v>
      </c>
    </row>
    <row r="816" spans="1:16" ht="22.5" x14ac:dyDescent="0.2">
      <c r="A816" s="518" t="s">
        <v>694</v>
      </c>
      <c r="B816" s="519" t="s">
        <v>2056</v>
      </c>
      <c r="C816" s="519" t="s">
        <v>765</v>
      </c>
      <c r="D816" s="519" t="s">
        <v>766</v>
      </c>
      <c r="E816" s="520">
        <v>8690</v>
      </c>
      <c r="F816" s="498" t="s">
        <v>2394</v>
      </c>
      <c r="G816" s="429" t="s">
        <v>2395</v>
      </c>
      <c r="H816" s="429" t="s">
        <v>2396</v>
      </c>
      <c r="I816" s="429" t="s">
        <v>1027</v>
      </c>
      <c r="J816" s="519" t="s">
        <v>766</v>
      </c>
      <c r="K816" s="521">
        <v>1</v>
      </c>
      <c r="L816" s="521">
        <v>2</v>
      </c>
      <c r="M816" s="522">
        <v>17380</v>
      </c>
      <c r="N816" s="521">
        <v>0</v>
      </c>
      <c r="O816" s="521">
        <v>0</v>
      </c>
      <c r="P816" s="523">
        <v>0</v>
      </c>
    </row>
    <row r="817" spans="1:16" ht="22.5" x14ac:dyDescent="0.2">
      <c r="A817" s="518" t="s">
        <v>694</v>
      </c>
      <c r="B817" s="519" t="s">
        <v>2056</v>
      </c>
      <c r="C817" s="519" t="s">
        <v>765</v>
      </c>
      <c r="D817" s="519" t="s">
        <v>766</v>
      </c>
      <c r="E817" s="520">
        <v>8690</v>
      </c>
      <c r="F817" s="498" t="s">
        <v>2394</v>
      </c>
      <c r="G817" s="429" t="s">
        <v>2395</v>
      </c>
      <c r="H817" s="429" t="s">
        <v>2396</v>
      </c>
      <c r="I817" s="429" t="s">
        <v>1027</v>
      </c>
      <c r="J817" s="519" t="s">
        <v>766</v>
      </c>
      <c r="K817" s="521">
        <v>1</v>
      </c>
      <c r="L817" s="521">
        <v>9</v>
      </c>
      <c r="M817" s="522">
        <v>87670</v>
      </c>
      <c r="N817" s="521">
        <v>1</v>
      </c>
      <c r="O817" s="521">
        <v>6</v>
      </c>
      <c r="P817" s="523">
        <v>51223</v>
      </c>
    </row>
    <row r="818" spans="1:16" x14ac:dyDescent="0.2">
      <c r="A818" s="518" t="s">
        <v>694</v>
      </c>
      <c r="B818" s="519" t="s">
        <v>2056</v>
      </c>
      <c r="C818" s="519" t="s">
        <v>111</v>
      </c>
      <c r="D818" s="519" t="s">
        <v>696</v>
      </c>
      <c r="E818" s="520">
        <v>7000</v>
      </c>
      <c r="F818" s="498" t="s">
        <v>2397</v>
      </c>
      <c r="G818" s="429" t="s">
        <v>2398</v>
      </c>
      <c r="H818" s="429" t="s">
        <v>712</v>
      </c>
      <c r="I818" s="429" t="s">
        <v>700</v>
      </c>
      <c r="J818" s="519" t="s">
        <v>696</v>
      </c>
      <c r="K818" s="521">
        <v>5</v>
      </c>
      <c r="L818" s="521">
        <v>12</v>
      </c>
      <c r="M818" s="522">
        <v>86403</v>
      </c>
      <c r="N818" s="521">
        <v>2</v>
      </c>
      <c r="O818" s="521">
        <v>6</v>
      </c>
      <c r="P818" s="523">
        <v>42000</v>
      </c>
    </row>
    <row r="819" spans="1:16" x14ac:dyDescent="0.2">
      <c r="A819" s="518" t="s">
        <v>694</v>
      </c>
      <c r="B819" s="519" t="s">
        <v>2056</v>
      </c>
      <c r="C819" s="519" t="s">
        <v>111</v>
      </c>
      <c r="D819" s="519" t="s">
        <v>696</v>
      </c>
      <c r="E819" s="520">
        <v>5000</v>
      </c>
      <c r="F819" s="498" t="s">
        <v>2399</v>
      </c>
      <c r="G819" s="429" t="s">
        <v>2400</v>
      </c>
      <c r="H819" s="429" t="s">
        <v>1210</v>
      </c>
      <c r="I819" s="429" t="s">
        <v>700</v>
      </c>
      <c r="J819" s="519" t="s">
        <v>696</v>
      </c>
      <c r="K819" s="521">
        <v>6</v>
      </c>
      <c r="L819" s="521">
        <v>12</v>
      </c>
      <c r="M819" s="522">
        <v>64337</v>
      </c>
      <c r="N819" s="521">
        <v>2</v>
      </c>
      <c r="O819" s="521">
        <v>6</v>
      </c>
      <c r="P819" s="523">
        <v>30000</v>
      </c>
    </row>
    <row r="820" spans="1:16" x14ac:dyDescent="0.2">
      <c r="A820" s="518" t="s">
        <v>694</v>
      </c>
      <c r="B820" s="519" t="s">
        <v>2056</v>
      </c>
      <c r="C820" s="519" t="s">
        <v>111</v>
      </c>
      <c r="D820" s="519" t="s">
        <v>696</v>
      </c>
      <c r="E820" s="520">
        <v>7000</v>
      </c>
      <c r="F820" s="498" t="s">
        <v>2401</v>
      </c>
      <c r="G820" s="429" t="s">
        <v>2402</v>
      </c>
      <c r="H820" s="429" t="s">
        <v>917</v>
      </c>
      <c r="I820" s="429" t="s">
        <v>700</v>
      </c>
      <c r="J820" s="519" t="s">
        <v>696</v>
      </c>
      <c r="K820" s="521">
        <v>0</v>
      </c>
      <c r="L820" s="521">
        <v>0</v>
      </c>
      <c r="M820" s="522">
        <v>0</v>
      </c>
      <c r="N820" s="521">
        <v>2</v>
      </c>
      <c r="O820" s="521">
        <v>4</v>
      </c>
      <c r="P820" s="523">
        <v>31033</v>
      </c>
    </row>
    <row r="821" spans="1:16" x14ac:dyDescent="0.2">
      <c r="A821" s="518" t="s">
        <v>694</v>
      </c>
      <c r="B821" s="519" t="s">
        <v>2056</v>
      </c>
      <c r="C821" s="519" t="s">
        <v>111</v>
      </c>
      <c r="D821" s="519" t="s">
        <v>696</v>
      </c>
      <c r="E821" s="520">
        <v>5000</v>
      </c>
      <c r="F821" s="498" t="s">
        <v>2403</v>
      </c>
      <c r="G821" s="429" t="s">
        <v>2404</v>
      </c>
      <c r="H821" s="429" t="s">
        <v>712</v>
      </c>
      <c r="I821" s="429" t="s">
        <v>700</v>
      </c>
      <c r="J821" s="519" t="s">
        <v>696</v>
      </c>
      <c r="K821" s="521">
        <v>2</v>
      </c>
      <c r="L821" s="521">
        <v>2</v>
      </c>
      <c r="M821" s="522">
        <v>9833</v>
      </c>
      <c r="N821" s="521">
        <v>2</v>
      </c>
      <c r="O821" s="521">
        <v>6</v>
      </c>
      <c r="P821" s="523">
        <v>30000</v>
      </c>
    </row>
    <row r="822" spans="1:16" x14ac:dyDescent="0.2">
      <c r="A822" s="518" t="s">
        <v>694</v>
      </c>
      <c r="B822" s="519" t="s">
        <v>2056</v>
      </c>
      <c r="C822" s="519" t="s">
        <v>765</v>
      </c>
      <c r="D822" s="519" t="s">
        <v>766</v>
      </c>
      <c r="E822" s="520">
        <v>15600</v>
      </c>
      <c r="F822" s="498" t="s">
        <v>2405</v>
      </c>
      <c r="G822" s="429" t="s">
        <v>2406</v>
      </c>
      <c r="H822" s="429" t="s">
        <v>712</v>
      </c>
      <c r="I822" s="429" t="s">
        <v>700</v>
      </c>
      <c r="J822" s="519" t="s">
        <v>766</v>
      </c>
      <c r="K822" s="521">
        <v>1</v>
      </c>
      <c r="L822" s="521">
        <v>8</v>
      </c>
      <c r="M822" s="522">
        <v>133970</v>
      </c>
      <c r="N822" s="521">
        <v>0</v>
      </c>
      <c r="O822" s="521">
        <v>0</v>
      </c>
      <c r="P822" s="523">
        <v>0</v>
      </c>
    </row>
    <row r="823" spans="1:16" x14ac:dyDescent="0.2">
      <c r="A823" s="518" t="s">
        <v>694</v>
      </c>
      <c r="B823" s="519" t="s">
        <v>2056</v>
      </c>
      <c r="C823" s="519" t="s">
        <v>111</v>
      </c>
      <c r="D823" s="519" t="s">
        <v>696</v>
      </c>
      <c r="E823" s="520">
        <v>12000</v>
      </c>
      <c r="F823" s="498" t="s">
        <v>2407</v>
      </c>
      <c r="G823" s="429" t="s">
        <v>2408</v>
      </c>
      <c r="H823" s="429" t="s">
        <v>712</v>
      </c>
      <c r="I823" s="429" t="s">
        <v>700</v>
      </c>
      <c r="J823" s="519" t="s">
        <v>696</v>
      </c>
      <c r="K823" s="521">
        <v>4</v>
      </c>
      <c r="L823" s="521">
        <v>12</v>
      </c>
      <c r="M823" s="522">
        <v>141570</v>
      </c>
      <c r="N823" s="521">
        <v>2</v>
      </c>
      <c r="O823" s="521">
        <v>6</v>
      </c>
      <c r="P823" s="523">
        <v>71083</v>
      </c>
    </row>
    <row r="824" spans="1:16" x14ac:dyDescent="0.2">
      <c r="A824" s="518" t="s">
        <v>694</v>
      </c>
      <c r="B824" s="519" t="s">
        <v>2056</v>
      </c>
      <c r="C824" s="519" t="s">
        <v>111</v>
      </c>
      <c r="D824" s="519" t="s">
        <v>696</v>
      </c>
      <c r="E824" s="520">
        <v>3000</v>
      </c>
      <c r="F824" s="498" t="s">
        <v>2409</v>
      </c>
      <c r="G824" s="429" t="s">
        <v>2410</v>
      </c>
      <c r="H824" s="429" t="s">
        <v>2165</v>
      </c>
      <c r="I824" s="429" t="s">
        <v>700</v>
      </c>
      <c r="J824" s="519" t="s">
        <v>696</v>
      </c>
      <c r="K824" s="521">
        <v>4</v>
      </c>
      <c r="L824" s="521">
        <v>8</v>
      </c>
      <c r="M824" s="522">
        <v>24000</v>
      </c>
      <c r="N824" s="521">
        <v>0</v>
      </c>
      <c r="O824" s="521">
        <v>0</v>
      </c>
      <c r="P824" s="523">
        <v>0</v>
      </c>
    </row>
    <row r="825" spans="1:16" x14ac:dyDescent="0.2">
      <c r="A825" s="518" t="s">
        <v>694</v>
      </c>
      <c r="B825" s="519" t="s">
        <v>2056</v>
      </c>
      <c r="C825" s="519" t="s">
        <v>765</v>
      </c>
      <c r="D825" s="519" t="s">
        <v>766</v>
      </c>
      <c r="E825" s="520">
        <v>15600</v>
      </c>
      <c r="F825" s="498" t="s">
        <v>2411</v>
      </c>
      <c r="G825" s="429" t="s">
        <v>2412</v>
      </c>
      <c r="H825" s="429" t="s">
        <v>712</v>
      </c>
      <c r="I825" s="429" t="s">
        <v>700</v>
      </c>
      <c r="J825" s="519" t="s">
        <v>766</v>
      </c>
      <c r="K825" s="521">
        <v>1</v>
      </c>
      <c r="L825" s="521">
        <v>6</v>
      </c>
      <c r="M825" s="522">
        <v>113170</v>
      </c>
      <c r="N825" s="521">
        <v>0</v>
      </c>
      <c r="O825" s="521">
        <v>0</v>
      </c>
      <c r="P825" s="523">
        <v>0</v>
      </c>
    </row>
    <row r="826" spans="1:16" x14ac:dyDescent="0.2">
      <c r="A826" s="518" t="s">
        <v>694</v>
      </c>
      <c r="B826" s="519" t="s">
        <v>2056</v>
      </c>
      <c r="C826" s="519" t="s">
        <v>111</v>
      </c>
      <c r="D826" s="519" t="s">
        <v>696</v>
      </c>
      <c r="E826" s="520">
        <v>7000</v>
      </c>
      <c r="F826" s="498" t="s">
        <v>2413</v>
      </c>
      <c r="G826" s="429" t="s">
        <v>2414</v>
      </c>
      <c r="H826" s="429" t="s">
        <v>712</v>
      </c>
      <c r="I826" s="429" t="s">
        <v>700</v>
      </c>
      <c r="J826" s="519" t="s">
        <v>696</v>
      </c>
      <c r="K826" s="521">
        <v>5</v>
      </c>
      <c r="L826" s="521">
        <v>12</v>
      </c>
      <c r="M826" s="522">
        <v>86403</v>
      </c>
      <c r="N826" s="521">
        <v>2</v>
      </c>
      <c r="O826" s="521">
        <v>6</v>
      </c>
      <c r="P826" s="523">
        <v>42000</v>
      </c>
    </row>
    <row r="827" spans="1:16" x14ac:dyDescent="0.2">
      <c r="A827" s="518" t="s">
        <v>694</v>
      </c>
      <c r="B827" s="519" t="s">
        <v>2056</v>
      </c>
      <c r="C827" s="519" t="s">
        <v>111</v>
      </c>
      <c r="D827" s="519" t="s">
        <v>696</v>
      </c>
      <c r="E827" s="520">
        <v>2500</v>
      </c>
      <c r="F827" s="498" t="s">
        <v>2415</v>
      </c>
      <c r="G827" s="429" t="s">
        <v>2416</v>
      </c>
      <c r="H827" s="429" t="s">
        <v>712</v>
      </c>
      <c r="I827" s="429" t="s">
        <v>700</v>
      </c>
      <c r="J827" s="519" t="s">
        <v>696</v>
      </c>
      <c r="K827" s="521">
        <v>1</v>
      </c>
      <c r="L827" s="521">
        <v>0</v>
      </c>
      <c r="M827" s="522">
        <v>500</v>
      </c>
      <c r="N827" s="521">
        <v>2</v>
      </c>
      <c r="O827" s="521">
        <v>6</v>
      </c>
      <c r="P827" s="523">
        <v>15000</v>
      </c>
    </row>
    <row r="828" spans="1:16" x14ac:dyDescent="0.2">
      <c r="A828" s="518" t="s">
        <v>694</v>
      </c>
      <c r="B828" s="519" t="s">
        <v>2056</v>
      </c>
      <c r="C828" s="519" t="s">
        <v>111</v>
      </c>
      <c r="D828" s="519" t="s">
        <v>696</v>
      </c>
      <c r="E828" s="520">
        <v>12000</v>
      </c>
      <c r="F828" s="498" t="s">
        <v>2417</v>
      </c>
      <c r="G828" s="429" t="s">
        <v>2418</v>
      </c>
      <c r="H828" s="429" t="s">
        <v>857</v>
      </c>
      <c r="I828" s="429" t="s">
        <v>700</v>
      </c>
      <c r="J828" s="519" t="s">
        <v>696</v>
      </c>
      <c r="K828" s="521">
        <v>1</v>
      </c>
      <c r="L828" s="521">
        <v>0</v>
      </c>
      <c r="M828" s="522">
        <v>5200</v>
      </c>
      <c r="N828" s="521">
        <v>2</v>
      </c>
      <c r="O828" s="521">
        <v>6</v>
      </c>
      <c r="P828" s="523">
        <v>71083</v>
      </c>
    </row>
    <row r="829" spans="1:16" x14ac:dyDescent="0.2">
      <c r="A829" s="518" t="s">
        <v>694</v>
      </c>
      <c r="B829" s="519" t="s">
        <v>2056</v>
      </c>
      <c r="C829" s="519" t="s">
        <v>111</v>
      </c>
      <c r="D829" s="519" t="s">
        <v>696</v>
      </c>
      <c r="E829" s="520">
        <v>5000</v>
      </c>
      <c r="F829" s="498" t="s">
        <v>2419</v>
      </c>
      <c r="G829" s="429" t="s">
        <v>2420</v>
      </c>
      <c r="H829" s="429" t="s">
        <v>2165</v>
      </c>
      <c r="I829" s="429" t="s">
        <v>700</v>
      </c>
      <c r="J829" s="519" t="s">
        <v>696</v>
      </c>
      <c r="K829" s="521">
        <v>6</v>
      </c>
      <c r="L829" s="521">
        <v>12</v>
      </c>
      <c r="M829" s="522">
        <v>64337</v>
      </c>
      <c r="N829" s="521">
        <v>2</v>
      </c>
      <c r="O829" s="521">
        <v>6</v>
      </c>
      <c r="P829" s="523">
        <v>30000</v>
      </c>
    </row>
    <row r="830" spans="1:16" x14ac:dyDescent="0.2">
      <c r="A830" s="518" t="s">
        <v>694</v>
      </c>
      <c r="B830" s="519" t="s">
        <v>2056</v>
      </c>
      <c r="C830" s="519" t="s">
        <v>111</v>
      </c>
      <c r="D830" s="519" t="s">
        <v>696</v>
      </c>
      <c r="E830" s="520">
        <v>6000</v>
      </c>
      <c r="F830" s="498" t="s">
        <v>2421</v>
      </c>
      <c r="G830" s="429" t="s">
        <v>2422</v>
      </c>
      <c r="H830" s="429" t="s">
        <v>997</v>
      </c>
      <c r="I830" s="429" t="s">
        <v>748</v>
      </c>
      <c r="J830" s="519" t="s">
        <v>696</v>
      </c>
      <c r="K830" s="521">
        <v>2</v>
      </c>
      <c r="L830" s="521">
        <v>1</v>
      </c>
      <c r="M830" s="522">
        <v>9600</v>
      </c>
      <c r="N830" s="521">
        <v>2</v>
      </c>
      <c r="O830" s="521">
        <v>6</v>
      </c>
      <c r="P830" s="523">
        <v>36000</v>
      </c>
    </row>
    <row r="831" spans="1:16" x14ac:dyDescent="0.2">
      <c r="A831" s="518" t="s">
        <v>694</v>
      </c>
      <c r="B831" s="519" t="s">
        <v>2056</v>
      </c>
      <c r="C831" s="519" t="s">
        <v>111</v>
      </c>
      <c r="D831" s="519" t="s">
        <v>696</v>
      </c>
      <c r="E831" s="520">
        <v>5000</v>
      </c>
      <c r="F831" s="498" t="s">
        <v>2423</v>
      </c>
      <c r="G831" s="429" t="s">
        <v>2424</v>
      </c>
      <c r="H831" s="429" t="s">
        <v>2165</v>
      </c>
      <c r="I831" s="429" t="s">
        <v>700</v>
      </c>
      <c r="J831" s="519" t="s">
        <v>696</v>
      </c>
      <c r="K831" s="521">
        <v>6</v>
      </c>
      <c r="L831" s="521">
        <v>12</v>
      </c>
      <c r="M831" s="522">
        <v>64337</v>
      </c>
      <c r="N831" s="521">
        <v>2</v>
      </c>
      <c r="O831" s="521">
        <v>6</v>
      </c>
      <c r="P831" s="523">
        <v>30000</v>
      </c>
    </row>
    <row r="832" spans="1:16" x14ac:dyDescent="0.2">
      <c r="A832" s="518" t="s">
        <v>694</v>
      </c>
      <c r="B832" s="519" t="s">
        <v>2056</v>
      </c>
      <c r="C832" s="519" t="s">
        <v>111</v>
      </c>
      <c r="D832" s="519" t="s">
        <v>696</v>
      </c>
      <c r="E832" s="520">
        <v>12000</v>
      </c>
      <c r="F832" s="498" t="s">
        <v>1110</v>
      </c>
      <c r="G832" s="429" t="s">
        <v>1111</v>
      </c>
      <c r="H832" s="429" t="s">
        <v>712</v>
      </c>
      <c r="I832" s="429" t="s">
        <v>700</v>
      </c>
      <c r="J832" s="519" t="s">
        <v>696</v>
      </c>
      <c r="K832" s="521">
        <v>2</v>
      </c>
      <c r="L832" s="521">
        <v>3</v>
      </c>
      <c r="M832" s="522">
        <v>45600</v>
      </c>
      <c r="N832" s="521">
        <v>2</v>
      </c>
      <c r="O832" s="521">
        <v>6</v>
      </c>
      <c r="P832" s="523">
        <v>71083</v>
      </c>
    </row>
    <row r="833" spans="1:16" ht="33.75" x14ac:dyDescent="0.2">
      <c r="A833" s="518" t="s">
        <v>694</v>
      </c>
      <c r="B833" s="519" t="s">
        <v>2056</v>
      </c>
      <c r="C833" s="519" t="s">
        <v>111</v>
      </c>
      <c r="D833" s="519" t="s">
        <v>718</v>
      </c>
      <c r="E833" s="520">
        <v>4000</v>
      </c>
      <c r="F833" s="498" t="s">
        <v>2425</v>
      </c>
      <c r="G833" s="429" t="s">
        <v>2426</v>
      </c>
      <c r="H833" s="429" t="s">
        <v>1266</v>
      </c>
      <c r="I833" s="429" t="s">
        <v>822</v>
      </c>
      <c r="J833" s="519" t="s">
        <v>718</v>
      </c>
      <c r="K833" s="521">
        <v>3</v>
      </c>
      <c r="L833" s="521">
        <v>6</v>
      </c>
      <c r="M833" s="522">
        <v>24533</v>
      </c>
      <c r="N833" s="521">
        <v>2</v>
      </c>
      <c r="O833" s="521">
        <v>6</v>
      </c>
      <c r="P833" s="523">
        <v>24000</v>
      </c>
    </row>
    <row r="834" spans="1:16" x14ac:dyDescent="0.2">
      <c r="A834" s="518" t="s">
        <v>694</v>
      </c>
      <c r="B834" s="519" t="s">
        <v>2056</v>
      </c>
      <c r="C834" s="519" t="s">
        <v>111</v>
      </c>
      <c r="D834" s="519" t="s">
        <v>696</v>
      </c>
      <c r="E834" s="520">
        <v>4500</v>
      </c>
      <c r="F834" s="498" t="s">
        <v>2427</v>
      </c>
      <c r="G834" s="429" t="s">
        <v>2428</v>
      </c>
      <c r="H834" s="429" t="s">
        <v>1078</v>
      </c>
      <c r="I834" s="429" t="s">
        <v>748</v>
      </c>
      <c r="J834" s="519" t="s">
        <v>696</v>
      </c>
      <c r="K834" s="521">
        <v>6</v>
      </c>
      <c r="L834" s="521">
        <v>12</v>
      </c>
      <c r="M834" s="522">
        <v>49650</v>
      </c>
      <c r="N834" s="521">
        <v>2</v>
      </c>
      <c r="O834" s="521">
        <v>6</v>
      </c>
      <c r="P834" s="523">
        <v>27000</v>
      </c>
    </row>
    <row r="835" spans="1:16" x14ac:dyDescent="0.2">
      <c r="A835" s="518" t="s">
        <v>694</v>
      </c>
      <c r="B835" s="519" t="s">
        <v>2056</v>
      </c>
      <c r="C835" s="519" t="s">
        <v>111</v>
      </c>
      <c r="D835" s="519" t="s">
        <v>696</v>
      </c>
      <c r="E835" s="520">
        <v>9000</v>
      </c>
      <c r="F835" s="498" t="s">
        <v>2429</v>
      </c>
      <c r="G835" s="429" t="s">
        <v>2430</v>
      </c>
      <c r="H835" s="429" t="s">
        <v>712</v>
      </c>
      <c r="I835" s="429" t="s">
        <v>700</v>
      </c>
      <c r="J835" s="519" t="s">
        <v>696</v>
      </c>
      <c r="K835" s="521">
        <v>1</v>
      </c>
      <c r="L835" s="521">
        <v>1</v>
      </c>
      <c r="M835" s="522">
        <v>13500</v>
      </c>
      <c r="N835" s="521">
        <v>0</v>
      </c>
      <c r="O835" s="521">
        <v>0</v>
      </c>
      <c r="P835" s="523">
        <v>0</v>
      </c>
    </row>
    <row r="836" spans="1:16" ht="22.5" x14ac:dyDescent="0.2">
      <c r="A836" s="518" t="s">
        <v>694</v>
      </c>
      <c r="B836" s="519" t="s">
        <v>2056</v>
      </c>
      <c r="C836" s="519" t="s">
        <v>111</v>
      </c>
      <c r="D836" s="519" t="s">
        <v>696</v>
      </c>
      <c r="E836" s="520">
        <v>4000</v>
      </c>
      <c r="F836" s="498" t="s">
        <v>2431</v>
      </c>
      <c r="G836" s="429" t="s">
        <v>2432</v>
      </c>
      <c r="H836" s="429" t="s">
        <v>828</v>
      </c>
      <c r="I836" s="429" t="s">
        <v>700</v>
      </c>
      <c r="J836" s="519" t="s">
        <v>696</v>
      </c>
      <c r="K836" s="521">
        <v>1</v>
      </c>
      <c r="L836" s="521">
        <v>0</v>
      </c>
      <c r="M836" s="522">
        <v>1600</v>
      </c>
      <c r="N836" s="521">
        <v>2</v>
      </c>
      <c r="O836" s="521">
        <v>6</v>
      </c>
      <c r="P836" s="523">
        <v>24000</v>
      </c>
    </row>
    <row r="837" spans="1:16" x14ac:dyDescent="0.2">
      <c r="A837" s="518" t="s">
        <v>694</v>
      </c>
      <c r="B837" s="519" t="s">
        <v>2056</v>
      </c>
      <c r="C837" s="519" t="s">
        <v>765</v>
      </c>
      <c r="D837" s="519" t="s">
        <v>766</v>
      </c>
      <c r="E837" s="520">
        <v>15600</v>
      </c>
      <c r="F837" s="498" t="s">
        <v>2433</v>
      </c>
      <c r="G837" s="429" t="s">
        <v>2434</v>
      </c>
      <c r="H837" s="429" t="s">
        <v>2165</v>
      </c>
      <c r="I837" s="429" t="s">
        <v>700</v>
      </c>
      <c r="J837" s="519" t="s">
        <v>766</v>
      </c>
      <c r="K837" s="521">
        <v>1</v>
      </c>
      <c r="L837" s="521">
        <v>1</v>
      </c>
      <c r="M837" s="522">
        <v>18720</v>
      </c>
      <c r="N837" s="521">
        <v>0</v>
      </c>
      <c r="O837" s="521">
        <v>0</v>
      </c>
      <c r="P837" s="523">
        <v>0</v>
      </c>
    </row>
    <row r="838" spans="1:16" x14ac:dyDescent="0.2">
      <c r="A838" s="518" t="s">
        <v>694</v>
      </c>
      <c r="B838" s="519" t="s">
        <v>2056</v>
      </c>
      <c r="C838" s="519" t="s">
        <v>765</v>
      </c>
      <c r="D838" s="519" t="s">
        <v>766</v>
      </c>
      <c r="E838" s="520">
        <v>15600</v>
      </c>
      <c r="F838" s="498" t="s">
        <v>2433</v>
      </c>
      <c r="G838" s="429" t="s">
        <v>2434</v>
      </c>
      <c r="H838" s="429" t="s">
        <v>2165</v>
      </c>
      <c r="I838" s="429" t="s">
        <v>700</v>
      </c>
      <c r="J838" s="519" t="s">
        <v>766</v>
      </c>
      <c r="K838" s="521">
        <v>1</v>
      </c>
      <c r="L838" s="521">
        <v>3</v>
      </c>
      <c r="M838" s="522">
        <v>63770</v>
      </c>
      <c r="N838" s="521">
        <v>0</v>
      </c>
      <c r="O838" s="521">
        <v>0</v>
      </c>
      <c r="P838" s="523">
        <v>0</v>
      </c>
    </row>
    <row r="839" spans="1:16" x14ac:dyDescent="0.2">
      <c r="A839" s="518" t="s">
        <v>694</v>
      </c>
      <c r="B839" s="519" t="s">
        <v>2056</v>
      </c>
      <c r="C839" s="519" t="s">
        <v>765</v>
      </c>
      <c r="D839" s="519" t="s">
        <v>766</v>
      </c>
      <c r="E839" s="520">
        <v>15600</v>
      </c>
      <c r="F839" s="498" t="s">
        <v>2435</v>
      </c>
      <c r="G839" s="429" t="s">
        <v>2436</v>
      </c>
      <c r="H839" s="429" t="s">
        <v>703</v>
      </c>
      <c r="I839" s="429" t="s">
        <v>700</v>
      </c>
      <c r="J839" s="519" t="s">
        <v>766</v>
      </c>
      <c r="K839" s="521">
        <v>0</v>
      </c>
      <c r="L839" s="521">
        <v>0</v>
      </c>
      <c r="M839" s="522">
        <v>0</v>
      </c>
      <c r="N839" s="521">
        <v>1</v>
      </c>
      <c r="O839" s="521">
        <v>4</v>
      </c>
      <c r="P839" s="523">
        <v>69283</v>
      </c>
    </row>
    <row r="840" spans="1:16" x14ac:dyDescent="0.2">
      <c r="A840" s="518" t="s">
        <v>694</v>
      </c>
      <c r="B840" s="519" t="s">
        <v>2056</v>
      </c>
      <c r="C840" s="519" t="s">
        <v>111</v>
      </c>
      <c r="D840" s="519" t="s">
        <v>696</v>
      </c>
      <c r="E840" s="520">
        <v>5000</v>
      </c>
      <c r="F840" s="498" t="s">
        <v>2437</v>
      </c>
      <c r="G840" s="429" t="s">
        <v>2438</v>
      </c>
      <c r="H840" s="429" t="s">
        <v>2165</v>
      </c>
      <c r="I840" s="429" t="s">
        <v>700</v>
      </c>
      <c r="J840" s="519" t="s">
        <v>696</v>
      </c>
      <c r="K840" s="521">
        <v>6</v>
      </c>
      <c r="L840" s="521">
        <v>12</v>
      </c>
      <c r="M840" s="522">
        <v>64337</v>
      </c>
      <c r="N840" s="521">
        <v>2</v>
      </c>
      <c r="O840" s="521">
        <v>6</v>
      </c>
      <c r="P840" s="523">
        <v>30000</v>
      </c>
    </row>
    <row r="841" spans="1:16" x14ac:dyDescent="0.2">
      <c r="A841" s="518" t="s">
        <v>694</v>
      </c>
      <c r="B841" s="519" t="s">
        <v>2056</v>
      </c>
      <c r="C841" s="519" t="s">
        <v>111</v>
      </c>
      <c r="D841" s="519" t="s">
        <v>696</v>
      </c>
      <c r="E841" s="520">
        <v>6000</v>
      </c>
      <c r="F841" s="498" t="s">
        <v>2439</v>
      </c>
      <c r="G841" s="429" t="s">
        <v>2440</v>
      </c>
      <c r="H841" s="429" t="s">
        <v>712</v>
      </c>
      <c r="I841" s="429" t="s">
        <v>700</v>
      </c>
      <c r="J841" s="519" t="s">
        <v>696</v>
      </c>
      <c r="K841" s="521">
        <v>6</v>
      </c>
      <c r="L841" s="521">
        <v>12</v>
      </c>
      <c r="M841" s="522">
        <v>75370</v>
      </c>
      <c r="N841" s="521">
        <v>2</v>
      </c>
      <c r="O841" s="521">
        <v>6</v>
      </c>
      <c r="P841" s="523">
        <v>36000</v>
      </c>
    </row>
    <row r="842" spans="1:16" x14ac:dyDescent="0.2">
      <c r="A842" s="518" t="s">
        <v>694</v>
      </c>
      <c r="B842" s="519" t="s">
        <v>2056</v>
      </c>
      <c r="C842" s="519" t="s">
        <v>111</v>
      </c>
      <c r="D842" s="519" t="s">
        <v>696</v>
      </c>
      <c r="E842" s="520">
        <v>9000</v>
      </c>
      <c r="F842" s="498" t="s">
        <v>2441</v>
      </c>
      <c r="G842" s="429" t="s">
        <v>2442</v>
      </c>
      <c r="H842" s="429" t="s">
        <v>712</v>
      </c>
      <c r="I842" s="429" t="s">
        <v>700</v>
      </c>
      <c r="J842" s="519" t="s">
        <v>696</v>
      </c>
      <c r="K842" s="521">
        <v>5</v>
      </c>
      <c r="L842" s="521">
        <v>10</v>
      </c>
      <c r="M842" s="522">
        <v>103370</v>
      </c>
      <c r="N842" s="521">
        <v>2</v>
      </c>
      <c r="O842" s="521">
        <v>6</v>
      </c>
      <c r="P842" s="523">
        <v>53083</v>
      </c>
    </row>
    <row r="843" spans="1:16" x14ac:dyDescent="0.2">
      <c r="A843" s="518" t="s">
        <v>694</v>
      </c>
      <c r="B843" s="519" t="s">
        <v>2056</v>
      </c>
      <c r="C843" s="519" t="s">
        <v>111</v>
      </c>
      <c r="D843" s="519" t="s">
        <v>696</v>
      </c>
      <c r="E843" s="520">
        <v>9000</v>
      </c>
      <c r="F843" s="498" t="s">
        <v>2443</v>
      </c>
      <c r="G843" s="429" t="s">
        <v>2444</v>
      </c>
      <c r="H843" s="429" t="s">
        <v>712</v>
      </c>
      <c r="I843" s="429" t="s">
        <v>700</v>
      </c>
      <c r="J843" s="519" t="s">
        <v>696</v>
      </c>
      <c r="K843" s="521">
        <v>6</v>
      </c>
      <c r="L843" s="521">
        <v>12</v>
      </c>
      <c r="M843" s="522">
        <v>108470</v>
      </c>
      <c r="N843" s="521">
        <v>2</v>
      </c>
      <c r="O843" s="521">
        <v>6</v>
      </c>
      <c r="P843" s="523">
        <v>53083</v>
      </c>
    </row>
    <row r="844" spans="1:16" x14ac:dyDescent="0.2">
      <c r="A844" s="518" t="s">
        <v>694</v>
      </c>
      <c r="B844" s="519" t="s">
        <v>2056</v>
      </c>
      <c r="C844" s="519" t="s">
        <v>111</v>
      </c>
      <c r="D844" s="519" t="s">
        <v>696</v>
      </c>
      <c r="E844" s="520">
        <v>8000</v>
      </c>
      <c r="F844" s="498" t="s">
        <v>2445</v>
      </c>
      <c r="G844" s="429" t="s">
        <v>2446</v>
      </c>
      <c r="H844" s="429" t="s">
        <v>712</v>
      </c>
      <c r="I844" s="429" t="s">
        <v>700</v>
      </c>
      <c r="J844" s="519" t="s">
        <v>696</v>
      </c>
      <c r="K844" s="521">
        <v>6</v>
      </c>
      <c r="L844" s="521">
        <v>12</v>
      </c>
      <c r="M844" s="522">
        <v>97437</v>
      </c>
      <c r="N844" s="521">
        <v>2</v>
      </c>
      <c r="O844" s="521">
        <v>6</v>
      </c>
      <c r="P844" s="523">
        <v>48000</v>
      </c>
    </row>
    <row r="845" spans="1:16" x14ac:dyDescent="0.2">
      <c r="A845" s="518" t="s">
        <v>694</v>
      </c>
      <c r="B845" s="519" t="s">
        <v>2056</v>
      </c>
      <c r="C845" s="519" t="s">
        <v>111</v>
      </c>
      <c r="D845" s="519" t="s">
        <v>696</v>
      </c>
      <c r="E845" s="520">
        <v>7500</v>
      </c>
      <c r="F845" s="498" t="s">
        <v>2447</v>
      </c>
      <c r="G845" s="429" t="s">
        <v>2448</v>
      </c>
      <c r="H845" s="429" t="s">
        <v>2165</v>
      </c>
      <c r="I845" s="429" t="s">
        <v>700</v>
      </c>
      <c r="J845" s="519" t="s">
        <v>696</v>
      </c>
      <c r="K845" s="521">
        <v>5</v>
      </c>
      <c r="L845" s="521">
        <v>12</v>
      </c>
      <c r="M845" s="522">
        <v>91920</v>
      </c>
      <c r="N845" s="521">
        <v>2</v>
      </c>
      <c r="O845" s="521">
        <v>6</v>
      </c>
      <c r="P845" s="523">
        <v>45000</v>
      </c>
    </row>
    <row r="846" spans="1:16" x14ac:dyDescent="0.2">
      <c r="A846" s="518" t="s">
        <v>694</v>
      </c>
      <c r="B846" s="519" t="s">
        <v>2056</v>
      </c>
      <c r="C846" s="519" t="s">
        <v>111</v>
      </c>
      <c r="D846" s="519" t="s">
        <v>696</v>
      </c>
      <c r="E846" s="520">
        <v>12000</v>
      </c>
      <c r="F846" s="498" t="s">
        <v>2449</v>
      </c>
      <c r="G846" s="429" t="s">
        <v>2450</v>
      </c>
      <c r="H846" s="429" t="s">
        <v>857</v>
      </c>
      <c r="I846" s="429" t="s">
        <v>700</v>
      </c>
      <c r="J846" s="519" t="s">
        <v>696</v>
      </c>
      <c r="K846" s="521">
        <v>3</v>
      </c>
      <c r="L846" s="521">
        <v>6</v>
      </c>
      <c r="M846" s="522">
        <v>87970</v>
      </c>
      <c r="N846" s="521">
        <v>2</v>
      </c>
      <c r="O846" s="521">
        <v>6</v>
      </c>
      <c r="P846" s="523">
        <v>71083</v>
      </c>
    </row>
    <row r="847" spans="1:16" x14ac:dyDescent="0.2">
      <c r="A847" s="518" t="s">
        <v>694</v>
      </c>
      <c r="B847" s="519" t="s">
        <v>2056</v>
      </c>
      <c r="C847" s="519" t="s">
        <v>111</v>
      </c>
      <c r="D847" s="519" t="s">
        <v>696</v>
      </c>
      <c r="E847" s="520">
        <v>6000</v>
      </c>
      <c r="F847" s="498" t="s">
        <v>2451</v>
      </c>
      <c r="G847" s="429" t="s">
        <v>2452</v>
      </c>
      <c r="H847" s="429" t="s">
        <v>712</v>
      </c>
      <c r="I847" s="429" t="s">
        <v>700</v>
      </c>
      <c r="J847" s="519" t="s">
        <v>696</v>
      </c>
      <c r="K847" s="521">
        <v>6</v>
      </c>
      <c r="L847" s="521">
        <v>12</v>
      </c>
      <c r="M847" s="522">
        <v>75370</v>
      </c>
      <c r="N847" s="521">
        <v>0</v>
      </c>
      <c r="O847" s="521">
        <v>0</v>
      </c>
      <c r="P847" s="523">
        <v>0</v>
      </c>
    </row>
    <row r="848" spans="1:16" x14ac:dyDescent="0.2">
      <c r="A848" s="518" t="s">
        <v>694</v>
      </c>
      <c r="B848" s="519" t="s">
        <v>2056</v>
      </c>
      <c r="C848" s="519" t="s">
        <v>111</v>
      </c>
      <c r="D848" s="519" t="s">
        <v>696</v>
      </c>
      <c r="E848" s="520">
        <v>11000</v>
      </c>
      <c r="F848" s="498" t="s">
        <v>2453</v>
      </c>
      <c r="G848" s="429" t="s">
        <v>2454</v>
      </c>
      <c r="H848" s="429" t="s">
        <v>1019</v>
      </c>
      <c r="I848" s="429" t="s">
        <v>700</v>
      </c>
      <c r="J848" s="519" t="s">
        <v>696</v>
      </c>
      <c r="K848" s="521">
        <v>1</v>
      </c>
      <c r="L848" s="521">
        <v>2</v>
      </c>
      <c r="M848" s="522">
        <v>22000</v>
      </c>
      <c r="N848" s="521">
        <v>0</v>
      </c>
      <c r="O848" s="521">
        <v>0</v>
      </c>
      <c r="P848" s="523">
        <v>0</v>
      </c>
    </row>
    <row r="849" spans="1:16" x14ac:dyDescent="0.2">
      <c r="A849" s="518" t="s">
        <v>694</v>
      </c>
      <c r="B849" s="519" t="s">
        <v>2056</v>
      </c>
      <c r="C849" s="519" t="s">
        <v>765</v>
      </c>
      <c r="D849" s="519" t="s">
        <v>766</v>
      </c>
      <c r="E849" s="520">
        <v>15600</v>
      </c>
      <c r="F849" s="498" t="s">
        <v>2453</v>
      </c>
      <c r="G849" s="429" t="s">
        <v>2454</v>
      </c>
      <c r="H849" s="429" t="s">
        <v>1019</v>
      </c>
      <c r="I849" s="429" t="s">
        <v>700</v>
      </c>
      <c r="J849" s="519" t="s">
        <v>766</v>
      </c>
      <c r="K849" s="521">
        <v>1</v>
      </c>
      <c r="L849" s="521">
        <v>9</v>
      </c>
      <c r="M849" s="522">
        <v>150090</v>
      </c>
      <c r="N849" s="521">
        <v>1</v>
      </c>
      <c r="O849" s="521">
        <v>6</v>
      </c>
      <c r="P849" s="523">
        <v>92683</v>
      </c>
    </row>
    <row r="850" spans="1:16" x14ac:dyDescent="0.2">
      <c r="A850" s="518" t="s">
        <v>694</v>
      </c>
      <c r="B850" s="519" t="s">
        <v>2056</v>
      </c>
      <c r="C850" s="519" t="s">
        <v>111</v>
      </c>
      <c r="D850" s="519" t="s">
        <v>696</v>
      </c>
      <c r="E850" s="520">
        <v>6500</v>
      </c>
      <c r="F850" s="498" t="s">
        <v>2455</v>
      </c>
      <c r="G850" s="429" t="s">
        <v>2456</v>
      </c>
      <c r="H850" s="429" t="s">
        <v>2165</v>
      </c>
      <c r="I850" s="429" t="s">
        <v>700</v>
      </c>
      <c r="J850" s="519" t="s">
        <v>696</v>
      </c>
      <c r="K850" s="521">
        <v>6</v>
      </c>
      <c r="L850" s="521">
        <v>12</v>
      </c>
      <c r="M850" s="522">
        <v>80887</v>
      </c>
      <c r="N850" s="521">
        <v>2</v>
      </c>
      <c r="O850" s="521">
        <v>6</v>
      </c>
      <c r="P850" s="523">
        <v>39000</v>
      </c>
    </row>
    <row r="851" spans="1:16" x14ac:dyDescent="0.2">
      <c r="A851" s="518" t="s">
        <v>694</v>
      </c>
      <c r="B851" s="519" t="s">
        <v>2056</v>
      </c>
      <c r="C851" s="519" t="s">
        <v>111</v>
      </c>
      <c r="D851" s="519" t="s">
        <v>696</v>
      </c>
      <c r="E851" s="520">
        <v>10000</v>
      </c>
      <c r="F851" s="498" t="s">
        <v>2457</v>
      </c>
      <c r="G851" s="429" t="s">
        <v>2458</v>
      </c>
      <c r="H851" s="429" t="s">
        <v>712</v>
      </c>
      <c r="I851" s="429" t="s">
        <v>700</v>
      </c>
      <c r="J851" s="519" t="s">
        <v>696</v>
      </c>
      <c r="K851" s="521">
        <v>1</v>
      </c>
      <c r="L851" s="521">
        <v>0</v>
      </c>
      <c r="M851" s="522">
        <v>1667</v>
      </c>
      <c r="N851" s="521">
        <v>2</v>
      </c>
      <c r="O851" s="521">
        <v>6</v>
      </c>
      <c r="P851" s="523">
        <v>59083</v>
      </c>
    </row>
    <row r="852" spans="1:16" x14ac:dyDescent="0.2">
      <c r="A852" s="518" t="s">
        <v>694</v>
      </c>
      <c r="B852" s="519" t="s">
        <v>2056</v>
      </c>
      <c r="C852" s="519" t="s">
        <v>111</v>
      </c>
      <c r="D852" s="519" t="s">
        <v>696</v>
      </c>
      <c r="E852" s="520">
        <v>8000</v>
      </c>
      <c r="F852" s="498" t="s">
        <v>2459</v>
      </c>
      <c r="G852" s="429" t="s">
        <v>2460</v>
      </c>
      <c r="H852" s="429" t="s">
        <v>712</v>
      </c>
      <c r="I852" s="429" t="s">
        <v>700</v>
      </c>
      <c r="J852" s="519" t="s">
        <v>696</v>
      </c>
      <c r="K852" s="521">
        <v>5</v>
      </c>
      <c r="L852" s="521">
        <v>12</v>
      </c>
      <c r="M852" s="522">
        <v>97437</v>
      </c>
      <c r="N852" s="521">
        <v>2</v>
      </c>
      <c r="O852" s="521">
        <v>6</v>
      </c>
      <c r="P852" s="523">
        <v>48000</v>
      </c>
    </row>
    <row r="853" spans="1:16" x14ac:dyDescent="0.2">
      <c r="A853" s="518" t="s">
        <v>694</v>
      </c>
      <c r="B853" s="519" t="s">
        <v>2056</v>
      </c>
      <c r="C853" s="519" t="s">
        <v>765</v>
      </c>
      <c r="D853" s="519" t="s">
        <v>766</v>
      </c>
      <c r="E853" s="520">
        <v>15600</v>
      </c>
      <c r="F853" s="498" t="s">
        <v>1155</v>
      </c>
      <c r="G853" s="429" t="s">
        <v>1156</v>
      </c>
      <c r="H853" s="429" t="s">
        <v>1019</v>
      </c>
      <c r="I853" s="429" t="s">
        <v>700</v>
      </c>
      <c r="J853" s="519" t="s">
        <v>766</v>
      </c>
      <c r="K853" s="521">
        <v>1</v>
      </c>
      <c r="L853" s="521">
        <v>7</v>
      </c>
      <c r="M853" s="522">
        <v>123050</v>
      </c>
      <c r="N853" s="521">
        <v>0</v>
      </c>
      <c r="O853" s="521">
        <v>0</v>
      </c>
      <c r="P853" s="523">
        <v>0</v>
      </c>
    </row>
    <row r="854" spans="1:16" ht="33.75" x14ac:dyDescent="0.2">
      <c r="A854" s="518" t="s">
        <v>694</v>
      </c>
      <c r="B854" s="519" t="s">
        <v>2056</v>
      </c>
      <c r="C854" s="519" t="s">
        <v>111</v>
      </c>
      <c r="D854" s="519" t="s">
        <v>718</v>
      </c>
      <c r="E854" s="520">
        <v>2500</v>
      </c>
      <c r="F854" s="498" t="s">
        <v>2461</v>
      </c>
      <c r="G854" s="429" t="s">
        <v>2462</v>
      </c>
      <c r="H854" s="429" t="s">
        <v>2463</v>
      </c>
      <c r="I854" s="429" t="s">
        <v>722</v>
      </c>
      <c r="J854" s="519" t="s">
        <v>718</v>
      </c>
      <c r="K854" s="521">
        <v>6</v>
      </c>
      <c r="L854" s="521">
        <v>12</v>
      </c>
      <c r="M854" s="522">
        <v>27583</v>
      </c>
      <c r="N854" s="521">
        <v>2</v>
      </c>
      <c r="O854" s="521">
        <v>6</v>
      </c>
      <c r="P854" s="523">
        <v>15000</v>
      </c>
    </row>
    <row r="855" spans="1:16" x14ac:dyDescent="0.2">
      <c r="A855" s="518" t="s">
        <v>694</v>
      </c>
      <c r="B855" s="519" t="s">
        <v>2056</v>
      </c>
      <c r="C855" s="519" t="s">
        <v>111</v>
      </c>
      <c r="D855" s="519" t="s">
        <v>696</v>
      </c>
      <c r="E855" s="520">
        <v>5500</v>
      </c>
      <c r="F855" s="498" t="s">
        <v>2464</v>
      </c>
      <c r="G855" s="429" t="s">
        <v>2465</v>
      </c>
      <c r="H855" s="429" t="s">
        <v>712</v>
      </c>
      <c r="I855" s="429" t="s">
        <v>700</v>
      </c>
      <c r="J855" s="519" t="s">
        <v>696</v>
      </c>
      <c r="K855" s="521">
        <v>0</v>
      </c>
      <c r="L855" s="521">
        <v>0</v>
      </c>
      <c r="M855" s="522">
        <v>0</v>
      </c>
      <c r="N855" s="521">
        <v>2</v>
      </c>
      <c r="O855" s="521">
        <v>4</v>
      </c>
      <c r="P855" s="523">
        <v>26400</v>
      </c>
    </row>
    <row r="856" spans="1:16" x14ac:dyDescent="0.2">
      <c r="A856" s="518" t="s">
        <v>694</v>
      </c>
      <c r="B856" s="519" t="s">
        <v>2056</v>
      </c>
      <c r="C856" s="519" t="s">
        <v>111</v>
      </c>
      <c r="D856" s="519" t="s">
        <v>696</v>
      </c>
      <c r="E856" s="520">
        <v>6000</v>
      </c>
      <c r="F856" s="498" t="s">
        <v>2466</v>
      </c>
      <c r="G856" s="429" t="s">
        <v>2467</v>
      </c>
      <c r="H856" s="429" t="s">
        <v>712</v>
      </c>
      <c r="I856" s="429" t="s">
        <v>700</v>
      </c>
      <c r="J856" s="519" t="s">
        <v>696</v>
      </c>
      <c r="K856" s="521">
        <v>5</v>
      </c>
      <c r="L856" s="521">
        <v>12</v>
      </c>
      <c r="M856" s="522">
        <v>75370</v>
      </c>
      <c r="N856" s="521">
        <v>1</v>
      </c>
      <c r="O856" s="521">
        <v>3</v>
      </c>
      <c r="P856" s="523">
        <v>18000</v>
      </c>
    </row>
    <row r="857" spans="1:16" x14ac:dyDescent="0.2">
      <c r="A857" s="518" t="s">
        <v>694</v>
      </c>
      <c r="B857" s="519" t="s">
        <v>2056</v>
      </c>
      <c r="C857" s="519" t="s">
        <v>111</v>
      </c>
      <c r="D857" s="519" t="s">
        <v>696</v>
      </c>
      <c r="E857" s="520">
        <v>8000</v>
      </c>
      <c r="F857" s="498" t="s">
        <v>2468</v>
      </c>
      <c r="G857" s="429" t="s">
        <v>2469</v>
      </c>
      <c r="H857" s="429" t="s">
        <v>894</v>
      </c>
      <c r="I857" s="429" t="s">
        <v>700</v>
      </c>
      <c r="J857" s="519" t="s">
        <v>696</v>
      </c>
      <c r="K857" s="521">
        <v>3</v>
      </c>
      <c r="L857" s="521">
        <v>6</v>
      </c>
      <c r="M857" s="522">
        <v>60103</v>
      </c>
      <c r="N857" s="521">
        <v>1</v>
      </c>
      <c r="O857" s="521">
        <v>1</v>
      </c>
      <c r="P857" s="523">
        <v>8000</v>
      </c>
    </row>
    <row r="858" spans="1:16" x14ac:dyDescent="0.2">
      <c r="A858" s="518" t="s">
        <v>694</v>
      </c>
      <c r="B858" s="519" t="s">
        <v>2056</v>
      </c>
      <c r="C858" s="519" t="s">
        <v>111</v>
      </c>
      <c r="D858" s="519" t="s">
        <v>696</v>
      </c>
      <c r="E858" s="520">
        <v>5000</v>
      </c>
      <c r="F858" s="498" t="s">
        <v>2470</v>
      </c>
      <c r="G858" s="429" t="s">
        <v>2471</v>
      </c>
      <c r="H858" s="429" t="s">
        <v>2165</v>
      </c>
      <c r="I858" s="429" t="s">
        <v>700</v>
      </c>
      <c r="J858" s="519" t="s">
        <v>696</v>
      </c>
      <c r="K858" s="521">
        <v>7</v>
      </c>
      <c r="L858" s="521">
        <v>12</v>
      </c>
      <c r="M858" s="522">
        <v>64337</v>
      </c>
      <c r="N858" s="521">
        <v>2</v>
      </c>
      <c r="O858" s="521">
        <v>6</v>
      </c>
      <c r="P858" s="523">
        <v>30000</v>
      </c>
    </row>
    <row r="859" spans="1:16" x14ac:dyDescent="0.2">
      <c r="A859" s="518" t="s">
        <v>694</v>
      </c>
      <c r="B859" s="519" t="s">
        <v>2056</v>
      </c>
      <c r="C859" s="519" t="s">
        <v>111</v>
      </c>
      <c r="D859" s="519" t="s">
        <v>696</v>
      </c>
      <c r="E859" s="520">
        <v>7000</v>
      </c>
      <c r="F859" s="498" t="s">
        <v>2472</v>
      </c>
      <c r="G859" s="429" t="s">
        <v>2473</v>
      </c>
      <c r="H859" s="429" t="s">
        <v>2165</v>
      </c>
      <c r="I859" s="429" t="s">
        <v>700</v>
      </c>
      <c r="J859" s="519" t="s">
        <v>696</v>
      </c>
      <c r="K859" s="521">
        <v>6</v>
      </c>
      <c r="L859" s="521">
        <v>12</v>
      </c>
      <c r="M859" s="522">
        <v>86403</v>
      </c>
      <c r="N859" s="521">
        <v>2</v>
      </c>
      <c r="O859" s="521">
        <v>6</v>
      </c>
      <c r="P859" s="523">
        <v>42000</v>
      </c>
    </row>
    <row r="860" spans="1:16" x14ac:dyDescent="0.2">
      <c r="A860" s="518" t="s">
        <v>694</v>
      </c>
      <c r="B860" s="519" t="s">
        <v>2056</v>
      </c>
      <c r="C860" s="519" t="s">
        <v>111</v>
      </c>
      <c r="D860" s="519" t="s">
        <v>723</v>
      </c>
      <c r="E860" s="520">
        <v>3000</v>
      </c>
      <c r="F860" s="498" t="s">
        <v>2474</v>
      </c>
      <c r="G860" s="429" t="s">
        <v>2475</v>
      </c>
      <c r="H860" s="429"/>
      <c r="I860" s="429" t="s">
        <v>726</v>
      </c>
      <c r="J860" s="519" t="s">
        <v>723</v>
      </c>
      <c r="K860" s="521">
        <v>2</v>
      </c>
      <c r="L860" s="521">
        <v>5</v>
      </c>
      <c r="M860" s="522">
        <v>14700</v>
      </c>
      <c r="N860" s="521">
        <v>2</v>
      </c>
      <c r="O860" s="521">
        <v>6</v>
      </c>
      <c r="P860" s="523">
        <v>18000</v>
      </c>
    </row>
    <row r="861" spans="1:16" x14ac:dyDescent="0.2">
      <c r="A861" s="518" t="s">
        <v>694</v>
      </c>
      <c r="B861" s="519" t="s">
        <v>2056</v>
      </c>
      <c r="C861" s="519" t="s">
        <v>111</v>
      </c>
      <c r="D861" s="519" t="s">
        <v>696</v>
      </c>
      <c r="E861" s="520">
        <v>8000</v>
      </c>
      <c r="F861" s="498" t="s">
        <v>2476</v>
      </c>
      <c r="G861" s="429" t="s">
        <v>2477</v>
      </c>
      <c r="H861" s="429" t="s">
        <v>712</v>
      </c>
      <c r="I861" s="429" t="s">
        <v>700</v>
      </c>
      <c r="J861" s="519" t="s">
        <v>696</v>
      </c>
      <c r="K861" s="521">
        <v>6</v>
      </c>
      <c r="L861" s="521">
        <v>12</v>
      </c>
      <c r="M861" s="522">
        <v>97437</v>
      </c>
      <c r="N861" s="521">
        <v>2</v>
      </c>
      <c r="O861" s="521">
        <v>6</v>
      </c>
      <c r="P861" s="523">
        <v>48000</v>
      </c>
    </row>
    <row r="862" spans="1:16" x14ac:dyDescent="0.2">
      <c r="A862" s="518" t="s">
        <v>694</v>
      </c>
      <c r="B862" s="519" t="s">
        <v>2056</v>
      </c>
      <c r="C862" s="519" t="s">
        <v>111</v>
      </c>
      <c r="D862" s="519" t="s">
        <v>696</v>
      </c>
      <c r="E862" s="520">
        <v>8500</v>
      </c>
      <c r="F862" s="498" t="s">
        <v>2478</v>
      </c>
      <c r="G862" s="429" t="s">
        <v>2479</v>
      </c>
      <c r="H862" s="429" t="s">
        <v>901</v>
      </c>
      <c r="I862" s="429" t="s">
        <v>700</v>
      </c>
      <c r="J862" s="519" t="s">
        <v>696</v>
      </c>
      <c r="K862" s="521">
        <v>3</v>
      </c>
      <c r="L862" s="521">
        <v>6</v>
      </c>
      <c r="M862" s="522">
        <v>61303</v>
      </c>
      <c r="N862" s="521">
        <v>2</v>
      </c>
      <c r="O862" s="521">
        <v>6</v>
      </c>
      <c r="P862" s="523">
        <v>50083</v>
      </c>
    </row>
    <row r="863" spans="1:16" x14ac:dyDescent="0.2">
      <c r="A863" s="518" t="s">
        <v>694</v>
      </c>
      <c r="B863" s="519" t="s">
        <v>2056</v>
      </c>
      <c r="C863" s="519" t="s">
        <v>111</v>
      </c>
      <c r="D863" s="519" t="s">
        <v>696</v>
      </c>
      <c r="E863" s="520">
        <v>7000</v>
      </c>
      <c r="F863" s="498" t="s">
        <v>2480</v>
      </c>
      <c r="G863" s="429" t="s">
        <v>2481</v>
      </c>
      <c r="H863" s="429" t="s">
        <v>712</v>
      </c>
      <c r="I863" s="429" t="s">
        <v>700</v>
      </c>
      <c r="J863" s="519" t="s">
        <v>696</v>
      </c>
      <c r="K863" s="521">
        <v>2</v>
      </c>
      <c r="L863" s="521">
        <v>1</v>
      </c>
      <c r="M863" s="522">
        <v>11900</v>
      </c>
      <c r="N863" s="521">
        <v>5</v>
      </c>
      <c r="O863" s="521">
        <v>6</v>
      </c>
      <c r="P863" s="523">
        <v>42000</v>
      </c>
    </row>
    <row r="864" spans="1:16" x14ac:dyDescent="0.2">
      <c r="A864" s="518" t="s">
        <v>694</v>
      </c>
      <c r="B864" s="519" t="s">
        <v>2056</v>
      </c>
      <c r="C864" s="519" t="s">
        <v>765</v>
      </c>
      <c r="D864" s="519" t="s">
        <v>766</v>
      </c>
      <c r="E864" s="520">
        <v>15600</v>
      </c>
      <c r="F864" s="498" t="s">
        <v>1199</v>
      </c>
      <c r="G864" s="429" t="s">
        <v>1200</v>
      </c>
      <c r="H864" s="429" t="s">
        <v>712</v>
      </c>
      <c r="I864" s="429" t="s">
        <v>700</v>
      </c>
      <c r="J864" s="519" t="s">
        <v>766</v>
      </c>
      <c r="K864" s="521">
        <v>1</v>
      </c>
      <c r="L864" s="521">
        <v>1</v>
      </c>
      <c r="M864" s="522">
        <v>14040</v>
      </c>
      <c r="N864" s="521">
        <v>1</v>
      </c>
      <c r="O864" s="521">
        <v>6</v>
      </c>
      <c r="P864" s="523">
        <v>92683</v>
      </c>
    </row>
    <row r="865" spans="1:16" x14ac:dyDescent="0.2">
      <c r="A865" s="518" t="s">
        <v>694</v>
      </c>
      <c r="B865" s="519" t="s">
        <v>2056</v>
      </c>
      <c r="C865" s="519" t="s">
        <v>765</v>
      </c>
      <c r="D865" s="519" t="s">
        <v>766</v>
      </c>
      <c r="E865" s="520">
        <v>15600</v>
      </c>
      <c r="F865" s="498" t="s">
        <v>1199</v>
      </c>
      <c r="G865" s="429" t="s">
        <v>1200</v>
      </c>
      <c r="H865" s="429" t="s">
        <v>712</v>
      </c>
      <c r="I865" s="429" t="s">
        <v>700</v>
      </c>
      <c r="J865" s="519" t="s">
        <v>766</v>
      </c>
      <c r="K865" s="521">
        <v>1</v>
      </c>
      <c r="L865" s="521">
        <v>8</v>
      </c>
      <c r="M865" s="522">
        <v>136050</v>
      </c>
      <c r="N865" s="521">
        <v>0</v>
      </c>
      <c r="O865" s="521">
        <v>0</v>
      </c>
      <c r="P865" s="523">
        <v>0</v>
      </c>
    </row>
    <row r="866" spans="1:16" ht="22.5" x14ac:dyDescent="0.2">
      <c r="A866" s="518" t="s">
        <v>694</v>
      </c>
      <c r="B866" s="519" t="s">
        <v>2056</v>
      </c>
      <c r="C866" s="519" t="s">
        <v>111</v>
      </c>
      <c r="D866" s="519" t="s">
        <v>718</v>
      </c>
      <c r="E866" s="520">
        <v>3000</v>
      </c>
      <c r="F866" s="498" t="s">
        <v>1213</v>
      </c>
      <c r="G866" s="429" t="s">
        <v>1214</v>
      </c>
      <c r="H866" s="429" t="s">
        <v>757</v>
      </c>
      <c r="I866" s="429" t="s">
        <v>1012</v>
      </c>
      <c r="J866" s="519" t="s">
        <v>718</v>
      </c>
      <c r="K866" s="521">
        <v>2</v>
      </c>
      <c r="L866" s="521">
        <v>4</v>
      </c>
      <c r="M866" s="522">
        <v>14400</v>
      </c>
      <c r="N866" s="521">
        <v>2</v>
      </c>
      <c r="O866" s="521">
        <v>6</v>
      </c>
      <c r="P866" s="523">
        <v>18000</v>
      </c>
    </row>
    <row r="867" spans="1:16" x14ac:dyDescent="0.2">
      <c r="A867" s="518" t="s">
        <v>694</v>
      </c>
      <c r="B867" s="519" t="s">
        <v>2056</v>
      </c>
      <c r="C867" s="519" t="s">
        <v>111</v>
      </c>
      <c r="D867" s="519" t="s">
        <v>696</v>
      </c>
      <c r="E867" s="520">
        <v>8000</v>
      </c>
      <c r="F867" s="498" t="s">
        <v>2482</v>
      </c>
      <c r="G867" s="429" t="s">
        <v>2483</v>
      </c>
      <c r="H867" s="429" t="s">
        <v>712</v>
      </c>
      <c r="I867" s="429" t="s">
        <v>700</v>
      </c>
      <c r="J867" s="519" t="s">
        <v>696</v>
      </c>
      <c r="K867" s="521">
        <v>6</v>
      </c>
      <c r="L867" s="521">
        <v>12</v>
      </c>
      <c r="M867" s="522">
        <v>97437</v>
      </c>
      <c r="N867" s="521">
        <v>2</v>
      </c>
      <c r="O867" s="521">
        <v>6</v>
      </c>
      <c r="P867" s="523">
        <v>48000</v>
      </c>
    </row>
    <row r="868" spans="1:16" x14ac:dyDescent="0.2">
      <c r="A868" s="518" t="s">
        <v>694</v>
      </c>
      <c r="B868" s="519" t="s">
        <v>2056</v>
      </c>
      <c r="C868" s="519" t="s">
        <v>111</v>
      </c>
      <c r="D868" s="519" t="s">
        <v>696</v>
      </c>
      <c r="E868" s="520">
        <v>6000</v>
      </c>
      <c r="F868" s="498" t="s">
        <v>2484</v>
      </c>
      <c r="G868" s="429" t="s">
        <v>2485</v>
      </c>
      <c r="H868" s="429" t="s">
        <v>712</v>
      </c>
      <c r="I868" s="429" t="s">
        <v>700</v>
      </c>
      <c r="J868" s="519" t="s">
        <v>696</v>
      </c>
      <c r="K868" s="521">
        <v>6</v>
      </c>
      <c r="L868" s="521">
        <v>12</v>
      </c>
      <c r="M868" s="522">
        <v>75370</v>
      </c>
      <c r="N868" s="521">
        <v>2</v>
      </c>
      <c r="O868" s="521">
        <v>6</v>
      </c>
      <c r="P868" s="523">
        <v>36000</v>
      </c>
    </row>
    <row r="869" spans="1:16" x14ac:dyDescent="0.2">
      <c r="A869" s="518" t="s">
        <v>694</v>
      </c>
      <c r="B869" s="519" t="s">
        <v>2056</v>
      </c>
      <c r="C869" s="519" t="s">
        <v>111</v>
      </c>
      <c r="D869" s="519" t="s">
        <v>696</v>
      </c>
      <c r="E869" s="520">
        <v>6000</v>
      </c>
      <c r="F869" s="498" t="s">
        <v>2486</v>
      </c>
      <c r="G869" s="429" t="s">
        <v>2487</v>
      </c>
      <c r="H869" s="429" t="s">
        <v>894</v>
      </c>
      <c r="I869" s="429" t="s">
        <v>700</v>
      </c>
      <c r="J869" s="519" t="s">
        <v>696</v>
      </c>
      <c r="K869" s="521">
        <v>5</v>
      </c>
      <c r="L869" s="521">
        <v>12</v>
      </c>
      <c r="M869" s="522">
        <v>75370</v>
      </c>
      <c r="N869" s="521">
        <v>2</v>
      </c>
      <c r="O869" s="521">
        <v>6</v>
      </c>
      <c r="P869" s="523">
        <v>36000</v>
      </c>
    </row>
    <row r="870" spans="1:16" x14ac:dyDescent="0.2">
      <c r="A870" s="518" t="s">
        <v>694</v>
      </c>
      <c r="B870" s="519" t="s">
        <v>2056</v>
      </c>
      <c r="C870" s="519" t="s">
        <v>765</v>
      </c>
      <c r="D870" s="519" t="s">
        <v>766</v>
      </c>
      <c r="E870" s="520">
        <v>15600</v>
      </c>
      <c r="F870" s="498" t="s">
        <v>2488</v>
      </c>
      <c r="G870" s="429" t="s">
        <v>2489</v>
      </c>
      <c r="H870" s="429" t="s">
        <v>712</v>
      </c>
      <c r="I870" s="429" t="s">
        <v>700</v>
      </c>
      <c r="J870" s="519" t="s">
        <v>766</v>
      </c>
      <c r="K870" s="521">
        <v>1</v>
      </c>
      <c r="L870" s="521">
        <v>1</v>
      </c>
      <c r="M870" s="522">
        <v>20280</v>
      </c>
      <c r="N870" s="521">
        <v>0</v>
      </c>
      <c r="O870" s="521">
        <v>0</v>
      </c>
      <c r="P870" s="523">
        <v>0</v>
      </c>
    </row>
    <row r="871" spans="1:16" x14ac:dyDescent="0.2">
      <c r="A871" s="518" t="s">
        <v>694</v>
      </c>
      <c r="B871" s="519" t="s">
        <v>2056</v>
      </c>
      <c r="C871" s="519" t="s">
        <v>765</v>
      </c>
      <c r="D871" s="519" t="s">
        <v>766</v>
      </c>
      <c r="E871" s="520">
        <v>15600</v>
      </c>
      <c r="F871" s="498" t="s">
        <v>2488</v>
      </c>
      <c r="G871" s="429" t="s">
        <v>2489</v>
      </c>
      <c r="H871" s="429" t="s">
        <v>712</v>
      </c>
      <c r="I871" s="429" t="s">
        <v>700</v>
      </c>
      <c r="J871" s="519" t="s">
        <v>766</v>
      </c>
      <c r="K871" s="521">
        <v>1</v>
      </c>
      <c r="L871" s="521">
        <v>1</v>
      </c>
      <c r="M871" s="522">
        <v>26520</v>
      </c>
      <c r="N871" s="521">
        <v>1</v>
      </c>
      <c r="O871" s="521">
        <v>1</v>
      </c>
      <c r="P871" s="523">
        <v>25480</v>
      </c>
    </row>
    <row r="872" spans="1:16" x14ac:dyDescent="0.2">
      <c r="A872" s="518" t="s">
        <v>694</v>
      </c>
      <c r="B872" s="519" t="s">
        <v>2056</v>
      </c>
      <c r="C872" s="519" t="s">
        <v>111</v>
      </c>
      <c r="D872" s="519" t="s">
        <v>718</v>
      </c>
      <c r="E872" s="520">
        <v>3000</v>
      </c>
      <c r="F872" s="498" t="s">
        <v>2490</v>
      </c>
      <c r="G872" s="429" t="s">
        <v>2491</v>
      </c>
      <c r="H872" s="429" t="s">
        <v>1684</v>
      </c>
      <c r="I872" s="429" t="s">
        <v>1079</v>
      </c>
      <c r="J872" s="519" t="s">
        <v>718</v>
      </c>
      <c r="K872" s="521">
        <v>6</v>
      </c>
      <c r="L872" s="521">
        <v>12</v>
      </c>
      <c r="M872" s="522">
        <v>33100</v>
      </c>
      <c r="N872" s="521">
        <v>2</v>
      </c>
      <c r="O872" s="521">
        <v>6</v>
      </c>
      <c r="P872" s="523">
        <v>18000</v>
      </c>
    </row>
    <row r="873" spans="1:16" x14ac:dyDescent="0.2">
      <c r="A873" s="518" t="s">
        <v>694</v>
      </c>
      <c r="B873" s="519" t="s">
        <v>2056</v>
      </c>
      <c r="C873" s="519" t="s">
        <v>765</v>
      </c>
      <c r="D873" s="519" t="s">
        <v>766</v>
      </c>
      <c r="E873" s="520">
        <v>15600</v>
      </c>
      <c r="F873" s="498" t="s">
        <v>2492</v>
      </c>
      <c r="G873" s="429" t="s">
        <v>2493</v>
      </c>
      <c r="H873" s="429" t="s">
        <v>712</v>
      </c>
      <c r="I873" s="429" t="s">
        <v>700</v>
      </c>
      <c r="J873" s="519" t="s">
        <v>766</v>
      </c>
      <c r="K873" s="521">
        <v>2</v>
      </c>
      <c r="L873" s="521">
        <v>5</v>
      </c>
      <c r="M873" s="522">
        <v>85610</v>
      </c>
      <c r="N873" s="521">
        <v>0</v>
      </c>
      <c r="O873" s="521">
        <v>0</v>
      </c>
      <c r="P873" s="523">
        <v>0</v>
      </c>
    </row>
    <row r="874" spans="1:16" x14ac:dyDescent="0.2">
      <c r="A874" s="518" t="s">
        <v>694</v>
      </c>
      <c r="B874" s="519" t="s">
        <v>2056</v>
      </c>
      <c r="C874" s="519" t="s">
        <v>111</v>
      </c>
      <c r="D874" s="519" t="s">
        <v>696</v>
      </c>
      <c r="E874" s="520">
        <v>4500</v>
      </c>
      <c r="F874" s="498" t="s">
        <v>2494</v>
      </c>
      <c r="G874" s="429" t="s">
        <v>2495</v>
      </c>
      <c r="H874" s="429" t="s">
        <v>1078</v>
      </c>
      <c r="I874" s="429" t="s">
        <v>748</v>
      </c>
      <c r="J874" s="519" t="s">
        <v>696</v>
      </c>
      <c r="K874" s="521">
        <v>6</v>
      </c>
      <c r="L874" s="521">
        <v>12</v>
      </c>
      <c r="M874" s="522">
        <v>49650</v>
      </c>
      <c r="N874" s="521">
        <v>2</v>
      </c>
      <c r="O874" s="521">
        <v>6</v>
      </c>
      <c r="P874" s="523">
        <v>27000</v>
      </c>
    </row>
    <row r="875" spans="1:16" x14ac:dyDescent="0.2">
      <c r="A875" s="518" t="s">
        <v>694</v>
      </c>
      <c r="B875" s="519" t="s">
        <v>2056</v>
      </c>
      <c r="C875" s="519" t="s">
        <v>111</v>
      </c>
      <c r="D875" s="519" t="s">
        <v>718</v>
      </c>
      <c r="E875" s="520">
        <v>5500</v>
      </c>
      <c r="F875" s="498" t="s">
        <v>2496</v>
      </c>
      <c r="G875" s="429" t="s">
        <v>2497</v>
      </c>
      <c r="H875" s="429" t="s">
        <v>1098</v>
      </c>
      <c r="I875" s="429" t="s">
        <v>1544</v>
      </c>
      <c r="J875" s="519" t="s">
        <v>718</v>
      </c>
      <c r="K875" s="521">
        <v>4</v>
      </c>
      <c r="L875" s="521">
        <v>12</v>
      </c>
      <c r="M875" s="522">
        <v>69853</v>
      </c>
      <c r="N875" s="521">
        <v>2</v>
      </c>
      <c r="O875" s="521">
        <v>6</v>
      </c>
      <c r="P875" s="523">
        <v>33000</v>
      </c>
    </row>
    <row r="876" spans="1:16" x14ac:dyDescent="0.2">
      <c r="A876" s="518" t="s">
        <v>694</v>
      </c>
      <c r="B876" s="519" t="s">
        <v>2056</v>
      </c>
      <c r="C876" s="519" t="s">
        <v>111</v>
      </c>
      <c r="D876" s="519" t="s">
        <v>109</v>
      </c>
      <c r="E876" s="520">
        <v>4000</v>
      </c>
      <c r="F876" s="498" t="s">
        <v>2498</v>
      </c>
      <c r="G876" s="429" t="s">
        <v>2499</v>
      </c>
      <c r="H876" s="429"/>
      <c r="I876" s="429"/>
      <c r="J876" s="519" t="s">
        <v>109</v>
      </c>
      <c r="K876" s="521">
        <v>6</v>
      </c>
      <c r="L876" s="521">
        <v>12</v>
      </c>
      <c r="M876" s="522">
        <v>44133</v>
      </c>
      <c r="N876" s="521">
        <v>2</v>
      </c>
      <c r="O876" s="521">
        <v>6</v>
      </c>
      <c r="P876" s="523">
        <v>24000</v>
      </c>
    </row>
    <row r="877" spans="1:16" ht="22.5" x14ac:dyDescent="0.2">
      <c r="A877" s="518" t="s">
        <v>694</v>
      </c>
      <c r="B877" s="519" t="s">
        <v>2056</v>
      </c>
      <c r="C877" s="519" t="s">
        <v>111</v>
      </c>
      <c r="D877" s="519" t="s">
        <v>696</v>
      </c>
      <c r="E877" s="520">
        <v>8000</v>
      </c>
      <c r="F877" s="498" t="s">
        <v>2500</v>
      </c>
      <c r="G877" s="429" t="s">
        <v>2501</v>
      </c>
      <c r="H877" s="429" t="s">
        <v>778</v>
      </c>
      <c r="I877" s="429" t="s">
        <v>700</v>
      </c>
      <c r="J877" s="519" t="s">
        <v>696</v>
      </c>
      <c r="K877" s="521">
        <v>2</v>
      </c>
      <c r="L877" s="521">
        <v>1</v>
      </c>
      <c r="M877" s="522">
        <v>13600</v>
      </c>
      <c r="N877" s="521">
        <v>2</v>
      </c>
      <c r="O877" s="521">
        <v>6</v>
      </c>
      <c r="P877" s="523">
        <v>48000</v>
      </c>
    </row>
    <row r="878" spans="1:16" ht="22.5" x14ac:dyDescent="0.2">
      <c r="A878" s="518" t="s">
        <v>694</v>
      </c>
      <c r="B878" s="519" t="s">
        <v>2056</v>
      </c>
      <c r="C878" s="519" t="s">
        <v>111</v>
      </c>
      <c r="D878" s="519" t="s">
        <v>696</v>
      </c>
      <c r="E878" s="520">
        <v>6500</v>
      </c>
      <c r="F878" s="498" t="s">
        <v>2500</v>
      </c>
      <c r="G878" s="429" t="s">
        <v>2501</v>
      </c>
      <c r="H878" s="429" t="s">
        <v>778</v>
      </c>
      <c r="I878" s="429" t="s">
        <v>700</v>
      </c>
      <c r="J878" s="519" t="s">
        <v>696</v>
      </c>
      <c r="K878" s="521">
        <v>5</v>
      </c>
      <c r="L878" s="521">
        <v>9</v>
      </c>
      <c r="M878" s="522">
        <v>69837</v>
      </c>
      <c r="N878" s="521">
        <v>0</v>
      </c>
      <c r="O878" s="521">
        <v>0</v>
      </c>
      <c r="P878" s="523">
        <v>0</v>
      </c>
    </row>
    <row r="879" spans="1:16" x14ac:dyDescent="0.2">
      <c r="A879" s="518" t="s">
        <v>694</v>
      </c>
      <c r="B879" s="519" t="s">
        <v>2056</v>
      </c>
      <c r="C879" s="519" t="s">
        <v>765</v>
      </c>
      <c r="D879" s="519" t="s">
        <v>766</v>
      </c>
      <c r="E879" s="520">
        <v>15600</v>
      </c>
      <c r="F879" s="498" t="s">
        <v>2502</v>
      </c>
      <c r="G879" s="429" t="s">
        <v>2503</v>
      </c>
      <c r="H879" s="429"/>
      <c r="I879" s="429" t="s">
        <v>700</v>
      </c>
      <c r="J879" s="519" t="s">
        <v>766</v>
      </c>
      <c r="K879" s="521">
        <v>1</v>
      </c>
      <c r="L879" s="521">
        <v>9</v>
      </c>
      <c r="M879" s="522">
        <v>150090</v>
      </c>
      <c r="N879" s="521">
        <v>1</v>
      </c>
      <c r="O879" s="521">
        <v>4</v>
      </c>
      <c r="P879" s="523">
        <v>65123</v>
      </c>
    </row>
    <row r="880" spans="1:16" x14ac:dyDescent="0.2">
      <c r="A880" s="518" t="s">
        <v>694</v>
      </c>
      <c r="B880" s="519" t="s">
        <v>2056</v>
      </c>
      <c r="C880" s="519" t="s">
        <v>111</v>
      </c>
      <c r="D880" s="519" t="s">
        <v>696</v>
      </c>
      <c r="E880" s="520">
        <v>5000</v>
      </c>
      <c r="F880" s="498" t="s">
        <v>2504</v>
      </c>
      <c r="G880" s="429" t="s">
        <v>2505</v>
      </c>
      <c r="H880" s="429" t="s">
        <v>2165</v>
      </c>
      <c r="I880" s="429" t="s">
        <v>700</v>
      </c>
      <c r="J880" s="519" t="s">
        <v>696</v>
      </c>
      <c r="K880" s="521">
        <v>6</v>
      </c>
      <c r="L880" s="521">
        <v>12</v>
      </c>
      <c r="M880" s="522">
        <v>64337</v>
      </c>
      <c r="N880" s="521">
        <v>2</v>
      </c>
      <c r="O880" s="521">
        <v>6</v>
      </c>
      <c r="P880" s="523">
        <v>30000</v>
      </c>
    </row>
    <row r="881" spans="1:16" x14ac:dyDescent="0.2">
      <c r="A881" s="518" t="s">
        <v>694</v>
      </c>
      <c r="B881" s="519" t="s">
        <v>2056</v>
      </c>
      <c r="C881" s="519" t="s">
        <v>111</v>
      </c>
      <c r="D881" s="519" t="s">
        <v>696</v>
      </c>
      <c r="E881" s="520">
        <v>5000</v>
      </c>
      <c r="F881" s="498" t="s">
        <v>2506</v>
      </c>
      <c r="G881" s="429" t="s">
        <v>2507</v>
      </c>
      <c r="H881" s="429" t="s">
        <v>769</v>
      </c>
      <c r="I881" s="429" t="s">
        <v>700</v>
      </c>
      <c r="J881" s="519" t="s">
        <v>696</v>
      </c>
      <c r="K881" s="521">
        <v>3</v>
      </c>
      <c r="L881" s="521">
        <v>4</v>
      </c>
      <c r="M881" s="522">
        <v>20000</v>
      </c>
      <c r="N881" s="521">
        <v>0</v>
      </c>
      <c r="O881" s="521">
        <v>0</v>
      </c>
      <c r="P881" s="523">
        <v>0</v>
      </c>
    </row>
    <row r="882" spans="1:16" ht="22.5" x14ac:dyDescent="0.2">
      <c r="A882" s="518" t="s">
        <v>694</v>
      </c>
      <c r="B882" s="519" t="s">
        <v>2056</v>
      </c>
      <c r="C882" s="519" t="s">
        <v>111</v>
      </c>
      <c r="D882" s="519" t="s">
        <v>696</v>
      </c>
      <c r="E882" s="520">
        <v>5000</v>
      </c>
      <c r="F882" s="498" t="s">
        <v>2508</v>
      </c>
      <c r="G882" s="429" t="s">
        <v>2509</v>
      </c>
      <c r="H882" s="429" t="s">
        <v>2510</v>
      </c>
      <c r="I882" s="429" t="s">
        <v>700</v>
      </c>
      <c r="J882" s="519" t="s">
        <v>696</v>
      </c>
      <c r="K882" s="521">
        <v>7</v>
      </c>
      <c r="L882" s="521">
        <v>12</v>
      </c>
      <c r="M882" s="522">
        <v>64337</v>
      </c>
      <c r="N882" s="521">
        <v>3</v>
      </c>
      <c r="O882" s="521">
        <v>6</v>
      </c>
      <c r="P882" s="523">
        <v>30000</v>
      </c>
    </row>
    <row r="883" spans="1:16" ht="22.5" x14ac:dyDescent="0.2">
      <c r="A883" s="518" t="s">
        <v>694</v>
      </c>
      <c r="B883" s="519" t="s">
        <v>2056</v>
      </c>
      <c r="C883" s="519" t="s">
        <v>111</v>
      </c>
      <c r="D883" s="519" t="s">
        <v>718</v>
      </c>
      <c r="E883" s="520">
        <v>2500</v>
      </c>
      <c r="F883" s="498" t="s">
        <v>2511</v>
      </c>
      <c r="G883" s="429" t="s">
        <v>2512</v>
      </c>
      <c r="H883" s="429" t="s">
        <v>871</v>
      </c>
      <c r="I883" s="429" t="s">
        <v>722</v>
      </c>
      <c r="J883" s="519" t="s">
        <v>718</v>
      </c>
      <c r="K883" s="521">
        <v>7</v>
      </c>
      <c r="L883" s="521">
        <v>12</v>
      </c>
      <c r="M883" s="522">
        <v>27583</v>
      </c>
      <c r="N883" s="521">
        <v>1</v>
      </c>
      <c r="O883" s="521">
        <v>2</v>
      </c>
      <c r="P883" s="523">
        <v>5000</v>
      </c>
    </row>
    <row r="884" spans="1:16" x14ac:dyDescent="0.2">
      <c r="A884" s="518" t="s">
        <v>694</v>
      </c>
      <c r="B884" s="519" t="s">
        <v>2056</v>
      </c>
      <c r="C884" s="519" t="s">
        <v>111</v>
      </c>
      <c r="D884" s="519" t="s">
        <v>696</v>
      </c>
      <c r="E884" s="520">
        <v>8000</v>
      </c>
      <c r="F884" s="498" t="s">
        <v>2513</v>
      </c>
      <c r="G884" s="429" t="s">
        <v>2514</v>
      </c>
      <c r="H884" s="429" t="s">
        <v>2165</v>
      </c>
      <c r="I884" s="429" t="s">
        <v>700</v>
      </c>
      <c r="J884" s="519" t="s">
        <v>696</v>
      </c>
      <c r="K884" s="521">
        <v>2</v>
      </c>
      <c r="L884" s="521">
        <v>1</v>
      </c>
      <c r="M884" s="522">
        <v>13600</v>
      </c>
      <c r="N884" s="521">
        <v>2</v>
      </c>
      <c r="O884" s="521">
        <v>6</v>
      </c>
      <c r="P884" s="523">
        <v>48000</v>
      </c>
    </row>
    <row r="885" spans="1:16" x14ac:dyDescent="0.2">
      <c r="A885" s="518" t="s">
        <v>694</v>
      </c>
      <c r="B885" s="519" t="s">
        <v>2056</v>
      </c>
      <c r="C885" s="519" t="s">
        <v>765</v>
      </c>
      <c r="D885" s="519" t="s">
        <v>766</v>
      </c>
      <c r="E885" s="520">
        <v>15600</v>
      </c>
      <c r="F885" s="498" t="s">
        <v>2515</v>
      </c>
      <c r="G885" s="429" t="s">
        <v>2516</v>
      </c>
      <c r="H885" s="429" t="s">
        <v>712</v>
      </c>
      <c r="I885" s="429" t="s">
        <v>700</v>
      </c>
      <c r="J885" s="519" t="s">
        <v>766</v>
      </c>
      <c r="K885" s="521">
        <v>1</v>
      </c>
      <c r="L885" s="521">
        <v>1</v>
      </c>
      <c r="M885" s="522">
        <v>14040</v>
      </c>
      <c r="N885" s="521">
        <v>1</v>
      </c>
      <c r="O885" s="521">
        <v>6</v>
      </c>
      <c r="P885" s="523">
        <v>92683</v>
      </c>
    </row>
    <row r="886" spans="1:16" x14ac:dyDescent="0.2">
      <c r="A886" s="518" t="s">
        <v>694</v>
      </c>
      <c r="B886" s="519" t="s">
        <v>2056</v>
      </c>
      <c r="C886" s="519" t="s">
        <v>111</v>
      </c>
      <c r="D886" s="519" t="s">
        <v>696</v>
      </c>
      <c r="E886" s="520">
        <v>12500</v>
      </c>
      <c r="F886" s="498" t="s">
        <v>2515</v>
      </c>
      <c r="G886" s="429" t="s">
        <v>2516</v>
      </c>
      <c r="H886" s="429" t="s">
        <v>712</v>
      </c>
      <c r="I886" s="429" t="s">
        <v>700</v>
      </c>
      <c r="J886" s="519" t="s">
        <v>696</v>
      </c>
      <c r="K886" s="521">
        <v>4</v>
      </c>
      <c r="L886" s="521">
        <v>10</v>
      </c>
      <c r="M886" s="522">
        <v>135837</v>
      </c>
      <c r="N886" s="521">
        <v>0</v>
      </c>
      <c r="O886" s="521">
        <v>0</v>
      </c>
      <c r="P886" s="523">
        <v>0</v>
      </c>
    </row>
    <row r="887" spans="1:16" x14ac:dyDescent="0.2">
      <c r="A887" s="518" t="s">
        <v>694</v>
      </c>
      <c r="B887" s="519" t="s">
        <v>2056</v>
      </c>
      <c r="C887" s="519" t="s">
        <v>111</v>
      </c>
      <c r="D887" s="519" t="s">
        <v>723</v>
      </c>
      <c r="E887" s="520">
        <v>4000</v>
      </c>
      <c r="F887" s="498" t="s">
        <v>2517</v>
      </c>
      <c r="G887" s="429" t="s">
        <v>2518</v>
      </c>
      <c r="H887" s="429"/>
      <c r="I887" s="429" t="s">
        <v>726</v>
      </c>
      <c r="J887" s="519" t="s">
        <v>723</v>
      </c>
      <c r="K887" s="521">
        <v>2</v>
      </c>
      <c r="L887" s="521">
        <v>4</v>
      </c>
      <c r="M887" s="522">
        <v>18667</v>
      </c>
      <c r="N887" s="521">
        <v>2</v>
      </c>
      <c r="O887" s="521">
        <v>6</v>
      </c>
      <c r="P887" s="523">
        <v>24000</v>
      </c>
    </row>
    <row r="888" spans="1:16" x14ac:dyDescent="0.2">
      <c r="A888" s="518" t="s">
        <v>694</v>
      </c>
      <c r="B888" s="519" t="s">
        <v>2056</v>
      </c>
      <c r="C888" s="519" t="s">
        <v>111</v>
      </c>
      <c r="D888" s="519" t="s">
        <v>718</v>
      </c>
      <c r="E888" s="520">
        <v>3500</v>
      </c>
      <c r="F888" s="498" t="s">
        <v>2519</v>
      </c>
      <c r="G888" s="429" t="s">
        <v>2520</v>
      </c>
      <c r="H888" s="429" t="s">
        <v>1078</v>
      </c>
      <c r="I888" s="429" t="s">
        <v>822</v>
      </c>
      <c r="J888" s="519" t="s">
        <v>718</v>
      </c>
      <c r="K888" s="521">
        <v>6</v>
      </c>
      <c r="L888" s="521">
        <v>12</v>
      </c>
      <c r="M888" s="522">
        <v>38617</v>
      </c>
      <c r="N888" s="521">
        <v>2</v>
      </c>
      <c r="O888" s="521">
        <v>6</v>
      </c>
      <c r="P888" s="523">
        <v>21000</v>
      </c>
    </row>
    <row r="889" spans="1:16" x14ac:dyDescent="0.2">
      <c r="A889" s="518" t="s">
        <v>694</v>
      </c>
      <c r="B889" s="519" t="s">
        <v>2056</v>
      </c>
      <c r="C889" s="519" t="s">
        <v>111</v>
      </c>
      <c r="D889" s="519" t="s">
        <v>696</v>
      </c>
      <c r="E889" s="520">
        <v>6000</v>
      </c>
      <c r="F889" s="498" t="s">
        <v>2521</v>
      </c>
      <c r="G889" s="429" t="s">
        <v>2522</v>
      </c>
      <c r="H889" s="429" t="s">
        <v>712</v>
      </c>
      <c r="I889" s="429" t="s">
        <v>700</v>
      </c>
      <c r="J889" s="519" t="s">
        <v>696</v>
      </c>
      <c r="K889" s="521">
        <v>0</v>
      </c>
      <c r="L889" s="521">
        <v>0</v>
      </c>
      <c r="M889" s="522">
        <v>0</v>
      </c>
      <c r="N889" s="521">
        <v>3</v>
      </c>
      <c r="O889" s="521">
        <v>5</v>
      </c>
      <c r="P889" s="523">
        <v>33000</v>
      </c>
    </row>
    <row r="890" spans="1:16" x14ac:dyDescent="0.2">
      <c r="A890" s="518" t="s">
        <v>694</v>
      </c>
      <c r="B890" s="519" t="s">
        <v>2056</v>
      </c>
      <c r="C890" s="519" t="s">
        <v>111</v>
      </c>
      <c r="D890" s="519" t="s">
        <v>696</v>
      </c>
      <c r="E890" s="520">
        <v>5500</v>
      </c>
      <c r="F890" s="498" t="s">
        <v>2523</v>
      </c>
      <c r="G890" s="429" t="s">
        <v>2524</v>
      </c>
      <c r="H890" s="429" t="s">
        <v>712</v>
      </c>
      <c r="I890" s="429" t="s">
        <v>700</v>
      </c>
      <c r="J890" s="519" t="s">
        <v>696</v>
      </c>
      <c r="K890" s="521">
        <v>7</v>
      </c>
      <c r="L890" s="521">
        <v>10</v>
      </c>
      <c r="M890" s="522">
        <v>66003</v>
      </c>
      <c r="N890" s="521">
        <v>1</v>
      </c>
      <c r="O890" s="521">
        <v>2</v>
      </c>
      <c r="P890" s="523">
        <v>14667</v>
      </c>
    </row>
    <row r="891" spans="1:16" x14ac:dyDescent="0.2">
      <c r="A891" s="518" t="s">
        <v>694</v>
      </c>
      <c r="B891" s="519" t="s">
        <v>2056</v>
      </c>
      <c r="C891" s="519" t="s">
        <v>111</v>
      </c>
      <c r="D891" s="519" t="s">
        <v>696</v>
      </c>
      <c r="E891" s="520">
        <v>6500</v>
      </c>
      <c r="F891" s="498" t="s">
        <v>2525</v>
      </c>
      <c r="G891" s="429" t="s">
        <v>2526</v>
      </c>
      <c r="H891" s="429" t="s">
        <v>2165</v>
      </c>
      <c r="I891" s="429" t="s">
        <v>700</v>
      </c>
      <c r="J891" s="519" t="s">
        <v>696</v>
      </c>
      <c r="K891" s="521">
        <v>6</v>
      </c>
      <c r="L891" s="521">
        <v>12</v>
      </c>
      <c r="M891" s="522">
        <v>80887</v>
      </c>
      <c r="N891" s="521">
        <v>2</v>
      </c>
      <c r="O891" s="521">
        <v>6</v>
      </c>
      <c r="P891" s="523">
        <v>39000</v>
      </c>
    </row>
    <row r="892" spans="1:16" x14ac:dyDescent="0.2">
      <c r="A892" s="518" t="s">
        <v>694</v>
      </c>
      <c r="B892" s="519" t="s">
        <v>2056</v>
      </c>
      <c r="C892" s="519" t="s">
        <v>765</v>
      </c>
      <c r="D892" s="519" t="s">
        <v>766</v>
      </c>
      <c r="E892" s="520">
        <v>15600</v>
      </c>
      <c r="F892" s="498" t="s">
        <v>1259</v>
      </c>
      <c r="G892" s="429" t="s">
        <v>1260</v>
      </c>
      <c r="H892" s="429" t="s">
        <v>1261</v>
      </c>
      <c r="I892" s="429" t="s">
        <v>700</v>
      </c>
      <c r="J892" s="519" t="s">
        <v>766</v>
      </c>
      <c r="K892" s="521">
        <v>1</v>
      </c>
      <c r="L892" s="521">
        <v>3</v>
      </c>
      <c r="M892" s="522">
        <v>49920</v>
      </c>
      <c r="N892" s="521">
        <v>0</v>
      </c>
      <c r="O892" s="521">
        <v>0</v>
      </c>
      <c r="P892" s="523">
        <v>0</v>
      </c>
    </row>
    <row r="893" spans="1:16" x14ac:dyDescent="0.2">
      <c r="A893" s="518" t="s">
        <v>694</v>
      </c>
      <c r="B893" s="519" t="s">
        <v>2056</v>
      </c>
      <c r="C893" s="519" t="s">
        <v>111</v>
      </c>
      <c r="D893" s="519" t="s">
        <v>696</v>
      </c>
      <c r="E893" s="520">
        <v>2500</v>
      </c>
      <c r="F893" s="498" t="s">
        <v>2527</v>
      </c>
      <c r="G893" s="429" t="s">
        <v>2528</v>
      </c>
      <c r="H893" s="429" t="s">
        <v>787</v>
      </c>
      <c r="I893" s="429" t="s">
        <v>748</v>
      </c>
      <c r="J893" s="519" t="s">
        <v>696</v>
      </c>
      <c r="K893" s="521">
        <v>8</v>
      </c>
      <c r="L893" s="521">
        <v>12</v>
      </c>
      <c r="M893" s="522">
        <v>27583</v>
      </c>
      <c r="N893" s="521">
        <v>3</v>
      </c>
      <c r="O893" s="521">
        <v>6</v>
      </c>
      <c r="P893" s="523">
        <v>15000</v>
      </c>
    </row>
    <row r="894" spans="1:16" x14ac:dyDescent="0.2">
      <c r="A894" s="518" t="s">
        <v>694</v>
      </c>
      <c r="B894" s="519" t="s">
        <v>2056</v>
      </c>
      <c r="C894" s="519" t="s">
        <v>111</v>
      </c>
      <c r="D894" s="519" t="s">
        <v>696</v>
      </c>
      <c r="E894" s="520">
        <v>6000</v>
      </c>
      <c r="F894" s="498" t="s">
        <v>2529</v>
      </c>
      <c r="G894" s="429" t="s">
        <v>2530</v>
      </c>
      <c r="H894" s="429" t="s">
        <v>712</v>
      </c>
      <c r="I894" s="429" t="s">
        <v>700</v>
      </c>
      <c r="J894" s="519" t="s">
        <v>696</v>
      </c>
      <c r="K894" s="521">
        <v>1</v>
      </c>
      <c r="L894" s="521">
        <v>3</v>
      </c>
      <c r="M894" s="522">
        <v>18000</v>
      </c>
      <c r="N894" s="521">
        <v>0</v>
      </c>
      <c r="O894" s="521">
        <v>0</v>
      </c>
      <c r="P894" s="523">
        <v>0</v>
      </c>
    </row>
    <row r="895" spans="1:16" ht="22.5" x14ac:dyDescent="0.2">
      <c r="A895" s="518" t="s">
        <v>694</v>
      </c>
      <c r="B895" s="519" t="s">
        <v>2056</v>
      </c>
      <c r="C895" s="519" t="s">
        <v>111</v>
      </c>
      <c r="D895" s="519" t="s">
        <v>696</v>
      </c>
      <c r="E895" s="520">
        <v>3000</v>
      </c>
      <c r="F895" s="498" t="s">
        <v>2531</v>
      </c>
      <c r="G895" s="429" t="s">
        <v>2532</v>
      </c>
      <c r="H895" s="429" t="s">
        <v>871</v>
      </c>
      <c r="I895" s="429" t="s">
        <v>737</v>
      </c>
      <c r="J895" s="519" t="s">
        <v>696</v>
      </c>
      <c r="K895" s="521">
        <v>2</v>
      </c>
      <c r="L895" s="521">
        <v>3</v>
      </c>
      <c r="M895" s="522">
        <v>8800</v>
      </c>
      <c r="N895" s="521">
        <v>0</v>
      </c>
      <c r="O895" s="521">
        <v>0</v>
      </c>
      <c r="P895" s="523">
        <v>0</v>
      </c>
    </row>
    <row r="896" spans="1:16" x14ac:dyDescent="0.2">
      <c r="A896" s="518" t="s">
        <v>694</v>
      </c>
      <c r="B896" s="519" t="s">
        <v>2056</v>
      </c>
      <c r="C896" s="519" t="s">
        <v>111</v>
      </c>
      <c r="D896" s="519" t="s">
        <v>696</v>
      </c>
      <c r="E896" s="520">
        <v>12500</v>
      </c>
      <c r="F896" s="498" t="s">
        <v>2533</v>
      </c>
      <c r="G896" s="429" t="s">
        <v>2534</v>
      </c>
      <c r="H896" s="429" t="s">
        <v>712</v>
      </c>
      <c r="I896" s="429" t="s">
        <v>700</v>
      </c>
      <c r="J896" s="519" t="s">
        <v>696</v>
      </c>
      <c r="K896" s="521">
        <v>4</v>
      </c>
      <c r="L896" s="521">
        <v>12</v>
      </c>
      <c r="M896" s="522">
        <v>147087</v>
      </c>
      <c r="N896" s="521">
        <v>2</v>
      </c>
      <c r="O896" s="521">
        <v>6</v>
      </c>
      <c r="P896" s="523">
        <v>74083</v>
      </c>
    </row>
    <row r="897" spans="1:16" x14ac:dyDescent="0.2">
      <c r="A897" s="518" t="s">
        <v>694</v>
      </c>
      <c r="B897" s="519" t="s">
        <v>2056</v>
      </c>
      <c r="C897" s="519" t="s">
        <v>111</v>
      </c>
      <c r="D897" s="519" t="s">
        <v>696</v>
      </c>
      <c r="E897" s="520">
        <v>5000</v>
      </c>
      <c r="F897" s="498" t="s">
        <v>2535</v>
      </c>
      <c r="G897" s="429" t="s">
        <v>2536</v>
      </c>
      <c r="H897" s="429" t="s">
        <v>2165</v>
      </c>
      <c r="I897" s="429" t="s">
        <v>700</v>
      </c>
      <c r="J897" s="519" t="s">
        <v>696</v>
      </c>
      <c r="K897" s="521">
        <v>6</v>
      </c>
      <c r="L897" s="521">
        <v>12</v>
      </c>
      <c r="M897" s="522">
        <v>64337</v>
      </c>
      <c r="N897" s="521">
        <v>2</v>
      </c>
      <c r="O897" s="521">
        <v>2</v>
      </c>
      <c r="P897" s="523">
        <v>10000</v>
      </c>
    </row>
    <row r="898" spans="1:16" x14ac:dyDescent="0.2">
      <c r="A898" s="518" t="s">
        <v>694</v>
      </c>
      <c r="B898" s="519" t="s">
        <v>2056</v>
      </c>
      <c r="C898" s="519" t="s">
        <v>765</v>
      </c>
      <c r="D898" s="519" t="s">
        <v>766</v>
      </c>
      <c r="E898" s="520">
        <v>15600</v>
      </c>
      <c r="F898" s="498" t="s">
        <v>2537</v>
      </c>
      <c r="G898" s="429" t="s">
        <v>2538</v>
      </c>
      <c r="H898" s="429" t="s">
        <v>712</v>
      </c>
      <c r="I898" s="429" t="s">
        <v>700</v>
      </c>
      <c r="J898" s="519" t="s">
        <v>766</v>
      </c>
      <c r="K898" s="521">
        <v>1</v>
      </c>
      <c r="L898" s="521">
        <v>2</v>
      </c>
      <c r="M898" s="522">
        <v>40040</v>
      </c>
      <c r="N898" s="521">
        <v>0</v>
      </c>
      <c r="O898" s="521">
        <v>0</v>
      </c>
      <c r="P898" s="523">
        <v>0</v>
      </c>
    </row>
    <row r="899" spans="1:16" x14ac:dyDescent="0.2">
      <c r="A899" s="518" t="s">
        <v>694</v>
      </c>
      <c r="B899" s="519" t="s">
        <v>2056</v>
      </c>
      <c r="C899" s="519" t="s">
        <v>765</v>
      </c>
      <c r="D899" s="519" t="s">
        <v>766</v>
      </c>
      <c r="E899" s="520">
        <v>15600</v>
      </c>
      <c r="F899" s="498" t="s">
        <v>2537</v>
      </c>
      <c r="G899" s="429" t="s">
        <v>2538</v>
      </c>
      <c r="H899" s="429" t="s">
        <v>712</v>
      </c>
      <c r="I899" s="429" t="s">
        <v>700</v>
      </c>
      <c r="J899" s="519" t="s">
        <v>766</v>
      </c>
      <c r="K899" s="521">
        <v>1</v>
      </c>
      <c r="L899" s="521">
        <v>3</v>
      </c>
      <c r="M899" s="522">
        <v>44200</v>
      </c>
      <c r="N899" s="521">
        <v>0</v>
      </c>
      <c r="O899" s="521">
        <v>0</v>
      </c>
      <c r="P899" s="523">
        <v>0</v>
      </c>
    </row>
    <row r="900" spans="1:16" x14ac:dyDescent="0.2">
      <c r="A900" s="518" t="s">
        <v>694</v>
      </c>
      <c r="B900" s="519" t="s">
        <v>2056</v>
      </c>
      <c r="C900" s="519" t="s">
        <v>765</v>
      </c>
      <c r="D900" s="519" t="s">
        <v>766</v>
      </c>
      <c r="E900" s="520">
        <v>15600</v>
      </c>
      <c r="F900" s="498" t="s">
        <v>2537</v>
      </c>
      <c r="G900" s="429" t="s">
        <v>2538</v>
      </c>
      <c r="H900" s="429" t="s">
        <v>712</v>
      </c>
      <c r="I900" s="429" t="s">
        <v>700</v>
      </c>
      <c r="J900" s="519" t="s">
        <v>766</v>
      </c>
      <c r="K900" s="521">
        <v>1</v>
      </c>
      <c r="L900" s="521">
        <v>3</v>
      </c>
      <c r="M900" s="522">
        <v>64290</v>
      </c>
      <c r="N900" s="521">
        <v>0</v>
      </c>
      <c r="O900" s="521">
        <v>0</v>
      </c>
      <c r="P900" s="523">
        <v>0</v>
      </c>
    </row>
    <row r="901" spans="1:16" x14ac:dyDescent="0.2">
      <c r="A901" s="518" t="s">
        <v>694</v>
      </c>
      <c r="B901" s="519" t="s">
        <v>2056</v>
      </c>
      <c r="C901" s="519" t="s">
        <v>111</v>
      </c>
      <c r="D901" s="519" t="s">
        <v>696</v>
      </c>
      <c r="E901" s="520">
        <v>2500</v>
      </c>
      <c r="F901" s="498" t="s">
        <v>2539</v>
      </c>
      <c r="G901" s="429" t="s">
        <v>2540</v>
      </c>
      <c r="H901" s="429" t="s">
        <v>894</v>
      </c>
      <c r="I901" s="429" t="s">
        <v>700</v>
      </c>
      <c r="J901" s="519" t="s">
        <v>696</v>
      </c>
      <c r="K901" s="521">
        <v>7</v>
      </c>
      <c r="L901" s="521">
        <v>12</v>
      </c>
      <c r="M901" s="522">
        <v>27583</v>
      </c>
      <c r="N901" s="521">
        <v>0</v>
      </c>
      <c r="O901" s="521">
        <v>0</v>
      </c>
      <c r="P901" s="523">
        <v>0</v>
      </c>
    </row>
    <row r="902" spans="1:16" ht="22.5" x14ac:dyDescent="0.2">
      <c r="A902" s="518" t="s">
        <v>694</v>
      </c>
      <c r="B902" s="519" t="s">
        <v>2056</v>
      </c>
      <c r="C902" s="519" t="s">
        <v>111</v>
      </c>
      <c r="D902" s="519" t="s">
        <v>718</v>
      </c>
      <c r="E902" s="520">
        <v>4000</v>
      </c>
      <c r="F902" s="498" t="s">
        <v>2541</v>
      </c>
      <c r="G902" s="429" t="s">
        <v>2542</v>
      </c>
      <c r="H902" s="429" t="s">
        <v>1482</v>
      </c>
      <c r="I902" s="429" t="s">
        <v>822</v>
      </c>
      <c r="J902" s="519" t="s">
        <v>718</v>
      </c>
      <c r="K902" s="521">
        <v>6</v>
      </c>
      <c r="L902" s="521">
        <v>10</v>
      </c>
      <c r="M902" s="522">
        <v>41333</v>
      </c>
      <c r="N902" s="521">
        <v>2</v>
      </c>
      <c r="O902" s="521">
        <v>6</v>
      </c>
      <c r="P902" s="523">
        <v>24000</v>
      </c>
    </row>
    <row r="903" spans="1:16" x14ac:dyDescent="0.2">
      <c r="A903" s="518" t="s">
        <v>694</v>
      </c>
      <c r="B903" s="519" t="s">
        <v>2056</v>
      </c>
      <c r="C903" s="519" t="s">
        <v>111</v>
      </c>
      <c r="D903" s="519" t="s">
        <v>696</v>
      </c>
      <c r="E903" s="520">
        <v>2500</v>
      </c>
      <c r="F903" s="498" t="s">
        <v>2543</v>
      </c>
      <c r="G903" s="429" t="s">
        <v>2544</v>
      </c>
      <c r="H903" s="429" t="s">
        <v>1293</v>
      </c>
      <c r="I903" s="429" t="s">
        <v>700</v>
      </c>
      <c r="J903" s="519" t="s">
        <v>696</v>
      </c>
      <c r="K903" s="521">
        <v>1</v>
      </c>
      <c r="L903" s="521">
        <v>2</v>
      </c>
      <c r="M903" s="522">
        <v>6500</v>
      </c>
      <c r="N903" s="521">
        <v>0</v>
      </c>
      <c r="O903" s="521">
        <v>0</v>
      </c>
      <c r="P903" s="523">
        <v>0</v>
      </c>
    </row>
    <row r="904" spans="1:16" ht="22.5" x14ac:dyDescent="0.2">
      <c r="A904" s="518" t="s">
        <v>694</v>
      </c>
      <c r="B904" s="519" t="s">
        <v>2056</v>
      </c>
      <c r="C904" s="519" t="s">
        <v>111</v>
      </c>
      <c r="D904" s="519" t="s">
        <v>718</v>
      </c>
      <c r="E904" s="520">
        <v>2500</v>
      </c>
      <c r="F904" s="498" t="s">
        <v>2545</v>
      </c>
      <c r="G904" s="429" t="s">
        <v>2546</v>
      </c>
      <c r="H904" s="429" t="s">
        <v>757</v>
      </c>
      <c r="I904" s="429" t="s">
        <v>822</v>
      </c>
      <c r="J904" s="519" t="s">
        <v>718</v>
      </c>
      <c r="K904" s="521">
        <v>7</v>
      </c>
      <c r="L904" s="521">
        <v>12</v>
      </c>
      <c r="M904" s="522">
        <v>27583</v>
      </c>
      <c r="N904" s="521">
        <v>3</v>
      </c>
      <c r="O904" s="521">
        <v>6</v>
      </c>
      <c r="P904" s="523">
        <v>15000</v>
      </c>
    </row>
    <row r="905" spans="1:16" x14ac:dyDescent="0.2">
      <c r="A905" s="518" t="s">
        <v>694</v>
      </c>
      <c r="B905" s="519" t="s">
        <v>2056</v>
      </c>
      <c r="C905" s="519" t="s">
        <v>111</v>
      </c>
      <c r="D905" s="519" t="s">
        <v>696</v>
      </c>
      <c r="E905" s="520">
        <v>5500</v>
      </c>
      <c r="F905" s="498" t="s">
        <v>2547</v>
      </c>
      <c r="G905" s="429" t="s">
        <v>2548</v>
      </c>
      <c r="H905" s="429" t="s">
        <v>712</v>
      </c>
      <c r="I905" s="429" t="s">
        <v>700</v>
      </c>
      <c r="J905" s="519" t="s">
        <v>696</v>
      </c>
      <c r="K905" s="521">
        <v>4</v>
      </c>
      <c r="L905" s="521">
        <v>7</v>
      </c>
      <c r="M905" s="522">
        <v>41433</v>
      </c>
      <c r="N905" s="521">
        <v>0</v>
      </c>
      <c r="O905" s="521">
        <v>0</v>
      </c>
      <c r="P905" s="523">
        <v>0</v>
      </c>
    </row>
    <row r="906" spans="1:16" x14ac:dyDescent="0.2">
      <c r="A906" s="518" t="s">
        <v>694</v>
      </c>
      <c r="B906" s="519" t="s">
        <v>2056</v>
      </c>
      <c r="C906" s="519" t="s">
        <v>111</v>
      </c>
      <c r="D906" s="519" t="s">
        <v>696</v>
      </c>
      <c r="E906" s="520">
        <v>7000</v>
      </c>
      <c r="F906" s="498" t="s">
        <v>2549</v>
      </c>
      <c r="G906" s="429" t="s">
        <v>2550</v>
      </c>
      <c r="H906" s="429" t="s">
        <v>795</v>
      </c>
      <c r="I906" s="429" t="s">
        <v>700</v>
      </c>
      <c r="J906" s="519" t="s">
        <v>696</v>
      </c>
      <c r="K906" s="521">
        <v>2</v>
      </c>
      <c r="L906" s="521">
        <v>2</v>
      </c>
      <c r="M906" s="522">
        <v>19367</v>
      </c>
      <c r="N906" s="521">
        <v>1</v>
      </c>
      <c r="O906" s="521">
        <v>1</v>
      </c>
      <c r="P906" s="523">
        <v>7000</v>
      </c>
    </row>
    <row r="907" spans="1:16" x14ac:dyDescent="0.2">
      <c r="A907" s="518" t="s">
        <v>694</v>
      </c>
      <c r="B907" s="519" t="s">
        <v>2056</v>
      </c>
      <c r="C907" s="519" t="s">
        <v>111</v>
      </c>
      <c r="D907" s="519" t="s">
        <v>696</v>
      </c>
      <c r="E907" s="520">
        <v>4000</v>
      </c>
      <c r="F907" s="498" t="s">
        <v>2551</v>
      </c>
      <c r="G907" s="429" t="s">
        <v>2552</v>
      </c>
      <c r="H907" s="429" t="s">
        <v>2553</v>
      </c>
      <c r="I907" s="429" t="s">
        <v>748</v>
      </c>
      <c r="J907" s="519" t="s">
        <v>696</v>
      </c>
      <c r="K907" s="521">
        <v>2</v>
      </c>
      <c r="L907" s="521">
        <v>2</v>
      </c>
      <c r="M907" s="522">
        <v>9867</v>
      </c>
      <c r="N907" s="521">
        <v>0</v>
      </c>
      <c r="O907" s="521">
        <v>0</v>
      </c>
      <c r="P907" s="523">
        <v>0</v>
      </c>
    </row>
    <row r="908" spans="1:16" x14ac:dyDescent="0.2">
      <c r="A908" s="518" t="s">
        <v>694</v>
      </c>
      <c r="B908" s="519" t="s">
        <v>2056</v>
      </c>
      <c r="C908" s="519" t="s">
        <v>111</v>
      </c>
      <c r="D908" s="519" t="s">
        <v>696</v>
      </c>
      <c r="E908" s="520">
        <v>6000</v>
      </c>
      <c r="F908" s="498" t="s">
        <v>2554</v>
      </c>
      <c r="G908" s="429" t="s">
        <v>2555</v>
      </c>
      <c r="H908" s="429" t="s">
        <v>712</v>
      </c>
      <c r="I908" s="429" t="s">
        <v>700</v>
      </c>
      <c r="J908" s="519" t="s">
        <v>696</v>
      </c>
      <c r="K908" s="521">
        <v>2</v>
      </c>
      <c r="L908" s="521">
        <v>3</v>
      </c>
      <c r="M908" s="522">
        <v>18800</v>
      </c>
      <c r="N908" s="521">
        <v>2</v>
      </c>
      <c r="O908" s="521">
        <v>6</v>
      </c>
      <c r="P908" s="523">
        <v>36000</v>
      </c>
    </row>
    <row r="909" spans="1:16" ht="22.5" x14ac:dyDescent="0.2">
      <c r="A909" s="518" t="s">
        <v>694</v>
      </c>
      <c r="B909" s="519" t="s">
        <v>2056</v>
      </c>
      <c r="C909" s="519" t="s">
        <v>111</v>
      </c>
      <c r="D909" s="519" t="s">
        <v>696</v>
      </c>
      <c r="E909" s="520">
        <v>3500</v>
      </c>
      <c r="F909" s="498" t="s">
        <v>2556</v>
      </c>
      <c r="G909" s="429" t="s">
        <v>2557</v>
      </c>
      <c r="H909" s="429" t="s">
        <v>699</v>
      </c>
      <c r="I909" s="429" t="s">
        <v>700</v>
      </c>
      <c r="J909" s="519" t="s">
        <v>696</v>
      </c>
      <c r="K909" s="521">
        <v>7</v>
      </c>
      <c r="L909" s="521">
        <v>12</v>
      </c>
      <c r="M909" s="522">
        <v>38617</v>
      </c>
      <c r="N909" s="521">
        <v>3</v>
      </c>
      <c r="O909" s="521">
        <v>6</v>
      </c>
      <c r="P909" s="523">
        <v>21000</v>
      </c>
    </row>
    <row r="910" spans="1:16" x14ac:dyDescent="0.2">
      <c r="A910" s="518" t="s">
        <v>694</v>
      </c>
      <c r="B910" s="519" t="s">
        <v>2056</v>
      </c>
      <c r="C910" s="519" t="s">
        <v>111</v>
      </c>
      <c r="D910" s="519" t="s">
        <v>718</v>
      </c>
      <c r="E910" s="520">
        <v>8000</v>
      </c>
      <c r="F910" s="498" t="s">
        <v>2558</v>
      </c>
      <c r="G910" s="429" t="s">
        <v>2559</v>
      </c>
      <c r="H910" s="429" t="s">
        <v>2560</v>
      </c>
      <c r="I910" s="429" t="s">
        <v>2561</v>
      </c>
      <c r="J910" s="519" t="s">
        <v>718</v>
      </c>
      <c r="K910" s="521">
        <v>2</v>
      </c>
      <c r="L910" s="521">
        <v>4</v>
      </c>
      <c r="M910" s="522">
        <v>37600</v>
      </c>
      <c r="N910" s="521">
        <v>2</v>
      </c>
      <c r="O910" s="521">
        <v>5</v>
      </c>
      <c r="P910" s="523">
        <v>42667</v>
      </c>
    </row>
    <row r="911" spans="1:16" x14ac:dyDescent="0.2">
      <c r="A911" s="518" t="s">
        <v>694</v>
      </c>
      <c r="B911" s="519" t="s">
        <v>2056</v>
      </c>
      <c r="C911" s="519" t="s">
        <v>111</v>
      </c>
      <c r="D911" s="519" t="s">
        <v>723</v>
      </c>
      <c r="E911" s="520">
        <v>3000</v>
      </c>
      <c r="F911" s="498" t="s">
        <v>2562</v>
      </c>
      <c r="G911" s="429" t="s">
        <v>2563</v>
      </c>
      <c r="H911" s="429"/>
      <c r="I911" s="429" t="s">
        <v>726</v>
      </c>
      <c r="J911" s="519" t="s">
        <v>723</v>
      </c>
      <c r="K911" s="521">
        <v>2</v>
      </c>
      <c r="L911" s="521">
        <v>5</v>
      </c>
      <c r="M911" s="522">
        <v>14800</v>
      </c>
      <c r="N911" s="521">
        <v>2</v>
      </c>
      <c r="O911" s="521">
        <v>6</v>
      </c>
      <c r="P911" s="523">
        <v>18000</v>
      </c>
    </row>
    <row r="912" spans="1:16" x14ac:dyDescent="0.2">
      <c r="A912" s="518" t="s">
        <v>694</v>
      </c>
      <c r="B912" s="519" t="s">
        <v>2056</v>
      </c>
      <c r="C912" s="519" t="s">
        <v>111</v>
      </c>
      <c r="D912" s="519" t="s">
        <v>696</v>
      </c>
      <c r="E912" s="520">
        <v>5000</v>
      </c>
      <c r="F912" s="498" t="s">
        <v>2564</v>
      </c>
      <c r="G912" s="429" t="s">
        <v>2565</v>
      </c>
      <c r="H912" s="429" t="s">
        <v>2165</v>
      </c>
      <c r="I912" s="429" t="s">
        <v>700</v>
      </c>
      <c r="J912" s="519" t="s">
        <v>696</v>
      </c>
      <c r="K912" s="521">
        <v>6</v>
      </c>
      <c r="L912" s="521">
        <v>12</v>
      </c>
      <c r="M912" s="522">
        <v>64337</v>
      </c>
      <c r="N912" s="521">
        <v>3</v>
      </c>
      <c r="O912" s="521">
        <v>6</v>
      </c>
      <c r="P912" s="523">
        <v>30000</v>
      </c>
    </row>
    <row r="913" spans="1:16" ht="22.5" x14ac:dyDescent="0.2">
      <c r="A913" s="518" t="s">
        <v>694</v>
      </c>
      <c r="B913" s="519" t="s">
        <v>2056</v>
      </c>
      <c r="C913" s="519" t="s">
        <v>111</v>
      </c>
      <c r="D913" s="519" t="s">
        <v>696</v>
      </c>
      <c r="E913" s="520">
        <v>2500</v>
      </c>
      <c r="F913" s="498" t="s">
        <v>2566</v>
      </c>
      <c r="G913" s="429" t="s">
        <v>2567</v>
      </c>
      <c r="H913" s="429" t="s">
        <v>757</v>
      </c>
      <c r="I913" s="429" t="s">
        <v>748</v>
      </c>
      <c r="J913" s="519" t="s">
        <v>696</v>
      </c>
      <c r="K913" s="521">
        <v>3</v>
      </c>
      <c r="L913" s="521">
        <v>4</v>
      </c>
      <c r="M913" s="522">
        <v>10000</v>
      </c>
      <c r="N913" s="521">
        <v>0</v>
      </c>
      <c r="O913" s="521">
        <v>0</v>
      </c>
      <c r="P913" s="523">
        <v>0</v>
      </c>
    </row>
    <row r="914" spans="1:16" x14ac:dyDescent="0.2">
      <c r="A914" s="518" t="s">
        <v>694</v>
      </c>
      <c r="B914" s="519" t="s">
        <v>2056</v>
      </c>
      <c r="C914" s="519" t="s">
        <v>111</v>
      </c>
      <c r="D914" s="519" t="s">
        <v>696</v>
      </c>
      <c r="E914" s="520">
        <v>7000</v>
      </c>
      <c r="F914" s="498" t="s">
        <v>2568</v>
      </c>
      <c r="G914" s="429" t="s">
        <v>2569</v>
      </c>
      <c r="H914" s="429" t="s">
        <v>712</v>
      </c>
      <c r="I914" s="429" t="s">
        <v>700</v>
      </c>
      <c r="J914" s="519" t="s">
        <v>696</v>
      </c>
      <c r="K914" s="521">
        <v>5</v>
      </c>
      <c r="L914" s="521">
        <v>6</v>
      </c>
      <c r="M914" s="522">
        <v>46200</v>
      </c>
      <c r="N914" s="521">
        <v>3</v>
      </c>
      <c r="O914" s="521">
        <v>6</v>
      </c>
      <c r="P914" s="523">
        <v>42000</v>
      </c>
    </row>
    <row r="915" spans="1:16" x14ac:dyDescent="0.2">
      <c r="A915" s="518" t="s">
        <v>694</v>
      </c>
      <c r="B915" s="519" t="s">
        <v>2056</v>
      </c>
      <c r="C915" s="519" t="s">
        <v>111</v>
      </c>
      <c r="D915" s="519" t="s">
        <v>696</v>
      </c>
      <c r="E915" s="520">
        <v>4500</v>
      </c>
      <c r="F915" s="498" t="s">
        <v>2570</v>
      </c>
      <c r="G915" s="429" t="s">
        <v>2571</v>
      </c>
      <c r="H915" s="429" t="s">
        <v>1078</v>
      </c>
      <c r="I915" s="429" t="s">
        <v>748</v>
      </c>
      <c r="J915" s="519" t="s">
        <v>696</v>
      </c>
      <c r="K915" s="521">
        <v>6</v>
      </c>
      <c r="L915" s="521">
        <v>12</v>
      </c>
      <c r="M915" s="522">
        <v>49650</v>
      </c>
      <c r="N915" s="521">
        <v>2</v>
      </c>
      <c r="O915" s="521">
        <v>6</v>
      </c>
      <c r="P915" s="523">
        <v>27000</v>
      </c>
    </row>
    <row r="916" spans="1:16" ht="22.5" x14ac:dyDescent="0.2">
      <c r="A916" s="518" t="s">
        <v>694</v>
      </c>
      <c r="B916" s="519" t="s">
        <v>2056</v>
      </c>
      <c r="C916" s="519" t="s">
        <v>111</v>
      </c>
      <c r="D916" s="519" t="s">
        <v>718</v>
      </c>
      <c r="E916" s="520">
        <v>3000</v>
      </c>
      <c r="F916" s="498" t="s">
        <v>2572</v>
      </c>
      <c r="G916" s="429" t="s">
        <v>2573</v>
      </c>
      <c r="H916" s="429" t="s">
        <v>2069</v>
      </c>
      <c r="I916" s="429" t="s">
        <v>722</v>
      </c>
      <c r="J916" s="519" t="s">
        <v>718</v>
      </c>
      <c r="K916" s="521">
        <v>3</v>
      </c>
      <c r="L916" s="521">
        <v>6</v>
      </c>
      <c r="M916" s="522">
        <v>18100</v>
      </c>
      <c r="N916" s="521">
        <v>2</v>
      </c>
      <c r="O916" s="521">
        <v>6</v>
      </c>
      <c r="P916" s="523">
        <v>18000</v>
      </c>
    </row>
    <row r="917" spans="1:16" x14ac:dyDescent="0.2">
      <c r="A917" s="518" t="s">
        <v>694</v>
      </c>
      <c r="B917" s="519" t="s">
        <v>2056</v>
      </c>
      <c r="C917" s="519" t="s">
        <v>111</v>
      </c>
      <c r="D917" s="519" t="s">
        <v>696</v>
      </c>
      <c r="E917" s="520">
        <v>6000</v>
      </c>
      <c r="F917" s="498" t="s">
        <v>2574</v>
      </c>
      <c r="G917" s="429" t="s">
        <v>2575</v>
      </c>
      <c r="H917" s="429" t="s">
        <v>712</v>
      </c>
      <c r="I917" s="429" t="s">
        <v>700</v>
      </c>
      <c r="J917" s="519" t="s">
        <v>696</v>
      </c>
      <c r="K917" s="521">
        <v>2</v>
      </c>
      <c r="L917" s="521">
        <v>1</v>
      </c>
      <c r="M917" s="522">
        <v>8800</v>
      </c>
      <c r="N917" s="521">
        <v>2</v>
      </c>
      <c r="O917" s="521">
        <v>6</v>
      </c>
      <c r="P917" s="523">
        <v>36000</v>
      </c>
    </row>
    <row r="918" spans="1:16" x14ac:dyDescent="0.2">
      <c r="A918" s="518" t="s">
        <v>694</v>
      </c>
      <c r="B918" s="519" t="s">
        <v>2056</v>
      </c>
      <c r="C918" s="519" t="s">
        <v>111</v>
      </c>
      <c r="D918" s="519" t="s">
        <v>696</v>
      </c>
      <c r="E918" s="520">
        <v>4000</v>
      </c>
      <c r="F918" s="498" t="s">
        <v>2574</v>
      </c>
      <c r="G918" s="429" t="s">
        <v>2575</v>
      </c>
      <c r="H918" s="429" t="s">
        <v>712</v>
      </c>
      <c r="I918" s="429" t="s">
        <v>700</v>
      </c>
      <c r="J918" s="519" t="s">
        <v>696</v>
      </c>
      <c r="K918" s="521">
        <v>5</v>
      </c>
      <c r="L918" s="521">
        <v>9</v>
      </c>
      <c r="M918" s="522">
        <v>38267</v>
      </c>
      <c r="N918" s="521">
        <v>0</v>
      </c>
      <c r="O918" s="521">
        <v>0</v>
      </c>
      <c r="P918" s="523">
        <v>0</v>
      </c>
    </row>
    <row r="919" spans="1:16" x14ac:dyDescent="0.2">
      <c r="A919" s="518" t="s">
        <v>694</v>
      </c>
      <c r="B919" s="519" t="s">
        <v>2056</v>
      </c>
      <c r="C919" s="519" t="s">
        <v>111</v>
      </c>
      <c r="D919" s="519" t="s">
        <v>109</v>
      </c>
      <c r="E919" s="520">
        <v>3000</v>
      </c>
      <c r="F919" s="498" t="s">
        <v>2576</v>
      </c>
      <c r="G919" s="429" t="s">
        <v>2577</v>
      </c>
      <c r="H919" s="429"/>
      <c r="I919" s="429"/>
      <c r="J919" s="519" t="s">
        <v>109</v>
      </c>
      <c r="K919" s="521">
        <v>3</v>
      </c>
      <c r="L919" s="521">
        <v>6</v>
      </c>
      <c r="M919" s="522">
        <v>18300</v>
      </c>
      <c r="N919" s="521">
        <v>2</v>
      </c>
      <c r="O919" s="521">
        <v>6</v>
      </c>
      <c r="P919" s="523">
        <v>18000</v>
      </c>
    </row>
    <row r="920" spans="1:16" x14ac:dyDescent="0.2">
      <c r="A920" s="518" t="s">
        <v>694</v>
      </c>
      <c r="B920" s="519" t="s">
        <v>2056</v>
      </c>
      <c r="C920" s="519" t="s">
        <v>765</v>
      </c>
      <c r="D920" s="519" t="s">
        <v>766</v>
      </c>
      <c r="E920" s="520">
        <v>8000</v>
      </c>
      <c r="F920" s="498" t="s">
        <v>2578</v>
      </c>
      <c r="G920" s="429" t="s">
        <v>2579</v>
      </c>
      <c r="H920" s="429"/>
      <c r="I920" s="429"/>
      <c r="J920" s="519" t="s">
        <v>766</v>
      </c>
      <c r="K920" s="521">
        <v>1</v>
      </c>
      <c r="L920" s="521">
        <v>3</v>
      </c>
      <c r="M920" s="522">
        <v>22667</v>
      </c>
      <c r="N920" s="521">
        <v>1</v>
      </c>
      <c r="O920" s="521">
        <v>6</v>
      </c>
      <c r="P920" s="523">
        <v>48000</v>
      </c>
    </row>
    <row r="921" spans="1:16" x14ac:dyDescent="0.2">
      <c r="A921" s="518" t="s">
        <v>694</v>
      </c>
      <c r="B921" s="519" t="s">
        <v>2056</v>
      </c>
      <c r="C921" s="519" t="s">
        <v>111</v>
      </c>
      <c r="D921" s="519" t="s">
        <v>696</v>
      </c>
      <c r="E921" s="520">
        <v>6500</v>
      </c>
      <c r="F921" s="498" t="s">
        <v>2580</v>
      </c>
      <c r="G921" s="429" t="s">
        <v>2581</v>
      </c>
      <c r="H921" s="429" t="s">
        <v>2165</v>
      </c>
      <c r="I921" s="429" t="s">
        <v>700</v>
      </c>
      <c r="J921" s="519" t="s">
        <v>696</v>
      </c>
      <c r="K921" s="521">
        <v>2</v>
      </c>
      <c r="L921" s="521">
        <v>1</v>
      </c>
      <c r="M921" s="522">
        <v>11267</v>
      </c>
      <c r="N921" s="521">
        <v>2</v>
      </c>
      <c r="O921" s="521">
        <v>6</v>
      </c>
      <c r="P921" s="523">
        <v>39000</v>
      </c>
    </row>
    <row r="922" spans="1:16" x14ac:dyDescent="0.2">
      <c r="A922" s="518" t="s">
        <v>694</v>
      </c>
      <c r="B922" s="519" t="s">
        <v>2056</v>
      </c>
      <c r="C922" s="519" t="s">
        <v>111</v>
      </c>
      <c r="D922" s="519" t="s">
        <v>696</v>
      </c>
      <c r="E922" s="520">
        <v>8000</v>
      </c>
      <c r="F922" s="498" t="s">
        <v>2582</v>
      </c>
      <c r="G922" s="429" t="s">
        <v>2583</v>
      </c>
      <c r="H922" s="429" t="s">
        <v>1004</v>
      </c>
      <c r="I922" s="429" t="s">
        <v>748</v>
      </c>
      <c r="J922" s="519" t="s">
        <v>696</v>
      </c>
      <c r="K922" s="521">
        <v>3</v>
      </c>
      <c r="L922" s="521">
        <v>6</v>
      </c>
      <c r="M922" s="522">
        <v>63303</v>
      </c>
      <c r="N922" s="521">
        <v>2</v>
      </c>
      <c r="O922" s="521">
        <v>6</v>
      </c>
      <c r="P922" s="523">
        <v>48000</v>
      </c>
    </row>
    <row r="923" spans="1:16" ht="22.5" x14ac:dyDescent="0.2">
      <c r="A923" s="518" t="s">
        <v>694</v>
      </c>
      <c r="B923" s="519" t="s">
        <v>2056</v>
      </c>
      <c r="C923" s="519" t="s">
        <v>111</v>
      </c>
      <c r="D923" s="519" t="s">
        <v>696</v>
      </c>
      <c r="E923" s="520">
        <v>3000</v>
      </c>
      <c r="F923" s="498" t="s">
        <v>2584</v>
      </c>
      <c r="G923" s="429" t="s">
        <v>2585</v>
      </c>
      <c r="H923" s="429" t="s">
        <v>699</v>
      </c>
      <c r="I923" s="429" t="s">
        <v>700</v>
      </c>
      <c r="J923" s="519" t="s">
        <v>696</v>
      </c>
      <c r="K923" s="521">
        <v>5</v>
      </c>
      <c r="L923" s="521">
        <v>7</v>
      </c>
      <c r="M923" s="522">
        <v>21000</v>
      </c>
      <c r="N923" s="521">
        <v>0</v>
      </c>
      <c r="O923" s="521">
        <v>0</v>
      </c>
      <c r="P923" s="523">
        <v>0</v>
      </c>
    </row>
    <row r="924" spans="1:16" ht="22.5" x14ac:dyDescent="0.2">
      <c r="A924" s="518" t="s">
        <v>694</v>
      </c>
      <c r="B924" s="519" t="s">
        <v>2056</v>
      </c>
      <c r="C924" s="519" t="s">
        <v>111</v>
      </c>
      <c r="D924" s="519" t="s">
        <v>696</v>
      </c>
      <c r="E924" s="520">
        <v>7000</v>
      </c>
      <c r="F924" s="498" t="s">
        <v>2586</v>
      </c>
      <c r="G924" s="429" t="s">
        <v>2587</v>
      </c>
      <c r="H924" s="429" t="s">
        <v>699</v>
      </c>
      <c r="I924" s="429" t="s">
        <v>700</v>
      </c>
      <c r="J924" s="519" t="s">
        <v>696</v>
      </c>
      <c r="K924" s="521">
        <v>2</v>
      </c>
      <c r="L924" s="521">
        <v>4</v>
      </c>
      <c r="M924" s="522">
        <v>28000</v>
      </c>
      <c r="N924" s="521">
        <v>2</v>
      </c>
      <c r="O924" s="521">
        <v>6</v>
      </c>
      <c r="P924" s="523">
        <v>42000</v>
      </c>
    </row>
    <row r="925" spans="1:16" ht="22.5" x14ac:dyDescent="0.2">
      <c r="A925" s="518" t="s">
        <v>694</v>
      </c>
      <c r="B925" s="519" t="s">
        <v>2056</v>
      </c>
      <c r="C925" s="519" t="s">
        <v>111</v>
      </c>
      <c r="D925" s="519" t="s">
        <v>696</v>
      </c>
      <c r="E925" s="520">
        <v>3500</v>
      </c>
      <c r="F925" s="498" t="s">
        <v>2588</v>
      </c>
      <c r="G925" s="429" t="s">
        <v>2589</v>
      </c>
      <c r="H925" s="429" t="s">
        <v>871</v>
      </c>
      <c r="I925" s="429" t="s">
        <v>904</v>
      </c>
      <c r="J925" s="519" t="s">
        <v>696</v>
      </c>
      <c r="K925" s="521">
        <v>6</v>
      </c>
      <c r="L925" s="521">
        <v>12</v>
      </c>
      <c r="M925" s="522">
        <v>38617</v>
      </c>
      <c r="N925" s="521">
        <v>2</v>
      </c>
      <c r="O925" s="521">
        <v>6</v>
      </c>
      <c r="P925" s="523">
        <v>21000</v>
      </c>
    </row>
    <row r="926" spans="1:16" x14ac:dyDescent="0.2">
      <c r="A926" s="518" t="s">
        <v>694</v>
      </c>
      <c r="B926" s="519" t="s">
        <v>2056</v>
      </c>
      <c r="C926" s="519" t="s">
        <v>111</v>
      </c>
      <c r="D926" s="519" t="s">
        <v>696</v>
      </c>
      <c r="E926" s="520">
        <v>7000</v>
      </c>
      <c r="F926" s="498" t="s">
        <v>2590</v>
      </c>
      <c r="G926" s="429" t="s">
        <v>2591</v>
      </c>
      <c r="H926" s="429" t="s">
        <v>712</v>
      </c>
      <c r="I926" s="429" t="s">
        <v>700</v>
      </c>
      <c r="J926" s="519" t="s">
        <v>696</v>
      </c>
      <c r="K926" s="521">
        <v>1</v>
      </c>
      <c r="L926" s="521">
        <v>1</v>
      </c>
      <c r="M926" s="522">
        <v>6067</v>
      </c>
      <c r="N926" s="521">
        <v>2</v>
      </c>
      <c r="O926" s="521">
        <v>6</v>
      </c>
      <c r="P926" s="523">
        <v>42000</v>
      </c>
    </row>
    <row r="927" spans="1:16" x14ac:dyDescent="0.2">
      <c r="A927" s="518" t="s">
        <v>694</v>
      </c>
      <c r="B927" s="519" t="s">
        <v>2056</v>
      </c>
      <c r="C927" s="519" t="s">
        <v>765</v>
      </c>
      <c r="D927" s="519" t="s">
        <v>766</v>
      </c>
      <c r="E927" s="520">
        <v>15600</v>
      </c>
      <c r="F927" s="498" t="s">
        <v>2592</v>
      </c>
      <c r="G927" s="429" t="s">
        <v>2593</v>
      </c>
      <c r="H927" s="429" t="s">
        <v>712</v>
      </c>
      <c r="I927" s="429" t="s">
        <v>700</v>
      </c>
      <c r="J927" s="519" t="s">
        <v>766</v>
      </c>
      <c r="K927" s="521">
        <v>0</v>
      </c>
      <c r="L927" s="521">
        <v>0</v>
      </c>
      <c r="M927" s="522">
        <v>0</v>
      </c>
      <c r="N927" s="521">
        <v>1</v>
      </c>
      <c r="O927" s="521">
        <v>4</v>
      </c>
      <c r="P927" s="523">
        <v>70843</v>
      </c>
    </row>
    <row r="928" spans="1:16" ht="22.5" x14ac:dyDescent="0.2">
      <c r="A928" s="518" t="s">
        <v>694</v>
      </c>
      <c r="B928" s="519" t="s">
        <v>2056</v>
      </c>
      <c r="C928" s="519" t="s">
        <v>111</v>
      </c>
      <c r="D928" s="519" t="s">
        <v>696</v>
      </c>
      <c r="E928" s="520">
        <v>3000</v>
      </c>
      <c r="F928" s="498" t="s">
        <v>2594</v>
      </c>
      <c r="G928" s="429" t="s">
        <v>2595</v>
      </c>
      <c r="H928" s="429" t="s">
        <v>699</v>
      </c>
      <c r="I928" s="429" t="s">
        <v>700</v>
      </c>
      <c r="J928" s="519" t="s">
        <v>696</v>
      </c>
      <c r="K928" s="521">
        <v>6</v>
      </c>
      <c r="L928" s="521">
        <v>12</v>
      </c>
      <c r="M928" s="522">
        <v>33100</v>
      </c>
      <c r="N928" s="521">
        <v>2</v>
      </c>
      <c r="O928" s="521">
        <v>6</v>
      </c>
      <c r="P928" s="523">
        <v>18000</v>
      </c>
    </row>
    <row r="929" spans="1:16" x14ac:dyDescent="0.2">
      <c r="A929" s="518" t="s">
        <v>694</v>
      </c>
      <c r="B929" s="519" t="s">
        <v>2056</v>
      </c>
      <c r="C929" s="519" t="s">
        <v>111</v>
      </c>
      <c r="D929" s="519" t="s">
        <v>696</v>
      </c>
      <c r="E929" s="520">
        <v>10000</v>
      </c>
      <c r="F929" s="498" t="s">
        <v>2596</v>
      </c>
      <c r="G929" s="429" t="s">
        <v>2597</v>
      </c>
      <c r="H929" s="429" t="s">
        <v>1261</v>
      </c>
      <c r="I929" s="429" t="s">
        <v>700</v>
      </c>
      <c r="J929" s="519" t="s">
        <v>696</v>
      </c>
      <c r="K929" s="521">
        <v>1</v>
      </c>
      <c r="L929" s="521">
        <v>0</v>
      </c>
      <c r="M929" s="522">
        <v>5667</v>
      </c>
      <c r="N929" s="521">
        <v>2</v>
      </c>
      <c r="O929" s="521">
        <v>6</v>
      </c>
      <c r="P929" s="523">
        <v>59083</v>
      </c>
    </row>
    <row r="930" spans="1:16" x14ac:dyDescent="0.2">
      <c r="A930" s="518" t="s">
        <v>694</v>
      </c>
      <c r="B930" s="519" t="s">
        <v>2056</v>
      </c>
      <c r="C930" s="519" t="s">
        <v>111</v>
      </c>
      <c r="D930" s="519" t="s">
        <v>696</v>
      </c>
      <c r="E930" s="520">
        <v>4000</v>
      </c>
      <c r="F930" s="498" t="s">
        <v>2598</v>
      </c>
      <c r="G930" s="429" t="s">
        <v>2599</v>
      </c>
      <c r="H930" s="429" t="s">
        <v>929</v>
      </c>
      <c r="I930" s="429" t="s">
        <v>700</v>
      </c>
      <c r="J930" s="519" t="s">
        <v>696</v>
      </c>
      <c r="K930" s="521">
        <v>3</v>
      </c>
      <c r="L930" s="521">
        <v>5</v>
      </c>
      <c r="M930" s="522">
        <v>20133</v>
      </c>
      <c r="N930" s="521">
        <v>2</v>
      </c>
      <c r="O930" s="521">
        <v>6</v>
      </c>
      <c r="P930" s="523">
        <v>24000</v>
      </c>
    </row>
    <row r="931" spans="1:16" x14ac:dyDescent="0.2">
      <c r="A931" s="518" t="s">
        <v>694</v>
      </c>
      <c r="B931" s="519" t="s">
        <v>2056</v>
      </c>
      <c r="C931" s="519" t="s">
        <v>765</v>
      </c>
      <c r="D931" s="519" t="s">
        <v>766</v>
      </c>
      <c r="E931" s="520">
        <v>15600</v>
      </c>
      <c r="F931" s="498" t="s">
        <v>2600</v>
      </c>
      <c r="G931" s="429" t="s">
        <v>2601</v>
      </c>
      <c r="H931" s="429" t="s">
        <v>712</v>
      </c>
      <c r="I931" s="429" t="s">
        <v>700</v>
      </c>
      <c r="J931" s="519" t="s">
        <v>766</v>
      </c>
      <c r="K931" s="521">
        <v>1</v>
      </c>
      <c r="L931" s="521">
        <v>1</v>
      </c>
      <c r="M931" s="522">
        <v>17680</v>
      </c>
      <c r="N931" s="521">
        <v>0</v>
      </c>
      <c r="O931" s="521">
        <v>0</v>
      </c>
      <c r="P931" s="523">
        <v>0</v>
      </c>
    </row>
    <row r="932" spans="1:16" x14ac:dyDescent="0.2">
      <c r="A932" s="518" t="s">
        <v>694</v>
      </c>
      <c r="B932" s="519" t="s">
        <v>2056</v>
      </c>
      <c r="C932" s="519" t="s">
        <v>765</v>
      </c>
      <c r="D932" s="519" t="s">
        <v>766</v>
      </c>
      <c r="E932" s="520">
        <v>15600</v>
      </c>
      <c r="F932" s="498" t="s">
        <v>2600</v>
      </c>
      <c r="G932" s="429" t="s">
        <v>2601</v>
      </c>
      <c r="H932" s="429" t="s">
        <v>712</v>
      </c>
      <c r="I932" s="429" t="s">
        <v>700</v>
      </c>
      <c r="J932" s="519" t="s">
        <v>766</v>
      </c>
      <c r="K932" s="521">
        <v>1</v>
      </c>
      <c r="L932" s="521">
        <v>2</v>
      </c>
      <c r="M932" s="522">
        <v>31200</v>
      </c>
      <c r="N932" s="521">
        <v>0</v>
      </c>
      <c r="O932" s="521">
        <v>0</v>
      </c>
      <c r="P932" s="523">
        <v>0</v>
      </c>
    </row>
    <row r="933" spans="1:16" x14ac:dyDescent="0.2">
      <c r="A933" s="518" t="s">
        <v>694</v>
      </c>
      <c r="B933" s="519" t="s">
        <v>2056</v>
      </c>
      <c r="C933" s="519" t="s">
        <v>765</v>
      </c>
      <c r="D933" s="519" t="s">
        <v>766</v>
      </c>
      <c r="E933" s="520">
        <v>15600</v>
      </c>
      <c r="F933" s="498" t="s">
        <v>2602</v>
      </c>
      <c r="G933" s="429" t="s">
        <v>2603</v>
      </c>
      <c r="H933" s="429" t="s">
        <v>769</v>
      </c>
      <c r="I933" s="429" t="s">
        <v>700</v>
      </c>
      <c r="J933" s="519" t="s">
        <v>766</v>
      </c>
      <c r="K933" s="521">
        <v>1</v>
      </c>
      <c r="L933" s="521">
        <v>0</v>
      </c>
      <c r="M933" s="522">
        <v>10920</v>
      </c>
      <c r="N933" s="521">
        <v>0</v>
      </c>
      <c r="O933" s="521">
        <v>0</v>
      </c>
      <c r="P933" s="523">
        <v>0</v>
      </c>
    </row>
    <row r="934" spans="1:16" x14ac:dyDescent="0.2">
      <c r="A934" s="518" t="s">
        <v>694</v>
      </c>
      <c r="B934" s="519" t="s">
        <v>2056</v>
      </c>
      <c r="C934" s="519" t="s">
        <v>111</v>
      </c>
      <c r="D934" s="519" t="s">
        <v>696</v>
      </c>
      <c r="E934" s="520">
        <v>15600</v>
      </c>
      <c r="F934" s="498" t="s">
        <v>2604</v>
      </c>
      <c r="G934" s="429" t="s">
        <v>2605</v>
      </c>
      <c r="H934" s="429" t="s">
        <v>712</v>
      </c>
      <c r="I934" s="429" t="s">
        <v>700</v>
      </c>
      <c r="J934" s="519" t="s">
        <v>696</v>
      </c>
      <c r="K934" s="521">
        <v>10</v>
      </c>
      <c r="L934" s="521">
        <v>12</v>
      </c>
      <c r="M934" s="522">
        <v>181377.12</v>
      </c>
      <c r="N934" s="521">
        <v>5</v>
      </c>
      <c r="O934" s="521">
        <v>6</v>
      </c>
      <c r="P934" s="523">
        <v>92488.98</v>
      </c>
    </row>
    <row r="935" spans="1:16" x14ac:dyDescent="0.2">
      <c r="A935" s="518" t="s">
        <v>694</v>
      </c>
      <c r="B935" s="519" t="s">
        <v>2056</v>
      </c>
      <c r="C935" s="519" t="s">
        <v>111</v>
      </c>
      <c r="D935" s="519" t="s">
        <v>718</v>
      </c>
      <c r="E935" s="520">
        <v>5000</v>
      </c>
      <c r="F935" s="498" t="s">
        <v>2606</v>
      </c>
      <c r="G935" s="429" t="s">
        <v>2607</v>
      </c>
      <c r="H935" s="429" t="s">
        <v>1140</v>
      </c>
      <c r="I935" s="429" t="s">
        <v>722</v>
      </c>
      <c r="J935" s="519" t="s">
        <v>718</v>
      </c>
      <c r="K935" s="521">
        <v>4</v>
      </c>
      <c r="L935" s="521">
        <v>12</v>
      </c>
      <c r="M935" s="522">
        <v>64337</v>
      </c>
      <c r="N935" s="521">
        <v>2</v>
      </c>
      <c r="O935" s="521">
        <v>6</v>
      </c>
      <c r="P935" s="523">
        <v>30000</v>
      </c>
    </row>
    <row r="936" spans="1:16" x14ac:dyDescent="0.2">
      <c r="A936" s="518" t="s">
        <v>694</v>
      </c>
      <c r="B936" s="519" t="s">
        <v>2056</v>
      </c>
      <c r="C936" s="519" t="s">
        <v>111</v>
      </c>
      <c r="D936" s="519" t="s">
        <v>696</v>
      </c>
      <c r="E936" s="520">
        <v>10000</v>
      </c>
      <c r="F936" s="498" t="s">
        <v>2608</v>
      </c>
      <c r="G936" s="429" t="s">
        <v>2609</v>
      </c>
      <c r="H936" s="429" t="s">
        <v>712</v>
      </c>
      <c r="I936" s="429" t="s">
        <v>700</v>
      </c>
      <c r="J936" s="519" t="s">
        <v>696</v>
      </c>
      <c r="K936" s="521">
        <v>6</v>
      </c>
      <c r="L936" s="521">
        <v>10</v>
      </c>
      <c r="M936" s="522">
        <v>115503</v>
      </c>
      <c r="N936" s="521">
        <v>0</v>
      </c>
      <c r="O936" s="521">
        <v>0</v>
      </c>
      <c r="P936" s="523">
        <v>0</v>
      </c>
    </row>
    <row r="937" spans="1:16" x14ac:dyDescent="0.2">
      <c r="A937" s="518" t="s">
        <v>694</v>
      </c>
      <c r="B937" s="519" t="s">
        <v>2056</v>
      </c>
      <c r="C937" s="519" t="s">
        <v>111</v>
      </c>
      <c r="D937" s="519" t="s">
        <v>696</v>
      </c>
      <c r="E937" s="520">
        <v>13000</v>
      </c>
      <c r="F937" s="498" t="s">
        <v>1356</v>
      </c>
      <c r="G937" s="429" t="s">
        <v>1357</v>
      </c>
      <c r="H937" s="429" t="s">
        <v>703</v>
      </c>
      <c r="I937" s="429" t="s">
        <v>700</v>
      </c>
      <c r="J937" s="519" t="s">
        <v>696</v>
      </c>
      <c r="K937" s="521">
        <v>2</v>
      </c>
      <c r="L937" s="521">
        <v>6</v>
      </c>
      <c r="M937" s="522">
        <v>85437</v>
      </c>
      <c r="N937" s="521">
        <v>1</v>
      </c>
      <c r="O937" s="521">
        <v>6</v>
      </c>
      <c r="P937" s="523">
        <v>77083</v>
      </c>
    </row>
    <row r="938" spans="1:16" x14ac:dyDescent="0.2">
      <c r="A938" s="518" t="s">
        <v>694</v>
      </c>
      <c r="B938" s="519" t="s">
        <v>2056</v>
      </c>
      <c r="C938" s="519" t="s">
        <v>111</v>
      </c>
      <c r="D938" s="519" t="s">
        <v>723</v>
      </c>
      <c r="E938" s="520">
        <v>3000</v>
      </c>
      <c r="F938" s="498" t="s">
        <v>2610</v>
      </c>
      <c r="G938" s="429" t="s">
        <v>2611</v>
      </c>
      <c r="H938" s="429"/>
      <c r="I938" s="429" t="s">
        <v>726</v>
      </c>
      <c r="J938" s="519" t="s">
        <v>723</v>
      </c>
      <c r="K938" s="521">
        <v>3</v>
      </c>
      <c r="L938" s="521">
        <v>6</v>
      </c>
      <c r="M938" s="522">
        <v>18300</v>
      </c>
      <c r="N938" s="521">
        <v>2</v>
      </c>
      <c r="O938" s="521">
        <v>6</v>
      </c>
      <c r="P938" s="523">
        <v>18000</v>
      </c>
    </row>
    <row r="939" spans="1:16" x14ac:dyDescent="0.2">
      <c r="A939" s="518" t="s">
        <v>694</v>
      </c>
      <c r="B939" s="519" t="s">
        <v>2056</v>
      </c>
      <c r="C939" s="519" t="s">
        <v>111</v>
      </c>
      <c r="D939" s="519" t="s">
        <v>696</v>
      </c>
      <c r="E939" s="520">
        <v>8000</v>
      </c>
      <c r="F939" s="498" t="s">
        <v>2612</v>
      </c>
      <c r="G939" s="429" t="s">
        <v>2613</v>
      </c>
      <c r="H939" s="429" t="s">
        <v>1591</v>
      </c>
      <c r="I939" s="429" t="s">
        <v>748</v>
      </c>
      <c r="J939" s="519" t="s">
        <v>696</v>
      </c>
      <c r="K939" s="521">
        <v>2</v>
      </c>
      <c r="L939" s="521">
        <v>3</v>
      </c>
      <c r="M939" s="522">
        <v>25333</v>
      </c>
      <c r="N939" s="521">
        <v>3</v>
      </c>
      <c r="O939" s="521">
        <v>6</v>
      </c>
      <c r="P939" s="523">
        <v>48000</v>
      </c>
    </row>
    <row r="940" spans="1:16" x14ac:dyDescent="0.2">
      <c r="A940" s="518" t="s">
        <v>694</v>
      </c>
      <c r="B940" s="519" t="s">
        <v>2056</v>
      </c>
      <c r="C940" s="519" t="s">
        <v>111</v>
      </c>
      <c r="D940" s="519" t="s">
        <v>696</v>
      </c>
      <c r="E940" s="520">
        <v>3500</v>
      </c>
      <c r="F940" s="498" t="s">
        <v>2614</v>
      </c>
      <c r="G940" s="429" t="s">
        <v>2615</v>
      </c>
      <c r="H940" s="429" t="s">
        <v>721</v>
      </c>
      <c r="I940" s="429" t="s">
        <v>904</v>
      </c>
      <c r="J940" s="519" t="s">
        <v>696</v>
      </c>
      <c r="K940" s="521">
        <v>4</v>
      </c>
      <c r="L940" s="521">
        <v>10</v>
      </c>
      <c r="M940" s="522">
        <v>35117</v>
      </c>
      <c r="N940" s="521">
        <v>2</v>
      </c>
      <c r="O940" s="521">
        <v>6</v>
      </c>
      <c r="P940" s="523">
        <v>21000</v>
      </c>
    </row>
    <row r="941" spans="1:16" x14ac:dyDescent="0.2">
      <c r="A941" s="518" t="s">
        <v>694</v>
      </c>
      <c r="B941" s="519" t="s">
        <v>2056</v>
      </c>
      <c r="C941" s="519" t="s">
        <v>111</v>
      </c>
      <c r="D941" s="519" t="s">
        <v>696</v>
      </c>
      <c r="E941" s="520">
        <v>8500</v>
      </c>
      <c r="F941" s="498" t="s">
        <v>2616</v>
      </c>
      <c r="G941" s="429" t="s">
        <v>2617</v>
      </c>
      <c r="H941" s="429" t="s">
        <v>712</v>
      </c>
      <c r="I941" s="429" t="s">
        <v>700</v>
      </c>
      <c r="J941" s="519" t="s">
        <v>696</v>
      </c>
      <c r="K941" s="521">
        <v>2</v>
      </c>
      <c r="L941" s="521">
        <v>3</v>
      </c>
      <c r="M941" s="522">
        <v>24650</v>
      </c>
      <c r="N941" s="521">
        <v>1</v>
      </c>
      <c r="O941" s="521">
        <v>1</v>
      </c>
      <c r="P941" s="523">
        <v>11900</v>
      </c>
    </row>
    <row r="942" spans="1:16" x14ac:dyDescent="0.2">
      <c r="A942" s="518" t="s">
        <v>694</v>
      </c>
      <c r="B942" s="519" t="s">
        <v>2056</v>
      </c>
      <c r="C942" s="519" t="s">
        <v>111</v>
      </c>
      <c r="D942" s="519" t="s">
        <v>696</v>
      </c>
      <c r="E942" s="520">
        <v>6500</v>
      </c>
      <c r="F942" s="498" t="s">
        <v>2618</v>
      </c>
      <c r="G942" s="429" t="s">
        <v>2619</v>
      </c>
      <c r="H942" s="429" t="s">
        <v>2165</v>
      </c>
      <c r="I942" s="429" t="s">
        <v>700</v>
      </c>
      <c r="J942" s="519" t="s">
        <v>696</v>
      </c>
      <c r="K942" s="521">
        <v>5</v>
      </c>
      <c r="L942" s="521">
        <v>12</v>
      </c>
      <c r="M942" s="522">
        <v>80887</v>
      </c>
      <c r="N942" s="521">
        <v>2</v>
      </c>
      <c r="O942" s="521">
        <v>6</v>
      </c>
      <c r="P942" s="523">
        <v>39000</v>
      </c>
    </row>
    <row r="943" spans="1:16" x14ac:dyDescent="0.2">
      <c r="A943" s="518" t="s">
        <v>694</v>
      </c>
      <c r="B943" s="519" t="s">
        <v>2056</v>
      </c>
      <c r="C943" s="519" t="s">
        <v>765</v>
      </c>
      <c r="D943" s="519" t="s">
        <v>766</v>
      </c>
      <c r="E943" s="520">
        <v>15600</v>
      </c>
      <c r="F943" s="498" t="s">
        <v>2620</v>
      </c>
      <c r="G943" s="429" t="s">
        <v>2621</v>
      </c>
      <c r="H943" s="429" t="s">
        <v>2622</v>
      </c>
      <c r="I943" s="429" t="s">
        <v>700</v>
      </c>
      <c r="J943" s="519" t="s">
        <v>766</v>
      </c>
      <c r="K943" s="521">
        <v>1</v>
      </c>
      <c r="L943" s="521">
        <v>0</v>
      </c>
      <c r="M943" s="522">
        <v>9360</v>
      </c>
      <c r="N943" s="521">
        <v>0</v>
      </c>
      <c r="O943" s="521">
        <v>0</v>
      </c>
      <c r="P943" s="523">
        <v>0</v>
      </c>
    </row>
    <row r="944" spans="1:16" x14ac:dyDescent="0.2">
      <c r="A944" s="518" t="s">
        <v>694</v>
      </c>
      <c r="B944" s="519" t="s">
        <v>2056</v>
      </c>
      <c r="C944" s="519" t="s">
        <v>111</v>
      </c>
      <c r="D944" s="519" t="s">
        <v>696</v>
      </c>
      <c r="E944" s="520">
        <v>5000</v>
      </c>
      <c r="F944" s="498" t="s">
        <v>2623</v>
      </c>
      <c r="G944" s="429" t="s">
        <v>2624</v>
      </c>
      <c r="H944" s="429" t="s">
        <v>2165</v>
      </c>
      <c r="I944" s="429" t="s">
        <v>700</v>
      </c>
      <c r="J944" s="519" t="s">
        <v>696</v>
      </c>
      <c r="K944" s="521">
        <v>6</v>
      </c>
      <c r="L944" s="521">
        <v>12</v>
      </c>
      <c r="M944" s="522">
        <v>64337</v>
      </c>
      <c r="N944" s="521">
        <v>2</v>
      </c>
      <c r="O944" s="521">
        <v>6</v>
      </c>
      <c r="P944" s="523">
        <v>30000</v>
      </c>
    </row>
    <row r="945" spans="1:16" x14ac:dyDescent="0.2">
      <c r="A945" s="518" t="s">
        <v>694</v>
      </c>
      <c r="B945" s="519" t="s">
        <v>2056</v>
      </c>
      <c r="C945" s="519" t="s">
        <v>111</v>
      </c>
      <c r="D945" s="519" t="s">
        <v>696</v>
      </c>
      <c r="E945" s="520">
        <v>4500</v>
      </c>
      <c r="F945" s="498" t="s">
        <v>2625</v>
      </c>
      <c r="G945" s="429" t="s">
        <v>2626</v>
      </c>
      <c r="H945" s="429" t="s">
        <v>1078</v>
      </c>
      <c r="I945" s="429" t="s">
        <v>748</v>
      </c>
      <c r="J945" s="519" t="s">
        <v>696</v>
      </c>
      <c r="K945" s="521">
        <v>6</v>
      </c>
      <c r="L945" s="521">
        <v>12</v>
      </c>
      <c r="M945" s="522">
        <v>49650</v>
      </c>
      <c r="N945" s="521">
        <v>2</v>
      </c>
      <c r="O945" s="521">
        <v>6</v>
      </c>
      <c r="P945" s="523">
        <v>27000</v>
      </c>
    </row>
    <row r="946" spans="1:16" x14ac:dyDescent="0.2">
      <c r="A946" s="518" t="s">
        <v>694</v>
      </c>
      <c r="B946" s="519" t="s">
        <v>2056</v>
      </c>
      <c r="C946" s="519" t="s">
        <v>111</v>
      </c>
      <c r="D946" s="519" t="s">
        <v>696</v>
      </c>
      <c r="E946" s="520">
        <v>3000</v>
      </c>
      <c r="F946" s="498" t="s">
        <v>2627</v>
      </c>
      <c r="G946" s="429" t="s">
        <v>2628</v>
      </c>
      <c r="H946" s="429" t="s">
        <v>787</v>
      </c>
      <c r="I946" s="429" t="s">
        <v>748</v>
      </c>
      <c r="J946" s="519" t="s">
        <v>696</v>
      </c>
      <c r="K946" s="521">
        <v>1</v>
      </c>
      <c r="L946" s="521">
        <v>3</v>
      </c>
      <c r="M946" s="522">
        <v>9000</v>
      </c>
      <c r="N946" s="521">
        <v>0</v>
      </c>
      <c r="O946" s="521">
        <v>0</v>
      </c>
      <c r="P946" s="523">
        <v>0</v>
      </c>
    </row>
    <row r="947" spans="1:16" x14ac:dyDescent="0.2">
      <c r="A947" s="518" t="s">
        <v>694</v>
      </c>
      <c r="B947" s="519" t="s">
        <v>2056</v>
      </c>
      <c r="C947" s="519" t="s">
        <v>111</v>
      </c>
      <c r="D947" s="519" t="s">
        <v>696</v>
      </c>
      <c r="E947" s="520">
        <v>10000</v>
      </c>
      <c r="F947" s="498" t="s">
        <v>2629</v>
      </c>
      <c r="G947" s="429" t="s">
        <v>2630</v>
      </c>
      <c r="H947" s="429" t="s">
        <v>712</v>
      </c>
      <c r="I947" s="429" t="s">
        <v>700</v>
      </c>
      <c r="J947" s="519" t="s">
        <v>696</v>
      </c>
      <c r="K947" s="521">
        <v>3</v>
      </c>
      <c r="L947" s="521">
        <v>6</v>
      </c>
      <c r="M947" s="522">
        <v>70503</v>
      </c>
      <c r="N947" s="521">
        <v>3</v>
      </c>
      <c r="O947" s="521">
        <v>6</v>
      </c>
      <c r="P947" s="523">
        <v>59083</v>
      </c>
    </row>
    <row r="948" spans="1:16" x14ac:dyDescent="0.2">
      <c r="A948" s="518" t="s">
        <v>694</v>
      </c>
      <c r="B948" s="519" t="s">
        <v>2056</v>
      </c>
      <c r="C948" s="519" t="s">
        <v>111</v>
      </c>
      <c r="D948" s="519" t="s">
        <v>723</v>
      </c>
      <c r="E948" s="520">
        <v>3500</v>
      </c>
      <c r="F948" s="498" t="s">
        <v>2631</v>
      </c>
      <c r="G948" s="429" t="s">
        <v>2632</v>
      </c>
      <c r="H948" s="429"/>
      <c r="I948" s="429" t="s">
        <v>726</v>
      </c>
      <c r="J948" s="519" t="s">
        <v>723</v>
      </c>
      <c r="K948" s="521">
        <v>4</v>
      </c>
      <c r="L948" s="521">
        <v>12</v>
      </c>
      <c r="M948" s="522">
        <v>38617</v>
      </c>
      <c r="N948" s="521">
        <v>2</v>
      </c>
      <c r="O948" s="521">
        <v>6</v>
      </c>
      <c r="P948" s="523">
        <v>21000</v>
      </c>
    </row>
    <row r="949" spans="1:16" x14ac:dyDescent="0.2">
      <c r="A949" s="518" t="s">
        <v>694</v>
      </c>
      <c r="B949" s="519" t="s">
        <v>2056</v>
      </c>
      <c r="C949" s="519" t="s">
        <v>765</v>
      </c>
      <c r="D949" s="519" t="s">
        <v>766</v>
      </c>
      <c r="E949" s="520">
        <v>15600</v>
      </c>
      <c r="F949" s="498" t="s">
        <v>2633</v>
      </c>
      <c r="G949" s="429" t="s">
        <v>2634</v>
      </c>
      <c r="H949" s="429" t="s">
        <v>712</v>
      </c>
      <c r="I949" s="429" t="s">
        <v>700</v>
      </c>
      <c r="J949" s="519" t="s">
        <v>766</v>
      </c>
      <c r="K949" s="521">
        <v>1</v>
      </c>
      <c r="L949" s="521">
        <v>0</v>
      </c>
      <c r="M949" s="522">
        <v>7800</v>
      </c>
      <c r="N949" s="521">
        <v>0</v>
      </c>
      <c r="O949" s="521">
        <v>0</v>
      </c>
      <c r="P949" s="523">
        <v>0</v>
      </c>
    </row>
    <row r="950" spans="1:16" x14ac:dyDescent="0.2">
      <c r="A950" s="518" t="s">
        <v>694</v>
      </c>
      <c r="B950" s="519" t="s">
        <v>2056</v>
      </c>
      <c r="C950" s="519" t="s">
        <v>111</v>
      </c>
      <c r="D950" s="519" t="s">
        <v>696</v>
      </c>
      <c r="E950" s="520">
        <v>5000</v>
      </c>
      <c r="F950" s="498" t="s">
        <v>2635</v>
      </c>
      <c r="G950" s="429" t="s">
        <v>2636</v>
      </c>
      <c r="H950" s="429" t="s">
        <v>2165</v>
      </c>
      <c r="I950" s="429" t="s">
        <v>700</v>
      </c>
      <c r="J950" s="519" t="s">
        <v>696</v>
      </c>
      <c r="K950" s="521">
        <v>6</v>
      </c>
      <c r="L950" s="521">
        <v>12</v>
      </c>
      <c r="M950" s="522">
        <v>64337</v>
      </c>
      <c r="N950" s="521">
        <v>2</v>
      </c>
      <c r="O950" s="521">
        <v>6</v>
      </c>
      <c r="P950" s="523">
        <v>30000</v>
      </c>
    </row>
    <row r="951" spans="1:16" x14ac:dyDescent="0.2">
      <c r="A951" s="518" t="s">
        <v>694</v>
      </c>
      <c r="B951" s="519" t="s">
        <v>2056</v>
      </c>
      <c r="C951" s="519" t="s">
        <v>111</v>
      </c>
      <c r="D951" s="519" t="s">
        <v>718</v>
      </c>
      <c r="E951" s="520">
        <v>4000</v>
      </c>
      <c r="F951" s="498" t="s">
        <v>2637</v>
      </c>
      <c r="G951" s="429" t="s">
        <v>2638</v>
      </c>
      <c r="H951" s="429"/>
      <c r="I951" s="429" t="s">
        <v>1516</v>
      </c>
      <c r="J951" s="519" t="s">
        <v>718</v>
      </c>
      <c r="K951" s="521">
        <v>4</v>
      </c>
      <c r="L951" s="521">
        <v>12</v>
      </c>
      <c r="M951" s="522">
        <v>44133</v>
      </c>
      <c r="N951" s="521">
        <v>2</v>
      </c>
      <c r="O951" s="521">
        <v>6</v>
      </c>
      <c r="P951" s="523">
        <v>24000</v>
      </c>
    </row>
    <row r="952" spans="1:16" x14ac:dyDescent="0.2">
      <c r="A952" s="518" t="s">
        <v>694</v>
      </c>
      <c r="B952" s="519" t="s">
        <v>2056</v>
      </c>
      <c r="C952" s="519" t="s">
        <v>111</v>
      </c>
      <c r="D952" s="519" t="s">
        <v>696</v>
      </c>
      <c r="E952" s="520">
        <v>13000</v>
      </c>
      <c r="F952" s="498" t="s">
        <v>2639</v>
      </c>
      <c r="G952" s="429" t="s">
        <v>2640</v>
      </c>
      <c r="H952" s="429" t="s">
        <v>2165</v>
      </c>
      <c r="I952" s="429" t="s">
        <v>700</v>
      </c>
      <c r="J952" s="519" t="s">
        <v>696</v>
      </c>
      <c r="K952" s="521">
        <v>1</v>
      </c>
      <c r="L952" s="521">
        <v>2</v>
      </c>
      <c r="M952" s="522">
        <v>26000</v>
      </c>
      <c r="N952" s="521">
        <v>0</v>
      </c>
      <c r="O952" s="521">
        <v>0</v>
      </c>
      <c r="P952" s="523">
        <v>0</v>
      </c>
    </row>
    <row r="953" spans="1:16" x14ac:dyDescent="0.2">
      <c r="A953" s="518" t="s">
        <v>694</v>
      </c>
      <c r="B953" s="519" t="s">
        <v>2056</v>
      </c>
      <c r="C953" s="519" t="s">
        <v>765</v>
      </c>
      <c r="D953" s="519" t="s">
        <v>766</v>
      </c>
      <c r="E953" s="520">
        <v>15600</v>
      </c>
      <c r="F953" s="498" t="s">
        <v>2639</v>
      </c>
      <c r="G953" s="429" t="s">
        <v>2640</v>
      </c>
      <c r="H953" s="429" t="s">
        <v>2165</v>
      </c>
      <c r="I953" s="429" t="s">
        <v>700</v>
      </c>
      <c r="J953" s="519" t="s">
        <v>766</v>
      </c>
      <c r="K953" s="521">
        <v>1</v>
      </c>
      <c r="L953" s="521">
        <v>9</v>
      </c>
      <c r="M953" s="522">
        <v>150090</v>
      </c>
      <c r="N953" s="521">
        <v>1</v>
      </c>
      <c r="O953" s="521">
        <v>6</v>
      </c>
      <c r="P953" s="523">
        <v>92683</v>
      </c>
    </row>
    <row r="954" spans="1:16" x14ac:dyDescent="0.2">
      <c r="A954" s="518" t="s">
        <v>694</v>
      </c>
      <c r="B954" s="519" t="s">
        <v>2056</v>
      </c>
      <c r="C954" s="519" t="s">
        <v>111</v>
      </c>
      <c r="D954" s="519" t="s">
        <v>696</v>
      </c>
      <c r="E954" s="520">
        <v>6500</v>
      </c>
      <c r="F954" s="498" t="s">
        <v>2641</v>
      </c>
      <c r="G954" s="429" t="s">
        <v>2642</v>
      </c>
      <c r="H954" s="429" t="s">
        <v>1586</v>
      </c>
      <c r="I954" s="429" t="s">
        <v>700</v>
      </c>
      <c r="J954" s="519" t="s">
        <v>696</v>
      </c>
      <c r="K954" s="521">
        <v>6</v>
      </c>
      <c r="L954" s="521">
        <v>12</v>
      </c>
      <c r="M954" s="522">
        <v>80887</v>
      </c>
      <c r="N954" s="521">
        <v>2</v>
      </c>
      <c r="O954" s="521">
        <v>6</v>
      </c>
      <c r="P954" s="523">
        <v>39000</v>
      </c>
    </row>
    <row r="955" spans="1:16" x14ac:dyDescent="0.2">
      <c r="A955" s="518" t="s">
        <v>694</v>
      </c>
      <c r="B955" s="519" t="s">
        <v>2056</v>
      </c>
      <c r="C955" s="519" t="s">
        <v>111</v>
      </c>
      <c r="D955" s="519" t="s">
        <v>696</v>
      </c>
      <c r="E955" s="520">
        <v>10000</v>
      </c>
      <c r="F955" s="498" t="s">
        <v>2643</v>
      </c>
      <c r="G955" s="429" t="s">
        <v>2644</v>
      </c>
      <c r="H955" s="429" t="s">
        <v>857</v>
      </c>
      <c r="I955" s="429" t="s">
        <v>700</v>
      </c>
      <c r="J955" s="519" t="s">
        <v>696</v>
      </c>
      <c r="K955" s="521">
        <v>2</v>
      </c>
      <c r="L955" s="521">
        <v>3</v>
      </c>
      <c r="M955" s="522">
        <v>38000</v>
      </c>
      <c r="N955" s="521">
        <v>3</v>
      </c>
      <c r="O955" s="521">
        <v>6</v>
      </c>
      <c r="P955" s="523">
        <v>59083</v>
      </c>
    </row>
    <row r="956" spans="1:16" x14ac:dyDescent="0.2">
      <c r="A956" s="518" t="s">
        <v>694</v>
      </c>
      <c r="B956" s="519" t="s">
        <v>2056</v>
      </c>
      <c r="C956" s="519" t="s">
        <v>111</v>
      </c>
      <c r="D956" s="519" t="s">
        <v>696</v>
      </c>
      <c r="E956" s="520">
        <v>6500</v>
      </c>
      <c r="F956" s="498" t="s">
        <v>2645</v>
      </c>
      <c r="G956" s="429" t="s">
        <v>2646</v>
      </c>
      <c r="H956" s="429" t="s">
        <v>2165</v>
      </c>
      <c r="I956" s="429" t="s">
        <v>700</v>
      </c>
      <c r="J956" s="519" t="s">
        <v>696</v>
      </c>
      <c r="K956" s="521">
        <v>2</v>
      </c>
      <c r="L956" s="521">
        <v>1</v>
      </c>
      <c r="M956" s="522">
        <v>11267</v>
      </c>
      <c r="N956" s="521">
        <v>2</v>
      </c>
      <c r="O956" s="521">
        <v>6</v>
      </c>
      <c r="P956" s="523">
        <v>39000</v>
      </c>
    </row>
    <row r="957" spans="1:16" x14ac:dyDescent="0.2">
      <c r="A957" s="518" t="s">
        <v>694</v>
      </c>
      <c r="B957" s="519" t="s">
        <v>2056</v>
      </c>
      <c r="C957" s="519" t="s">
        <v>111</v>
      </c>
      <c r="D957" s="519" t="s">
        <v>696</v>
      </c>
      <c r="E957" s="520">
        <v>8000</v>
      </c>
      <c r="F957" s="498" t="s">
        <v>2647</v>
      </c>
      <c r="G957" s="429" t="s">
        <v>2648</v>
      </c>
      <c r="H957" s="429" t="s">
        <v>712</v>
      </c>
      <c r="I957" s="429" t="s">
        <v>700</v>
      </c>
      <c r="J957" s="519" t="s">
        <v>696</v>
      </c>
      <c r="K957" s="521">
        <v>6</v>
      </c>
      <c r="L957" s="521">
        <v>12</v>
      </c>
      <c r="M957" s="522">
        <v>97437</v>
      </c>
      <c r="N957" s="521">
        <v>2</v>
      </c>
      <c r="O957" s="521">
        <v>6</v>
      </c>
      <c r="P957" s="523">
        <v>48000</v>
      </c>
    </row>
    <row r="958" spans="1:16" x14ac:dyDescent="0.2">
      <c r="A958" s="518" t="s">
        <v>694</v>
      </c>
      <c r="B958" s="519" t="s">
        <v>2056</v>
      </c>
      <c r="C958" s="519" t="s">
        <v>111</v>
      </c>
      <c r="D958" s="519" t="s">
        <v>696</v>
      </c>
      <c r="E958" s="520">
        <v>2500</v>
      </c>
      <c r="F958" s="498" t="s">
        <v>2649</v>
      </c>
      <c r="G958" s="429" t="s">
        <v>2650</v>
      </c>
      <c r="H958" s="429" t="s">
        <v>2651</v>
      </c>
      <c r="I958" s="429" t="s">
        <v>700</v>
      </c>
      <c r="J958" s="519" t="s">
        <v>696</v>
      </c>
      <c r="K958" s="521">
        <v>4</v>
      </c>
      <c r="L958" s="521">
        <v>8</v>
      </c>
      <c r="M958" s="522">
        <v>20000</v>
      </c>
      <c r="N958" s="521">
        <v>0</v>
      </c>
      <c r="O958" s="521">
        <v>0</v>
      </c>
      <c r="P958" s="523">
        <v>0</v>
      </c>
    </row>
    <row r="959" spans="1:16" x14ac:dyDescent="0.2">
      <c r="A959" s="518" t="s">
        <v>694</v>
      </c>
      <c r="B959" s="519" t="s">
        <v>2056</v>
      </c>
      <c r="C959" s="519" t="s">
        <v>111</v>
      </c>
      <c r="D959" s="519" t="s">
        <v>696</v>
      </c>
      <c r="E959" s="520">
        <v>5000</v>
      </c>
      <c r="F959" s="498" t="s">
        <v>2652</v>
      </c>
      <c r="G959" s="429" t="s">
        <v>2653</v>
      </c>
      <c r="H959" s="429" t="s">
        <v>712</v>
      </c>
      <c r="I959" s="429" t="s">
        <v>700</v>
      </c>
      <c r="J959" s="519" t="s">
        <v>696</v>
      </c>
      <c r="K959" s="521">
        <v>7</v>
      </c>
      <c r="L959" s="521">
        <v>12</v>
      </c>
      <c r="M959" s="522">
        <v>64170</v>
      </c>
      <c r="N959" s="521">
        <v>0</v>
      </c>
      <c r="O959" s="521">
        <v>0</v>
      </c>
      <c r="P959" s="523">
        <v>0</v>
      </c>
    </row>
    <row r="960" spans="1:16" x14ac:dyDescent="0.2">
      <c r="A960" s="518" t="s">
        <v>694</v>
      </c>
      <c r="B960" s="519" t="s">
        <v>2056</v>
      </c>
      <c r="C960" s="519" t="s">
        <v>111</v>
      </c>
      <c r="D960" s="519" t="s">
        <v>696</v>
      </c>
      <c r="E960" s="520">
        <v>7000</v>
      </c>
      <c r="F960" s="498" t="s">
        <v>2654</v>
      </c>
      <c r="G960" s="429" t="s">
        <v>2655</v>
      </c>
      <c r="H960" s="429" t="s">
        <v>712</v>
      </c>
      <c r="I960" s="429" t="s">
        <v>700</v>
      </c>
      <c r="J960" s="519" t="s">
        <v>696</v>
      </c>
      <c r="K960" s="521">
        <v>4</v>
      </c>
      <c r="L960" s="521">
        <v>6</v>
      </c>
      <c r="M960" s="522">
        <v>42233</v>
      </c>
      <c r="N960" s="521">
        <v>2</v>
      </c>
      <c r="O960" s="521">
        <v>6</v>
      </c>
      <c r="P960" s="523">
        <v>42000</v>
      </c>
    </row>
    <row r="961" spans="1:16" ht="22.5" x14ac:dyDescent="0.2">
      <c r="A961" s="518" t="s">
        <v>694</v>
      </c>
      <c r="B961" s="519" t="s">
        <v>2056</v>
      </c>
      <c r="C961" s="519" t="s">
        <v>111</v>
      </c>
      <c r="D961" s="519" t="s">
        <v>696</v>
      </c>
      <c r="E961" s="520">
        <v>4000</v>
      </c>
      <c r="F961" s="498" t="s">
        <v>2656</v>
      </c>
      <c r="G961" s="429" t="s">
        <v>2657</v>
      </c>
      <c r="H961" s="429" t="s">
        <v>828</v>
      </c>
      <c r="I961" s="429" t="s">
        <v>700</v>
      </c>
      <c r="J961" s="519" t="s">
        <v>696</v>
      </c>
      <c r="K961" s="521">
        <v>1</v>
      </c>
      <c r="L961" s="521">
        <v>0</v>
      </c>
      <c r="M961" s="522">
        <v>1600</v>
      </c>
      <c r="N961" s="521">
        <v>1</v>
      </c>
      <c r="O961" s="521">
        <v>2</v>
      </c>
      <c r="P961" s="523">
        <v>8000</v>
      </c>
    </row>
    <row r="962" spans="1:16" x14ac:dyDescent="0.2">
      <c r="A962" s="518" t="s">
        <v>694</v>
      </c>
      <c r="B962" s="519" t="s">
        <v>2056</v>
      </c>
      <c r="C962" s="519" t="s">
        <v>111</v>
      </c>
      <c r="D962" s="519" t="s">
        <v>696</v>
      </c>
      <c r="E962" s="520">
        <v>10000</v>
      </c>
      <c r="F962" s="498" t="s">
        <v>2658</v>
      </c>
      <c r="G962" s="429" t="s">
        <v>2659</v>
      </c>
      <c r="H962" s="429" t="s">
        <v>2165</v>
      </c>
      <c r="I962" s="429" t="s">
        <v>700</v>
      </c>
      <c r="J962" s="519" t="s">
        <v>696</v>
      </c>
      <c r="K962" s="521">
        <v>6</v>
      </c>
      <c r="L962" s="521">
        <v>12</v>
      </c>
      <c r="M962" s="522">
        <v>119503</v>
      </c>
      <c r="N962" s="521">
        <v>2</v>
      </c>
      <c r="O962" s="521">
        <v>6</v>
      </c>
      <c r="P962" s="523">
        <v>59083</v>
      </c>
    </row>
    <row r="963" spans="1:16" ht="22.5" x14ac:dyDescent="0.2">
      <c r="A963" s="518" t="s">
        <v>694</v>
      </c>
      <c r="B963" s="519" t="s">
        <v>2056</v>
      </c>
      <c r="C963" s="519" t="s">
        <v>111</v>
      </c>
      <c r="D963" s="519" t="s">
        <v>718</v>
      </c>
      <c r="E963" s="520">
        <v>2500</v>
      </c>
      <c r="F963" s="498" t="s">
        <v>2660</v>
      </c>
      <c r="G963" s="429" t="s">
        <v>2661</v>
      </c>
      <c r="H963" s="429" t="s">
        <v>751</v>
      </c>
      <c r="I963" s="429" t="s">
        <v>822</v>
      </c>
      <c r="J963" s="519" t="s">
        <v>718</v>
      </c>
      <c r="K963" s="521">
        <v>7</v>
      </c>
      <c r="L963" s="521">
        <v>12</v>
      </c>
      <c r="M963" s="522">
        <v>27583</v>
      </c>
      <c r="N963" s="521">
        <v>1</v>
      </c>
      <c r="O963" s="521">
        <v>2</v>
      </c>
      <c r="P963" s="523">
        <v>5000</v>
      </c>
    </row>
    <row r="964" spans="1:16" x14ac:dyDescent="0.2">
      <c r="A964" s="518" t="s">
        <v>694</v>
      </c>
      <c r="B964" s="519" t="s">
        <v>2056</v>
      </c>
      <c r="C964" s="519" t="s">
        <v>111</v>
      </c>
      <c r="D964" s="519" t="s">
        <v>696</v>
      </c>
      <c r="E964" s="520">
        <v>5000</v>
      </c>
      <c r="F964" s="498" t="s">
        <v>2662</v>
      </c>
      <c r="G964" s="429" t="s">
        <v>2663</v>
      </c>
      <c r="H964" s="429" t="s">
        <v>2165</v>
      </c>
      <c r="I964" s="429" t="s">
        <v>700</v>
      </c>
      <c r="J964" s="519" t="s">
        <v>696</v>
      </c>
      <c r="K964" s="521">
        <v>6</v>
      </c>
      <c r="L964" s="521">
        <v>12</v>
      </c>
      <c r="M964" s="522">
        <v>64337</v>
      </c>
      <c r="N964" s="521">
        <v>2</v>
      </c>
      <c r="O964" s="521">
        <v>6</v>
      </c>
      <c r="P964" s="523">
        <v>30000</v>
      </c>
    </row>
    <row r="965" spans="1:16" x14ac:dyDescent="0.2">
      <c r="A965" s="518" t="s">
        <v>694</v>
      </c>
      <c r="B965" s="519" t="s">
        <v>2056</v>
      </c>
      <c r="C965" s="519" t="s">
        <v>765</v>
      </c>
      <c r="D965" s="519" t="s">
        <v>766</v>
      </c>
      <c r="E965" s="520">
        <v>15600</v>
      </c>
      <c r="F965" s="498" t="s">
        <v>2664</v>
      </c>
      <c r="G965" s="429" t="s">
        <v>2665</v>
      </c>
      <c r="H965" s="429" t="s">
        <v>1217</v>
      </c>
      <c r="I965" s="429" t="s">
        <v>700</v>
      </c>
      <c r="J965" s="519" t="s">
        <v>766</v>
      </c>
      <c r="K965" s="521">
        <v>1</v>
      </c>
      <c r="L965" s="521">
        <v>5</v>
      </c>
      <c r="M965" s="522">
        <v>89250</v>
      </c>
      <c r="N965" s="521">
        <v>0</v>
      </c>
      <c r="O965" s="521">
        <v>0</v>
      </c>
      <c r="P965" s="523">
        <v>0</v>
      </c>
    </row>
    <row r="966" spans="1:16" x14ac:dyDescent="0.2">
      <c r="A966" s="518" t="s">
        <v>694</v>
      </c>
      <c r="B966" s="519" t="s">
        <v>2056</v>
      </c>
      <c r="C966" s="519" t="s">
        <v>111</v>
      </c>
      <c r="D966" s="519" t="s">
        <v>696</v>
      </c>
      <c r="E966" s="520">
        <v>10000</v>
      </c>
      <c r="F966" s="498" t="s">
        <v>2666</v>
      </c>
      <c r="G966" s="429" t="s">
        <v>2667</v>
      </c>
      <c r="H966" s="429" t="s">
        <v>857</v>
      </c>
      <c r="I966" s="429" t="s">
        <v>700</v>
      </c>
      <c r="J966" s="519" t="s">
        <v>696</v>
      </c>
      <c r="K966" s="521">
        <v>2</v>
      </c>
      <c r="L966" s="521">
        <v>2</v>
      </c>
      <c r="M966" s="522">
        <v>20000</v>
      </c>
      <c r="N966" s="521">
        <v>2</v>
      </c>
      <c r="O966" s="521">
        <v>6</v>
      </c>
      <c r="P966" s="523">
        <v>59083</v>
      </c>
    </row>
    <row r="967" spans="1:16" x14ac:dyDescent="0.2">
      <c r="A967" s="518" t="s">
        <v>694</v>
      </c>
      <c r="B967" s="519" t="s">
        <v>2056</v>
      </c>
      <c r="C967" s="519" t="s">
        <v>111</v>
      </c>
      <c r="D967" s="519" t="s">
        <v>723</v>
      </c>
      <c r="E967" s="520">
        <v>3500</v>
      </c>
      <c r="F967" s="498" t="s">
        <v>2668</v>
      </c>
      <c r="G967" s="429" t="s">
        <v>2669</v>
      </c>
      <c r="H967" s="429"/>
      <c r="I967" s="429" t="s">
        <v>726</v>
      </c>
      <c r="J967" s="519" t="s">
        <v>723</v>
      </c>
      <c r="K967" s="521">
        <v>6</v>
      </c>
      <c r="L967" s="521">
        <v>12</v>
      </c>
      <c r="M967" s="522">
        <v>38617</v>
      </c>
      <c r="N967" s="521">
        <v>2</v>
      </c>
      <c r="O967" s="521">
        <v>6</v>
      </c>
      <c r="P967" s="523">
        <v>21000</v>
      </c>
    </row>
    <row r="968" spans="1:16" x14ac:dyDescent="0.2">
      <c r="A968" s="518" t="s">
        <v>694</v>
      </c>
      <c r="B968" s="519" t="s">
        <v>2056</v>
      </c>
      <c r="C968" s="519" t="s">
        <v>111</v>
      </c>
      <c r="D968" s="519" t="s">
        <v>109</v>
      </c>
      <c r="E968" s="520">
        <v>2500</v>
      </c>
      <c r="F968" s="498" t="s">
        <v>2670</v>
      </c>
      <c r="G968" s="429" t="s">
        <v>2671</v>
      </c>
      <c r="H968" s="429"/>
      <c r="I968" s="429"/>
      <c r="J968" s="519" t="s">
        <v>109</v>
      </c>
      <c r="K968" s="521">
        <v>6</v>
      </c>
      <c r="L968" s="521">
        <v>12</v>
      </c>
      <c r="M968" s="522">
        <v>27583</v>
      </c>
      <c r="N968" s="521">
        <v>2</v>
      </c>
      <c r="O968" s="521">
        <v>6</v>
      </c>
      <c r="P968" s="523">
        <v>15000</v>
      </c>
    </row>
    <row r="969" spans="1:16" x14ac:dyDescent="0.2">
      <c r="A969" s="518" t="s">
        <v>694</v>
      </c>
      <c r="B969" s="519" t="s">
        <v>2056</v>
      </c>
      <c r="C969" s="519" t="s">
        <v>111</v>
      </c>
      <c r="D969" s="519" t="s">
        <v>696</v>
      </c>
      <c r="E969" s="520">
        <v>12500</v>
      </c>
      <c r="F969" s="498" t="s">
        <v>2672</v>
      </c>
      <c r="G969" s="429" t="s">
        <v>2673</v>
      </c>
      <c r="H969" s="429" t="s">
        <v>2165</v>
      </c>
      <c r="I969" s="429" t="s">
        <v>700</v>
      </c>
      <c r="J969" s="519" t="s">
        <v>696</v>
      </c>
      <c r="K969" s="521">
        <v>4</v>
      </c>
      <c r="L969" s="521">
        <v>12</v>
      </c>
      <c r="M969" s="522">
        <v>147087</v>
      </c>
      <c r="N969" s="521">
        <v>2</v>
      </c>
      <c r="O969" s="521">
        <v>6</v>
      </c>
      <c r="P969" s="523">
        <v>74083</v>
      </c>
    </row>
    <row r="970" spans="1:16" ht="22.5" x14ac:dyDescent="0.2">
      <c r="A970" s="518" t="s">
        <v>694</v>
      </c>
      <c r="B970" s="519" t="s">
        <v>2056</v>
      </c>
      <c r="C970" s="519" t="s">
        <v>111</v>
      </c>
      <c r="D970" s="519" t="s">
        <v>718</v>
      </c>
      <c r="E970" s="520">
        <v>5000</v>
      </c>
      <c r="F970" s="498" t="s">
        <v>2674</v>
      </c>
      <c r="G970" s="429" t="s">
        <v>2675</v>
      </c>
      <c r="H970" s="429" t="s">
        <v>871</v>
      </c>
      <c r="I970" s="429" t="s">
        <v>2105</v>
      </c>
      <c r="J970" s="519" t="s">
        <v>718</v>
      </c>
      <c r="K970" s="521">
        <v>4</v>
      </c>
      <c r="L970" s="521">
        <v>12</v>
      </c>
      <c r="M970" s="522">
        <v>64337</v>
      </c>
      <c r="N970" s="521">
        <v>2</v>
      </c>
      <c r="O970" s="521">
        <v>6</v>
      </c>
      <c r="P970" s="523">
        <v>30000</v>
      </c>
    </row>
    <row r="971" spans="1:16" x14ac:dyDescent="0.2">
      <c r="A971" s="518" t="s">
        <v>694</v>
      </c>
      <c r="B971" s="519" t="s">
        <v>2056</v>
      </c>
      <c r="C971" s="519" t="s">
        <v>111</v>
      </c>
      <c r="D971" s="519" t="s">
        <v>696</v>
      </c>
      <c r="E971" s="520">
        <v>5500</v>
      </c>
      <c r="F971" s="498" t="s">
        <v>2676</v>
      </c>
      <c r="G971" s="429" t="s">
        <v>2677</v>
      </c>
      <c r="H971" s="429" t="s">
        <v>712</v>
      </c>
      <c r="I971" s="429" t="s">
        <v>700</v>
      </c>
      <c r="J971" s="519" t="s">
        <v>696</v>
      </c>
      <c r="K971" s="521">
        <v>0</v>
      </c>
      <c r="L971" s="521">
        <v>0</v>
      </c>
      <c r="M971" s="522">
        <v>0</v>
      </c>
      <c r="N971" s="521">
        <v>2</v>
      </c>
      <c r="O971" s="521">
        <v>5</v>
      </c>
      <c r="P971" s="523">
        <v>26583</v>
      </c>
    </row>
    <row r="972" spans="1:16" x14ac:dyDescent="0.2">
      <c r="A972" s="518" t="s">
        <v>694</v>
      </c>
      <c r="B972" s="519" t="s">
        <v>2056</v>
      </c>
      <c r="C972" s="519" t="s">
        <v>111</v>
      </c>
      <c r="D972" s="519" t="s">
        <v>696</v>
      </c>
      <c r="E972" s="520">
        <v>10000</v>
      </c>
      <c r="F972" s="498" t="s">
        <v>2678</v>
      </c>
      <c r="G972" s="429" t="s">
        <v>2679</v>
      </c>
      <c r="H972" s="429" t="s">
        <v>712</v>
      </c>
      <c r="I972" s="429" t="s">
        <v>700</v>
      </c>
      <c r="J972" s="519" t="s">
        <v>696</v>
      </c>
      <c r="K972" s="521">
        <v>4</v>
      </c>
      <c r="L972" s="521">
        <v>12</v>
      </c>
      <c r="M972" s="522">
        <v>119503</v>
      </c>
      <c r="N972" s="521">
        <v>2</v>
      </c>
      <c r="O972" s="521">
        <v>6</v>
      </c>
      <c r="P972" s="523">
        <v>59083</v>
      </c>
    </row>
    <row r="973" spans="1:16" x14ac:dyDescent="0.2">
      <c r="A973" s="518" t="s">
        <v>694</v>
      </c>
      <c r="B973" s="519" t="s">
        <v>2056</v>
      </c>
      <c r="C973" s="519" t="s">
        <v>111</v>
      </c>
      <c r="D973" s="519" t="s">
        <v>696</v>
      </c>
      <c r="E973" s="520">
        <v>4500</v>
      </c>
      <c r="F973" s="498" t="s">
        <v>2680</v>
      </c>
      <c r="G973" s="429" t="s">
        <v>2681</v>
      </c>
      <c r="H973" s="429" t="s">
        <v>795</v>
      </c>
      <c r="I973" s="429" t="s">
        <v>700</v>
      </c>
      <c r="J973" s="519" t="s">
        <v>696</v>
      </c>
      <c r="K973" s="521">
        <v>1</v>
      </c>
      <c r="L973" s="521">
        <v>0</v>
      </c>
      <c r="M973" s="522">
        <v>3150</v>
      </c>
      <c r="N973" s="521">
        <v>0</v>
      </c>
      <c r="O973" s="521">
        <v>0</v>
      </c>
      <c r="P973" s="523">
        <v>0</v>
      </c>
    </row>
    <row r="974" spans="1:16" x14ac:dyDescent="0.2">
      <c r="A974" s="518" t="s">
        <v>694</v>
      </c>
      <c r="B974" s="519" t="s">
        <v>2056</v>
      </c>
      <c r="C974" s="519" t="s">
        <v>111</v>
      </c>
      <c r="D974" s="519" t="s">
        <v>696</v>
      </c>
      <c r="E974" s="520">
        <v>5000</v>
      </c>
      <c r="F974" s="498" t="s">
        <v>2682</v>
      </c>
      <c r="G974" s="429" t="s">
        <v>2683</v>
      </c>
      <c r="H974" s="429" t="s">
        <v>2165</v>
      </c>
      <c r="I974" s="429" t="s">
        <v>700</v>
      </c>
      <c r="J974" s="519" t="s">
        <v>696</v>
      </c>
      <c r="K974" s="521">
        <v>6</v>
      </c>
      <c r="L974" s="521">
        <v>12</v>
      </c>
      <c r="M974" s="522">
        <v>64337</v>
      </c>
      <c r="N974" s="521">
        <v>2</v>
      </c>
      <c r="O974" s="521">
        <v>6</v>
      </c>
      <c r="P974" s="523">
        <v>30000</v>
      </c>
    </row>
    <row r="975" spans="1:16" x14ac:dyDescent="0.2">
      <c r="A975" s="518" t="s">
        <v>694</v>
      </c>
      <c r="B975" s="519" t="s">
        <v>2056</v>
      </c>
      <c r="C975" s="519" t="s">
        <v>111</v>
      </c>
      <c r="D975" s="519" t="s">
        <v>696</v>
      </c>
      <c r="E975" s="520">
        <v>5500</v>
      </c>
      <c r="F975" s="498" t="s">
        <v>2684</v>
      </c>
      <c r="G975" s="429" t="s">
        <v>2685</v>
      </c>
      <c r="H975" s="429" t="s">
        <v>712</v>
      </c>
      <c r="I975" s="429" t="s">
        <v>700</v>
      </c>
      <c r="J975" s="519" t="s">
        <v>696</v>
      </c>
      <c r="K975" s="521">
        <v>6</v>
      </c>
      <c r="L975" s="521">
        <v>12</v>
      </c>
      <c r="M975" s="522">
        <v>69853</v>
      </c>
      <c r="N975" s="521">
        <v>2</v>
      </c>
      <c r="O975" s="521">
        <v>6</v>
      </c>
      <c r="P975" s="523">
        <v>33000</v>
      </c>
    </row>
    <row r="976" spans="1:16" x14ac:dyDescent="0.2">
      <c r="A976" s="518" t="s">
        <v>694</v>
      </c>
      <c r="B976" s="519" t="s">
        <v>2056</v>
      </c>
      <c r="C976" s="519" t="s">
        <v>111</v>
      </c>
      <c r="D976" s="519" t="s">
        <v>696</v>
      </c>
      <c r="E976" s="520">
        <v>5500</v>
      </c>
      <c r="F976" s="498" t="s">
        <v>2686</v>
      </c>
      <c r="G976" s="429" t="s">
        <v>2687</v>
      </c>
      <c r="H976" s="429" t="s">
        <v>712</v>
      </c>
      <c r="I976" s="429" t="s">
        <v>700</v>
      </c>
      <c r="J976" s="519" t="s">
        <v>696</v>
      </c>
      <c r="K976" s="521">
        <v>0</v>
      </c>
      <c r="L976" s="521">
        <v>0</v>
      </c>
      <c r="M976" s="522">
        <v>0</v>
      </c>
      <c r="N976" s="521">
        <v>2</v>
      </c>
      <c r="O976" s="521">
        <v>6</v>
      </c>
      <c r="P976" s="523">
        <v>33000</v>
      </c>
    </row>
    <row r="977" spans="1:16" x14ac:dyDescent="0.2">
      <c r="A977" s="518" t="s">
        <v>694</v>
      </c>
      <c r="B977" s="519" t="s">
        <v>2056</v>
      </c>
      <c r="C977" s="519" t="s">
        <v>111</v>
      </c>
      <c r="D977" s="519" t="s">
        <v>696</v>
      </c>
      <c r="E977" s="520">
        <v>12000</v>
      </c>
      <c r="F977" s="498" t="s">
        <v>2688</v>
      </c>
      <c r="G977" s="429" t="s">
        <v>2689</v>
      </c>
      <c r="H977" s="429" t="s">
        <v>712</v>
      </c>
      <c r="I977" s="429" t="s">
        <v>700</v>
      </c>
      <c r="J977" s="519" t="s">
        <v>696</v>
      </c>
      <c r="K977" s="521">
        <v>2</v>
      </c>
      <c r="L977" s="521">
        <v>2</v>
      </c>
      <c r="M977" s="522">
        <v>22800</v>
      </c>
      <c r="N977" s="521">
        <v>0</v>
      </c>
      <c r="O977" s="521">
        <v>0</v>
      </c>
      <c r="P977" s="523">
        <v>0</v>
      </c>
    </row>
    <row r="978" spans="1:16" x14ac:dyDescent="0.2">
      <c r="A978" s="518" t="s">
        <v>694</v>
      </c>
      <c r="B978" s="519" t="s">
        <v>2056</v>
      </c>
      <c r="C978" s="519" t="s">
        <v>111</v>
      </c>
      <c r="D978" s="519" t="s">
        <v>718</v>
      </c>
      <c r="E978" s="520">
        <v>2500</v>
      </c>
      <c r="F978" s="498" t="s">
        <v>2690</v>
      </c>
      <c r="G978" s="429" t="s">
        <v>2691</v>
      </c>
      <c r="H978" s="429" t="s">
        <v>1078</v>
      </c>
      <c r="I978" s="429" t="s">
        <v>734</v>
      </c>
      <c r="J978" s="519" t="s">
        <v>718</v>
      </c>
      <c r="K978" s="521">
        <v>7</v>
      </c>
      <c r="L978" s="521">
        <v>12</v>
      </c>
      <c r="M978" s="522">
        <v>27583</v>
      </c>
      <c r="N978" s="521">
        <v>3</v>
      </c>
      <c r="O978" s="521">
        <v>6</v>
      </c>
      <c r="P978" s="523">
        <v>15000</v>
      </c>
    </row>
    <row r="979" spans="1:16" x14ac:dyDescent="0.2">
      <c r="A979" s="518" t="s">
        <v>694</v>
      </c>
      <c r="B979" s="519" t="s">
        <v>2056</v>
      </c>
      <c r="C979" s="519" t="s">
        <v>765</v>
      </c>
      <c r="D979" s="519" t="s">
        <v>766</v>
      </c>
      <c r="E979" s="520">
        <v>15600</v>
      </c>
      <c r="F979" s="498" t="s">
        <v>2692</v>
      </c>
      <c r="G979" s="429" t="s">
        <v>2693</v>
      </c>
      <c r="H979" s="429" t="s">
        <v>1192</v>
      </c>
      <c r="I979" s="429" t="s">
        <v>700</v>
      </c>
      <c r="J979" s="519" t="s">
        <v>766</v>
      </c>
      <c r="K979" s="521">
        <v>1</v>
      </c>
      <c r="L979" s="521">
        <v>0</v>
      </c>
      <c r="M979" s="522">
        <v>1560</v>
      </c>
      <c r="N979" s="521">
        <v>0</v>
      </c>
      <c r="O979" s="521">
        <v>0</v>
      </c>
      <c r="P979" s="523">
        <v>0</v>
      </c>
    </row>
    <row r="980" spans="1:16" ht="22.5" x14ac:dyDescent="0.2">
      <c r="A980" s="518" t="s">
        <v>694</v>
      </c>
      <c r="B980" s="519" t="s">
        <v>2056</v>
      </c>
      <c r="C980" s="519" t="s">
        <v>111</v>
      </c>
      <c r="D980" s="519" t="s">
        <v>696</v>
      </c>
      <c r="E980" s="520">
        <v>3000</v>
      </c>
      <c r="F980" s="498" t="s">
        <v>2694</v>
      </c>
      <c r="G980" s="429" t="s">
        <v>2695</v>
      </c>
      <c r="H980" s="429" t="s">
        <v>778</v>
      </c>
      <c r="I980" s="429" t="s">
        <v>748</v>
      </c>
      <c r="J980" s="519" t="s">
        <v>696</v>
      </c>
      <c r="K980" s="521">
        <v>6</v>
      </c>
      <c r="L980" s="521">
        <v>12</v>
      </c>
      <c r="M980" s="522">
        <v>33100</v>
      </c>
      <c r="N980" s="521">
        <v>2</v>
      </c>
      <c r="O980" s="521">
        <v>6</v>
      </c>
      <c r="P980" s="523">
        <v>18000</v>
      </c>
    </row>
    <row r="981" spans="1:16" x14ac:dyDescent="0.2">
      <c r="A981" s="518" t="s">
        <v>694</v>
      </c>
      <c r="B981" s="519" t="s">
        <v>2056</v>
      </c>
      <c r="C981" s="519" t="s">
        <v>111</v>
      </c>
      <c r="D981" s="519" t="s">
        <v>696</v>
      </c>
      <c r="E981" s="520">
        <v>5000</v>
      </c>
      <c r="F981" s="498" t="s">
        <v>2696</v>
      </c>
      <c r="G981" s="429" t="s">
        <v>2697</v>
      </c>
      <c r="H981" s="429" t="s">
        <v>2165</v>
      </c>
      <c r="I981" s="429" t="s">
        <v>700</v>
      </c>
      <c r="J981" s="519" t="s">
        <v>696</v>
      </c>
      <c r="K981" s="521">
        <v>7</v>
      </c>
      <c r="L981" s="521">
        <v>12</v>
      </c>
      <c r="M981" s="522">
        <v>64337</v>
      </c>
      <c r="N981" s="521">
        <v>2</v>
      </c>
      <c r="O981" s="521">
        <v>6</v>
      </c>
      <c r="P981" s="523">
        <v>30000</v>
      </c>
    </row>
    <row r="982" spans="1:16" x14ac:dyDescent="0.2">
      <c r="A982" s="518" t="s">
        <v>694</v>
      </c>
      <c r="B982" s="519" t="s">
        <v>2056</v>
      </c>
      <c r="C982" s="519" t="s">
        <v>111</v>
      </c>
      <c r="D982" s="519" t="s">
        <v>696</v>
      </c>
      <c r="E982" s="520">
        <v>8000</v>
      </c>
      <c r="F982" s="498" t="s">
        <v>2698</v>
      </c>
      <c r="G982" s="429" t="s">
        <v>2699</v>
      </c>
      <c r="H982" s="429" t="s">
        <v>712</v>
      </c>
      <c r="I982" s="429" t="s">
        <v>700</v>
      </c>
      <c r="J982" s="519" t="s">
        <v>696</v>
      </c>
      <c r="K982" s="521">
        <v>5</v>
      </c>
      <c r="L982" s="521">
        <v>8</v>
      </c>
      <c r="M982" s="522">
        <v>73170</v>
      </c>
      <c r="N982" s="521">
        <v>0</v>
      </c>
      <c r="O982" s="521">
        <v>0</v>
      </c>
      <c r="P982" s="523">
        <v>0</v>
      </c>
    </row>
    <row r="983" spans="1:16" ht="22.5" x14ac:dyDescent="0.2">
      <c r="A983" s="518" t="s">
        <v>694</v>
      </c>
      <c r="B983" s="519" t="s">
        <v>2056</v>
      </c>
      <c r="C983" s="519" t="s">
        <v>111</v>
      </c>
      <c r="D983" s="519" t="s">
        <v>696</v>
      </c>
      <c r="E983" s="520">
        <v>8000</v>
      </c>
      <c r="F983" s="498" t="s">
        <v>2700</v>
      </c>
      <c r="G983" s="429" t="s">
        <v>2701</v>
      </c>
      <c r="H983" s="429" t="s">
        <v>2702</v>
      </c>
      <c r="I983" s="429" t="s">
        <v>700</v>
      </c>
      <c r="J983" s="519" t="s">
        <v>696</v>
      </c>
      <c r="K983" s="521">
        <v>5</v>
      </c>
      <c r="L983" s="521">
        <v>12</v>
      </c>
      <c r="M983" s="522">
        <v>97437</v>
      </c>
      <c r="N983" s="521">
        <v>2</v>
      </c>
      <c r="O983" s="521">
        <v>6</v>
      </c>
      <c r="P983" s="523">
        <v>48000</v>
      </c>
    </row>
    <row r="984" spans="1:16" x14ac:dyDescent="0.2">
      <c r="A984" s="518" t="s">
        <v>694</v>
      </c>
      <c r="B984" s="519" t="s">
        <v>2056</v>
      </c>
      <c r="C984" s="519" t="s">
        <v>111</v>
      </c>
      <c r="D984" s="519" t="s">
        <v>718</v>
      </c>
      <c r="E984" s="520">
        <v>3000</v>
      </c>
      <c r="F984" s="498" t="s">
        <v>2703</v>
      </c>
      <c r="G984" s="429" t="s">
        <v>2704</v>
      </c>
      <c r="H984" s="429" t="s">
        <v>721</v>
      </c>
      <c r="I984" s="429" t="s">
        <v>1281</v>
      </c>
      <c r="J984" s="519" t="s">
        <v>718</v>
      </c>
      <c r="K984" s="521">
        <v>6</v>
      </c>
      <c r="L984" s="521">
        <v>12</v>
      </c>
      <c r="M984" s="522">
        <v>33100</v>
      </c>
      <c r="N984" s="521">
        <v>2</v>
      </c>
      <c r="O984" s="521">
        <v>6</v>
      </c>
      <c r="P984" s="523">
        <v>18000</v>
      </c>
    </row>
    <row r="985" spans="1:16" x14ac:dyDescent="0.2">
      <c r="A985" s="518" t="s">
        <v>694</v>
      </c>
      <c r="B985" s="519" t="s">
        <v>2056</v>
      </c>
      <c r="C985" s="519" t="s">
        <v>111</v>
      </c>
      <c r="D985" s="519" t="s">
        <v>696</v>
      </c>
      <c r="E985" s="520">
        <v>5000</v>
      </c>
      <c r="F985" s="498" t="s">
        <v>2705</v>
      </c>
      <c r="G985" s="429" t="s">
        <v>2706</v>
      </c>
      <c r="H985" s="429" t="s">
        <v>2165</v>
      </c>
      <c r="I985" s="429" t="s">
        <v>700</v>
      </c>
      <c r="J985" s="519" t="s">
        <v>696</v>
      </c>
      <c r="K985" s="521">
        <v>6</v>
      </c>
      <c r="L985" s="521">
        <v>12</v>
      </c>
      <c r="M985" s="522">
        <v>64337</v>
      </c>
      <c r="N985" s="521">
        <v>2</v>
      </c>
      <c r="O985" s="521">
        <v>6</v>
      </c>
      <c r="P985" s="523">
        <v>30000</v>
      </c>
    </row>
    <row r="986" spans="1:16" x14ac:dyDescent="0.2">
      <c r="A986" s="518" t="s">
        <v>694</v>
      </c>
      <c r="B986" s="519" t="s">
        <v>2056</v>
      </c>
      <c r="C986" s="519" t="s">
        <v>111</v>
      </c>
      <c r="D986" s="519" t="s">
        <v>696</v>
      </c>
      <c r="E986" s="520">
        <v>10000</v>
      </c>
      <c r="F986" s="498" t="s">
        <v>2707</v>
      </c>
      <c r="G986" s="429" t="s">
        <v>2708</v>
      </c>
      <c r="H986" s="429" t="s">
        <v>2165</v>
      </c>
      <c r="I986" s="429" t="s">
        <v>700</v>
      </c>
      <c r="J986" s="519" t="s">
        <v>696</v>
      </c>
      <c r="K986" s="521">
        <v>5</v>
      </c>
      <c r="L986" s="521">
        <v>12</v>
      </c>
      <c r="M986" s="522">
        <v>119503</v>
      </c>
      <c r="N986" s="521">
        <v>2</v>
      </c>
      <c r="O986" s="521">
        <v>6</v>
      </c>
      <c r="P986" s="523">
        <v>59083</v>
      </c>
    </row>
    <row r="987" spans="1:16" x14ac:dyDescent="0.2">
      <c r="A987" s="518" t="s">
        <v>694</v>
      </c>
      <c r="B987" s="519" t="s">
        <v>2056</v>
      </c>
      <c r="C987" s="519" t="s">
        <v>111</v>
      </c>
      <c r="D987" s="519" t="s">
        <v>696</v>
      </c>
      <c r="E987" s="520">
        <v>3000</v>
      </c>
      <c r="F987" s="498" t="s">
        <v>2709</v>
      </c>
      <c r="G987" s="429" t="s">
        <v>2710</v>
      </c>
      <c r="H987" s="429"/>
      <c r="I987" s="429" t="s">
        <v>748</v>
      </c>
      <c r="J987" s="519" t="s">
        <v>696</v>
      </c>
      <c r="K987" s="521">
        <v>4</v>
      </c>
      <c r="L987" s="521">
        <v>12</v>
      </c>
      <c r="M987" s="522">
        <v>33100</v>
      </c>
      <c r="N987" s="521">
        <v>2</v>
      </c>
      <c r="O987" s="521">
        <v>6</v>
      </c>
      <c r="P987" s="523">
        <v>18000</v>
      </c>
    </row>
    <row r="988" spans="1:16" x14ac:dyDescent="0.2">
      <c r="A988" s="518" t="s">
        <v>694</v>
      </c>
      <c r="B988" s="519" t="s">
        <v>2056</v>
      </c>
      <c r="C988" s="519" t="s">
        <v>111</v>
      </c>
      <c r="D988" s="519" t="s">
        <v>696</v>
      </c>
      <c r="E988" s="520">
        <v>13000</v>
      </c>
      <c r="F988" s="498" t="s">
        <v>2711</v>
      </c>
      <c r="G988" s="429" t="s">
        <v>2712</v>
      </c>
      <c r="H988" s="429" t="s">
        <v>712</v>
      </c>
      <c r="I988" s="429" t="s">
        <v>700</v>
      </c>
      <c r="J988" s="519" t="s">
        <v>696</v>
      </c>
      <c r="K988" s="521">
        <v>3</v>
      </c>
      <c r="L988" s="521">
        <v>6</v>
      </c>
      <c r="M988" s="522">
        <v>88037</v>
      </c>
      <c r="N988" s="521">
        <v>2</v>
      </c>
      <c r="O988" s="521">
        <v>6</v>
      </c>
      <c r="P988" s="523">
        <v>77083</v>
      </c>
    </row>
    <row r="989" spans="1:16" x14ac:dyDescent="0.2">
      <c r="A989" s="518" t="s">
        <v>694</v>
      </c>
      <c r="B989" s="519" t="s">
        <v>2056</v>
      </c>
      <c r="C989" s="519" t="s">
        <v>111</v>
      </c>
      <c r="D989" s="519" t="s">
        <v>723</v>
      </c>
      <c r="E989" s="520">
        <v>2500</v>
      </c>
      <c r="F989" s="498" t="s">
        <v>2713</v>
      </c>
      <c r="G989" s="429" t="s">
        <v>2714</v>
      </c>
      <c r="H989" s="429"/>
      <c r="I989" s="429" t="s">
        <v>726</v>
      </c>
      <c r="J989" s="519" t="s">
        <v>723</v>
      </c>
      <c r="K989" s="521">
        <v>7</v>
      </c>
      <c r="L989" s="521">
        <v>12</v>
      </c>
      <c r="M989" s="522">
        <v>27583</v>
      </c>
      <c r="N989" s="521">
        <v>3</v>
      </c>
      <c r="O989" s="521">
        <v>6</v>
      </c>
      <c r="P989" s="523">
        <v>15000</v>
      </c>
    </row>
    <row r="990" spans="1:16" x14ac:dyDescent="0.2">
      <c r="A990" s="518" t="s">
        <v>694</v>
      </c>
      <c r="B990" s="519" t="s">
        <v>2056</v>
      </c>
      <c r="C990" s="519" t="s">
        <v>765</v>
      </c>
      <c r="D990" s="519" t="s">
        <v>766</v>
      </c>
      <c r="E990" s="520">
        <v>15000</v>
      </c>
      <c r="F990" s="498" t="s">
        <v>1489</v>
      </c>
      <c r="G990" s="429" t="s">
        <v>1490</v>
      </c>
      <c r="H990" s="429" t="s">
        <v>712</v>
      </c>
      <c r="I990" s="429" t="s">
        <v>700</v>
      </c>
      <c r="J990" s="519" t="s">
        <v>766</v>
      </c>
      <c r="K990" s="521">
        <v>1</v>
      </c>
      <c r="L990" s="521">
        <v>9</v>
      </c>
      <c r="M990" s="522">
        <v>144670</v>
      </c>
      <c r="N990" s="521">
        <v>1</v>
      </c>
      <c r="O990" s="521">
        <v>6</v>
      </c>
      <c r="P990" s="523">
        <v>89083</v>
      </c>
    </row>
    <row r="991" spans="1:16" ht="22.5" x14ac:dyDescent="0.2">
      <c r="A991" s="518" t="s">
        <v>694</v>
      </c>
      <c r="B991" s="519" t="s">
        <v>2056</v>
      </c>
      <c r="C991" s="519" t="s">
        <v>111</v>
      </c>
      <c r="D991" s="519" t="s">
        <v>718</v>
      </c>
      <c r="E991" s="520">
        <v>2500</v>
      </c>
      <c r="F991" s="498" t="s">
        <v>2715</v>
      </c>
      <c r="G991" s="429" t="s">
        <v>2716</v>
      </c>
      <c r="H991" s="429" t="s">
        <v>2310</v>
      </c>
      <c r="I991" s="429" t="s">
        <v>722</v>
      </c>
      <c r="J991" s="519" t="s">
        <v>718</v>
      </c>
      <c r="K991" s="521">
        <v>7</v>
      </c>
      <c r="L991" s="521">
        <v>12</v>
      </c>
      <c r="M991" s="522">
        <v>27583</v>
      </c>
      <c r="N991" s="521">
        <v>2</v>
      </c>
      <c r="O991" s="521">
        <v>2</v>
      </c>
      <c r="P991" s="523">
        <v>6750</v>
      </c>
    </row>
    <row r="992" spans="1:16" x14ac:dyDescent="0.2">
      <c r="A992" s="518" t="s">
        <v>694</v>
      </c>
      <c r="B992" s="519" t="s">
        <v>2056</v>
      </c>
      <c r="C992" s="519" t="s">
        <v>111</v>
      </c>
      <c r="D992" s="519" t="s">
        <v>696</v>
      </c>
      <c r="E992" s="520">
        <v>10000</v>
      </c>
      <c r="F992" s="498" t="s">
        <v>2717</v>
      </c>
      <c r="G992" s="429" t="s">
        <v>2718</v>
      </c>
      <c r="H992" s="429" t="s">
        <v>712</v>
      </c>
      <c r="I992" s="429" t="s">
        <v>700</v>
      </c>
      <c r="J992" s="519" t="s">
        <v>696</v>
      </c>
      <c r="K992" s="521">
        <v>0</v>
      </c>
      <c r="L992" s="521">
        <v>0</v>
      </c>
      <c r="M992" s="522">
        <v>0</v>
      </c>
      <c r="N992" s="521">
        <v>3</v>
      </c>
      <c r="O992" s="521">
        <v>5</v>
      </c>
      <c r="P992" s="523">
        <v>54416</v>
      </c>
    </row>
    <row r="993" spans="1:16" x14ac:dyDescent="0.2">
      <c r="A993" s="518" t="s">
        <v>694</v>
      </c>
      <c r="B993" s="519" t="s">
        <v>2056</v>
      </c>
      <c r="C993" s="519" t="s">
        <v>111</v>
      </c>
      <c r="D993" s="519" t="s">
        <v>696</v>
      </c>
      <c r="E993" s="520">
        <v>8000</v>
      </c>
      <c r="F993" s="498" t="s">
        <v>2717</v>
      </c>
      <c r="G993" s="429" t="s">
        <v>2718</v>
      </c>
      <c r="H993" s="429" t="s">
        <v>712</v>
      </c>
      <c r="I993" s="429" t="s">
        <v>700</v>
      </c>
      <c r="J993" s="519" t="s">
        <v>696</v>
      </c>
      <c r="K993" s="521">
        <v>6</v>
      </c>
      <c r="L993" s="521">
        <v>12</v>
      </c>
      <c r="M993" s="522">
        <v>97437</v>
      </c>
      <c r="N993" s="521">
        <v>1</v>
      </c>
      <c r="O993" s="521">
        <v>0</v>
      </c>
      <c r="P993" s="523">
        <v>3733</v>
      </c>
    </row>
    <row r="994" spans="1:16" x14ac:dyDescent="0.2">
      <c r="A994" s="518" t="s">
        <v>694</v>
      </c>
      <c r="B994" s="519" t="s">
        <v>2056</v>
      </c>
      <c r="C994" s="519" t="s">
        <v>111</v>
      </c>
      <c r="D994" s="519" t="s">
        <v>696</v>
      </c>
      <c r="E994" s="520">
        <v>5500</v>
      </c>
      <c r="F994" s="498" t="s">
        <v>2719</v>
      </c>
      <c r="G994" s="429" t="s">
        <v>2720</v>
      </c>
      <c r="H994" s="429" t="s">
        <v>712</v>
      </c>
      <c r="I994" s="429" t="s">
        <v>700</v>
      </c>
      <c r="J994" s="519" t="s">
        <v>696</v>
      </c>
      <c r="K994" s="521">
        <v>2</v>
      </c>
      <c r="L994" s="521">
        <v>2</v>
      </c>
      <c r="M994" s="522">
        <v>13383</v>
      </c>
      <c r="N994" s="521">
        <v>0</v>
      </c>
      <c r="O994" s="521">
        <v>0</v>
      </c>
      <c r="P994" s="523">
        <v>0</v>
      </c>
    </row>
    <row r="995" spans="1:16" x14ac:dyDescent="0.2">
      <c r="A995" s="518" t="s">
        <v>694</v>
      </c>
      <c r="B995" s="519" t="s">
        <v>2056</v>
      </c>
      <c r="C995" s="519" t="s">
        <v>111</v>
      </c>
      <c r="D995" s="519" t="s">
        <v>696</v>
      </c>
      <c r="E995" s="520">
        <v>5000</v>
      </c>
      <c r="F995" s="498" t="s">
        <v>2721</v>
      </c>
      <c r="G995" s="429" t="s">
        <v>2722</v>
      </c>
      <c r="H995" s="429" t="s">
        <v>2165</v>
      </c>
      <c r="I995" s="429" t="s">
        <v>700</v>
      </c>
      <c r="J995" s="519" t="s">
        <v>696</v>
      </c>
      <c r="K995" s="521">
        <v>6</v>
      </c>
      <c r="L995" s="521">
        <v>12</v>
      </c>
      <c r="M995" s="522">
        <v>64337</v>
      </c>
      <c r="N995" s="521">
        <v>2</v>
      </c>
      <c r="O995" s="521">
        <v>6</v>
      </c>
      <c r="P995" s="523">
        <v>30000</v>
      </c>
    </row>
    <row r="996" spans="1:16" x14ac:dyDescent="0.2">
      <c r="A996" s="518" t="s">
        <v>694</v>
      </c>
      <c r="B996" s="519" t="s">
        <v>2056</v>
      </c>
      <c r="C996" s="519" t="s">
        <v>765</v>
      </c>
      <c r="D996" s="519" t="s">
        <v>766</v>
      </c>
      <c r="E996" s="520">
        <v>15600</v>
      </c>
      <c r="F996" s="498" t="s">
        <v>2723</v>
      </c>
      <c r="G996" s="429" t="s">
        <v>2724</v>
      </c>
      <c r="H996" s="429"/>
      <c r="I996" s="429" t="s">
        <v>700</v>
      </c>
      <c r="J996" s="519" t="s">
        <v>766</v>
      </c>
      <c r="K996" s="521">
        <v>1</v>
      </c>
      <c r="L996" s="521">
        <v>6</v>
      </c>
      <c r="M996" s="522">
        <v>100690</v>
      </c>
      <c r="N996" s="521">
        <v>1</v>
      </c>
      <c r="O996" s="521">
        <v>6</v>
      </c>
      <c r="P996" s="523">
        <v>92683</v>
      </c>
    </row>
    <row r="997" spans="1:16" x14ac:dyDescent="0.2">
      <c r="A997" s="518" t="s">
        <v>694</v>
      </c>
      <c r="B997" s="519" t="s">
        <v>2056</v>
      </c>
      <c r="C997" s="519" t="s">
        <v>111</v>
      </c>
      <c r="D997" s="519" t="s">
        <v>696</v>
      </c>
      <c r="E997" s="520">
        <v>5000</v>
      </c>
      <c r="F997" s="498" t="s">
        <v>2725</v>
      </c>
      <c r="G997" s="429" t="s">
        <v>2726</v>
      </c>
      <c r="H997" s="429" t="s">
        <v>2165</v>
      </c>
      <c r="I997" s="429" t="s">
        <v>700</v>
      </c>
      <c r="J997" s="519" t="s">
        <v>696</v>
      </c>
      <c r="K997" s="521">
        <v>6</v>
      </c>
      <c r="L997" s="521">
        <v>12</v>
      </c>
      <c r="M997" s="522">
        <v>64337</v>
      </c>
      <c r="N997" s="521">
        <v>2</v>
      </c>
      <c r="O997" s="521">
        <v>6</v>
      </c>
      <c r="P997" s="523">
        <v>30000</v>
      </c>
    </row>
    <row r="998" spans="1:16" x14ac:dyDescent="0.2">
      <c r="A998" s="518" t="s">
        <v>694</v>
      </c>
      <c r="B998" s="519" t="s">
        <v>2056</v>
      </c>
      <c r="C998" s="519" t="s">
        <v>111</v>
      </c>
      <c r="D998" s="519" t="s">
        <v>723</v>
      </c>
      <c r="E998" s="520">
        <v>3000</v>
      </c>
      <c r="F998" s="498" t="s">
        <v>2727</v>
      </c>
      <c r="G998" s="429" t="s">
        <v>2728</v>
      </c>
      <c r="H998" s="429"/>
      <c r="I998" s="429" t="s">
        <v>726</v>
      </c>
      <c r="J998" s="519" t="s">
        <v>723</v>
      </c>
      <c r="K998" s="521">
        <v>3</v>
      </c>
      <c r="L998" s="521">
        <v>6</v>
      </c>
      <c r="M998" s="522">
        <v>18300</v>
      </c>
      <c r="N998" s="521">
        <v>2</v>
      </c>
      <c r="O998" s="521">
        <v>6</v>
      </c>
      <c r="P998" s="523">
        <v>18000</v>
      </c>
    </row>
    <row r="999" spans="1:16" x14ac:dyDescent="0.2">
      <c r="A999" s="518" t="s">
        <v>694</v>
      </c>
      <c r="B999" s="519" t="s">
        <v>2056</v>
      </c>
      <c r="C999" s="519" t="s">
        <v>765</v>
      </c>
      <c r="D999" s="519" t="s">
        <v>766</v>
      </c>
      <c r="E999" s="520">
        <v>15600</v>
      </c>
      <c r="F999" s="498" t="s">
        <v>2729</v>
      </c>
      <c r="G999" s="429" t="s">
        <v>2730</v>
      </c>
      <c r="H999" s="429" t="s">
        <v>712</v>
      </c>
      <c r="I999" s="429" t="s">
        <v>700</v>
      </c>
      <c r="J999" s="519" t="s">
        <v>766</v>
      </c>
      <c r="K999" s="521">
        <v>0</v>
      </c>
      <c r="L999" s="521">
        <v>0</v>
      </c>
      <c r="M999" s="522">
        <v>0</v>
      </c>
      <c r="N999" s="521">
        <v>1</v>
      </c>
      <c r="O999" s="521">
        <v>3</v>
      </c>
      <c r="P999" s="523">
        <v>56803</v>
      </c>
    </row>
    <row r="1000" spans="1:16" x14ac:dyDescent="0.2">
      <c r="A1000" s="518" t="s">
        <v>694</v>
      </c>
      <c r="B1000" s="519" t="s">
        <v>2056</v>
      </c>
      <c r="C1000" s="519" t="s">
        <v>111</v>
      </c>
      <c r="D1000" s="519" t="s">
        <v>696</v>
      </c>
      <c r="E1000" s="520">
        <v>3500</v>
      </c>
      <c r="F1000" s="498" t="s">
        <v>2731</v>
      </c>
      <c r="G1000" s="429" t="s">
        <v>2732</v>
      </c>
      <c r="H1000" s="429" t="s">
        <v>894</v>
      </c>
      <c r="I1000" s="429" t="s">
        <v>700</v>
      </c>
      <c r="J1000" s="519" t="s">
        <v>696</v>
      </c>
      <c r="K1000" s="521">
        <v>6</v>
      </c>
      <c r="L1000" s="521">
        <v>12</v>
      </c>
      <c r="M1000" s="522">
        <v>38617</v>
      </c>
      <c r="N1000" s="521">
        <v>2</v>
      </c>
      <c r="O1000" s="521">
        <v>6</v>
      </c>
      <c r="P1000" s="523">
        <v>21000</v>
      </c>
    </row>
    <row r="1001" spans="1:16" ht="22.5" x14ac:dyDescent="0.2">
      <c r="A1001" s="518" t="s">
        <v>694</v>
      </c>
      <c r="B1001" s="519" t="s">
        <v>2056</v>
      </c>
      <c r="C1001" s="519" t="s">
        <v>111</v>
      </c>
      <c r="D1001" s="519" t="s">
        <v>696</v>
      </c>
      <c r="E1001" s="520">
        <v>7000</v>
      </c>
      <c r="F1001" s="498" t="s">
        <v>2733</v>
      </c>
      <c r="G1001" s="429" t="s">
        <v>2734</v>
      </c>
      <c r="H1001" s="429" t="s">
        <v>778</v>
      </c>
      <c r="I1001" s="429" t="s">
        <v>700</v>
      </c>
      <c r="J1001" s="519" t="s">
        <v>696</v>
      </c>
      <c r="K1001" s="521">
        <v>6</v>
      </c>
      <c r="L1001" s="521">
        <v>12</v>
      </c>
      <c r="M1001" s="522">
        <v>86403</v>
      </c>
      <c r="N1001" s="521">
        <v>2</v>
      </c>
      <c r="O1001" s="521">
        <v>6</v>
      </c>
      <c r="P1001" s="523">
        <v>42000</v>
      </c>
    </row>
    <row r="1002" spans="1:16" x14ac:dyDescent="0.2">
      <c r="A1002" s="518" t="s">
        <v>694</v>
      </c>
      <c r="B1002" s="519" t="s">
        <v>2056</v>
      </c>
      <c r="C1002" s="519" t="s">
        <v>111</v>
      </c>
      <c r="D1002" s="519" t="s">
        <v>696</v>
      </c>
      <c r="E1002" s="520">
        <v>5000</v>
      </c>
      <c r="F1002" s="498" t="s">
        <v>2735</v>
      </c>
      <c r="G1002" s="429" t="s">
        <v>2736</v>
      </c>
      <c r="H1002" s="429" t="s">
        <v>2165</v>
      </c>
      <c r="I1002" s="429" t="s">
        <v>700</v>
      </c>
      <c r="J1002" s="519" t="s">
        <v>696</v>
      </c>
      <c r="K1002" s="521">
        <v>6</v>
      </c>
      <c r="L1002" s="521">
        <v>12</v>
      </c>
      <c r="M1002" s="522">
        <v>64337</v>
      </c>
      <c r="N1002" s="521">
        <v>2</v>
      </c>
      <c r="O1002" s="521">
        <v>6</v>
      </c>
      <c r="P1002" s="523">
        <v>30000</v>
      </c>
    </row>
    <row r="1003" spans="1:16" x14ac:dyDescent="0.2">
      <c r="A1003" s="518" t="s">
        <v>694</v>
      </c>
      <c r="B1003" s="519" t="s">
        <v>2056</v>
      </c>
      <c r="C1003" s="519" t="s">
        <v>111</v>
      </c>
      <c r="D1003" s="519" t="s">
        <v>696</v>
      </c>
      <c r="E1003" s="520">
        <v>6000</v>
      </c>
      <c r="F1003" s="498" t="s">
        <v>2737</v>
      </c>
      <c r="G1003" s="429" t="s">
        <v>2738</v>
      </c>
      <c r="H1003" s="429" t="s">
        <v>712</v>
      </c>
      <c r="I1003" s="429" t="s">
        <v>700</v>
      </c>
      <c r="J1003" s="519" t="s">
        <v>696</v>
      </c>
      <c r="K1003" s="521">
        <v>1</v>
      </c>
      <c r="L1003" s="521">
        <v>3</v>
      </c>
      <c r="M1003" s="522">
        <v>18000</v>
      </c>
      <c r="N1003" s="521">
        <v>0</v>
      </c>
      <c r="O1003" s="521">
        <v>0</v>
      </c>
      <c r="P1003" s="523">
        <v>0</v>
      </c>
    </row>
    <row r="1004" spans="1:16" x14ac:dyDescent="0.2">
      <c r="A1004" s="518" t="s">
        <v>694</v>
      </c>
      <c r="B1004" s="519" t="s">
        <v>2056</v>
      </c>
      <c r="C1004" s="519" t="s">
        <v>111</v>
      </c>
      <c r="D1004" s="519" t="s">
        <v>696</v>
      </c>
      <c r="E1004" s="520">
        <v>8000</v>
      </c>
      <c r="F1004" s="498" t="s">
        <v>2739</v>
      </c>
      <c r="G1004" s="429" t="s">
        <v>2740</v>
      </c>
      <c r="H1004" s="429" t="s">
        <v>712</v>
      </c>
      <c r="I1004" s="429" t="s">
        <v>700</v>
      </c>
      <c r="J1004" s="519" t="s">
        <v>696</v>
      </c>
      <c r="K1004" s="521">
        <v>6</v>
      </c>
      <c r="L1004" s="521">
        <v>12</v>
      </c>
      <c r="M1004" s="522">
        <v>97437</v>
      </c>
      <c r="N1004" s="521">
        <v>0</v>
      </c>
      <c r="O1004" s="521">
        <v>0</v>
      </c>
      <c r="P1004" s="523">
        <v>0</v>
      </c>
    </row>
    <row r="1005" spans="1:16" x14ac:dyDescent="0.2">
      <c r="A1005" s="518" t="s">
        <v>694</v>
      </c>
      <c r="B1005" s="519" t="s">
        <v>2056</v>
      </c>
      <c r="C1005" s="519" t="s">
        <v>111</v>
      </c>
      <c r="D1005" s="519" t="s">
        <v>696</v>
      </c>
      <c r="E1005" s="520">
        <v>5000</v>
      </c>
      <c r="F1005" s="498" t="s">
        <v>2741</v>
      </c>
      <c r="G1005" s="429" t="s">
        <v>2742</v>
      </c>
      <c r="H1005" s="429" t="s">
        <v>2165</v>
      </c>
      <c r="I1005" s="429" t="s">
        <v>700</v>
      </c>
      <c r="J1005" s="519" t="s">
        <v>696</v>
      </c>
      <c r="K1005" s="521">
        <v>6</v>
      </c>
      <c r="L1005" s="521">
        <v>12</v>
      </c>
      <c r="M1005" s="522">
        <v>64337</v>
      </c>
      <c r="N1005" s="521">
        <v>3</v>
      </c>
      <c r="O1005" s="521">
        <v>6</v>
      </c>
      <c r="P1005" s="523">
        <v>30000</v>
      </c>
    </row>
    <row r="1006" spans="1:16" x14ac:dyDescent="0.2">
      <c r="A1006" s="518" t="s">
        <v>694</v>
      </c>
      <c r="B1006" s="519" t="s">
        <v>2056</v>
      </c>
      <c r="C1006" s="519" t="s">
        <v>111</v>
      </c>
      <c r="D1006" s="519" t="s">
        <v>696</v>
      </c>
      <c r="E1006" s="520">
        <v>13500</v>
      </c>
      <c r="F1006" s="498" t="s">
        <v>2743</v>
      </c>
      <c r="G1006" s="429" t="s">
        <v>2744</v>
      </c>
      <c r="H1006" s="429" t="s">
        <v>2165</v>
      </c>
      <c r="I1006" s="429" t="s">
        <v>700</v>
      </c>
      <c r="J1006" s="519" t="s">
        <v>696</v>
      </c>
      <c r="K1006" s="521">
        <v>7</v>
      </c>
      <c r="L1006" s="521">
        <v>12</v>
      </c>
      <c r="M1006" s="522">
        <v>158120</v>
      </c>
      <c r="N1006" s="521">
        <v>2</v>
      </c>
      <c r="O1006" s="521">
        <v>6</v>
      </c>
      <c r="P1006" s="523">
        <v>80083</v>
      </c>
    </row>
    <row r="1007" spans="1:16" x14ac:dyDescent="0.2">
      <c r="A1007" s="518" t="s">
        <v>694</v>
      </c>
      <c r="B1007" s="519" t="s">
        <v>2056</v>
      </c>
      <c r="C1007" s="519" t="s">
        <v>111</v>
      </c>
      <c r="D1007" s="519" t="s">
        <v>696</v>
      </c>
      <c r="E1007" s="520">
        <v>10000</v>
      </c>
      <c r="F1007" s="498" t="s">
        <v>2745</v>
      </c>
      <c r="G1007" s="429" t="s">
        <v>2746</v>
      </c>
      <c r="H1007" s="429" t="s">
        <v>769</v>
      </c>
      <c r="I1007" s="429" t="s">
        <v>700</v>
      </c>
      <c r="J1007" s="519" t="s">
        <v>696</v>
      </c>
      <c r="K1007" s="521">
        <v>3</v>
      </c>
      <c r="L1007" s="521">
        <v>8</v>
      </c>
      <c r="M1007" s="522">
        <v>89503</v>
      </c>
      <c r="N1007" s="521">
        <v>1</v>
      </c>
      <c r="O1007" s="521">
        <v>6</v>
      </c>
      <c r="P1007" s="523">
        <v>59083</v>
      </c>
    </row>
    <row r="1008" spans="1:16" ht="22.5" x14ac:dyDescent="0.2">
      <c r="A1008" s="518" t="s">
        <v>694</v>
      </c>
      <c r="B1008" s="519" t="s">
        <v>2056</v>
      </c>
      <c r="C1008" s="519" t="s">
        <v>765</v>
      </c>
      <c r="D1008" s="519" t="s">
        <v>766</v>
      </c>
      <c r="E1008" s="520">
        <v>15600</v>
      </c>
      <c r="F1008" s="498" t="s">
        <v>1538</v>
      </c>
      <c r="G1008" s="429" t="s">
        <v>1539</v>
      </c>
      <c r="H1008" s="429" t="s">
        <v>1540</v>
      </c>
      <c r="I1008" s="429" t="s">
        <v>700</v>
      </c>
      <c r="J1008" s="519" t="s">
        <v>766</v>
      </c>
      <c r="K1008" s="521">
        <v>1</v>
      </c>
      <c r="L1008" s="521">
        <v>4</v>
      </c>
      <c r="M1008" s="522">
        <v>74690</v>
      </c>
      <c r="N1008" s="521">
        <v>1</v>
      </c>
      <c r="O1008" s="521">
        <v>6</v>
      </c>
      <c r="P1008" s="523">
        <v>92683</v>
      </c>
    </row>
    <row r="1009" spans="1:16" ht="22.5" x14ac:dyDescent="0.2">
      <c r="A1009" s="518" t="s">
        <v>694</v>
      </c>
      <c r="B1009" s="519" t="s">
        <v>2056</v>
      </c>
      <c r="C1009" s="519" t="s">
        <v>765</v>
      </c>
      <c r="D1009" s="519" t="s">
        <v>766</v>
      </c>
      <c r="E1009" s="520">
        <v>15600</v>
      </c>
      <c r="F1009" s="498" t="s">
        <v>1538</v>
      </c>
      <c r="G1009" s="429" t="s">
        <v>1539</v>
      </c>
      <c r="H1009" s="429" t="s">
        <v>1540</v>
      </c>
      <c r="I1009" s="429" t="s">
        <v>700</v>
      </c>
      <c r="J1009" s="519" t="s">
        <v>766</v>
      </c>
      <c r="K1009" s="521">
        <v>1</v>
      </c>
      <c r="L1009" s="521">
        <v>4</v>
      </c>
      <c r="M1009" s="522">
        <v>80410</v>
      </c>
      <c r="N1009" s="521">
        <v>0</v>
      </c>
      <c r="O1009" s="521">
        <v>0</v>
      </c>
      <c r="P1009" s="523">
        <v>0</v>
      </c>
    </row>
    <row r="1010" spans="1:16" x14ac:dyDescent="0.2">
      <c r="A1010" s="518" t="s">
        <v>694</v>
      </c>
      <c r="B1010" s="519" t="s">
        <v>2056</v>
      </c>
      <c r="C1010" s="519" t="s">
        <v>765</v>
      </c>
      <c r="D1010" s="519" t="s">
        <v>766</v>
      </c>
      <c r="E1010" s="520">
        <v>15600</v>
      </c>
      <c r="F1010" s="498" t="s">
        <v>2747</v>
      </c>
      <c r="G1010" s="429" t="s">
        <v>2748</v>
      </c>
      <c r="H1010" s="429"/>
      <c r="I1010" s="429"/>
      <c r="J1010" s="519" t="s">
        <v>766</v>
      </c>
      <c r="K1010" s="521">
        <v>0</v>
      </c>
      <c r="L1010" s="521">
        <v>0</v>
      </c>
      <c r="M1010" s="522">
        <v>0</v>
      </c>
      <c r="N1010" s="521">
        <v>1</v>
      </c>
      <c r="O1010" s="521">
        <v>6</v>
      </c>
      <c r="P1010" s="523">
        <v>92683</v>
      </c>
    </row>
    <row r="1011" spans="1:16" x14ac:dyDescent="0.2">
      <c r="A1011" s="518" t="s">
        <v>694</v>
      </c>
      <c r="B1011" s="519" t="s">
        <v>2056</v>
      </c>
      <c r="C1011" s="519" t="s">
        <v>765</v>
      </c>
      <c r="D1011" s="519" t="s">
        <v>766</v>
      </c>
      <c r="E1011" s="520">
        <v>15600</v>
      </c>
      <c r="F1011" s="498" t="s">
        <v>2749</v>
      </c>
      <c r="G1011" s="429" t="s">
        <v>2750</v>
      </c>
      <c r="H1011" s="429"/>
      <c r="I1011" s="429"/>
      <c r="J1011" s="519" t="s">
        <v>766</v>
      </c>
      <c r="K1011" s="521">
        <v>1</v>
      </c>
      <c r="L1011" s="521">
        <v>1</v>
      </c>
      <c r="M1011" s="522">
        <v>20280</v>
      </c>
      <c r="N1011" s="521">
        <v>1</v>
      </c>
      <c r="O1011" s="521">
        <v>6</v>
      </c>
      <c r="P1011" s="523">
        <v>92683</v>
      </c>
    </row>
    <row r="1012" spans="1:16" x14ac:dyDescent="0.2">
      <c r="A1012" s="518" t="s">
        <v>694</v>
      </c>
      <c r="B1012" s="519" t="s">
        <v>2056</v>
      </c>
      <c r="C1012" s="519" t="s">
        <v>111</v>
      </c>
      <c r="D1012" s="519" t="s">
        <v>696</v>
      </c>
      <c r="E1012" s="520">
        <v>5000</v>
      </c>
      <c r="F1012" s="498" t="s">
        <v>2751</v>
      </c>
      <c r="G1012" s="429" t="s">
        <v>2752</v>
      </c>
      <c r="H1012" s="429" t="s">
        <v>2165</v>
      </c>
      <c r="I1012" s="429" t="s">
        <v>700</v>
      </c>
      <c r="J1012" s="519" t="s">
        <v>696</v>
      </c>
      <c r="K1012" s="521">
        <v>6</v>
      </c>
      <c r="L1012" s="521">
        <v>12</v>
      </c>
      <c r="M1012" s="522">
        <v>64337</v>
      </c>
      <c r="N1012" s="521">
        <v>2</v>
      </c>
      <c r="O1012" s="521">
        <v>2</v>
      </c>
      <c r="P1012" s="523">
        <v>10000</v>
      </c>
    </row>
    <row r="1013" spans="1:16" x14ac:dyDescent="0.2">
      <c r="A1013" s="518" t="s">
        <v>694</v>
      </c>
      <c r="B1013" s="519" t="s">
        <v>2056</v>
      </c>
      <c r="C1013" s="519" t="s">
        <v>111</v>
      </c>
      <c r="D1013" s="519" t="s">
        <v>696</v>
      </c>
      <c r="E1013" s="520">
        <v>5500</v>
      </c>
      <c r="F1013" s="498" t="s">
        <v>2130</v>
      </c>
      <c r="G1013" s="429" t="s">
        <v>2131</v>
      </c>
      <c r="H1013" s="429" t="s">
        <v>703</v>
      </c>
      <c r="I1013" s="429" t="s">
        <v>700</v>
      </c>
      <c r="J1013" s="519" t="s">
        <v>696</v>
      </c>
      <c r="K1013" s="521">
        <v>0</v>
      </c>
      <c r="L1013" s="521">
        <v>0</v>
      </c>
      <c r="M1013" s="522">
        <v>0</v>
      </c>
      <c r="N1013" s="521">
        <v>2</v>
      </c>
      <c r="O1013" s="521">
        <v>4</v>
      </c>
      <c r="P1013" s="523">
        <v>21633</v>
      </c>
    </row>
    <row r="1014" spans="1:16" x14ac:dyDescent="0.2">
      <c r="A1014" s="518" t="s">
        <v>694</v>
      </c>
      <c r="B1014" s="519" t="s">
        <v>2056</v>
      </c>
      <c r="C1014" s="519" t="s">
        <v>111</v>
      </c>
      <c r="D1014" s="519" t="s">
        <v>723</v>
      </c>
      <c r="E1014" s="520">
        <v>4000</v>
      </c>
      <c r="F1014" s="498" t="s">
        <v>2753</v>
      </c>
      <c r="G1014" s="429" t="s">
        <v>2754</v>
      </c>
      <c r="H1014" s="429"/>
      <c r="I1014" s="429" t="s">
        <v>726</v>
      </c>
      <c r="J1014" s="519" t="s">
        <v>723</v>
      </c>
      <c r="K1014" s="521">
        <v>6</v>
      </c>
      <c r="L1014" s="521">
        <v>10</v>
      </c>
      <c r="M1014" s="522">
        <v>41867</v>
      </c>
      <c r="N1014" s="521">
        <v>2</v>
      </c>
      <c r="O1014" s="521">
        <v>6</v>
      </c>
      <c r="P1014" s="523">
        <v>24000</v>
      </c>
    </row>
    <row r="1015" spans="1:16" ht="22.5" x14ac:dyDescent="0.2">
      <c r="A1015" s="518" t="s">
        <v>694</v>
      </c>
      <c r="B1015" s="519" t="s">
        <v>2056</v>
      </c>
      <c r="C1015" s="519" t="s">
        <v>111</v>
      </c>
      <c r="D1015" s="519" t="s">
        <v>696</v>
      </c>
      <c r="E1015" s="520">
        <v>5500</v>
      </c>
      <c r="F1015" s="498" t="s">
        <v>2755</v>
      </c>
      <c r="G1015" s="429" t="s">
        <v>2756</v>
      </c>
      <c r="H1015" s="429" t="s">
        <v>1482</v>
      </c>
      <c r="I1015" s="429" t="s">
        <v>748</v>
      </c>
      <c r="J1015" s="519" t="s">
        <v>696</v>
      </c>
      <c r="K1015" s="521">
        <v>2</v>
      </c>
      <c r="L1015" s="521">
        <v>2</v>
      </c>
      <c r="M1015" s="522">
        <v>10817</v>
      </c>
      <c r="N1015" s="521">
        <v>3</v>
      </c>
      <c r="O1015" s="521">
        <v>6</v>
      </c>
      <c r="P1015" s="523">
        <v>33000</v>
      </c>
    </row>
    <row r="1016" spans="1:16" x14ac:dyDescent="0.2">
      <c r="A1016" s="518" t="s">
        <v>694</v>
      </c>
      <c r="B1016" s="519" t="s">
        <v>2056</v>
      </c>
      <c r="C1016" s="519" t="s">
        <v>765</v>
      </c>
      <c r="D1016" s="519" t="s">
        <v>766</v>
      </c>
      <c r="E1016" s="520">
        <v>15600</v>
      </c>
      <c r="F1016" s="498" t="s">
        <v>1570</v>
      </c>
      <c r="G1016" s="429" t="s">
        <v>1571</v>
      </c>
      <c r="H1016" s="429" t="s">
        <v>712</v>
      </c>
      <c r="I1016" s="429" t="s">
        <v>700</v>
      </c>
      <c r="J1016" s="519" t="s">
        <v>766</v>
      </c>
      <c r="K1016" s="521">
        <v>1</v>
      </c>
      <c r="L1016" s="521">
        <v>1</v>
      </c>
      <c r="M1016" s="522">
        <v>14040</v>
      </c>
      <c r="N1016" s="521">
        <v>1</v>
      </c>
      <c r="O1016" s="521">
        <v>6</v>
      </c>
      <c r="P1016" s="523">
        <v>92683</v>
      </c>
    </row>
    <row r="1017" spans="1:16" x14ac:dyDescent="0.2">
      <c r="A1017" s="518" t="s">
        <v>694</v>
      </c>
      <c r="B1017" s="519" t="s">
        <v>2056</v>
      </c>
      <c r="C1017" s="519" t="s">
        <v>111</v>
      </c>
      <c r="D1017" s="519" t="s">
        <v>696</v>
      </c>
      <c r="E1017" s="520">
        <v>5000</v>
      </c>
      <c r="F1017" s="498" t="s">
        <v>2757</v>
      </c>
      <c r="G1017" s="429" t="s">
        <v>2758</v>
      </c>
      <c r="H1017" s="429" t="s">
        <v>2165</v>
      </c>
      <c r="I1017" s="429" t="s">
        <v>700</v>
      </c>
      <c r="J1017" s="519" t="s">
        <v>696</v>
      </c>
      <c r="K1017" s="521">
        <v>6</v>
      </c>
      <c r="L1017" s="521">
        <v>12</v>
      </c>
      <c r="M1017" s="522">
        <v>64337</v>
      </c>
      <c r="N1017" s="521">
        <v>2</v>
      </c>
      <c r="O1017" s="521">
        <v>6</v>
      </c>
      <c r="P1017" s="523">
        <v>30000</v>
      </c>
    </row>
    <row r="1018" spans="1:16" x14ac:dyDescent="0.2">
      <c r="A1018" s="518" t="s">
        <v>694</v>
      </c>
      <c r="B1018" s="519" t="s">
        <v>2056</v>
      </c>
      <c r="C1018" s="519" t="s">
        <v>111</v>
      </c>
      <c r="D1018" s="519" t="s">
        <v>696</v>
      </c>
      <c r="E1018" s="520">
        <v>6500</v>
      </c>
      <c r="F1018" s="498" t="s">
        <v>2759</v>
      </c>
      <c r="G1018" s="429" t="s">
        <v>2760</v>
      </c>
      <c r="H1018" s="429" t="s">
        <v>712</v>
      </c>
      <c r="I1018" s="429" t="s">
        <v>700</v>
      </c>
      <c r="J1018" s="519" t="s">
        <v>696</v>
      </c>
      <c r="K1018" s="521">
        <v>1</v>
      </c>
      <c r="L1018" s="521">
        <v>0</v>
      </c>
      <c r="M1018" s="522">
        <v>3900</v>
      </c>
      <c r="N1018" s="521">
        <v>0</v>
      </c>
      <c r="O1018" s="521">
        <v>0</v>
      </c>
      <c r="P1018" s="523">
        <v>0</v>
      </c>
    </row>
    <row r="1019" spans="1:16" x14ac:dyDescent="0.2">
      <c r="A1019" s="518" t="s">
        <v>694</v>
      </c>
      <c r="B1019" s="519" t="s">
        <v>2056</v>
      </c>
      <c r="C1019" s="519" t="s">
        <v>111</v>
      </c>
      <c r="D1019" s="519" t="s">
        <v>696</v>
      </c>
      <c r="E1019" s="520">
        <v>8000</v>
      </c>
      <c r="F1019" s="498" t="s">
        <v>2761</v>
      </c>
      <c r="G1019" s="429" t="s">
        <v>2762</v>
      </c>
      <c r="H1019" s="429" t="s">
        <v>712</v>
      </c>
      <c r="I1019" s="429" t="s">
        <v>700</v>
      </c>
      <c r="J1019" s="519" t="s">
        <v>696</v>
      </c>
      <c r="K1019" s="521">
        <v>6</v>
      </c>
      <c r="L1019" s="521">
        <v>12</v>
      </c>
      <c r="M1019" s="522">
        <v>97437</v>
      </c>
      <c r="N1019" s="521">
        <v>2</v>
      </c>
      <c r="O1019" s="521">
        <v>6</v>
      </c>
      <c r="P1019" s="523">
        <v>48000</v>
      </c>
    </row>
    <row r="1020" spans="1:16" x14ac:dyDescent="0.2">
      <c r="A1020" s="518" t="s">
        <v>694</v>
      </c>
      <c r="B1020" s="519" t="s">
        <v>2056</v>
      </c>
      <c r="C1020" s="519" t="s">
        <v>765</v>
      </c>
      <c r="D1020" s="519" t="s">
        <v>766</v>
      </c>
      <c r="E1020" s="520">
        <v>15600</v>
      </c>
      <c r="F1020" s="498" t="s">
        <v>2763</v>
      </c>
      <c r="G1020" s="429" t="s">
        <v>2764</v>
      </c>
      <c r="H1020" s="429"/>
      <c r="I1020" s="429"/>
      <c r="J1020" s="519" t="s">
        <v>766</v>
      </c>
      <c r="K1020" s="521">
        <v>1</v>
      </c>
      <c r="L1020" s="521">
        <v>0</v>
      </c>
      <c r="M1020" s="522">
        <v>2600</v>
      </c>
      <c r="N1020" s="521">
        <v>1</v>
      </c>
      <c r="O1020" s="521">
        <v>2</v>
      </c>
      <c r="P1020" s="523">
        <v>35880</v>
      </c>
    </row>
    <row r="1021" spans="1:16" x14ac:dyDescent="0.2">
      <c r="A1021" s="518" t="s">
        <v>694</v>
      </c>
      <c r="B1021" s="519" t="s">
        <v>2056</v>
      </c>
      <c r="C1021" s="519" t="s">
        <v>111</v>
      </c>
      <c r="D1021" s="519" t="s">
        <v>723</v>
      </c>
      <c r="E1021" s="520">
        <v>3500</v>
      </c>
      <c r="F1021" s="498" t="s">
        <v>2765</v>
      </c>
      <c r="G1021" s="429" t="s">
        <v>2766</v>
      </c>
      <c r="H1021" s="429"/>
      <c r="I1021" s="429" t="s">
        <v>726</v>
      </c>
      <c r="J1021" s="519" t="s">
        <v>723</v>
      </c>
      <c r="K1021" s="521">
        <v>1</v>
      </c>
      <c r="L1021" s="521">
        <v>0</v>
      </c>
      <c r="M1021" s="522">
        <v>700</v>
      </c>
      <c r="N1021" s="521">
        <v>0</v>
      </c>
      <c r="O1021" s="521">
        <v>0</v>
      </c>
      <c r="P1021" s="523">
        <v>0</v>
      </c>
    </row>
    <row r="1022" spans="1:16" x14ac:dyDescent="0.2">
      <c r="A1022" s="518" t="s">
        <v>694</v>
      </c>
      <c r="B1022" s="519" t="s">
        <v>2056</v>
      </c>
      <c r="C1022" s="519" t="s">
        <v>111</v>
      </c>
      <c r="D1022" s="519" t="s">
        <v>696</v>
      </c>
      <c r="E1022" s="520">
        <v>9000</v>
      </c>
      <c r="F1022" s="498" t="s">
        <v>2767</v>
      </c>
      <c r="G1022" s="429" t="s">
        <v>2768</v>
      </c>
      <c r="H1022" s="429" t="s">
        <v>703</v>
      </c>
      <c r="I1022" s="429" t="s">
        <v>700</v>
      </c>
      <c r="J1022" s="519" t="s">
        <v>696</v>
      </c>
      <c r="K1022" s="521">
        <v>3</v>
      </c>
      <c r="L1022" s="521">
        <v>3</v>
      </c>
      <c r="M1022" s="522">
        <v>26400</v>
      </c>
      <c r="N1022" s="521">
        <v>1</v>
      </c>
      <c r="O1022" s="521">
        <v>6</v>
      </c>
      <c r="P1022" s="523">
        <v>53083</v>
      </c>
    </row>
    <row r="1023" spans="1:16" x14ac:dyDescent="0.2">
      <c r="A1023" s="518" t="s">
        <v>694</v>
      </c>
      <c r="B1023" s="519" t="s">
        <v>2056</v>
      </c>
      <c r="C1023" s="519" t="s">
        <v>111</v>
      </c>
      <c r="D1023" s="519" t="s">
        <v>723</v>
      </c>
      <c r="E1023" s="520">
        <v>3500</v>
      </c>
      <c r="F1023" s="498" t="s">
        <v>2769</v>
      </c>
      <c r="G1023" s="429" t="s">
        <v>2770</v>
      </c>
      <c r="H1023" s="429"/>
      <c r="I1023" s="429" t="s">
        <v>726</v>
      </c>
      <c r="J1023" s="519" t="s">
        <v>723</v>
      </c>
      <c r="K1023" s="521">
        <v>6</v>
      </c>
      <c r="L1023" s="521">
        <v>12</v>
      </c>
      <c r="M1023" s="522">
        <v>38617</v>
      </c>
      <c r="N1023" s="521">
        <v>2</v>
      </c>
      <c r="O1023" s="521">
        <v>6</v>
      </c>
      <c r="P1023" s="523">
        <v>21000</v>
      </c>
    </row>
    <row r="1024" spans="1:16" x14ac:dyDescent="0.2">
      <c r="A1024" s="518" t="s">
        <v>694</v>
      </c>
      <c r="B1024" s="519" t="s">
        <v>2056</v>
      </c>
      <c r="C1024" s="519" t="s">
        <v>111</v>
      </c>
      <c r="D1024" s="519" t="s">
        <v>696</v>
      </c>
      <c r="E1024" s="520">
        <v>6500</v>
      </c>
      <c r="F1024" s="498" t="s">
        <v>2771</v>
      </c>
      <c r="G1024" s="429" t="s">
        <v>2772</v>
      </c>
      <c r="H1024" s="429" t="s">
        <v>703</v>
      </c>
      <c r="I1024" s="429" t="s">
        <v>700</v>
      </c>
      <c r="J1024" s="519" t="s">
        <v>696</v>
      </c>
      <c r="K1024" s="521">
        <v>1</v>
      </c>
      <c r="L1024" s="521">
        <v>0</v>
      </c>
      <c r="M1024" s="522">
        <v>867</v>
      </c>
      <c r="N1024" s="521">
        <v>1</v>
      </c>
      <c r="O1024" s="521">
        <v>6</v>
      </c>
      <c r="P1024" s="523">
        <v>39000</v>
      </c>
    </row>
    <row r="1025" spans="1:16" x14ac:dyDescent="0.2">
      <c r="A1025" s="518" t="s">
        <v>694</v>
      </c>
      <c r="B1025" s="519" t="s">
        <v>2056</v>
      </c>
      <c r="C1025" s="519" t="s">
        <v>111</v>
      </c>
      <c r="D1025" s="519" t="s">
        <v>696</v>
      </c>
      <c r="E1025" s="520">
        <v>6500</v>
      </c>
      <c r="F1025" s="498" t="s">
        <v>2773</v>
      </c>
      <c r="G1025" s="429" t="s">
        <v>2774</v>
      </c>
      <c r="H1025" s="429" t="s">
        <v>2165</v>
      </c>
      <c r="I1025" s="429" t="s">
        <v>700</v>
      </c>
      <c r="J1025" s="519" t="s">
        <v>696</v>
      </c>
      <c r="K1025" s="521">
        <v>2</v>
      </c>
      <c r="L1025" s="521">
        <v>1</v>
      </c>
      <c r="M1025" s="522">
        <v>9533</v>
      </c>
      <c r="N1025" s="521">
        <v>2</v>
      </c>
      <c r="O1025" s="521">
        <v>6</v>
      </c>
      <c r="P1025" s="523">
        <v>39000</v>
      </c>
    </row>
    <row r="1026" spans="1:16" x14ac:dyDescent="0.2">
      <c r="A1026" s="518" t="s">
        <v>694</v>
      </c>
      <c r="B1026" s="519" t="s">
        <v>2056</v>
      </c>
      <c r="C1026" s="519" t="s">
        <v>765</v>
      </c>
      <c r="D1026" s="519" t="s">
        <v>766</v>
      </c>
      <c r="E1026" s="520">
        <v>15600</v>
      </c>
      <c r="F1026" s="498" t="s">
        <v>1578</v>
      </c>
      <c r="G1026" s="429" t="s">
        <v>1579</v>
      </c>
      <c r="H1026" s="429" t="s">
        <v>712</v>
      </c>
      <c r="I1026" s="429" t="s">
        <v>700</v>
      </c>
      <c r="J1026" s="519" t="s">
        <v>766</v>
      </c>
      <c r="K1026" s="521">
        <v>1</v>
      </c>
      <c r="L1026" s="521">
        <v>8</v>
      </c>
      <c r="M1026" s="522">
        <v>145930</v>
      </c>
      <c r="N1026" s="521">
        <v>1</v>
      </c>
      <c r="O1026" s="521">
        <v>6</v>
      </c>
      <c r="P1026" s="523">
        <v>92683</v>
      </c>
    </row>
    <row r="1027" spans="1:16" x14ac:dyDescent="0.2">
      <c r="A1027" s="518" t="s">
        <v>694</v>
      </c>
      <c r="B1027" s="519" t="s">
        <v>2056</v>
      </c>
      <c r="C1027" s="519" t="s">
        <v>111</v>
      </c>
      <c r="D1027" s="519" t="s">
        <v>723</v>
      </c>
      <c r="E1027" s="520">
        <v>2500</v>
      </c>
      <c r="F1027" s="498" t="s">
        <v>2775</v>
      </c>
      <c r="G1027" s="429" t="s">
        <v>2776</v>
      </c>
      <c r="H1027" s="429"/>
      <c r="I1027" s="429" t="s">
        <v>1631</v>
      </c>
      <c r="J1027" s="519" t="s">
        <v>723</v>
      </c>
      <c r="K1027" s="521">
        <v>6</v>
      </c>
      <c r="L1027" s="521">
        <v>12</v>
      </c>
      <c r="M1027" s="522">
        <v>27583</v>
      </c>
      <c r="N1027" s="521">
        <v>2</v>
      </c>
      <c r="O1027" s="521">
        <v>6</v>
      </c>
      <c r="P1027" s="523">
        <v>15000</v>
      </c>
    </row>
    <row r="1028" spans="1:16" ht="22.5" x14ac:dyDescent="0.2">
      <c r="A1028" s="518" t="s">
        <v>694</v>
      </c>
      <c r="B1028" s="519" t="s">
        <v>2056</v>
      </c>
      <c r="C1028" s="519" t="s">
        <v>111</v>
      </c>
      <c r="D1028" s="519" t="s">
        <v>696</v>
      </c>
      <c r="E1028" s="520">
        <v>5500</v>
      </c>
      <c r="F1028" s="498" t="s">
        <v>2777</v>
      </c>
      <c r="G1028" s="429" t="s">
        <v>2778</v>
      </c>
      <c r="H1028" s="429" t="s">
        <v>1513</v>
      </c>
      <c r="I1028" s="429" t="s">
        <v>700</v>
      </c>
      <c r="J1028" s="519" t="s">
        <v>696</v>
      </c>
      <c r="K1028" s="521">
        <v>5</v>
      </c>
      <c r="L1028" s="521">
        <v>12</v>
      </c>
      <c r="M1028" s="522">
        <v>69853</v>
      </c>
      <c r="N1028" s="521">
        <v>2</v>
      </c>
      <c r="O1028" s="521">
        <v>6</v>
      </c>
      <c r="P1028" s="523">
        <v>33000</v>
      </c>
    </row>
    <row r="1029" spans="1:16" x14ac:dyDescent="0.2">
      <c r="A1029" s="518" t="s">
        <v>694</v>
      </c>
      <c r="B1029" s="519" t="s">
        <v>2056</v>
      </c>
      <c r="C1029" s="519" t="s">
        <v>765</v>
      </c>
      <c r="D1029" s="519" t="s">
        <v>766</v>
      </c>
      <c r="E1029" s="520">
        <v>15600</v>
      </c>
      <c r="F1029" s="498" t="s">
        <v>2779</v>
      </c>
      <c r="G1029" s="429" t="s">
        <v>2780</v>
      </c>
      <c r="H1029" s="429" t="s">
        <v>712</v>
      </c>
      <c r="I1029" s="429" t="s">
        <v>700</v>
      </c>
      <c r="J1029" s="519" t="s">
        <v>766</v>
      </c>
      <c r="K1029" s="521">
        <v>1</v>
      </c>
      <c r="L1029" s="521">
        <v>0</v>
      </c>
      <c r="M1029" s="522">
        <v>10920</v>
      </c>
      <c r="N1029" s="521">
        <v>0</v>
      </c>
      <c r="O1029" s="521">
        <v>0</v>
      </c>
      <c r="P1029" s="523">
        <v>0</v>
      </c>
    </row>
    <row r="1030" spans="1:16" x14ac:dyDescent="0.2">
      <c r="A1030" s="518" t="s">
        <v>694</v>
      </c>
      <c r="B1030" s="519" t="s">
        <v>2056</v>
      </c>
      <c r="C1030" s="519" t="s">
        <v>111</v>
      </c>
      <c r="D1030" s="519" t="s">
        <v>696</v>
      </c>
      <c r="E1030" s="520">
        <v>5000</v>
      </c>
      <c r="F1030" s="498" t="s">
        <v>2781</v>
      </c>
      <c r="G1030" s="429" t="s">
        <v>2782</v>
      </c>
      <c r="H1030" s="429" t="s">
        <v>1261</v>
      </c>
      <c r="I1030" s="429" t="s">
        <v>700</v>
      </c>
      <c r="J1030" s="519" t="s">
        <v>696</v>
      </c>
      <c r="K1030" s="521">
        <v>1</v>
      </c>
      <c r="L1030" s="521">
        <v>3</v>
      </c>
      <c r="M1030" s="522">
        <v>15000</v>
      </c>
      <c r="N1030" s="521">
        <v>0</v>
      </c>
      <c r="O1030" s="521">
        <v>0</v>
      </c>
      <c r="P1030" s="523">
        <v>0</v>
      </c>
    </row>
    <row r="1031" spans="1:16" x14ac:dyDescent="0.2">
      <c r="A1031" s="518" t="s">
        <v>694</v>
      </c>
      <c r="B1031" s="519" t="s">
        <v>2056</v>
      </c>
      <c r="C1031" s="519" t="s">
        <v>765</v>
      </c>
      <c r="D1031" s="519" t="s">
        <v>766</v>
      </c>
      <c r="E1031" s="520">
        <v>15600</v>
      </c>
      <c r="F1031" s="498" t="s">
        <v>2783</v>
      </c>
      <c r="G1031" s="429" t="s">
        <v>2784</v>
      </c>
      <c r="H1031" s="429" t="s">
        <v>712</v>
      </c>
      <c r="I1031" s="429" t="s">
        <v>700</v>
      </c>
      <c r="J1031" s="519" t="s">
        <v>766</v>
      </c>
      <c r="K1031" s="521">
        <v>1</v>
      </c>
      <c r="L1031" s="521">
        <v>2</v>
      </c>
      <c r="M1031" s="522">
        <v>36400</v>
      </c>
      <c r="N1031" s="521">
        <v>0</v>
      </c>
      <c r="O1031" s="521">
        <v>0</v>
      </c>
      <c r="P1031" s="523">
        <v>0</v>
      </c>
    </row>
    <row r="1032" spans="1:16" x14ac:dyDescent="0.2">
      <c r="A1032" s="518" t="s">
        <v>694</v>
      </c>
      <c r="B1032" s="519" t="s">
        <v>2056</v>
      </c>
      <c r="C1032" s="519" t="s">
        <v>111</v>
      </c>
      <c r="D1032" s="519" t="s">
        <v>696</v>
      </c>
      <c r="E1032" s="520">
        <v>9000</v>
      </c>
      <c r="F1032" s="498" t="s">
        <v>2785</v>
      </c>
      <c r="G1032" s="429" t="s">
        <v>2786</v>
      </c>
      <c r="H1032" s="429" t="s">
        <v>712</v>
      </c>
      <c r="I1032" s="429" t="s">
        <v>700</v>
      </c>
      <c r="J1032" s="519" t="s">
        <v>696</v>
      </c>
      <c r="K1032" s="521">
        <v>5</v>
      </c>
      <c r="L1032" s="521">
        <v>12</v>
      </c>
      <c r="M1032" s="522">
        <v>108470</v>
      </c>
      <c r="N1032" s="521">
        <v>2</v>
      </c>
      <c r="O1032" s="521">
        <v>6</v>
      </c>
      <c r="P1032" s="523">
        <v>53083</v>
      </c>
    </row>
    <row r="1033" spans="1:16" x14ac:dyDescent="0.2">
      <c r="A1033" s="518" t="s">
        <v>694</v>
      </c>
      <c r="B1033" s="519" t="s">
        <v>2056</v>
      </c>
      <c r="C1033" s="519" t="s">
        <v>111</v>
      </c>
      <c r="D1033" s="519" t="s">
        <v>696</v>
      </c>
      <c r="E1033" s="520">
        <v>6500</v>
      </c>
      <c r="F1033" s="498" t="s">
        <v>2787</v>
      </c>
      <c r="G1033" s="429" t="s">
        <v>2788</v>
      </c>
      <c r="H1033" s="429" t="s">
        <v>712</v>
      </c>
      <c r="I1033" s="429" t="s">
        <v>700</v>
      </c>
      <c r="J1033" s="519" t="s">
        <v>696</v>
      </c>
      <c r="K1033" s="521">
        <v>1</v>
      </c>
      <c r="L1033" s="521">
        <v>2</v>
      </c>
      <c r="M1033" s="522">
        <v>13217</v>
      </c>
      <c r="N1033" s="521">
        <v>0</v>
      </c>
      <c r="O1033" s="521">
        <v>0</v>
      </c>
      <c r="P1033" s="523">
        <v>0</v>
      </c>
    </row>
    <row r="1034" spans="1:16" x14ac:dyDescent="0.2">
      <c r="A1034" s="518" t="s">
        <v>694</v>
      </c>
      <c r="B1034" s="519" t="s">
        <v>2056</v>
      </c>
      <c r="C1034" s="519" t="s">
        <v>111</v>
      </c>
      <c r="D1034" s="519" t="s">
        <v>696</v>
      </c>
      <c r="E1034" s="520">
        <v>12000</v>
      </c>
      <c r="F1034" s="498" t="s">
        <v>2789</v>
      </c>
      <c r="G1034" s="429" t="s">
        <v>2790</v>
      </c>
      <c r="H1034" s="429" t="s">
        <v>706</v>
      </c>
      <c r="I1034" s="429" t="s">
        <v>700</v>
      </c>
      <c r="J1034" s="519" t="s">
        <v>696</v>
      </c>
      <c r="K1034" s="521">
        <v>2</v>
      </c>
      <c r="L1034" s="521">
        <v>4</v>
      </c>
      <c r="M1034" s="522">
        <v>65970</v>
      </c>
      <c r="N1034" s="521">
        <v>2</v>
      </c>
      <c r="O1034" s="521">
        <v>6</v>
      </c>
      <c r="P1034" s="523">
        <v>71083</v>
      </c>
    </row>
    <row r="1035" spans="1:16" x14ac:dyDescent="0.2">
      <c r="A1035" s="518" t="s">
        <v>694</v>
      </c>
      <c r="B1035" s="519" t="s">
        <v>2056</v>
      </c>
      <c r="C1035" s="519" t="s">
        <v>111</v>
      </c>
      <c r="D1035" s="519" t="s">
        <v>718</v>
      </c>
      <c r="E1035" s="520">
        <v>2500</v>
      </c>
      <c r="F1035" s="498" t="s">
        <v>2791</v>
      </c>
      <c r="G1035" s="429" t="s">
        <v>2792</v>
      </c>
      <c r="H1035" s="429" t="s">
        <v>1078</v>
      </c>
      <c r="I1035" s="429" t="s">
        <v>734</v>
      </c>
      <c r="J1035" s="519" t="s">
        <v>718</v>
      </c>
      <c r="K1035" s="521">
        <v>1</v>
      </c>
      <c r="L1035" s="521">
        <v>3</v>
      </c>
      <c r="M1035" s="522">
        <v>7500</v>
      </c>
      <c r="N1035" s="521">
        <v>0</v>
      </c>
      <c r="O1035" s="521">
        <v>0</v>
      </c>
      <c r="P1035" s="523">
        <v>0</v>
      </c>
    </row>
    <row r="1036" spans="1:16" ht="33.75" x14ac:dyDescent="0.2">
      <c r="A1036" s="518" t="s">
        <v>694</v>
      </c>
      <c r="B1036" s="519" t="s">
        <v>2056</v>
      </c>
      <c r="C1036" s="519" t="s">
        <v>111</v>
      </c>
      <c r="D1036" s="519" t="s">
        <v>718</v>
      </c>
      <c r="E1036" s="520">
        <v>2500</v>
      </c>
      <c r="F1036" s="498" t="s">
        <v>2793</v>
      </c>
      <c r="G1036" s="429" t="s">
        <v>2794</v>
      </c>
      <c r="H1036" s="429" t="s">
        <v>1266</v>
      </c>
      <c r="I1036" s="429" t="s">
        <v>822</v>
      </c>
      <c r="J1036" s="519" t="s">
        <v>718</v>
      </c>
      <c r="K1036" s="521">
        <v>7</v>
      </c>
      <c r="L1036" s="521">
        <v>12</v>
      </c>
      <c r="M1036" s="522">
        <v>27583</v>
      </c>
      <c r="N1036" s="521">
        <v>3</v>
      </c>
      <c r="O1036" s="521">
        <v>6</v>
      </c>
      <c r="P1036" s="523">
        <v>15000</v>
      </c>
    </row>
    <row r="1037" spans="1:16" x14ac:dyDescent="0.2">
      <c r="A1037" s="518" t="s">
        <v>694</v>
      </c>
      <c r="B1037" s="519" t="s">
        <v>2056</v>
      </c>
      <c r="C1037" s="519" t="s">
        <v>111</v>
      </c>
      <c r="D1037" s="519" t="s">
        <v>696</v>
      </c>
      <c r="E1037" s="520">
        <v>12000</v>
      </c>
      <c r="F1037" s="498" t="s">
        <v>2795</v>
      </c>
      <c r="G1037" s="429" t="s">
        <v>2796</v>
      </c>
      <c r="H1037" s="429" t="s">
        <v>712</v>
      </c>
      <c r="I1037" s="429" t="s">
        <v>700</v>
      </c>
      <c r="J1037" s="519" t="s">
        <v>696</v>
      </c>
      <c r="K1037" s="521">
        <v>4</v>
      </c>
      <c r="L1037" s="521">
        <v>9</v>
      </c>
      <c r="M1037" s="522">
        <v>116370</v>
      </c>
      <c r="N1037" s="521">
        <v>2</v>
      </c>
      <c r="O1037" s="521">
        <v>6</v>
      </c>
      <c r="P1037" s="523">
        <v>71083</v>
      </c>
    </row>
    <row r="1038" spans="1:16" ht="22.5" x14ac:dyDescent="0.2">
      <c r="A1038" s="518" t="s">
        <v>694</v>
      </c>
      <c r="B1038" s="519" t="s">
        <v>2056</v>
      </c>
      <c r="C1038" s="519" t="s">
        <v>111</v>
      </c>
      <c r="D1038" s="519" t="s">
        <v>696</v>
      </c>
      <c r="E1038" s="520">
        <v>2500</v>
      </c>
      <c r="F1038" s="498" t="s">
        <v>2797</v>
      </c>
      <c r="G1038" s="429" t="s">
        <v>2798</v>
      </c>
      <c r="H1038" s="429" t="s">
        <v>871</v>
      </c>
      <c r="I1038" s="429" t="s">
        <v>904</v>
      </c>
      <c r="J1038" s="519" t="s">
        <v>696</v>
      </c>
      <c r="K1038" s="521">
        <v>7</v>
      </c>
      <c r="L1038" s="521">
        <v>12</v>
      </c>
      <c r="M1038" s="522">
        <v>27583</v>
      </c>
      <c r="N1038" s="521">
        <v>3</v>
      </c>
      <c r="O1038" s="521">
        <v>6</v>
      </c>
      <c r="P1038" s="523">
        <v>15000</v>
      </c>
    </row>
    <row r="1039" spans="1:16" x14ac:dyDescent="0.2">
      <c r="A1039" s="518" t="s">
        <v>694</v>
      </c>
      <c r="B1039" s="519" t="s">
        <v>2056</v>
      </c>
      <c r="C1039" s="519" t="s">
        <v>111</v>
      </c>
      <c r="D1039" s="519" t="s">
        <v>109</v>
      </c>
      <c r="E1039" s="520">
        <v>4000</v>
      </c>
      <c r="F1039" s="498" t="s">
        <v>2799</v>
      </c>
      <c r="G1039" s="429" t="s">
        <v>2800</v>
      </c>
      <c r="H1039" s="429"/>
      <c r="I1039" s="429"/>
      <c r="J1039" s="519" t="s">
        <v>109</v>
      </c>
      <c r="K1039" s="521">
        <v>6</v>
      </c>
      <c r="L1039" s="521">
        <v>12</v>
      </c>
      <c r="M1039" s="522">
        <v>44133</v>
      </c>
      <c r="N1039" s="521">
        <v>2</v>
      </c>
      <c r="O1039" s="521">
        <v>6</v>
      </c>
      <c r="P1039" s="523">
        <v>24000</v>
      </c>
    </row>
    <row r="1040" spans="1:16" x14ac:dyDescent="0.2">
      <c r="A1040" s="518" t="s">
        <v>694</v>
      </c>
      <c r="B1040" s="519" t="s">
        <v>2056</v>
      </c>
      <c r="C1040" s="519" t="s">
        <v>765</v>
      </c>
      <c r="D1040" s="519" t="s">
        <v>766</v>
      </c>
      <c r="E1040" s="520">
        <v>15600</v>
      </c>
      <c r="F1040" s="498" t="s">
        <v>1611</v>
      </c>
      <c r="G1040" s="429" t="s">
        <v>1612</v>
      </c>
      <c r="H1040" s="429" t="s">
        <v>712</v>
      </c>
      <c r="I1040" s="429" t="s">
        <v>700</v>
      </c>
      <c r="J1040" s="519" t="s">
        <v>766</v>
      </c>
      <c r="K1040" s="521">
        <v>1</v>
      </c>
      <c r="L1040" s="521">
        <v>3</v>
      </c>
      <c r="M1040" s="522">
        <v>46800</v>
      </c>
      <c r="N1040" s="521">
        <v>1</v>
      </c>
      <c r="O1040" s="521">
        <v>0</v>
      </c>
      <c r="P1040" s="523">
        <v>6760</v>
      </c>
    </row>
    <row r="1041" spans="1:16" x14ac:dyDescent="0.2">
      <c r="A1041" s="518" t="s">
        <v>694</v>
      </c>
      <c r="B1041" s="519" t="s">
        <v>2056</v>
      </c>
      <c r="C1041" s="519" t="s">
        <v>765</v>
      </c>
      <c r="D1041" s="519" t="s">
        <v>766</v>
      </c>
      <c r="E1041" s="520">
        <v>15600</v>
      </c>
      <c r="F1041" s="498" t="s">
        <v>1611</v>
      </c>
      <c r="G1041" s="429" t="s">
        <v>1612</v>
      </c>
      <c r="H1041" s="429" t="s">
        <v>712</v>
      </c>
      <c r="I1041" s="429" t="s">
        <v>700</v>
      </c>
      <c r="J1041" s="519" t="s">
        <v>766</v>
      </c>
      <c r="K1041" s="521">
        <v>1</v>
      </c>
      <c r="L1041" s="521">
        <v>3</v>
      </c>
      <c r="M1041" s="522">
        <v>48360</v>
      </c>
      <c r="N1041" s="521">
        <v>0</v>
      </c>
      <c r="O1041" s="521">
        <v>0</v>
      </c>
      <c r="P1041" s="523">
        <v>0</v>
      </c>
    </row>
    <row r="1042" spans="1:16" x14ac:dyDescent="0.2">
      <c r="A1042" s="518" t="s">
        <v>694</v>
      </c>
      <c r="B1042" s="519" t="s">
        <v>2056</v>
      </c>
      <c r="C1042" s="519" t="s">
        <v>111</v>
      </c>
      <c r="D1042" s="519" t="s">
        <v>696</v>
      </c>
      <c r="E1042" s="520">
        <v>6000</v>
      </c>
      <c r="F1042" s="498" t="s">
        <v>2801</v>
      </c>
      <c r="G1042" s="429" t="s">
        <v>2802</v>
      </c>
      <c r="H1042" s="429" t="s">
        <v>712</v>
      </c>
      <c r="I1042" s="429" t="s">
        <v>700</v>
      </c>
      <c r="J1042" s="519" t="s">
        <v>696</v>
      </c>
      <c r="K1042" s="521">
        <v>5</v>
      </c>
      <c r="L1042" s="521">
        <v>12</v>
      </c>
      <c r="M1042" s="522">
        <v>75370</v>
      </c>
      <c r="N1042" s="521">
        <v>2</v>
      </c>
      <c r="O1042" s="521">
        <v>6</v>
      </c>
      <c r="P1042" s="523">
        <v>36000</v>
      </c>
    </row>
    <row r="1043" spans="1:16" x14ac:dyDescent="0.2">
      <c r="A1043" s="518" t="s">
        <v>694</v>
      </c>
      <c r="B1043" s="519" t="s">
        <v>2056</v>
      </c>
      <c r="C1043" s="519" t="s">
        <v>765</v>
      </c>
      <c r="D1043" s="519" t="s">
        <v>766</v>
      </c>
      <c r="E1043" s="520">
        <v>15600</v>
      </c>
      <c r="F1043" s="498" t="s">
        <v>2803</v>
      </c>
      <c r="G1043" s="429" t="s">
        <v>2804</v>
      </c>
      <c r="H1043" s="429" t="s">
        <v>769</v>
      </c>
      <c r="I1043" s="429" t="s">
        <v>700</v>
      </c>
      <c r="J1043" s="519" t="s">
        <v>766</v>
      </c>
      <c r="K1043" s="521">
        <v>1</v>
      </c>
      <c r="L1043" s="521">
        <v>9</v>
      </c>
      <c r="M1043" s="522">
        <v>150090</v>
      </c>
      <c r="N1043" s="521">
        <v>1</v>
      </c>
      <c r="O1043" s="521">
        <v>1</v>
      </c>
      <c r="P1043" s="523">
        <v>18720</v>
      </c>
    </row>
    <row r="1044" spans="1:16" x14ac:dyDescent="0.2">
      <c r="A1044" s="518" t="s">
        <v>694</v>
      </c>
      <c r="B1044" s="519" t="s">
        <v>2056</v>
      </c>
      <c r="C1044" s="519" t="s">
        <v>111</v>
      </c>
      <c r="D1044" s="519" t="s">
        <v>696</v>
      </c>
      <c r="E1044" s="520">
        <v>7500</v>
      </c>
      <c r="F1044" s="498" t="s">
        <v>2805</v>
      </c>
      <c r="G1044" s="429" t="s">
        <v>2806</v>
      </c>
      <c r="H1044" s="429" t="s">
        <v>703</v>
      </c>
      <c r="I1044" s="429" t="s">
        <v>700</v>
      </c>
      <c r="J1044" s="519" t="s">
        <v>696</v>
      </c>
      <c r="K1044" s="521">
        <v>3</v>
      </c>
      <c r="L1044" s="521">
        <v>4</v>
      </c>
      <c r="M1044" s="522">
        <v>30000</v>
      </c>
      <c r="N1044" s="521">
        <v>0</v>
      </c>
      <c r="O1044" s="521">
        <v>0</v>
      </c>
      <c r="P1044" s="523">
        <v>0</v>
      </c>
    </row>
    <row r="1045" spans="1:16" x14ac:dyDescent="0.2">
      <c r="A1045" s="518" t="s">
        <v>694</v>
      </c>
      <c r="B1045" s="519" t="s">
        <v>2056</v>
      </c>
      <c r="C1045" s="519" t="s">
        <v>765</v>
      </c>
      <c r="D1045" s="519" t="s">
        <v>766</v>
      </c>
      <c r="E1045" s="520">
        <v>15600</v>
      </c>
      <c r="F1045" s="498" t="s">
        <v>2807</v>
      </c>
      <c r="G1045" s="429" t="s">
        <v>2808</v>
      </c>
      <c r="H1045" s="429" t="s">
        <v>712</v>
      </c>
      <c r="I1045" s="429" t="s">
        <v>700</v>
      </c>
      <c r="J1045" s="519" t="s">
        <v>766</v>
      </c>
      <c r="K1045" s="521">
        <v>1</v>
      </c>
      <c r="L1045" s="521">
        <v>5</v>
      </c>
      <c r="M1045" s="522">
        <v>98090</v>
      </c>
      <c r="N1045" s="521">
        <v>1</v>
      </c>
      <c r="O1045" s="521">
        <v>6</v>
      </c>
      <c r="P1045" s="523">
        <v>92683</v>
      </c>
    </row>
    <row r="1046" spans="1:16" x14ac:dyDescent="0.2">
      <c r="A1046" s="518" t="s">
        <v>694</v>
      </c>
      <c r="B1046" s="519" t="s">
        <v>2056</v>
      </c>
      <c r="C1046" s="519" t="s">
        <v>111</v>
      </c>
      <c r="D1046" s="519" t="s">
        <v>696</v>
      </c>
      <c r="E1046" s="520">
        <v>11000</v>
      </c>
      <c r="F1046" s="498" t="s">
        <v>2809</v>
      </c>
      <c r="G1046" s="429" t="s">
        <v>2810</v>
      </c>
      <c r="H1046" s="429" t="s">
        <v>712</v>
      </c>
      <c r="I1046" s="429" t="s">
        <v>700</v>
      </c>
      <c r="J1046" s="519" t="s">
        <v>696</v>
      </c>
      <c r="K1046" s="521">
        <v>4</v>
      </c>
      <c r="L1046" s="521">
        <v>10</v>
      </c>
      <c r="M1046" s="522">
        <v>119903</v>
      </c>
      <c r="N1046" s="521">
        <v>2</v>
      </c>
      <c r="O1046" s="521">
        <v>6</v>
      </c>
      <c r="P1046" s="523">
        <v>65083</v>
      </c>
    </row>
    <row r="1047" spans="1:16" ht="22.5" x14ac:dyDescent="0.2">
      <c r="A1047" s="518" t="s">
        <v>694</v>
      </c>
      <c r="B1047" s="519" t="s">
        <v>2056</v>
      </c>
      <c r="C1047" s="519" t="s">
        <v>111</v>
      </c>
      <c r="D1047" s="519" t="s">
        <v>696</v>
      </c>
      <c r="E1047" s="520">
        <v>10000</v>
      </c>
      <c r="F1047" s="498" t="s">
        <v>2811</v>
      </c>
      <c r="G1047" s="429" t="s">
        <v>2812</v>
      </c>
      <c r="H1047" s="429" t="s">
        <v>2813</v>
      </c>
      <c r="I1047" s="429" t="s">
        <v>748</v>
      </c>
      <c r="J1047" s="519" t="s">
        <v>696</v>
      </c>
      <c r="K1047" s="521">
        <v>4</v>
      </c>
      <c r="L1047" s="521">
        <v>12</v>
      </c>
      <c r="M1047" s="522">
        <v>119503</v>
      </c>
      <c r="N1047" s="521">
        <v>2</v>
      </c>
      <c r="O1047" s="521">
        <v>6</v>
      </c>
      <c r="P1047" s="523">
        <v>59083</v>
      </c>
    </row>
    <row r="1048" spans="1:16" ht="22.5" x14ac:dyDescent="0.2">
      <c r="A1048" s="518" t="s">
        <v>694</v>
      </c>
      <c r="B1048" s="519" t="s">
        <v>2056</v>
      </c>
      <c r="C1048" s="519" t="s">
        <v>111</v>
      </c>
      <c r="D1048" s="519" t="s">
        <v>696</v>
      </c>
      <c r="E1048" s="520">
        <v>5000</v>
      </c>
      <c r="F1048" s="498" t="s">
        <v>2814</v>
      </c>
      <c r="G1048" s="429" t="s">
        <v>2815</v>
      </c>
      <c r="H1048" s="429" t="s">
        <v>699</v>
      </c>
      <c r="I1048" s="429" t="s">
        <v>700</v>
      </c>
      <c r="J1048" s="519" t="s">
        <v>696</v>
      </c>
      <c r="K1048" s="521">
        <v>5</v>
      </c>
      <c r="L1048" s="521">
        <v>12</v>
      </c>
      <c r="M1048" s="522">
        <v>64337</v>
      </c>
      <c r="N1048" s="521">
        <v>2</v>
      </c>
      <c r="O1048" s="521">
        <v>6</v>
      </c>
      <c r="P1048" s="523">
        <v>30000</v>
      </c>
    </row>
    <row r="1049" spans="1:16" x14ac:dyDescent="0.2">
      <c r="A1049" s="518" t="s">
        <v>694</v>
      </c>
      <c r="B1049" s="519" t="s">
        <v>2056</v>
      </c>
      <c r="C1049" s="519" t="s">
        <v>111</v>
      </c>
      <c r="D1049" s="519" t="s">
        <v>696</v>
      </c>
      <c r="E1049" s="520">
        <v>6000</v>
      </c>
      <c r="F1049" s="498" t="s">
        <v>2816</v>
      </c>
      <c r="G1049" s="429" t="s">
        <v>2817</v>
      </c>
      <c r="H1049" s="429" t="s">
        <v>2165</v>
      </c>
      <c r="I1049" s="429" t="s">
        <v>700</v>
      </c>
      <c r="J1049" s="519" t="s">
        <v>696</v>
      </c>
      <c r="K1049" s="521">
        <v>6</v>
      </c>
      <c r="L1049" s="521">
        <v>12</v>
      </c>
      <c r="M1049" s="522">
        <v>75370</v>
      </c>
      <c r="N1049" s="521">
        <v>2</v>
      </c>
      <c r="O1049" s="521">
        <v>6</v>
      </c>
      <c r="P1049" s="523">
        <v>36000</v>
      </c>
    </row>
    <row r="1050" spans="1:16" x14ac:dyDescent="0.2">
      <c r="A1050" s="518" t="s">
        <v>694</v>
      </c>
      <c r="B1050" s="519" t="s">
        <v>2056</v>
      </c>
      <c r="C1050" s="519" t="s">
        <v>111</v>
      </c>
      <c r="D1050" s="519" t="s">
        <v>696</v>
      </c>
      <c r="E1050" s="520">
        <v>5000</v>
      </c>
      <c r="F1050" s="498" t="s">
        <v>2818</v>
      </c>
      <c r="G1050" s="429" t="s">
        <v>2819</v>
      </c>
      <c r="H1050" s="429" t="s">
        <v>2165</v>
      </c>
      <c r="I1050" s="429" t="s">
        <v>700</v>
      </c>
      <c r="J1050" s="519" t="s">
        <v>696</v>
      </c>
      <c r="K1050" s="521">
        <v>6</v>
      </c>
      <c r="L1050" s="521">
        <v>12</v>
      </c>
      <c r="M1050" s="522">
        <v>64337</v>
      </c>
      <c r="N1050" s="521">
        <v>2</v>
      </c>
      <c r="O1050" s="521">
        <v>6</v>
      </c>
      <c r="P1050" s="523">
        <v>30000</v>
      </c>
    </row>
    <row r="1051" spans="1:16" x14ac:dyDescent="0.2">
      <c r="A1051" s="518" t="s">
        <v>694</v>
      </c>
      <c r="B1051" s="519" t="s">
        <v>2056</v>
      </c>
      <c r="C1051" s="519" t="s">
        <v>111</v>
      </c>
      <c r="D1051" s="519" t="s">
        <v>696</v>
      </c>
      <c r="E1051" s="520">
        <v>12000</v>
      </c>
      <c r="F1051" s="498" t="s">
        <v>2820</v>
      </c>
      <c r="G1051" s="429" t="s">
        <v>2821</v>
      </c>
      <c r="H1051" s="429" t="s">
        <v>712</v>
      </c>
      <c r="I1051" s="429" t="s">
        <v>700</v>
      </c>
      <c r="J1051" s="519" t="s">
        <v>696</v>
      </c>
      <c r="K1051" s="521">
        <v>0</v>
      </c>
      <c r="L1051" s="521">
        <v>0</v>
      </c>
      <c r="M1051" s="522">
        <v>0</v>
      </c>
      <c r="N1051" s="521">
        <v>2</v>
      </c>
      <c r="O1051" s="521">
        <v>4</v>
      </c>
      <c r="P1051" s="523">
        <v>56683</v>
      </c>
    </row>
    <row r="1052" spans="1:16" x14ac:dyDescent="0.2">
      <c r="A1052" s="518" t="s">
        <v>694</v>
      </c>
      <c r="B1052" s="519" t="s">
        <v>2056</v>
      </c>
      <c r="C1052" s="519" t="s">
        <v>111</v>
      </c>
      <c r="D1052" s="519" t="s">
        <v>696</v>
      </c>
      <c r="E1052" s="520">
        <v>10000</v>
      </c>
      <c r="F1052" s="498" t="s">
        <v>2820</v>
      </c>
      <c r="G1052" s="429" t="s">
        <v>2821</v>
      </c>
      <c r="H1052" s="429" t="s">
        <v>712</v>
      </c>
      <c r="I1052" s="429" t="s">
        <v>700</v>
      </c>
      <c r="J1052" s="519" t="s">
        <v>696</v>
      </c>
      <c r="K1052" s="521">
        <v>5</v>
      </c>
      <c r="L1052" s="521">
        <v>12</v>
      </c>
      <c r="M1052" s="522">
        <v>119503</v>
      </c>
      <c r="N1052" s="521">
        <v>1</v>
      </c>
      <c r="O1052" s="521">
        <v>1</v>
      </c>
      <c r="P1052" s="523">
        <v>12000</v>
      </c>
    </row>
    <row r="1053" spans="1:16" ht="22.5" x14ac:dyDescent="0.2">
      <c r="A1053" s="518" t="s">
        <v>694</v>
      </c>
      <c r="B1053" s="519" t="s">
        <v>2056</v>
      </c>
      <c r="C1053" s="519" t="s">
        <v>111</v>
      </c>
      <c r="D1053" s="519" t="s">
        <v>723</v>
      </c>
      <c r="E1053" s="520">
        <v>7500</v>
      </c>
      <c r="F1053" s="498" t="s">
        <v>2822</v>
      </c>
      <c r="G1053" s="429" t="s">
        <v>2823</v>
      </c>
      <c r="H1053" s="429" t="s">
        <v>825</v>
      </c>
      <c r="I1053" s="429" t="s">
        <v>726</v>
      </c>
      <c r="J1053" s="519" t="s">
        <v>723</v>
      </c>
      <c r="K1053" s="521">
        <v>4</v>
      </c>
      <c r="L1053" s="521">
        <v>12</v>
      </c>
      <c r="M1053" s="522">
        <v>91920</v>
      </c>
      <c r="N1053" s="521">
        <v>2</v>
      </c>
      <c r="O1053" s="521">
        <v>6</v>
      </c>
      <c r="P1053" s="523">
        <v>45000</v>
      </c>
    </row>
    <row r="1054" spans="1:16" x14ac:dyDescent="0.2">
      <c r="A1054" s="518" t="s">
        <v>694</v>
      </c>
      <c r="B1054" s="519" t="s">
        <v>2056</v>
      </c>
      <c r="C1054" s="519" t="s">
        <v>765</v>
      </c>
      <c r="D1054" s="519" t="s">
        <v>766</v>
      </c>
      <c r="E1054" s="520">
        <v>15600</v>
      </c>
      <c r="F1054" s="498" t="s">
        <v>2824</v>
      </c>
      <c r="G1054" s="429" t="s">
        <v>2825</v>
      </c>
      <c r="H1054" s="429" t="s">
        <v>1151</v>
      </c>
      <c r="I1054" s="429" t="s">
        <v>700</v>
      </c>
      <c r="J1054" s="519" t="s">
        <v>766</v>
      </c>
      <c r="K1054" s="521">
        <v>1</v>
      </c>
      <c r="L1054" s="521">
        <v>5</v>
      </c>
      <c r="M1054" s="522">
        <v>92890</v>
      </c>
      <c r="N1054" s="521">
        <v>0</v>
      </c>
      <c r="O1054" s="521">
        <v>0</v>
      </c>
      <c r="P1054" s="523">
        <v>0</v>
      </c>
    </row>
    <row r="1055" spans="1:16" x14ac:dyDescent="0.2">
      <c r="A1055" s="518" t="s">
        <v>694</v>
      </c>
      <c r="B1055" s="519" t="s">
        <v>2056</v>
      </c>
      <c r="C1055" s="519" t="s">
        <v>111</v>
      </c>
      <c r="D1055" s="519" t="s">
        <v>723</v>
      </c>
      <c r="E1055" s="520">
        <v>3500</v>
      </c>
      <c r="F1055" s="498" t="s">
        <v>2826</v>
      </c>
      <c r="G1055" s="429" t="s">
        <v>2827</v>
      </c>
      <c r="H1055" s="429"/>
      <c r="I1055" s="429" t="s">
        <v>726</v>
      </c>
      <c r="J1055" s="519" t="s">
        <v>723</v>
      </c>
      <c r="K1055" s="521">
        <v>6</v>
      </c>
      <c r="L1055" s="521">
        <v>10</v>
      </c>
      <c r="M1055" s="522">
        <v>36050</v>
      </c>
      <c r="N1055" s="521">
        <v>2</v>
      </c>
      <c r="O1055" s="521">
        <v>6</v>
      </c>
      <c r="P1055" s="523">
        <v>21000</v>
      </c>
    </row>
    <row r="1056" spans="1:16" ht="22.5" x14ac:dyDescent="0.2">
      <c r="A1056" s="518" t="s">
        <v>694</v>
      </c>
      <c r="B1056" s="519" t="s">
        <v>2056</v>
      </c>
      <c r="C1056" s="519" t="s">
        <v>765</v>
      </c>
      <c r="D1056" s="519" t="s">
        <v>766</v>
      </c>
      <c r="E1056" s="520">
        <v>7000</v>
      </c>
      <c r="F1056" s="498" t="s">
        <v>2828</v>
      </c>
      <c r="G1056" s="429" t="s">
        <v>2829</v>
      </c>
      <c r="H1056" s="429"/>
      <c r="I1056" s="429" t="s">
        <v>700</v>
      </c>
      <c r="J1056" s="519" t="s">
        <v>766</v>
      </c>
      <c r="K1056" s="521">
        <v>1</v>
      </c>
      <c r="L1056" s="521">
        <v>3</v>
      </c>
      <c r="M1056" s="522">
        <v>23567</v>
      </c>
      <c r="N1056" s="521">
        <v>1</v>
      </c>
      <c r="O1056" s="521">
        <v>0</v>
      </c>
      <c r="P1056" s="523">
        <v>4667</v>
      </c>
    </row>
    <row r="1057" spans="1:16" x14ac:dyDescent="0.2">
      <c r="A1057" s="518" t="s">
        <v>694</v>
      </c>
      <c r="B1057" s="519" t="s">
        <v>2056</v>
      </c>
      <c r="C1057" s="519" t="s">
        <v>765</v>
      </c>
      <c r="D1057" s="519" t="s">
        <v>766</v>
      </c>
      <c r="E1057" s="520">
        <v>15600</v>
      </c>
      <c r="F1057" s="498" t="s">
        <v>1648</v>
      </c>
      <c r="G1057" s="429" t="s">
        <v>1649</v>
      </c>
      <c r="H1057" s="429" t="s">
        <v>712</v>
      </c>
      <c r="I1057" s="429" t="s">
        <v>700</v>
      </c>
      <c r="J1057" s="519" t="s">
        <v>766</v>
      </c>
      <c r="K1057" s="521">
        <v>1</v>
      </c>
      <c r="L1057" s="521">
        <v>9</v>
      </c>
      <c r="M1057" s="522">
        <v>150090</v>
      </c>
      <c r="N1057" s="521">
        <v>1</v>
      </c>
      <c r="O1057" s="521">
        <v>6</v>
      </c>
      <c r="P1057" s="523">
        <v>92683</v>
      </c>
    </row>
    <row r="1058" spans="1:16" x14ac:dyDescent="0.2">
      <c r="A1058" s="518" t="s">
        <v>694</v>
      </c>
      <c r="B1058" s="519" t="s">
        <v>2056</v>
      </c>
      <c r="C1058" s="519" t="s">
        <v>111</v>
      </c>
      <c r="D1058" s="519" t="s">
        <v>696</v>
      </c>
      <c r="E1058" s="520">
        <v>3000</v>
      </c>
      <c r="F1058" s="498" t="s">
        <v>2830</v>
      </c>
      <c r="G1058" s="429" t="s">
        <v>2831</v>
      </c>
      <c r="H1058" s="429" t="s">
        <v>787</v>
      </c>
      <c r="I1058" s="429" t="s">
        <v>748</v>
      </c>
      <c r="J1058" s="519" t="s">
        <v>696</v>
      </c>
      <c r="K1058" s="521">
        <v>2</v>
      </c>
      <c r="L1058" s="521">
        <v>2</v>
      </c>
      <c r="M1058" s="522">
        <v>8200</v>
      </c>
      <c r="N1058" s="521">
        <v>2</v>
      </c>
      <c r="O1058" s="521">
        <v>6</v>
      </c>
      <c r="P1058" s="523">
        <v>18000</v>
      </c>
    </row>
    <row r="1059" spans="1:16" x14ac:dyDescent="0.2">
      <c r="A1059" s="518" t="s">
        <v>694</v>
      </c>
      <c r="B1059" s="519" t="s">
        <v>2056</v>
      </c>
      <c r="C1059" s="519" t="s">
        <v>111</v>
      </c>
      <c r="D1059" s="519" t="s">
        <v>696</v>
      </c>
      <c r="E1059" s="520">
        <v>10000</v>
      </c>
      <c r="F1059" s="498" t="s">
        <v>2832</v>
      </c>
      <c r="G1059" s="429" t="s">
        <v>2833</v>
      </c>
      <c r="H1059" s="429" t="s">
        <v>712</v>
      </c>
      <c r="I1059" s="429" t="s">
        <v>700</v>
      </c>
      <c r="J1059" s="519" t="s">
        <v>696</v>
      </c>
      <c r="K1059" s="521">
        <v>1</v>
      </c>
      <c r="L1059" s="521">
        <v>0</v>
      </c>
      <c r="M1059" s="522">
        <v>6333</v>
      </c>
      <c r="N1059" s="521">
        <v>2</v>
      </c>
      <c r="O1059" s="521">
        <v>6</v>
      </c>
      <c r="P1059" s="523">
        <v>59083</v>
      </c>
    </row>
    <row r="1060" spans="1:16" ht="22.5" x14ac:dyDescent="0.2">
      <c r="A1060" s="518" t="s">
        <v>694</v>
      </c>
      <c r="B1060" s="519" t="s">
        <v>2056</v>
      </c>
      <c r="C1060" s="519" t="s">
        <v>111</v>
      </c>
      <c r="D1060" s="519" t="s">
        <v>696</v>
      </c>
      <c r="E1060" s="520">
        <v>8500</v>
      </c>
      <c r="F1060" s="498" t="s">
        <v>2834</v>
      </c>
      <c r="G1060" s="429" t="s">
        <v>2835</v>
      </c>
      <c r="H1060" s="429" t="s">
        <v>699</v>
      </c>
      <c r="I1060" s="429" t="s">
        <v>700</v>
      </c>
      <c r="J1060" s="519" t="s">
        <v>696</v>
      </c>
      <c r="K1060" s="521">
        <v>2</v>
      </c>
      <c r="L1060" s="521">
        <v>4</v>
      </c>
      <c r="M1060" s="522">
        <v>39950</v>
      </c>
      <c r="N1060" s="521">
        <v>2</v>
      </c>
      <c r="O1060" s="521">
        <v>6</v>
      </c>
      <c r="P1060" s="523">
        <v>50083</v>
      </c>
    </row>
    <row r="1061" spans="1:16" ht="22.5" x14ac:dyDescent="0.2">
      <c r="A1061" s="518" t="s">
        <v>694</v>
      </c>
      <c r="B1061" s="519" t="s">
        <v>2056</v>
      </c>
      <c r="C1061" s="519" t="s">
        <v>111</v>
      </c>
      <c r="D1061" s="519" t="s">
        <v>696</v>
      </c>
      <c r="E1061" s="520">
        <v>5000</v>
      </c>
      <c r="F1061" s="498" t="s">
        <v>2836</v>
      </c>
      <c r="G1061" s="429" t="s">
        <v>2837</v>
      </c>
      <c r="H1061" s="429" t="s">
        <v>778</v>
      </c>
      <c r="I1061" s="429" t="s">
        <v>700</v>
      </c>
      <c r="J1061" s="519" t="s">
        <v>696</v>
      </c>
      <c r="K1061" s="521">
        <v>6</v>
      </c>
      <c r="L1061" s="521">
        <v>12</v>
      </c>
      <c r="M1061" s="522">
        <v>64337</v>
      </c>
      <c r="N1061" s="521">
        <v>2</v>
      </c>
      <c r="O1061" s="521">
        <v>6</v>
      </c>
      <c r="P1061" s="523">
        <v>30000</v>
      </c>
    </row>
    <row r="1062" spans="1:16" ht="22.5" x14ac:dyDescent="0.2">
      <c r="A1062" s="518" t="s">
        <v>694</v>
      </c>
      <c r="B1062" s="519" t="s">
        <v>2056</v>
      </c>
      <c r="C1062" s="519" t="s">
        <v>765</v>
      </c>
      <c r="D1062" s="519" t="s">
        <v>766</v>
      </c>
      <c r="E1062" s="520">
        <v>15600</v>
      </c>
      <c r="F1062" s="498" t="s">
        <v>2838</v>
      </c>
      <c r="G1062" s="429" t="s">
        <v>2839</v>
      </c>
      <c r="H1062" s="429" t="s">
        <v>1205</v>
      </c>
      <c r="I1062" s="429" t="s">
        <v>700</v>
      </c>
      <c r="J1062" s="519" t="s">
        <v>766</v>
      </c>
      <c r="K1062" s="521">
        <v>0</v>
      </c>
      <c r="L1062" s="521">
        <v>0</v>
      </c>
      <c r="M1062" s="522">
        <v>0</v>
      </c>
      <c r="N1062" s="521">
        <v>1</v>
      </c>
      <c r="O1062" s="521">
        <v>6</v>
      </c>
      <c r="P1062" s="523">
        <v>92683</v>
      </c>
    </row>
    <row r="1063" spans="1:16" x14ac:dyDescent="0.2">
      <c r="A1063" s="518" t="s">
        <v>694</v>
      </c>
      <c r="B1063" s="519" t="s">
        <v>2056</v>
      </c>
      <c r="C1063" s="519" t="s">
        <v>111</v>
      </c>
      <c r="D1063" s="519" t="s">
        <v>718</v>
      </c>
      <c r="E1063" s="520">
        <v>2800</v>
      </c>
      <c r="F1063" s="498" t="s">
        <v>2840</v>
      </c>
      <c r="G1063" s="429" t="s">
        <v>2841</v>
      </c>
      <c r="H1063" s="429" t="s">
        <v>742</v>
      </c>
      <c r="I1063" s="429" t="s">
        <v>1084</v>
      </c>
      <c r="J1063" s="519" t="s">
        <v>718</v>
      </c>
      <c r="K1063" s="521">
        <v>5</v>
      </c>
      <c r="L1063" s="521">
        <v>12</v>
      </c>
      <c r="M1063" s="522">
        <v>30893</v>
      </c>
      <c r="N1063" s="521">
        <v>2</v>
      </c>
      <c r="O1063" s="521">
        <v>6</v>
      </c>
      <c r="P1063" s="523">
        <v>16800</v>
      </c>
    </row>
    <row r="1064" spans="1:16" x14ac:dyDescent="0.2">
      <c r="A1064" s="518" t="s">
        <v>694</v>
      </c>
      <c r="B1064" s="519" t="s">
        <v>2056</v>
      </c>
      <c r="C1064" s="519" t="s">
        <v>111</v>
      </c>
      <c r="D1064" s="519" t="s">
        <v>109</v>
      </c>
      <c r="E1064" s="520">
        <v>6000</v>
      </c>
      <c r="F1064" s="498" t="s">
        <v>2842</v>
      </c>
      <c r="G1064" s="429" t="s">
        <v>2843</v>
      </c>
      <c r="H1064" s="429"/>
      <c r="I1064" s="429"/>
      <c r="J1064" s="519" t="s">
        <v>109</v>
      </c>
      <c r="K1064" s="521">
        <v>2</v>
      </c>
      <c r="L1064" s="521">
        <v>4</v>
      </c>
      <c r="M1064" s="522">
        <v>26600</v>
      </c>
      <c r="N1064" s="521">
        <v>0</v>
      </c>
      <c r="O1064" s="521">
        <v>0</v>
      </c>
      <c r="P1064" s="523">
        <v>0</v>
      </c>
    </row>
    <row r="1065" spans="1:16" x14ac:dyDescent="0.2">
      <c r="A1065" s="518" t="s">
        <v>694</v>
      </c>
      <c r="B1065" s="519" t="s">
        <v>2056</v>
      </c>
      <c r="C1065" s="519" t="s">
        <v>111</v>
      </c>
      <c r="D1065" s="519" t="s">
        <v>696</v>
      </c>
      <c r="E1065" s="520">
        <v>10000</v>
      </c>
      <c r="F1065" s="498" t="s">
        <v>2844</v>
      </c>
      <c r="G1065" s="429" t="s">
        <v>2845</v>
      </c>
      <c r="H1065" s="429" t="s">
        <v>2165</v>
      </c>
      <c r="I1065" s="429" t="s">
        <v>700</v>
      </c>
      <c r="J1065" s="519" t="s">
        <v>696</v>
      </c>
      <c r="K1065" s="521">
        <v>5</v>
      </c>
      <c r="L1065" s="521">
        <v>12</v>
      </c>
      <c r="M1065" s="522">
        <v>119503</v>
      </c>
      <c r="N1065" s="521">
        <v>2</v>
      </c>
      <c r="O1065" s="521">
        <v>6</v>
      </c>
      <c r="P1065" s="523">
        <v>59083</v>
      </c>
    </row>
    <row r="1066" spans="1:16" x14ac:dyDescent="0.2">
      <c r="A1066" s="518" t="s">
        <v>694</v>
      </c>
      <c r="B1066" s="519" t="s">
        <v>2056</v>
      </c>
      <c r="C1066" s="519" t="s">
        <v>111</v>
      </c>
      <c r="D1066" s="519" t="s">
        <v>696</v>
      </c>
      <c r="E1066" s="520">
        <v>5000</v>
      </c>
      <c r="F1066" s="498" t="s">
        <v>2846</v>
      </c>
      <c r="G1066" s="429" t="s">
        <v>2847</v>
      </c>
      <c r="H1066" s="429" t="s">
        <v>2165</v>
      </c>
      <c r="I1066" s="429" t="s">
        <v>700</v>
      </c>
      <c r="J1066" s="519" t="s">
        <v>696</v>
      </c>
      <c r="K1066" s="521">
        <v>5</v>
      </c>
      <c r="L1066" s="521">
        <v>12</v>
      </c>
      <c r="M1066" s="522">
        <v>64337</v>
      </c>
      <c r="N1066" s="521">
        <v>2</v>
      </c>
      <c r="O1066" s="521">
        <v>6</v>
      </c>
      <c r="P1066" s="523">
        <v>30000</v>
      </c>
    </row>
    <row r="1067" spans="1:16" x14ac:dyDescent="0.2">
      <c r="A1067" s="518" t="s">
        <v>694</v>
      </c>
      <c r="B1067" s="519" t="s">
        <v>2056</v>
      </c>
      <c r="C1067" s="519" t="s">
        <v>111</v>
      </c>
      <c r="D1067" s="519" t="s">
        <v>696</v>
      </c>
      <c r="E1067" s="520">
        <v>5000</v>
      </c>
      <c r="F1067" s="498" t="s">
        <v>2848</v>
      </c>
      <c r="G1067" s="429" t="s">
        <v>2849</v>
      </c>
      <c r="H1067" s="429" t="s">
        <v>2165</v>
      </c>
      <c r="I1067" s="429" t="s">
        <v>700</v>
      </c>
      <c r="J1067" s="519" t="s">
        <v>696</v>
      </c>
      <c r="K1067" s="521">
        <v>6</v>
      </c>
      <c r="L1067" s="521">
        <v>12</v>
      </c>
      <c r="M1067" s="522">
        <v>64337</v>
      </c>
      <c r="N1067" s="521">
        <v>2</v>
      </c>
      <c r="O1067" s="521">
        <v>6</v>
      </c>
      <c r="P1067" s="523">
        <v>30000</v>
      </c>
    </row>
    <row r="1068" spans="1:16" x14ac:dyDescent="0.2">
      <c r="A1068" s="518" t="s">
        <v>694</v>
      </c>
      <c r="B1068" s="519" t="s">
        <v>2056</v>
      </c>
      <c r="C1068" s="519" t="s">
        <v>111</v>
      </c>
      <c r="D1068" s="519" t="s">
        <v>696</v>
      </c>
      <c r="E1068" s="520">
        <v>5000</v>
      </c>
      <c r="F1068" s="498" t="s">
        <v>2850</v>
      </c>
      <c r="G1068" s="429" t="s">
        <v>2851</v>
      </c>
      <c r="H1068" s="429" t="s">
        <v>2165</v>
      </c>
      <c r="I1068" s="429" t="s">
        <v>700</v>
      </c>
      <c r="J1068" s="519" t="s">
        <v>696</v>
      </c>
      <c r="K1068" s="521">
        <v>6</v>
      </c>
      <c r="L1068" s="521">
        <v>12</v>
      </c>
      <c r="M1068" s="522">
        <v>64337</v>
      </c>
      <c r="N1068" s="521">
        <v>2</v>
      </c>
      <c r="O1068" s="521">
        <v>6</v>
      </c>
      <c r="P1068" s="523">
        <v>30000</v>
      </c>
    </row>
    <row r="1069" spans="1:16" x14ac:dyDescent="0.2">
      <c r="A1069" s="518" t="s">
        <v>694</v>
      </c>
      <c r="B1069" s="519" t="s">
        <v>2056</v>
      </c>
      <c r="C1069" s="519" t="s">
        <v>111</v>
      </c>
      <c r="D1069" s="519" t="s">
        <v>718</v>
      </c>
      <c r="E1069" s="520">
        <v>3000</v>
      </c>
      <c r="F1069" s="498" t="s">
        <v>2852</v>
      </c>
      <c r="G1069" s="429" t="s">
        <v>2853</v>
      </c>
      <c r="H1069" s="429" t="s">
        <v>1078</v>
      </c>
      <c r="I1069" s="429" t="s">
        <v>1073</v>
      </c>
      <c r="J1069" s="519" t="s">
        <v>718</v>
      </c>
      <c r="K1069" s="521">
        <v>7</v>
      </c>
      <c r="L1069" s="521">
        <v>12</v>
      </c>
      <c r="M1069" s="522">
        <v>33100</v>
      </c>
      <c r="N1069" s="521">
        <v>2</v>
      </c>
      <c r="O1069" s="521">
        <v>6</v>
      </c>
      <c r="P1069" s="523">
        <v>18000</v>
      </c>
    </row>
    <row r="1070" spans="1:16" x14ac:dyDescent="0.2">
      <c r="A1070" s="518" t="s">
        <v>694</v>
      </c>
      <c r="B1070" s="519" t="s">
        <v>2056</v>
      </c>
      <c r="C1070" s="519" t="s">
        <v>111</v>
      </c>
      <c r="D1070" s="519" t="s">
        <v>696</v>
      </c>
      <c r="E1070" s="520">
        <v>8000</v>
      </c>
      <c r="F1070" s="498" t="s">
        <v>2854</v>
      </c>
      <c r="G1070" s="429" t="s">
        <v>2855</v>
      </c>
      <c r="H1070" s="429" t="s">
        <v>712</v>
      </c>
      <c r="I1070" s="429" t="s">
        <v>700</v>
      </c>
      <c r="J1070" s="519" t="s">
        <v>696</v>
      </c>
      <c r="K1070" s="521">
        <v>0</v>
      </c>
      <c r="L1070" s="521">
        <v>0</v>
      </c>
      <c r="M1070" s="522">
        <v>0</v>
      </c>
      <c r="N1070" s="521">
        <v>2</v>
      </c>
      <c r="O1070" s="521">
        <v>4</v>
      </c>
      <c r="P1070" s="523">
        <v>38400</v>
      </c>
    </row>
    <row r="1071" spans="1:16" x14ac:dyDescent="0.2">
      <c r="A1071" s="518" t="s">
        <v>694</v>
      </c>
      <c r="B1071" s="519" t="s">
        <v>2056</v>
      </c>
      <c r="C1071" s="519" t="s">
        <v>111</v>
      </c>
      <c r="D1071" s="519" t="s">
        <v>696</v>
      </c>
      <c r="E1071" s="520">
        <v>6000</v>
      </c>
      <c r="F1071" s="498" t="s">
        <v>2854</v>
      </c>
      <c r="G1071" s="429" t="s">
        <v>2855</v>
      </c>
      <c r="H1071" s="429" t="s">
        <v>712</v>
      </c>
      <c r="I1071" s="429" t="s">
        <v>700</v>
      </c>
      <c r="J1071" s="519" t="s">
        <v>696</v>
      </c>
      <c r="K1071" s="521">
        <v>6</v>
      </c>
      <c r="L1071" s="521">
        <v>12</v>
      </c>
      <c r="M1071" s="522">
        <v>75370</v>
      </c>
      <c r="N1071" s="521">
        <v>1</v>
      </c>
      <c r="O1071" s="521">
        <v>1</v>
      </c>
      <c r="P1071" s="523">
        <v>7200</v>
      </c>
    </row>
    <row r="1072" spans="1:16" x14ac:dyDescent="0.2">
      <c r="A1072" s="518" t="s">
        <v>694</v>
      </c>
      <c r="B1072" s="519" t="s">
        <v>2056</v>
      </c>
      <c r="C1072" s="519" t="s">
        <v>765</v>
      </c>
      <c r="D1072" s="519" t="s">
        <v>766</v>
      </c>
      <c r="E1072" s="520">
        <v>15000</v>
      </c>
      <c r="F1072" s="498" t="s">
        <v>2856</v>
      </c>
      <c r="G1072" s="429" t="s">
        <v>2857</v>
      </c>
      <c r="H1072" s="429" t="s">
        <v>787</v>
      </c>
      <c r="I1072" s="429" t="s">
        <v>700</v>
      </c>
      <c r="J1072" s="519" t="s">
        <v>766</v>
      </c>
      <c r="K1072" s="521">
        <v>1</v>
      </c>
      <c r="L1072" s="521">
        <v>9</v>
      </c>
      <c r="M1072" s="522">
        <v>142670</v>
      </c>
      <c r="N1072" s="521">
        <v>1</v>
      </c>
      <c r="O1072" s="521">
        <v>5</v>
      </c>
      <c r="P1072" s="523">
        <v>74083</v>
      </c>
    </row>
    <row r="1073" spans="1:16" ht="22.5" x14ac:dyDescent="0.2">
      <c r="A1073" s="518" t="s">
        <v>694</v>
      </c>
      <c r="B1073" s="519" t="s">
        <v>2056</v>
      </c>
      <c r="C1073" s="519" t="s">
        <v>111</v>
      </c>
      <c r="D1073" s="519" t="s">
        <v>718</v>
      </c>
      <c r="E1073" s="520">
        <v>4000</v>
      </c>
      <c r="F1073" s="498" t="s">
        <v>2858</v>
      </c>
      <c r="G1073" s="429" t="s">
        <v>2859</v>
      </c>
      <c r="H1073" s="429" t="s">
        <v>828</v>
      </c>
      <c r="I1073" s="429" t="s">
        <v>2860</v>
      </c>
      <c r="J1073" s="519" t="s">
        <v>718</v>
      </c>
      <c r="K1073" s="521">
        <v>1</v>
      </c>
      <c r="L1073" s="521">
        <v>0</v>
      </c>
      <c r="M1073" s="522">
        <v>1600</v>
      </c>
      <c r="N1073" s="521">
        <v>2</v>
      </c>
      <c r="O1073" s="521">
        <v>6</v>
      </c>
      <c r="P1073" s="523">
        <v>24000</v>
      </c>
    </row>
    <row r="1074" spans="1:16" x14ac:dyDescent="0.2">
      <c r="A1074" s="518" t="s">
        <v>694</v>
      </c>
      <c r="B1074" s="519" t="s">
        <v>2056</v>
      </c>
      <c r="C1074" s="519" t="s">
        <v>765</v>
      </c>
      <c r="D1074" s="519" t="s">
        <v>766</v>
      </c>
      <c r="E1074" s="520">
        <v>15600</v>
      </c>
      <c r="F1074" s="498" t="s">
        <v>2861</v>
      </c>
      <c r="G1074" s="429" t="s">
        <v>2862</v>
      </c>
      <c r="H1074" s="429" t="s">
        <v>712</v>
      </c>
      <c r="I1074" s="429" t="s">
        <v>700</v>
      </c>
      <c r="J1074" s="519" t="s">
        <v>766</v>
      </c>
      <c r="K1074" s="521">
        <v>1</v>
      </c>
      <c r="L1074" s="521">
        <v>6</v>
      </c>
      <c r="M1074" s="522">
        <v>111090</v>
      </c>
      <c r="N1074" s="521">
        <v>1</v>
      </c>
      <c r="O1074" s="521">
        <v>6</v>
      </c>
      <c r="P1074" s="523">
        <v>92683</v>
      </c>
    </row>
    <row r="1075" spans="1:16" x14ac:dyDescent="0.2">
      <c r="A1075" s="518" t="s">
        <v>694</v>
      </c>
      <c r="B1075" s="519" t="s">
        <v>2056</v>
      </c>
      <c r="C1075" s="519" t="s">
        <v>111</v>
      </c>
      <c r="D1075" s="519" t="s">
        <v>696</v>
      </c>
      <c r="E1075" s="520">
        <v>8000</v>
      </c>
      <c r="F1075" s="498" t="s">
        <v>2863</v>
      </c>
      <c r="G1075" s="429" t="s">
        <v>2864</v>
      </c>
      <c r="H1075" s="429" t="s">
        <v>712</v>
      </c>
      <c r="I1075" s="429" t="s">
        <v>700</v>
      </c>
      <c r="J1075" s="519" t="s">
        <v>696</v>
      </c>
      <c r="K1075" s="521">
        <v>2</v>
      </c>
      <c r="L1075" s="521">
        <v>3</v>
      </c>
      <c r="M1075" s="522">
        <v>25067</v>
      </c>
      <c r="N1075" s="521">
        <v>1</v>
      </c>
      <c r="O1075" s="521">
        <v>6</v>
      </c>
      <c r="P1075" s="523">
        <v>48000</v>
      </c>
    </row>
    <row r="1076" spans="1:16" x14ac:dyDescent="0.2">
      <c r="A1076" s="518" t="s">
        <v>694</v>
      </c>
      <c r="B1076" s="519" t="s">
        <v>2056</v>
      </c>
      <c r="C1076" s="519" t="s">
        <v>111</v>
      </c>
      <c r="D1076" s="519" t="s">
        <v>696</v>
      </c>
      <c r="E1076" s="520">
        <v>8000</v>
      </c>
      <c r="F1076" s="498" t="s">
        <v>2865</v>
      </c>
      <c r="G1076" s="429" t="s">
        <v>2866</v>
      </c>
      <c r="H1076" s="429" t="s">
        <v>712</v>
      </c>
      <c r="I1076" s="429" t="s">
        <v>700</v>
      </c>
      <c r="J1076" s="519" t="s">
        <v>696</v>
      </c>
      <c r="K1076" s="521">
        <v>6</v>
      </c>
      <c r="L1076" s="521">
        <v>12</v>
      </c>
      <c r="M1076" s="522">
        <v>97437</v>
      </c>
      <c r="N1076" s="521">
        <v>2</v>
      </c>
      <c r="O1076" s="521">
        <v>6</v>
      </c>
      <c r="P1076" s="523">
        <v>48000</v>
      </c>
    </row>
    <row r="1077" spans="1:16" x14ac:dyDescent="0.2">
      <c r="A1077" s="518" t="s">
        <v>694</v>
      </c>
      <c r="B1077" s="519" t="s">
        <v>2056</v>
      </c>
      <c r="C1077" s="519" t="s">
        <v>111</v>
      </c>
      <c r="D1077" s="519" t="s">
        <v>696</v>
      </c>
      <c r="E1077" s="520">
        <v>6500</v>
      </c>
      <c r="F1077" s="498" t="s">
        <v>2867</v>
      </c>
      <c r="G1077" s="429" t="s">
        <v>2868</v>
      </c>
      <c r="H1077" s="429" t="s">
        <v>2165</v>
      </c>
      <c r="I1077" s="429" t="s">
        <v>700</v>
      </c>
      <c r="J1077" s="519" t="s">
        <v>696</v>
      </c>
      <c r="K1077" s="521">
        <v>2</v>
      </c>
      <c r="L1077" s="521">
        <v>1</v>
      </c>
      <c r="M1077" s="522">
        <v>11267</v>
      </c>
      <c r="N1077" s="521">
        <v>2</v>
      </c>
      <c r="O1077" s="521">
        <v>6</v>
      </c>
      <c r="P1077" s="523">
        <v>39000</v>
      </c>
    </row>
    <row r="1078" spans="1:16" x14ac:dyDescent="0.2">
      <c r="A1078" s="518" t="s">
        <v>694</v>
      </c>
      <c r="B1078" s="519" t="s">
        <v>2056</v>
      </c>
      <c r="C1078" s="519" t="s">
        <v>111</v>
      </c>
      <c r="D1078" s="519" t="s">
        <v>723</v>
      </c>
      <c r="E1078" s="520">
        <v>3000</v>
      </c>
      <c r="F1078" s="498" t="s">
        <v>2869</v>
      </c>
      <c r="G1078" s="429" t="s">
        <v>2870</v>
      </c>
      <c r="H1078" s="429"/>
      <c r="I1078" s="429" t="s">
        <v>726</v>
      </c>
      <c r="J1078" s="519" t="s">
        <v>723</v>
      </c>
      <c r="K1078" s="521">
        <v>2</v>
      </c>
      <c r="L1078" s="521">
        <v>5</v>
      </c>
      <c r="M1078" s="522">
        <v>14700</v>
      </c>
      <c r="N1078" s="521">
        <v>2</v>
      </c>
      <c r="O1078" s="521">
        <v>6</v>
      </c>
      <c r="P1078" s="523">
        <v>18000</v>
      </c>
    </row>
    <row r="1079" spans="1:16" x14ac:dyDescent="0.2">
      <c r="A1079" s="518" t="s">
        <v>694</v>
      </c>
      <c r="B1079" s="519" t="s">
        <v>2056</v>
      </c>
      <c r="C1079" s="519" t="s">
        <v>111</v>
      </c>
      <c r="D1079" s="519" t="s">
        <v>109</v>
      </c>
      <c r="E1079" s="520">
        <v>3500</v>
      </c>
      <c r="F1079" s="498" t="s">
        <v>2871</v>
      </c>
      <c r="G1079" s="429" t="s">
        <v>2872</v>
      </c>
      <c r="H1079" s="429"/>
      <c r="I1079" s="429"/>
      <c r="J1079" s="519" t="s">
        <v>109</v>
      </c>
      <c r="K1079" s="521">
        <v>6</v>
      </c>
      <c r="L1079" s="521">
        <v>12</v>
      </c>
      <c r="M1079" s="522">
        <v>38617</v>
      </c>
      <c r="N1079" s="521">
        <v>2</v>
      </c>
      <c r="O1079" s="521">
        <v>6</v>
      </c>
      <c r="P1079" s="523">
        <v>21000</v>
      </c>
    </row>
    <row r="1080" spans="1:16" x14ac:dyDescent="0.2">
      <c r="A1080" s="518" t="s">
        <v>694</v>
      </c>
      <c r="B1080" s="519" t="s">
        <v>2056</v>
      </c>
      <c r="C1080" s="519" t="s">
        <v>111</v>
      </c>
      <c r="D1080" s="519" t="s">
        <v>696</v>
      </c>
      <c r="E1080" s="520">
        <v>3000</v>
      </c>
      <c r="F1080" s="498" t="s">
        <v>2873</v>
      </c>
      <c r="G1080" s="429" t="s">
        <v>2874</v>
      </c>
      <c r="H1080" s="429" t="s">
        <v>787</v>
      </c>
      <c r="I1080" s="429" t="s">
        <v>904</v>
      </c>
      <c r="J1080" s="519" t="s">
        <v>696</v>
      </c>
      <c r="K1080" s="521">
        <v>6</v>
      </c>
      <c r="L1080" s="521">
        <v>12</v>
      </c>
      <c r="M1080" s="522">
        <v>33100</v>
      </c>
      <c r="N1080" s="521">
        <v>2</v>
      </c>
      <c r="O1080" s="521">
        <v>6</v>
      </c>
      <c r="P1080" s="523">
        <v>18000</v>
      </c>
    </row>
    <row r="1081" spans="1:16" x14ac:dyDescent="0.2">
      <c r="A1081" s="518" t="s">
        <v>694</v>
      </c>
      <c r="B1081" s="519" t="s">
        <v>2056</v>
      </c>
      <c r="C1081" s="519" t="s">
        <v>765</v>
      </c>
      <c r="D1081" s="519" t="s">
        <v>766</v>
      </c>
      <c r="E1081" s="520">
        <v>15600</v>
      </c>
      <c r="F1081" s="498" t="s">
        <v>1689</v>
      </c>
      <c r="G1081" s="429" t="s">
        <v>1690</v>
      </c>
      <c r="H1081" s="429" t="s">
        <v>712</v>
      </c>
      <c r="I1081" s="429" t="s">
        <v>700</v>
      </c>
      <c r="J1081" s="519" t="s">
        <v>766</v>
      </c>
      <c r="K1081" s="521">
        <v>0</v>
      </c>
      <c r="L1081" s="521">
        <v>0</v>
      </c>
      <c r="M1081" s="522">
        <v>0</v>
      </c>
      <c r="N1081" s="521">
        <v>1</v>
      </c>
      <c r="O1081" s="521">
        <v>1</v>
      </c>
      <c r="P1081" s="523">
        <v>18720</v>
      </c>
    </row>
    <row r="1082" spans="1:16" ht="22.5" x14ac:dyDescent="0.2">
      <c r="A1082" s="518" t="s">
        <v>694</v>
      </c>
      <c r="B1082" s="519" t="s">
        <v>2056</v>
      </c>
      <c r="C1082" s="519" t="s">
        <v>111</v>
      </c>
      <c r="D1082" s="519" t="s">
        <v>696</v>
      </c>
      <c r="E1082" s="520">
        <v>1400</v>
      </c>
      <c r="F1082" s="498" t="s">
        <v>2145</v>
      </c>
      <c r="G1082" s="429" t="s">
        <v>2146</v>
      </c>
      <c r="H1082" s="429" t="s">
        <v>871</v>
      </c>
      <c r="I1082" s="429" t="s">
        <v>904</v>
      </c>
      <c r="J1082" s="519" t="s">
        <v>696</v>
      </c>
      <c r="K1082" s="521">
        <v>0</v>
      </c>
      <c r="L1082" s="521">
        <v>0</v>
      </c>
      <c r="M1082" s="522">
        <v>0</v>
      </c>
      <c r="N1082" s="521">
        <v>2</v>
      </c>
      <c r="O1082" s="521">
        <v>5</v>
      </c>
      <c r="P1082" s="523">
        <v>7747</v>
      </c>
    </row>
    <row r="1083" spans="1:16" ht="22.5" x14ac:dyDescent="0.2">
      <c r="A1083" s="518" t="s">
        <v>694</v>
      </c>
      <c r="B1083" s="519" t="s">
        <v>2056</v>
      </c>
      <c r="C1083" s="519" t="s">
        <v>111</v>
      </c>
      <c r="D1083" s="519" t="s">
        <v>696</v>
      </c>
      <c r="E1083" s="520">
        <v>5000</v>
      </c>
      <c r="F1083" s="498" t="s">
        <v>2875</v>
      </c>
      <c r="G1083" s="429" t="s">
        <v>2876</v>
      </c>
      <c r="H1083" s="429" t="s">
        <v>2263</v>
      </c>
      <c r="I1083" s="429" t="s">
        <v>700</v>
      </c>
      <c r="J1083" s="519" t="s">
        <v>696</v>
      </c>
      <c r="K1083" s="521">
        <v>1</v>
      </c>
      <c r="L1083" s="521">
        <v>3</v>
      </c>
      <c r="M1083" s="522">
        <v>15000</v>
      </c>
      <c r="N1083" s="521">
        <v>0</v>
      </c>
      <c r="O1083" s="521">
        <v>0</v>
      </c>
      <c r="P1083" s="523">
        <v>0</v>
      </c>
    </row>
    <row r="1084" spans="1:16" ht="22.5" x14ac:dyDescent="0.2">
      <c r="A1084" s="518" t="s">
        <v>694</v>
      </c>
      <c r="B1084" s="519" t="s">
        <v>2056</v>
      </c>
      <c r="C1084" s="519" t="s">
        <v>111</v>
      </c>
      <c r="D1084" s="519" t="s">
        <v>696</v>
      </c>
      <c r="E1084" s="520">
        <v>2500</v>
      </c>
      <c r="F1084" s="498" t="s">
        <v>2877</v>
      </c>
      <c r="G1084" s="429" t="s">
        <v>2878</v>
      </c>
      <c r="H1084" s="429" t="s">
        <v>699</v>
      </c>
      <c r="I1084" s="429" t="s">
        <v>700</v>
      </c>
      <c r="J1084" s="519" t="s">
        <v>696</v>
      </c>
      <c r="K1084" s="521">
        <v>7</v>
      </c>
      <c r="L1084" s="521">
        <v>12</v>
      </c>
      <c r="M1084" s="522">
        <v>27583</v>
      </c>
      <c r="N1084" s="521">
        <v>3</v>
      </c>
      <c r="O1084" s="521">
        <v>6</v>
      </c>
      <c r="P1084" s="523">
        <v>15000</v>
      </c>
    </row>
    <row r="1085" spans="1:16" x14ac:dyDescent="0.2">
      <c r="A1085" s="518" t="s">
        <v>694</v>
      </c>
      <c r="B1085" s="519" t="s">
        <v>2056</v>
      </c>
      <c r="C1085" s="519" t="s">
        <v>111</v>
      </c>
      <c r="D1085" s="519" t="s">
        <v>696</v>
      </c>
      <c r="E1085" s="520">
        <v>7500</v>
      </c>
      <c r="F1085" s="498" t="s">
        <v>2879</v>
      </c>
      <c r="G1085" s="429" t="s">
        <v>2880</v>
      </c>
      <c r="H1085" s="429" t="s">
        <v>1284</v>
      </c>
      <c r="I1085" s="429" t="s">
        <v>700</v>
      </c>
      <c r="J1085" s="519" t="s">
        <v>696</v>
      </c>
      <c r="K1085" s="521">
        <v>5</v>
      </c>
      <c r="L1085" s="521">
        <v>12</v>
      </c>
      <c r="M1085" s="522">
        <v>91920</v>
      </c>
      <c r="N1085" s="521">
        <v>3</v>
      </c>
      <c r="O1085" s="521">
        <v>6</v>
      </c>
      <c r="P1085" s="523">
        <v>45000</v>
      </c>
    </row>
    <row r="1086" spans="1:16" x14ac:dyDescent="0.2">
      <c r="A1086" s="518" t="s">
        <v>694</v>
      </c>
      <c r="B1086" s="519" t="s">
        <v>2056</v>
      </c>
      <c r="C1086" s="519" t="s">
        <v>111</v>
      </c>
      <c r="D1086" s="519" t="s">
        <v>718</v>
      </c>
      <c r="E1086" s="520">
        <v>3800</v>
      </c>
      <c r="F1086" s="498" t="s">
        <v>2881</v>
      </c>
      <c r="G1086" s="429" t="s">
        <v>2882</v>
      </c>
      <c r="H1086" s="429" t="s">
        <v>787</v>
      </c>
      <c r="I1086" s="429" t="s">
        <v>722</v>
      </c>
      <c r="J1086" s="519" t="s">
        <v>718</v>
      </c>
      <c r="K1086" s="521">
        <v>6</v>
      </c>
      <c r="L1086" s="521">
        <v>12</v>
      </c>
      <c r="M1086" s="522">
        <v>41927</v>
      </c>
      <c r="N1086" s="521">
        <v>2</v>
      </c>
      <c r="O1086" s="521">
        <v>6</v>
      </c>
      <c r="P1086" s="523">
        <v>22800</v>
      </c>
    </row>
    <row r="1087" spans="1:16" x14ac:dyDescent="0.2">
      <c r="A1087" s="518" t="s">
        <v>694</v>
      </c>
      <c r="B1087" s="519" t="s">
        <v>2056</v>
      </c>
      <c r="C1087" s="519" t="s">
        <v>111</v>
      </c>
      <c r="D1087" s="519" t="s">
        <v>696</v>
      </c>
      <c r="E1087" s="520">
        <v>5500</v>
      </c>
      <c r="F1087" s="498" t="s">
        <v>2883</v>
      </c>
      <c r="G1087" s="429" t="s">
        <v>2884</v>
      </c>
      <c r="H1087" s="429" t="s">
        <v>703</v>
      </c>
      <c r="I1087" s="429" t="s">
        <v>700</v>
      </c>
      <c r="J1087" s="519" t="s">
        <v>696</v>
      </c>
      <c r="K1087" s="521">
        <v>4</v>
      </c>
      <c r="L1087" s="521">
        <v>12</v>
      </c>
      <c r="M1087" s="522">
        <v>69853</v>
      </c>
      <c r="N1087" s="521">
        <v>2</v>
      </c>
      <c r="O1087" s="521">
        <v>6</v>
      </c>
      <c r="P1087" s="523">
        <v>33000</v>
      </c>
    </row>
    <row r="1088" spans="1:16" x14ac:dyDescent="0.2">
      <c r="A1088" s="518" t="s">
        <v>694</v>
      </c>
      <c r="B1088" s="519" t="s">
        <v>2056</v>
      </c>
      <c r="C1088" s="519" t="s">
        <v>111</v>
      </c>
      <c r="D1088" s="519" t="s">
        <v>696</v>
      </c>
      <c r="E1088" s="520">
        <v>8000</v>
      </c>
      <c r="F1088" s="498" t="s">
        <v>2885</v>
      </c>
      <c r="G1088" s="429" t="s">
        <v>2886</v>
      </c>
      <c r="H1088" s="429" t="s">
        <v>712</v>
      </c>
      <c r="I1088" s="429" t="s">
        <v>700</v>
      </c>
      <c r="J1088" s="519" t="s">
        <v>696</v>
      </c>
      <c r="K1088" s="521">
        <v>1</v>
      </c>
      <c r="L1088" s="521">
        <v>2</v>
      </c>
      <c r="M1088" s="522">
        <v>16267</v>
      </c>
      <c r="N1088" s="521">
        <v>0</v>
      </c>
      <c r="O1088" s="521">
        <v>0</v>
      </c>
      <c r="P1088" s="523">
        <v>0</v>
      </c>
    </row>
    <row r="1089" spans="1:16" x14ac:dyDescent="0.2">
      <c r="A1089" s="518" t="s">
        <v>694</v>
      </c>
      <c r="B1089" s="519" t="s">
        <v>2056</v>
      </c>
      <c r="C1089" s="519" t="s">
        <v>111</v>
      </c>
      <c r="D1089" s="519" t="s">
        <v>696</v>
      </c>
      <c r="E1089" s="520">
        <v>5000</v>
      </c>
      <c r="F1089" s="498" t="s">
        <v>2887</v>
      </c>
      <c r="G1089" s="429" t="s">
        <v>2888</v>
      </c>
      <c r="H1089" s="429" t="s">
        <v>2165</v>
      </c>
      <c r="I1089" s="429" t="s">
        <v>700</v>
      </c>
      <c r="J1089" s="519" t="s">
        <v>696</v>
      </c>
      <c r="K1089" s="521">
        <v>6</v>
      </c>
      <c r="L1089" s="521">
        <v>12</v>
      </c>
      <c r="M1089" s="522">
        <v>64337</v>
      </c>
      <c r="N1089" s="521">
        <v>2</v>
      </c>
      <c r="O1089" s="521">
        <v>6</v>
      </c>
      <c r="P1089" s="523">
        <v>30000</v>
      </c>
    </row>
    <row r="1090" spans="1:16" x14ac:dyDescent="0.2">
      <c r="A1090" s="518" t="s">
        <v>694</v>
      </c>
      <c r="B1090" s="519" t="s">
        <v>2056</v>
      </c>
      <c r="C1090" s="519" t="s">
        <v>765</v>
      </c>
      <c r="D1090" s="519" t="s">
        <v>766</v>
      </c>
      <c r="E1090" s="520">
        <v>15600</v>
      </c>
      <c r="F1090" s="498" t="s">
        <v>2889</v>
      </c>
      <c r="G1090" s="429" t="s">
        <v>2890</v>
      </c>
      <c r="H1090" s="429" t="s">
        <v>857</v>
      </c>
      <c r="I1090" s="429" t="s">
        <v>700</v>
      </c>
      <c r="J1090" s="519" t="s">
        <v>766</v>
      </c>
      <c r="K1090" s="521">
        <v>1</v>
      </c>
      <c r="L1090" s="521">
        <v>6</v>
      </c>
      <c r="M1090" s="522">
        <v>110570</v>
      </c>
      <c r="N1090" s="521">
        <v>1</v>
      </c>
      <c r="O1090" s="521">
        <v>2</v>
      </c>
      <c r="P1090" s="523">
        <v>35880</v>
      </c>
    </row>
    <row r="1091" spans="1:16" x14ac:dyDescent="0.2">
      <c r="A1091" s="518" t="s">
        <v>694</v>
      </c>
      <c r="B1091" s="519" t="s">
        <v>2056</v>
      </c>
      <c r="C1091" s="519" t="s">
        <v>111</v>
      </c>
      <c r="D1091" s="519" t="s">
        <v>696</v>
      </c>
      <c r="E1091" s="520">
        <v>9000</v>
      </c>
      <c r="F1091" s="498" t="s">
        <v>2891</v>
      </c>
      <c r="G1091" s="429" t="s">
        <v>2892</v>
      </c>
      <c r="H1091" s="429" t="s">
        <v>2165</v>
      </c>
      <c r="I1091" s="429" t="s">
        <v>700</v>
      </c>
      <c r="J1091" s="519" t="s">
        <v>696</v>
      </c>
      <c r="K1091" s="521">
        <v>5</v>
      </c>
      <c r="L1091" s="521">
        <v>12</v>
      </c>
      <c r="M1091" s="522">
        <v>108470</v>
      </c>
      <c r="N1091" s="521">
        <v>2</v>
      </c>
      <c r="O1091" s="521">
        <v>6</v>
      </c>
      <c r="P1091" s="523">
        <v>53083</v>
      </c>
    </row>
    <row r="1092" spans="1:16" x14ac:dyDescent="0.2">
      <c r="A1092" s="518" t="s">
        <v>694</v>
      </c>
      <c r="B1092" s="519" t="s">
        <v>2056</v>
      </c>
      <c r="C1092" s="519" t="s">
        <v>111</v>
      </c>
      <c r="D1092" s="519" t="s">
        <v>723</v>
      </c>
      <c r="E1092" s="520">
        <v>2500</v>
      </c>
      <c r="F1092" s="498" t="s">
        <v>2893</v>
      </c>
      <c r="G1092" s="429" t="s">
        <v>2894</v>
      </c>
      <c r="H1092" s="429"/>
      <c r="I1092" s="429" t="s">
        <v>726</v>
      </c>
      <c r="J1092" s="519" t="s">
        <v>723</v>
      </c>
      <c r="K1092" s="521">
        <v>6</v>
      </c>
      <c r="L1092" s="521">
        <v>12</v>
      </c>
      <c r="M1092" s="522">
        <v>27583</v>
      </c>
      <c r="N1092" s="521">
        <v>2</v>
      </c>
      <c r="O1092" s="521">
        <v>6</v>
      </c>
      <c r="P1092" s="523">
        <v>15000</v>
      </c>
    </row>
    <row r="1093" spans="1:16" x14ac:dyDescent="0.2">
      <c r="A1093" s="518" t="s">
        <v>694</v>
      </c>
      <c r="B1093" s="519" t="s">
        <v>2056</v>
      </c>
      <c r="C1093" s="519" t="s">
        <v>111</v>
      </c>
      <c r="D1093" s="519" t="s">
        <v>696</v>
      </c>
      <c r="E1093" s="520">
        <v>5000</v>
      </c>
      <c r="F1093" s="498" t="s">
        <v>2895</v>
      </c>
      <c r="G1093" s="429" t="s">
        <v>2896</v>
      </c>
      <c r="H1093" s="429" t="s">
        <v>857</v>
      </c>
      <c r="I1093" s="429" t="s">
        <v>700</v>
      </c>
      <c r="J1093" s="519" t="s">
        <v>696</v>
      </c>
      <c r="K1093" s="521">
        <v>5</v>
      </c>
      <c r="L1093" s="521">
        <v>12</v>
      </c>
      <c r="M1093" s="522">
        <v>64337</v>
      </c>
      <c r="N1093" s="521">
        <v>2</v>
      </c>
      <c r="O1093" s="521">
        <v>6</v>
      </c>
      <c r="P1093" s="523">
        <v>30000</v>
      </c>
    </row>
    <row r="1094" spans="1:16" ht="22.5" x14ac:dyDescent="0.2">
      <c r="A1094" s="518" t="s">
        <v>694</v>
      </c>
      <c r="B1094" s="519" t="s">
        <v>2056</v>
      </c>
      <c r="C1094" s="519" t="s">
        <v>111</v>
      </c>
      <c r="D1094" s="519" t="s">
        <v>696</v>
      </c>
      <c r="E1094" s="520">
        <v>11000</v>
      </c>
      <c r="F1094" s="498" t="s">
        <v>2897</v>
      </c>
      <c r="G1094" s="429" t="s">
        <v>2898</v>
      </c>
      <c r="H1094" s="429" t="s">
        <v>751</v>
      </c>
      <c r="I1094" s="429" t="s">
        <v>700</v>
      </c>
      <c r="J1094" s="519" t="s">
        <v>696</v>
      </c>
      <c r="K1094" s="521">
        <v>2</v>
      </c>
      <c r="L1094" s="521">
        <v>1</v>
      </c>
      <c r="M1094" s="522">
        <v>16867</v>
      </c>
      <c r="N1094" s="521">
        <v>2</v>
      </c>
      <c r="O1094" s="521">
        <v>6</v>
      </c>
      <c r="P1094" s="523">
        <v>65083</v>
      </c>
    </row>
    <row r="1095" spans="1:16" x14ac:dyDescent="0.2">
      <c r="A1095" s="518" t="s">
        <v>694</v>
      </c>
      <c r="B1095" s="519" t="s">
        <v>2056</v>
      </c>
      <c r="C1095" s="519" t="s">
        <v>111</v>
      </c>
      <c r="D1095" s="519" t="s">
        <v>723</v>
      </c>
      <c r="E1095" s="520">
        <v>3000</v>
      </c>
      <c r="F1095" s="498" t="s">
        <v>2899</v>
      </c>
      <c r="G1095" s="429" t="s">
        <v>2900</v>
      </c>
      <c r="H1095" s="429"/>
      <c r="I1095" s="429" t="s">
        <v>726</v>
      </c>
      <c r="J1095" s="519" t="s">
        <v>723</v>
      </c>
      <c r="K1095" s="521">
        <v>3</v>
      </c>
      <c r="L1095" s="521">
        <v>6</v>
      </c>
      <c r="M1095" s="522">
        <v>18300</v>
      </c>
      <c r="N1095" s="521">
        <v>2</v>
      </c>
      <c r="O1095" s="521">
        <v>6</v>
      </c>
      <c r="P1095" s="523">
        <v>18000</v>
      </c>
    </row>
    <row r="1096" spans="1:16" x14ac:dyDescent="0.2">
      <c r="A1096" s="518" t="s">
        <v>694</v>
      </c>
      <c r="B1096" s="519" t="s">
        <v>2056</v>
      </c>
      <c r="C1096" s="519" t="s">
        <v>111</v>
      </c>
      <c r="D1096" s="519" t="s">
        <v>696</v>
      </c>
      <c r="E1096" s="520">
        <v>2500</v>
      </c>
      <c r="F1096" s="498" t="s">
        <v>2901</v>
      </c>
      <c r="G1096" s="429" t="s">
        <v>2902</v>
      </c>
      <c r="H1096" s="429" t="s">
        <v>1078</v>
      </c>
      <c r="I1096" s="429" t="s">
        <v>748</v>
      </c>
      <c r="J1096" s="519" t="s">
        <v>696</v>
      </c>
      <c r="K1096" s="521">
        <v>8</v>
      </c>
      <c r="L1096" s="521">
        <v>12</v>
      </c>
      <c r="M1096" s="522">
        <v>27583</v>
      </c>
      <c r="N1096" s="521">
        <v>3</v>
      </c>
      <c r="O1096" s="521">
        <v>6</v>
      </c>
      <c r="P1096" s="523">
        <v>15000</v>
      </c>
    </row>
    <row r="1097" spans="1:16" x14ac:dyDescent="0.2">
      <c r="A1097" s="518" t="s">
        <v>694</v>
      </c>
      <c r="B1097" s="519" t="s">
        <v>2056</v>
      </c>
      <c r="C1097" s="519" t="s">
        <v>111</v>
      </c>
      <c r="D1097" s="519" t="s">
        <v>696</v>
      </c>
      <c r="E1097" s="520">
        <v>5000</v>
      </c>
      <c r="F1097" s="498" t="s">
        <v>2903</v>
      </c>
      <c r="G1097" s="429" t="s">
        <v>2904</v>
      </c>
      <c r="H1097" s="429" t="s">
        <v>2165</v>
      </c>
      <c r="I1097" s="429" t="s">
        <v>700</v>
      </c>
      <c r="J1097" s="519" t="s">
        <v>696</v>
      </c>
      <c r="K1097" s="521">
        <v>6</v>
      </c>
      <c r="L1097" s="521">
        <v>12</v>
      </c>
      <c r="M1097" s="522">
        <v>64337</v>
      </c>
      <c r="N1097" s="521">
        <v>2</v>
      </c>
      <c r="O1097" s="521">
        <v>6</v>
      </c>
      <c r="P1097" s="523">
        <v>30000</v>
      </c>
    </row>
    <row r="1098" spans="1:16" x14ac:dyDescent="0.2">
      <c r="A1098" s="518" t="s">
        <v>694</v>
      </c>
      <c r="B1098" s="519" t="s">
        <v>2056</v>
      </c>
      <c r="C1098" s="519" t="s">
        <v>765</v>
      </c>
      <c r="D1098" s="519" t="s">
        <v>766</v>
      </c>
      <c r="E1098" s="520">
        <v>15600</v>
      </c>
      <c r="F1098" s="498" t="s">
        <v>2905</v>
      </c>
      <c r="G1098" s="429" t="s">
        <v>2906</v>
      </c>
      <c r="H1098" s="429" t="s">
        <v>857</v>
      </c>
      <c r="I1098" s="429" t="s">
        <v>700</v>
      </c>
      <c r="J1098" s="519" t="s">
        <v>766</v>
      </c>
      <c r="K1098" s="521">
        <v>1</v>
      </c>
      <c r="L1098" s="521">
        <v>1</v>
      </c>
      <c r="M1098" s="522">
        <v>21840</v>
      </c>
      <c r="N1098" s="521">
        <v>1</v>
      </c>
      <c r="O1098" s="521">
        <v>6</v>
      </c>
      <c r="P1098" s="523">
        <v>92683</v>
      </c>
    </row>
    <row r="1099" spans="1:16" ht="22.5" x14ac:dyDescent="0.2">
      <c r="A1099" s="518" t="s">
        <v>694</v>
      </c>
      <c r="B1099" s="519" t="s">
        <v>2056</v>
      </c>
      <c r="C1099" s="519" t="s">
        <v>111</v>
      </c>
      <c r="D1099" s="519" t="s">
        <v>718</v>
      </c>
      <c r="E1099" s="520">
        <v>4200</v>
      </c>
      <c r="F1099" s="498" t="s">
        <v>2907</v>
      </c>
      <c r="G1099" s="429" t="s">
        <v>2908</v>
      </c>
      <c r="H1099" s="429" t="s">
        <v>1095</v>
      </c>
      <c r="I1099" s="429" t="s">
        <v>1544</v>
      </c>
      <c r="J1099" s="519" t="s">
        <v>718</v>
      </c>
      <c r="K1099" s="521">
        <v>5</v>
      </c>
      <c r="L1099" s="521">
        <v>12</v>
      </c>
      <c r="M1099" s="522">
        <v>46340</v>
      </c>
      <c r="N1099" s="521">
        <v>2</v>
      </c>
      <c r="O1099" s="521">
        <v>6</v>
      </c>
      <c r="P1099" s="523">
        <v>25200</v>
      </c>
    </row>
    <row r="1100" spans="1:16" x14ac:dyDescent="0.2">
      <c r="A1100" s="518" t="s">
        <v>694</v>
      </c>
      <c r="B1100" s="519" t="s">
        <v>2056</v>
      </c>
      <c r="C1100" s="519" t="s">
        <v>765</v>
      </c>
      <c r="D1100" s="519" t="s">
        <v>766</v>
      </c>
      <c r="E1100" s="520">
        <v>15600</v>
      </c>
      <c r="F1100" s="498" t="s">
        <v>1748</v>
      </c>
      <c r="G1100" s="429" t="s">
        <v>1749</v>
      </c>
      <c r="H1100" s="429" t="s">
        <v>712</v>
      </c>
      <c r="I1100" s="429" t="s">
        <v>700</v>
      </c>
      <c r="J1100" s="519" t="s">
        <v>766</v>
      </c>
      <c r="K1100" s="521">
        <v>1</v>
      </c>
      <c r="L1100" s="521">
        <v>1</v>
      </c>
      <c r="M1100" s="522">
        <v>27040</v>
      </c>
      <c r="N1100" s="521">
        <v>1</v>
      </c>
      <c r="O1100" s="521">
        <v>4</v>
      </c>
      <c r="P1100" s="523">
        <v>73963</v>
      </c>
    </row>
    <row r="1101" spans="1:16" x14ac:dyDescent="0.2">
      <c r="A1101" s="518" t="s">
        <v>694</v>
      </c>
      <c r="B1101" s="519" t="s">
        <v>2056</v>
      </c>
      <c r="C1101" s="519" t="s">
        <v>111</v>
      </c>
      <c r="D1101" s="519" t="s">
        <v>696</v>
      </c>
      <c r="E1101" s="520">
        <v>5500</v>
      </c>
      <c r="F1101" s="498" t="s">
        <v>2909</v>
      </c>
      <c r="G1101" s="429" t="s">
        <v>2910</v>
      </c>
      <c r="H1101" s="429" t="s">
        <v>712</v>
      </c>
      <c r="I1101" s="429" t="s">
        <v>700</v>
      </c>
      <c r="J1101" s="519" t="s">
        <v>696</v>
      </c>
      <c r="K1101" s="521">
        <v>6</v>
      </c>
      <c r="L1101" s="521">
        <v>12</v>
      </c>
      <c r="M1101" s="522">
        <v>69853</v>
      </c>
      <c r="N1101" s="521">
        <v>2</v>
      </c>
      <c r="O1101" s="521">
        <v>6</v>
      </c>
      <c r="P1101" s="523">
        <v>33000</v>
      </c>
    </row>
    <row r="1102" spans="1:16" ht="22.5" x14ac:dyDescent="0.2">
      <c r="A1102" s="518" t="s">
        <v>694</v>
      </c>
      <c r="B1102" s="519" t="s">
        <v>2056</v>
      </c>
      <c r="C1102" s="519" t="s">
        <v>111</v>
      </c>
      <c r="D1102" s="519" t="s">
        <v>696</v>
      </c>
      <c r="E1102" s="520">
        <v>2500</v>
      </c>
      <c r="F1102" s="498" t="s">
        <v>2911</v>
      </c>
      <c r="G1102" s="429" t="s">
        <v>2912</v>
      </c>
      <c r="H1102" s="429" t="s">
        <v>2069</v>
      </c>
      <c r="I1102" s="429" t="s">
        <v>904</v>
      </c>
      <c r="J1102" s="519" t="s">
        <v>696</v>
      </c>
      <c r="K1102" s="521">
        <v>6</v>
      </c>
      <c r="L1102" s="521">
        <v>12</v>
      </c>
      <c r="M1102" s="522">
        <v>27583</v>
      </c>
      <c r="N1102" s="521">
        <v>2</v>
      </c>
      <c r="O1102" s="521">
        <v>6</v>
      </c>
      <c r="P1102" s="523">
        <v>15000</v>
      </c>
    </row>
    <row r="1103" spans="1:16" x14ac:dyDescent="0.2">
      <c r="A1103" s="518" t="s">
        <v>694</v>
      </c>
      <c r="B1103" s="519" t="s">
        <v>2056</v>
      </c>
      <c r="C1103" s="519" t="s">
        <v>111</v>
      </c>
      <c r="D1103" s="519" t="s">
        <v>696</v>
      </c>
      <c r="E1103" s="520">
        <v>7000</v>
      </c>
      <c r="F1103" s="498" t="s">
        <v>1750</v>
      </c>
      <c r="G1103" s="429" t="s">
        <v>1751</v>
      </c>
      <c r="H1103" s="429" t="s">
        <v>712</v>
      </c>
      <c r="I1103" s="429" t="s">
        <v>700</v>
      </c>
      <c r="J1103" s="519" t="s">
        <v>696</v>
      </c>
      <c r="K1103" s="521">
        <v>3</v>
      </c>
      <c r="L1103" s="521">
        <v>6</v>
      </c>
      <c r="M1103" s="522">
        <v>43867</v>
      </c>
      <c r="N1103" s="521">
        <v>1</v>
      </c>
      <c r="O1103" s="521">
        <v>0</v>
      </c>
      <c r="P1103" s="523">
        <v>5600</v>
      </c>
    </row>
    <row r="1104" spans="1:16" x14ac:dyDescent="0.2">
      <c r="A1104" s="518" t="s">
        <v>694</v>
      </c>
      <c r="B1104" s="519" t="s">
        <v>2056</v>
      </c>
      <c r="C1104" s="519" t="s">
        <v>765</v>
      </c>
      <c r="D1104" s="519" t="s">
        <v>766</v>
      </c>
      <c r="E1104" s="520">
        <v>15600</v>
      </c>
      <c r="F1104" s="498" t="s">
        <v>2913</v>
      </c>
      <c r="G1104" s="429" t="s">
        <v>2914</v>
      </c>
      <c r="H1104" s="429" t="s">
        <v>2030</v>
      </c>
      <c r="I1104" s="429" t="s">
        <v>748</v>
      </c>
      <c r="J1104" s="519" t="s">
        <v>766</v>
      </c>
      <c r="K1104" s="521">
        <v>1</v>
      </c>
      <c r="L1104" s="521">
        <v>1</v>
      </c>
      <c r="M1104" s="522">
        <v>22360</v>
      </c>
      <c r="N1104" s="521">
        <v>0</v>
      </c>
      <c r="O1104" s="521">
        <v>0</v>
      </c>
      <c r="P1104" s="523">
        <v>0</v>
      </c>
    </row>
    <row r="1105" spans="1:16" x14ac:dyDescent="0.2">
      <c r="A1105" s="518" t="s">
        <v>694</v>
      </c>
      <c r="B1105" s="519" t="s">
        <v>2056</v>
      </c>
      <c r="C1105" s="519" t="s">
        <v>765</v>
      </c>
      <c r="D1105" s="519" t="s">
        <v>766</v>
      </c>
      <c r="E1105" s="520">
        <v>15600</v>
      </c>
      <c r="F1105" s="498" t="s">
        <v>2913</v>
      </c>
      <c r="G1105" s="429" t="s">
        <v>2914</v>
      </c>
      <c r="H1105" s="429" t="s">
        <v>2030</v>
      </c>
      <c r="I1105" s="429" t="s">
        <v>748</v>
      </c>
      <c r="J1105" s="519" t="s">
        <v>766</v>
      </c>
      <c r="K1105" s="521">
        <v>1</v>
      </c>
      <c r="L1105" s="521">
        <v>1</v>
      </c>
      <c r="M1105" s="522">
        <v>24960</v>
      </c>
      <c r="N1105" s="521">
        <v>0</v>
      </c>
      <c r="O1105" s="521">
        <v>0</v>
      </c>
      <c r="P1105" s="523">
        <v>0</v>
      </c>
    </row>
    <row r="1106" spans="1:16" x14ac:dyDescent="0.2">
      <c r="A1106" s="518" t="s">
        <v>694</v>
      </c>
      <c r="B1106" s="519" t="s">
        <v>2056</v>
      </c>
      <c r="C1106" s="519" t="s">
        <v>111</v>
      </c>
      <c r="D1106" s="519" t="s">
        <v>696</v>
      </c>
      <c r="E1106" s="520">
        <v>9000</v>
      </c>
      <c r="F1106" s="498" t="s">
        <v>2915</v>
      </c>
      <c r="G1106" s="429" t="s">
        <v>2916</v>
      </c>
      <c r="H1106" s="429"/>
      <c r="I1106" s="429" t="s">
        <v>700</v>
      </c>
      <c r="J1106" s="519" t="s">
        <v>696</v>
      </c>
      <c r="K1106" s="521">
        <v>5</v>
      </c>
      <c r="L1106" s="521">
        <v>12</v>
      </c>
      <c r="M1106" s="522">
        <v>108470</v>
      </c>
      <c r="N1106" s="521">
        <v>2</v>
      </c>
      <c r="O1106" s="521">
        <v>6</v>
      </c>
      <c r="P1106" s="523">
        <v>53083</v>
      </c>
    </row>
    <row r="1107" spans="1:16" x14ac:dyDescent="0.2">
      <c r="A1107" s="518" t="s">
        <v>694</v>
      </c>
      <c r="B1107" s="519" t="s">
        <v>2056</v>
      </c>
      <c r="C1107" s="519" t="s">
        <v>765</v>
      </c>
      <c r="D1107" s="519" t="s">
        <v>766</v>
      </c>
      <c r="E1107" s="520">
        <v>8000</v>
      </c>
      <c r="F1107" s="498" t="s">
        <v>2917</v>
      </c>
      <c r="G1107" s="429" t="s">
        <v>2918</v>
      </c>
      <c r="H1107" s="429" t="s">
        <v>712</v>
      </c>
      <c r="I1107" s="429" t="s">
        <v>700</v>
      </c>
      <c r="J1107" s="519" t="s">
        <v>766</v>
      </c>
      <c r="K1107" s="521">
        <v>1</v>
      </c>
      <c r="L1107" s="521">
        <v>3</v>
      </c>
      <c r="M1107" s="522">
        <v>22667</v>
      </c>
      <c r="N1107" s="521">
        <v>1</v>
      </c>
      <c r="O1107" s="521">
        <v>6</v>
      </c>
      <c r="P1107" s="523">
        <v>48000</v>
      </c>
    </row>
    <row r="1108" spans="1:16" x14ac:dyDescent="0.2">
      <c r="A1108" s="518" t="s">
        <v>694</v>
      </c>
      <c r="B1108" s="519" t="s">
        <v>2056</v>
      </c>
      <c r="C1108" s="519" t="s">
        <v>111</v>
      </c>
      <c r="D1108" s="519" t="s">
        <v>696</v>
      </c>
      <c r="E1108" s="520">
        <v>6500</v>
      </c>
      <c r="F1108" s="498" t="s">
        <v>2919</v>
      </c>
      <c r="G1108" s="429" t="s">
        <v>2920</v>
      </c>
      <c r="H1108" s="429" t="s">
        <v>2165</v>
      </c>
      <c r="I1108" s="429" t="s">
        <v>700</v>
      </c>
      <c r="J1108" s="519" t="s">
        <v>696</v>
      </c>
      <c r="K1108" s="521">
        <v>6</v>
      </c>
      <c r="L1108" s="521">
        <v>12</v>
      </c>
      <c r="M1108" s="522">
        <v>80887</v>
      </c>
      <c r="N1108" s="521">
        <v>2</v>
      </c>
      <c r="O1108" s="521">
        <v>6</v>
      </c>
      <c r="P1108" s="523">
        <v>39000</v>
      </c>
    </row>
    <row r="1109" spans="1:16" x14ac:dyDescent="0.2">
      <c r="A1109" s="518" t="s">
        <v>694</v>
      </c>
      <c r="B1109" s="519" t="s">
        <v>2056</v>
      </c>
      <c r="C1109" s="519" t="s">
        <v>765</v>
      </c>
      <c r="D1109" s="519" t="s">
        <v>766</v>
      </c>
      <c r="E1109" s="520">
        <v>15600</v>
      </c>
      <c r="F1109" s="498" t="s">
        <v>2921</v>
      </c>
      <c r="G1109" s="429" t="s">
        <v>2922</v>
      </c>
      <c r="H1109" s="429" t="s">
        <v>2923</v>
      </c>
      <c r="I1109" s="429" t="s">
        <v>700</v>
      </c>
      <c r="J1109" s="519" t="s">
        <v>766</v>
      </c>
      <c r="K1109" s="521">
        <v>1</v>
      </c>
      <c r="L1109" s="521">
        <v>0</v>
      </c>
      <c r="M1109" s="522">
        <v>6760</v>
      </c>
      <c r="N1109" s="521">
        <v>0</v>
      </c>
      <c r="O1109" s="521">
        <v>0</v>
      </c>
      <c r="P1109" s="523">
        <v>0</v>
      </c>
    </row>
    <row r="1110" spans="1:16" x14ac:dyDescent="0.2">
      <c r="A1110" s="518" t="s">
        <v>694</v>
      </c>
      <c r="B1110" s="519" t="s">
        <v>2056</v>
      </c>
      <c r="C1110" s="519" t="s">
        <v>111</v>
      </c>
      <c r="D1110" s="519" t="s">
        <v>696</v>
      </c>
      <c r="E1110" s="520">
        <v>6000</v>
      </c>
      <c r="F1110" s="498" t="s">
        <v>2924</v>
      </c>
      <c r="G1110" s="429" t="s">
        <v>2925</v>
      </c>
      <c r="H1110" s="429" t="s">
        <v>747</v>
      </c>
      <c r="I1110" s="429" t="s">
        <v>748</v>
      </c>
      <c r="J1110" s="519" t="s">
        <v>696</v>
      </c>
      <c r="K1110" s="521">
        <v>5</v>
      </c>
      <c r="L1110" s="521">
        <v>12</v>
      </c>
      <c r="M1110" s="522">
        <v>75370</v>
      </c>
      <c r="N1110" s="521">
        <v>2</v>
      </c>
      <c r="O1110" s="521">
        <v>6</v>
      </c>
      <c r="P1110" s="523">
        <v>36000</v>
      </c>
    </row>
    <row r="1111" spans="1:16" ht="22.5" x14ac:dyDescent="0.2">
      <c r="A1111" s="518" t="s">
        <v>694</v>
      </c>
      <c r="B1111" s="519" t="s">
        <v>2056</v>
      </c>
      <c r="C1111" s="519" t="s">
        <v>111</v>
      </c>
      <c r="D1111" s="519" t="s">
        <v>718</v>
      </c>
      <c r="E1111" s="520">
        <v>1800</v>
      </c>
      <c r="F1111" s="498" t="s">
        <v>2926</v>
      </c>
      <c r="G1111" s="429" t="s">
        <v>2927</v>
      </c>
      <c r="H1111" s="429" t="s">
        <v>2310</v>
      </c>
      <c r="I1111" s="429" t="s">
        <v>2105</v>
      </c>
      <c r="J1111" s="519" t="s">
        <v>718</v>
      </c>
      <c r="K1111" s="521">
        <v>1</v>
      </c>
      <c r="L1111" s="521">
        <v>1</v>
      </c>
      <c r="M1111" s="522">
        <v>1800</v>
      </c>
      <c r="N1111" s="521">
        <v>0</v>
      </c>
      <c r="O1111" s="521">
        <v>0</v>
      </c>
      <c r="P1111" s="523">
        <v>0</v>
      </c>
    </row>
    <row r="1112" spans="1:16" x14ac:dyDescent="0.2">
      <c r="A1112" s="518" t="s">
        <v>694</v>
      </c>
      <c r="B1112" s="519" t="s">
        <v>2056</v>
      </c>
      <c r="C1112" s="519" t="s">
        <v>111</v>
      </c>
      <c r="D1112" s="519" t="s">
        <v>696</v>
      </c>
      <c r="E1112" s="520">
        <v>3000</v>
      </c>
      <c r="F1112" s="498" t="s">
        <v>2928</v>
      </c>
      <c r="G1112" s="429" t="s">
        <v>2929</v>
      </c>
      <c r="H1112" s="429" t="s">
        <v>712</v>
      </c>
      <c r="I1112" s="429" t="s">
        <v>700</v>
      </c>
      <c r="J1112" s="519" t="s">
        <v>696</v>
      </c>
      <c r="K1112" s="521">
        <v>2</v>
      </c>
      <c r="L1112" s="521">
        <v>4</v>
      </c>
      <c r="M1112" s="522">
        <v>14400</v>
      </c>
      <c r="N1112" s="521">
        <v>0</v>
      </c>
      <c r="O1112" s="521">
        <v>0</v>
      </c>
      <c r="P1112" s="523">
        <v>0</v>
      </c>
    </row>
    <row r="1113" spans="1:16" x14ac:dyDescent="0.2">
      <c r="A1113" s="518" t="s">
        <v>694</v>
      </c>
      <c r="B1113" s="519" t="s">
        <v>2056</v>
      </c>
      <c r="C1113" s="519" t="s">
        <v>111</v>
      </c>
      <c r="D1113" s="519" t="s">
        <v>696</v>
      </c>
      <c r="E1113" s="520">
        <v>8000</v>
      </c>
      <c r="F1113" s="498" t="s">
        <v>2930</v>
      </c>
      <c r="G1113" s="429" t="s">
        <v>2931</v>
      </c>
      <c r="H1113" s="429" t="s">
        <v>712</v>
      </c>
      <c r="I1113" s="429" t="s">
        <v>700</v>
      </c>
      <c r="J1113" s="519" t="s">
        <v>696</v>
      </c>
      <c r="K1113" s="521">
        <v>0</v>
      </c>
      <c r="L1113" s="521">
        <v>0</v>
      </c>
      <c r="M1113" s="522">
        <v>0</v>
      </c>
      <c r="N1113" s="521">
        <v>2</v>
      </c>
      <c r="O1113" s="521">
        <v>6</v>
      </c>
      <c r="P1113" s="523">
        <v>48000</v>
      </c>
    </row>
    <row r="1114" spans="1:16" x14ac:dyDescent="0.2">
      <c r="A1114" s="518" t="s">
        <v>694</v>
      </c>
      <c r="B1114" s="519" t="s">
        <v>2056</v>
      </c>
      <c r="C1114" s="519" t="s">
        <v>111</v>
      </c>
      <c r="D1114" s="519" t="s">
        <v>696</v>
      </c>
      <c r="E1114" s="520">
        <v>5500</v>
      </c>
      <c r="F1114" s="498" t="s">
        <v>2932</v>
      </c>
      <c r="G1114" s="429" t="s">
        <v>2933</v>
      </c>
      <c r="H1114" s="429" t="s">
        <v>712</v>
      </c>
      <c r="I1114" s="429" t="s">
        <v>700</v>
      </c>
      <c r="J1114" s="519" t="s">
        <v>696</v>
      </c>
      <c r="K1114" s="521">
        <v>3</v>
      </c>
      <c r="L1114" s="521">
        <v>5</v>
      </c>
      <c r="M1114" s="522">
        <v>27683</v>
      </c>
      <c r="N1114" s="521">
        <v>2</v>
      </c>
      <c r="O1114" s="521">
        <v>6</v>
      </c>
      <c r="P1114" s="523">
        <v>33000</v>
      </c>
    </row>
    <row r="1115" spans="1:16" x14ac:dyDescent="0.2">
      <c r="A1115" s="518" t="s">
        <v>694</v>
      </c>
      <c r="B1115" s="519" t="s">
        <v>2056</v>
      </c>
      <c r="C1115" s="519" t="s">
        <v>765</v>
      </c>
      <c r="D1115" s="519" t="s">
        <v>766</v>
      </c>
      <c r="E1115" s="520">
        <v>15600</v>
      </c>
      <c r="F1115" s="498" t="s">
        <v>2934</v>
      </c>
      <c r="G1115" s="429" t="s">
        <v>2935</v>
      </c>
      <c r="H1115" s="429" t="s">
        <v>712</v>
      </c>
      <c r="I1115" s="429" t="s">
        <v>700</v>
      </c>
      <c r="J1115" s="519" t="s">
        <v>766</v>
      </c>
      <c r="K1115" s="521">
        <v>1</v>
      </c>
      <c r="L1115" s="521">
        <v>5</v>
      </c>
      <c r="M1115" s="522">
        <v>93410</v>
      </c>
      <c r="N1115" s="521">
        <v>1</v>
      </c>
      <c r="O1115" s="521">
        <v>6</v>
      </c>
      <c r="P1115" s="523">
        <v>92683</v>
      </c>
    </row>
    <row r="1116" spans="1:16" x14ac:dyDescent="0.2">
      <c r="A1116" s="518" t="s">
        <v>694</v>
      </c>
      <c r="B1116" s="519" t="s">
        <v>2056</v>
      </c>
      <c r="C1116" s="519" t="s">
        <v>111</v>
      </c>
      <c r="D1116" s="519" t="s">
        <v>696</v>
      </c>
      <c r="E1116" s="520">
        <v>5000</v>
      </c>
      <c r="F1116" s="498" t="s">
        <v>2936</v>
      </c>
      <c r="G1116" s="429" t="s">
        <v>2937</v>
      </c>
      <c r="H1116" s="429" t="s">
        <v>2165</v>
      </c>
      <c r="I1116" s="429" t="s">
        <v>700</v>
      </c>
      <c r="J1116" s="519" t="s">
        <v>696</v>
      </c>
      <c r="K1116" s="521">
        <v>6</v>
      </c>
      <c r="L1116" s="521">
        <v>12</v>
      </c>
      <c r="M1116" s="522">
        <v>64337</v>
      </c>
      <c r="N1116" s="521">
        <v>2</v>
      </c>
      <c r="O1116" s="521">
        <v>6</v>
      </c>
      <c r="P1116" s="523">
        <v>30000</v>
      </c>
    </row>
    <row r="1117" spans="1:16" x14ac:dyDescent="0.2">
      <c r="A1117" s="518" t="s">
        <v>694</v>
      </c>
      <c r="B1117" s="519" t="s">
        <v>2056</v>
      </c>
      <c r="C1117" s="519" t="s">
        <v>111</v>
      </c>
      <c r="D1117" s="519" t="s">
        <v>696</v>
      </c>
      <c r="E1117" s="520">
        <v>7000</v>
      </c>
      <c r="F1117" s="498" t="s">
        <v>2938</v>
      </c>
      <c r="G1117" s="429" t="s">
        <v>2939</v>
      </c>
      <c r="H1117" s="429" t="s">
        <v>2165</v>
      </c>
      <c r="I1117" s="429" t="s">
        <v>700</v>
      </c>
      <c r="J1117" s="519" t="s">
        <v>696</v>
      </c>
      <c r="K1117" s="521">
        <v>1</v>
      </c>
      <c r="L1117" s="521">
        <v>0</v>
      </c>
      <c r="M1117" s="522">
        <v>3967</v>
      </c>
      <c r="N1117" s="521">
        <v>2</v>
      </c>
      <c r="O1117" s="521">
        <v>6</v>
      </c>
      <c r="P1117" s="523">
        <v>42000</v>
      </c>
    </row>
    <row r="1118" spans="1:16" x14ac:dyDescent="0.2">
      <c r="A1118" s="518" t="s">
        <v>694</v>
      </c>
      <c r="B1118" s="519" t="s">
        <v>2056</v>
      </c>
      <c r="C1118" s="519" t="s">
        <v>111</v>
      </c>
      <c r="D1118" s="519" t="s">
        <v>696</v>
      </c>
      <c r="E1118" s="520">
        <v>5000</v>
      </c>
      <c r="F1118" s="498" t="s">
        <v>2940</v>
      </c>
      <c r="G1118" s="429" t="s">
        <v>2941</v>
      </c>
      <c r="H1118" s="429" t="s">
        <v>2165</v>
      </c>
      <c r="I1118" s="429" t="s">
        <v>700</v>
      </c>
      <c r="J1118" s="519" t="s">
        <v>696</v>
      </c>
      <c r="K1118" s="521">
        <v>6</v>
      </c>
      <c r="L1118" s="521">
        <v>12</v>
      </c>
      <c r="M1118" s="522">
        <v>64337</v>
      </c>
      <c r="N1118" s="521">
        <v>2</v>
      </c>
      <c r="O1118" s="521">
        <v>6</v>
      </c>
      <c r="P1118" s="523">
        <v>30000</v>
      </c>
    </row>
    <row r="1119" spans="1:16" x14ac:dyDescent="0.2">
      <c r="A1119" s="518" t="s">
        <v>694</v>
      </c>
      <c r="B1119" s="519" t="s">
        <v>2056</v>
      </c>
      <c r="C1119" s="519" t="s">
        <v>765</v>
      </c>
      <c r="D1119" s="519" t="s">
        <v>766</v>
      </c>
      <c r="E1119" s="520">
        <v>15600</v>
      </c>
      <c r="F1119" s="498" t="s">
        <v>2942</v>
      </c>
      <c r="G1119" s="429" t="s">
        <v>2943</v>
      </c>
      <c r="H1119" s="429" t="s">
        <v>857</v>
      </c>
      <c r="I1119" s="429" t="s">
        <v>700</v>
      </c>
      <c r="J1119" s="519" t="s">
        <v>766</v>
      </c>
      <c r="K1119" s="521">
        <v>1</v>
      </c>
      <c r="L1119" s="521">
        <v>0</v>
      </c>
      <c r="M1119" s="522">
        <v>1560</v>
      </c>
      <c r="N1119" s="521">
        <v>0</v>
      </c>
      <c r="O1119" s="521">
        <v>0</v>
      </c>
      <c r="P1119" s="523">
        <v>0</v>
      </c>
    </row>
    <row r="1120" spans="1:16" x14ac:dyDescent="0.2">
      <c r="A1120" s="518" t="s">
        <v>694</v>
      </c>
      <c r="B1120" s="519" t="s">
        <v>2056</v>
      </c>
      <c r="C1120" s="519" t="s">
        <v>765</v>
      </c>
      <c r="D1120" s="519" t="s">
        <v>766</v>
      </c>
      <c r="E1120" s="520">
        <v>15600</v>
      </c>
      <c r="F1120" s="498" t="s">
        <v>2942</v>
      </c>
      <c r="G1120" s="429" t="s">
        <v>2943</v>
      </c>
      <c r="H1120" s="429" t="s">
        <v>857</v>
      </c>
      <c r="I1120" s="429" t="s">
        <v>700</v>
      </c>
      <c r="J1120" s="519" t="s">
        <v>766</v>
      </c>
      <c r="K1120" s="521">
        <v>1</v>
      </c>
      <c r="L1120" s="521">
        <v>0</v>
      </c>
      <c r="M1120" s="522">
        <v>10920</v>
      </c>
      <c r="N1120" s="521">
        <v>0</v>
      </c>
      <c r="O1120" s="521">
        <v>0</v>
      </c>
      <c r="P1120" s="523">
        <v>0</v>
      </c>
    </row>
    <row r="1121" spans="1:16" x14ac:dyDescent="0.2">
      <c r="A1121" s="518" t="s">
        <v>694</v>
      </c>
      <c r="B1121" s="519" t="s">
        <v>2056</v>
      </c>
      <c r="C1121" s="519" t="s">
        <v>765</v>
      </c>
      <c r="D1121" s="519" t="s">
        <v>766</v>
      </c>
      <c r="E1121" s="520">
        <v>8903.06</v>
      </c>
      <c r="F1121" s="498" t="s">
        <v>2944</v>
      </c>
      <c r="G1121" s="429" t="s">
        <v>2945</v>
      </c>
      <c r="H1121" s="429"/>
      <c r="I1121" s="429" t="s">
        <v>748</v>
      </c>
      <c r="J1121" s="519" t="s">
        <v>766</v>
      </c>
      <c r="K1121" s="521">
        <v>1</v>
      </c>
      <c r="L1121" s="521">
        <v>3</v>
      </c>
      <c r="M1121" s="522">
        <v>32348</v>
      </c>
      <c r="N1121" s="521">
        <v>0</v>
      </c>
      <c r="O1121" s="521">
        <v>0</v>
      </c>
      <c r="P1121" s="523">
        <v>0</v>
      </c>
    </row>
    <row r="1122" spans="1:16" x14ac:dyDescent="0.2">
      <c r="A1122" s="518" t="s">
        <v>694</v>
      </c>
      <c r="B1122" s="519" t="s">
        <v>2056</v>
      </c>
      <c r="C1122" s="519" t="s">
        <v>111</v>
      </c>
      <c r="D1122" s="519" t="s">
        <v>696</v>
      </c>
      <c r="E1122" s="520">
        <v>7000</v>
      </c>
      <c r="F1122" s="498" t="s">
        <v>2946</v>
      </c>
      <c r="G1122" s="429" t="s">
        <v>2947</v>
      </c>
      <c r="H1122" s="429" t="s">
        <v>917</v>
      </c>
      <c r="I1122" s="429" t="s">
        <v>700</v>
      </c>
      <c r="J1122" s="519" t="s">
        <v>696</v>
      </c>
      <c r="K1122" s="521">
        <v>0</v>
      </c>
      <c r="L1122" s="521">
        <v>0</v>
      </c>
      <c r="M1122" s="522">
        <v>0</v>
      </c>
      <c r="N1122" s="521">
        <v>2</v>
      </c>
      <c r="O1122" s="521">
        <v>4</v>
      </c>
      <c r="P1122" s="523">
        <v>31033</v>
      </c>
    </row>
    <row r="1123" spans="1:16" x14ac:dyDescent="0.2">
      <c r="A1123" s="518" t="s">
        <v>694</v>
      </c>
      <c r="B1123" s="519" t="s">
        <v>2056</v>
      </c>
      <c r="C1123" s="519" t="s">
        <v>111</v>
      </c>
      <c r="D1123" s="519" t="s">
        <v>696</v>
      </c>
      <c r="E1123" s="520">
        <v>5000</v>
      </c>
      <c r="F1123" s="498" t="s">
        <v>2948</v>
      </c>
      <c r="G1123" s="429" t="s">
        <v>2949</v>
      </c>
      <c r="H1123" s="429" t="s">
        <v>2165</v>
      </c>
      <c r="I1123" s="429" t="s">
        <v>700</v>
      </c>
      <c r="J1123" s="519" t="s">
        <v>696</v>
      </c>
      <c r="K1123" s="521">
        <v>6</v>
      </c>
      <c r="L1123" s="521">
        <v>12</v>
      </c>
      <c r="M1123" s="522">
        <v>64337</v>
      </c>
      <c r="N1123" s="521">
        <v>2</v>
      </c>
      <c r="O1123" s="521">
        <v>6</v>
      </c>
      <c r="P1123" s="523">
        <v>30000</v>
      </c>
    </row>
    <row r="1124" spans="1:16" x14ac:dyDescent="0.2">
      <c r="A1124" s="518" t="s">
        <v>694</v>
      </c>
      <c r="B1124" s="519" t="s">
        <v>2056</v>
      </c>
      <c r="C1124" s="519" t="s">
        <v>111</v>
      </c>
      <c r="D1124" s="519" t="s">
        <v>696</v>
      </c>
      <c r="E1124" s="520">
        <v>12000</v>
      </c>
      <c r="F1124" s="498" t="s">
        <v>1798</v>
      </c>
      <c r="G1124" s="429" t="s">
        <v>1799</v>
      </c>
      <c r="H1124" s="429" t="s">
        <v>857</v>
      </c>
      <c r="I1124" s="429" t="s">
        <v>700</v>
      </c>
      <c r="J1124" s="519" t="s">
        <v>696</v>
      </c>
      <c r="K1124" s="521">
        <v>2</v>
      </c>
      <c r="L1124" s="521">
        <v>4</v>
      </c>
      <c r="M1124" s="522">
        <v>59570</v>
      </c>
      <c r="N1124" s="521">
        <v>2</v>
      </c>
      <c r="O1124" s="521">
        <v>6</v>
      </c>
      <c r="P1124" s="523">
        <v>71083</v>
      </c>
    </row>
    <row r="1125" spans="1:16" x14ac:dyDescent="0.2">
      <c r="A1125" s="518" t="s">
        <v>694</v>
      </c>
      <c r="B1125" s="519" t="s">
        <v>2056</v>
      </c>
      <c r="C1125" s="519" t="s">
        <v>111</v>
      </c>
      <c r="D1125" s="519" t="s">
        <v>696</v>
      </c>
      <c r="E1125" s="520">
        <v>10000</v>
      </c>
      <c r="F1125" s="498" t="s">
        <v>2950</v>
      </c>
      <c r="G1125" s="429" t="s">
        <v>2951</v>
      </c>
      <c r="H1125" s="429" t="s">
        <v>2165</v>
      </c>
      <c r="I1125" s="429" t="s">
        <v>700</v>
      </c>
      <c r="J1125" s="519" t="s">
        <v>696</v>
      </c>
      <c r="K1125" s="521">
        <v>6</v>
      </c>
      <c r="L1125" s="521">
        <v>12</v>
      </c>
      <c r="M1125" s="522">
        <v>119503</v>
      </c>
      <c r="N1125" s="521">
        <v>2</v>
      </c>
      <c r="O1125" s="521">
        <v>6</v>
      </c>
      <c r="P1125" s="523">
        <v>59083</v>
      </c>
    </row>
    <row r="1126" spans="1:16" x14ac:dyDescent="0.2">
      <c r="A1126" s="518" t="s">
        <v>694</v>
      </c>
      <c r="B1126" s="519" t="s">
        <v>2056</v>
      </c>
      <c r="C1126" s="519" t="s">
        <v>111</v>
      </c>
      <c r="D1126" s="519" t="s">
        <v>696</v>
      </c>
      <c r="E1126" s="520">
        <v>6500</v>
      </c>
      <c r="F1126" s="498" t="s">
        <v>2952</v>
      </c>
      <c r="G1126" s="429" t="s">
        <v>2953</v>
      </c>
      <c r="H1126" s="429" t="s">
        <v>703</v>
      </c>
      <c r="I1126" s="429" t="s">
        <v>700</v>
      </c>
      <c r="J1126" s="519" t="s">
        <v>696</v>
      </c>
      <c r="K1126" s="521">
        <v>5</v>
      </c>
      <c r="L1126" s="521">
        <v>12</v>
      </c>
      <c r="M1126" s="522">
        <v>80887</v>
      </c>
      <c r="N1126" s="521">
        <v>2</v>
      </c>
      <c r="O1126" s="521">
        <v>6</v>
      </c>
      <c r="P1126" s="523">
        <v>39000</v>
      </c>
    </row>
    <row r="1127" spans="1:16" x14ac:dyDescent="0.2">
      <c r="A1127" s="518" t="s">
        <v>694</v>
      </c>
      <c r="B1127" s="519" t="s">
        <v>2056</v>
      </c>
      <c r="C1127" s="519" t="s">
        <v>111</v>
      </c>
      <c r="D1127" s="519" t="s">
        <v>696</v>
      </c>
      <c r="E1127" s="520">
        <v>5000</v>
      </c>
      <c r="F1127" s="498" t="s">
        <v>2954</v>
      </c>
      <c r="G1127" s="429" t="s">
        <v>2955</v>
      </c>
      <c r="H1127" s="429" t="s">
        <v>2165</v>
      </c>
      <c r="I1127" s="429" t="s">
        <v>700</v>
      </c>
      <c r="J1127" s="519" t="s">
        <v>696</v>
      </c>
      <c r="K1127" s="521">
        <v>6</v>
      </c>
      <c r="L1127" s="521">
        <v>12</v>
      </c>
      <c r="M1127" s="522">
        <v>64337</v>
      </c>
      <c r="N1127" s="521">
        <v>2</v>
      </c>
      <c r="O1127" s="521">
        <v>6</v>
      </c>
      <c r="P1127" s="523">
        <v>30000</v>
      </c>
    </row>
    <row r="1128" spans="1:16" ht="33.75" x14ac:dyDescent="0.2">
      <c r="A1128" s="518" t="s">
        <v>694</v>
      </c>
      <c r="B1128" s="519" t="s">
        <v>2056</v>
      </c>
      <c r="C1128" s="519" t="s">
        <v>111</v>
      </c>
      <c r="D1128" s="519" t="s">
        <v>696</v>
      </c>
      <c r="E1128" s="520">
        <v>3500</v>
      </c>
      <c r="F1128" s="498" t="s">
        <v>2956</v>
      </c>
      <c r="G1128" s="429" t="s">
        <v>2957</v>
      </c>
      <c r="H1128" s="429" t="s">
        <v>1266</v>
      </c>
      <c r="I1128" s="429" t="s">
        <v>700</v>
      </c>
      <c r="J1128" s="519" t="s">
        <v>696</v>
      </c>
      <c r="K1128" s="521">
        <v>6</v>
      </c>
      <c r="L1128" s="521">
        <v>10</v>
      </c>
      <c r="M1128" s="522">
        <v>35933</v>
      </c>
      <c r="N1128" s="521">
        <v>2</v>
      </c>
      <c r="O1128" s="521">
        <v>6</v>
      </c>
      <c r="P1128" s="523">
        <v>21000</v>
      </c>
    </row>
    <row r="1129" spans="1:16" x14ac:dyDescent="0.2">
      <c r="A1129" s="518" t="s">
        <v>694</v>
      </c>
      <c r="B1129" s="519" t="s">
        <v>2056</v>
      </c>
      <c r="C1129" s="519" t="s">
        <v>111</v>
      </c>
      <c r="D1129" s="519" t="s">
        <v>723</v>
      </c>
      <c r="E1129" s="520">
        <v>3000</v>
      </c>
      <c r="F1129" s="498" t="s">
        <v>2958</v>
      </c>
      <c r="G1129" s="429" t="s">
        <v>2959</v>
      </c>
      <c r="H1129" s="429"/>
      <c r="I1129" s="429" t="s">
        <v>726</v>
      </c>
      <c r="J1129" s="519" t="s">
        <v>723</v>
      </c>
      <c r="K1129" s="521">
        <v>2</v>
      </c>
      <c r="L1129" s="521">
        <v>5</v>
      </c>
      <c r="M1129" s="522">
        <v>14800</v>
      </c>
      <c r="N1129" s="521">
        <v>2</v>
      </c>
      <c r="O1129" s="521">
        <v>6</v>
      </c>
      <c r="P1129" s="523">
        <v>18000</v>
      </c>
    </row>
    <row r="1130" spans="1:16" ht="22.5" x14ac:dyDescent="0.2">
      <c r="A1130" s="518" t="s">
        <v>694</v>
      </c>
      <c r="B1130" s="519" t="s">
        <v>2056</v>
      </c>
      <c r="C1130" s="519" t="s">
        <v>111</v>
      </c>
      <c r="D1130" s="519" t="s">
        <v>696</v>
      </c>
      <c r="E1130" s="520">
        <v>2500</v>
      </c>
      <c r="F1130" s="498" t="s">
        <v>2960</v>
      </c>
      <c r="G1130" s="429" t="s">
        <v>2961</v>
      </c>
      <c r="H1130" s="429" t="s">
        <v>1452</v>
      </c>
      <c r="I1130" s="429" t="s">
        <v>748</v>
      </c>
      <c r="J1130" s="519" t="s">
        <v>696</v>
      </c>
      <c r="K1130" s="521">
        <v>7</v>
      </c>
      <c r="L1130" s="521">
        <v>12</v>
      </c>
      <c r="M1130" s="522">
        <v>27583</v>
      </c>
      <c r="N1130" s="521">
        <v>3</v>
      </c>
      <c r="O1130" s="521">
        <v>6</v>
      </c>
      <c r="P1130" s="523">
        <v>15000</v>
      </c>
    </row>
    <row r="1131" spans="1:16" x14ac:dyDescent="0.2">
      <c r="A1131" s="518" t="s">
        <v>694</v>
      </c>
      <c r="B1131" s="519" t="s">
        <v>2056</v>
      </c>
      <c r="C1131" s="519" t="s">
        <v>111</v>
      </c>
      <c r="D1131" s="519" t="s">
        <v>696</v>
      </c>
      <c r="E1131" s="520">
        <v>3000</v>
      </c>
      <c r="F1131" s="498" t="s">
        <v>2962</v>
      </c>
      <c r="G1131" s="429" t="s">
        <v>2963</v>
      </c>
      <c r="H1131" s="429" t="s">
        <v>795</v>
      </c>
      <c r="I1131" s="429" t="s">
        <v>700</v>
      </c>
      <c r="J1131" s="519" t="s">
        <v>696</v>
      </c>
      <c r="K1131" s="521">
        <v>6</v>
      </c>
      <c r="L1131" s="521">
        <v>12</v>
      </c>
      <c r="M1131" s="522">
        <v>33100</v>
      </c>
      <c r="N1131" s="521">
        <v>2</v>
      </c>
      <c r="O1131" s="521">
        <v>6</v>
      </c>
      <c r="P1131" s="523">
        <v>18000</v>
      </c>
    </row>
    <row r="1132" spans="1:16" x14ac:dyDescent="0.2">
      <c r="A1132" s="518" t="s">
        <v>694</v>
      </c>
      <c r="B1132" s="519" t="s">
        <v>2056</v>
      </c>
      <c r="C1132" s="519" t="s">
        <v>765</v>
      </c>
      <c r="D1132" s="519" t="s">
        <v>766</v>
      </c>
      <c r="E1132" s="520">
        <v>15600</v>
      </c>
      <c r="F1132" s="498" t="s">
        <v>2964</v>
      </c>
      <c r="G1132" s="429" t="s">
        <v>2965</v>
      </c>
      <c r="H1132" s="429"/>
      <c r="I1132" s="429"/>
      <c r="J1132" s="519" t="s">
        <v>766</v>
      </c>
      <c r="K1132" s="521">
        <v>1</v>
      </c>
      <c r="L1132" s="521">
        <v>1</v>
      </c>
      <c r="M1132" s="522">
        <v>14040</v>
      </c>
      <c r="N1132" s="521">
        <v>1</v>
      </c>
      <c r="O1132" s="521">
        <v>1</v>
      </c>
      <c r="P1132" s="523">
        <v>17680</v>
      </c>
    </row>
    <row r="1133" spans="1:16" x14ac:dyDescent="0.2">
      <c r="A1133" s="518" t="s">
        <v>694</v>
      </c>
      <c r="B1133" s="519" t="s">
        <v>2056</v>
      </c>
      <c r="C1133" s="519" t="s">
        <v>111</v>
      </c>
      <c r="D1133" s="519" t="s">
        <v>696</v>
      </c>
      <c r="E1133" s="520">
        <v>9000</v>
      </c>
      <c r="F1133" s="498" t="s">
        <v>2966</v>
      </c>
      <c r="G1133" s="429" t="s">
        <v>2967</v>
      </c>
      <c r="H1133" s="429" t="s">
        <v>901</v>
      </c>
      <c r="I1133" s="429" t="s">
        <v>700</v>
      </c>
      <c r="J1133" s="519" t="s">
        <v>696</v>
      </c>
      <c r="K1133" s="521">
        <v>3</v>
      </c>
      <c r="L1133" s="521">
        <v>6</v>
      </c>
      <c r="M1133" s="522">
        <v>64370</v>
      </c>
      <c r="N1133" s="521">
        <v>2</v>
      </c>
      <c r="O1133" s="521">
        <v>6</v>
      </c>
      <c r="P1133" s="523">
        <v>53083</v>
      </c>
    </row>
    <row r="1134" spans="1:16" x14ac:dyDescent="0.2">
      <c r="A1134" s="518" t="s">
        <v>694</v>
      </c>
      <c r="B1134" s="519" t="s">
        <v>2056</v>
      </c>
      <c r="C1134" s="519" t="s">
        <v>111</v>
      </c>
      <c r="D1134" s="519" t="s">
        <v>109</v>
      </c>
      <c r="E1134" s="520">
        <v>3000</v>
      </c>
      <c r="F1134" s="498" t="s">
        <v>2968</v>
      </c>
      <c r="G1134" s="429" t="s">
        <v>2969</v>
      </c>
      <c r="H1134" s="429"/>
      <c r="I1134" s="429"/>
      <c r="J1134" s="519" t="s">
        <v>109</v>
      </c>
      <c r="K1134" s="521">
        <v>1</v>
      </c>
      <c r="L1134" s="521">
        <v>0</v>
      </c>
      <c r="M1134" s="522">
        <v>1900</v>
      </c>
      <c r="N1134" s="521">
        <v>2</v>
      </c>
      <c r="O1134" s="521">
        <v>6</v>
      </c>
      <c r="P1134" s="523">
        <v>18000</v>
      </c>
    </row>
    <row r="1135" spans="1:16" x14ac:dyDescent="0.2">
      <c r="A1135" s="518" t="s">
        <v>694</v>
      </c>
      <c r="B1135" s="519" t="s">
        <v>2056</v>
      </c>
      <c r="C1135" s="519" t="s">
        <v>111</v>
      </c>
      <c r="D1135" s="519" t="s">
        <v>696</v>
      </c>
      <c r="E1135" s="520">
        <v>9000</v>
      </c>
      <c r="F1135" s="498" t="s">
        <v>2970</v>
      </c>
      <c r="G1135" s="429" t="s">
        <v>2971</v>
      </c>
      <c r="H1135" s="429" t="s">
        <v>712</v>
      </c>
      <c r="I1135" s="429" t="s">
        <v>700</v>
      </c>
      <c r="J1135" s="519" t="s">
        <v>696</v>
      </c>
      <c r="K1135" s="521">
        <v>3</v>
      </c>
      <c r="L1135" s="521">
        <v>5</v>
      </c>
      <c r="M1135" s="522">
        <v>60470</v>
      </c>
      <c r="N1135" s="521">
        <v>3</v>
      </c>
      <c r="O1135" s="521">
        <v>6</v>
      </c>
      <c r="P1135" s="523">
        <v>53083</v>
      </c>
    </row>
    <row r="1136" spans="1:16" ht="22.5" x14ac:dyDescent="0.2">
      <c r="A1136" s="518" t="s">
        <v>694</v>
      </c>
      <c r="B1136" s="519" t="s">
        <v>2056</v>
      </c>
      <c r="C1136" s="519" t="s">
        <v>765</v>
      </c>
      <c r="D1136" s="519" t="s">
        <v>766</v>
      </c>
      <c r="E1136" s="520">
        <v>15600</v>
      </c>
      <c r="F1136" s="498" t="s">
        <v>2972</v>
      </c>
      <c r="G1136" s="429" t="s">
        <v>2973</v>
      </c>
      <c r="H1136" s="429" t="s">
        <v>1482</v>
      </c>
      <c r="I1136" s="429" t="s">
        <v>748</v>
      </c>
      <c r="J1136" s="519" t="s">
        <v>766</v>
      </c>
      <c r="K1136" s="521">
        <v>1</v>
      </c>
      <c r="L1136" s="521">
        <v>1</v>
      </c>
      <c r="M1136" s="522">
        <v>25480</v>
      </c>
      <c r="N1136" s="521">
        <v>0</v>
      </c>
      <c r="O1136" s="521">
        <v>0</v>
      </c>
      <c r="P1136" s="523">
        <v>0</v>
      </c>
    </row>
    <row r="1137" spans="1:16" x14ac:dyDescent="0.2">
      <c r="A1137" s="518" t="s">
        <v>694</v>
      </c>
      <c r="B1137" s="519" t="s">
        <v>2056</v>
      </c>
      <c r="C1137" s="519" t="s">
        <v>111</v>
      </c>
      <c r="D1137" s="519" t="s">
        <v>696</v>
      </c>
      <c r="E1137" s="520">
        <v>5500</v>
      </c>
      <c r="F1137" s="498" t="s">
        <v>2974</v>
      </c>
      <c r="G1137" s="429" t="s">
        <v>2975</v>
      </c>
      <c r="H1137" s="429" t="s">
        <v>857</v>
      </c>
      <c r="I1137" s="429" t="s">
        <v>700</v>
      </c>
      <c r="J1137" s="519" t="s">
        <v>696</v>
      </c>
      <c r="K1137" s="521">
        <v>4</v>
      </c>
      <c r="L1137" s="521">
        <v>12</v>
      </c>
      <c r="M1137" s="522">
        <v>69853</v>
      </c>
      <c r="N1137" s="521">
        <v>2</v>
      </c>
      <c r="O1137" s="521">
        <v>6</v>
      </c>
      <c r="P1137" s="523">
        <v>33000</v>
      </c>
    </row>
    <row r="1138" spans="1:16" x14ac:dyDescent="0.2">
      <c r="A1138" s="518" t="s">
        <v>694</v>
      </c>
      <c r="B1138" s="519" t="s">
        <v>2056</v>
      </c>
      <c r="C1138" s="519" t="s">
        <v>111</v>
      </c>
      <c r="D1138" s="519" t="s">
        <v>696</v>
      </c>
      <c r="E1138" s="520">
        <v>11000</v>
      </c>
      <c r="F1138" s="498" t="s">
        <v>1856</v>
      </c>
      <c r="G1138" s="429" t="s">
        <v>1857</v>
      </c>
      <c r="H1138" s="429" t="s">
        <v>769</v>
      </c>
      <c r="I1138" s="429" t="s">
        <v>700</v>
      </c>
      <c r="J1138" s="519" t="s">
        <v>696</v>
      </c>
      <c r="K1138" s="521">
        <v>3</v>
      </c>
      <c r="L1138" s="521">
        <v>6</v>
      </c>
      <c r="M1138" s="522">
        <v>75903</v>
      </c>
      <c r="N1138" s="521">
        <v>2</v>
      </c>
      <c r="O1138" s="521">
        <v>6</v>
      </c>
      <c r="P1138" s="523">
        <v>65083</v>
      </c>
    </row>
    <row r="1139" spans="1:16" x14ac:dyDescent="0.2">
      <c r="A1139" s="518" t="s">
        <v>694</v>
      </c>
      <c r="B1139" s="519" t="s">
        <v>2056</v>
      </c>
      <c r="C1139" s="519" t="s">
        <v>765</v>
      </c>
      <c r="D1139" s="519" t="s">
        <v>766</v>
      </c>
      <c r="E1139" s="520">
        <v>15600</v>
      </c>
      <c r="F1139" s="498" t="s">
        <v>2976</v>
      </c>
      <c r="G1139" s="429" t="s">
        <v>2977</v>
      </c>
      <c r="H1139" s="429" t="s">
        <v>2978</v>
      </c>
      <c r="I1139" s="429" t="s">
        <v>700</v>
      </c>
      <c r="J1139" s="519" t="s">
        <v>766</v>
      </c>
      <c r="K1139" s="521">
        <v>1</v>
      </c>
      <c r="L1139" s="521">
        <v>8</v>
      </c>
      <c r="M1139" s="522">
        <v>142290</v>
      </c>
      <c r="N1139" s="521">
        <v>1</v>
      </c>
      <c r="O1139" s="521">
        <v>6</v>
      </c>
      <c r="P1139" s="523">
        <v>92683</v>
      </c>
    </row>
    <row r="1140" spans="1:16" x14ac:dyDescent="0.2">
      <c r="A1140" s="518" t="s">
        <v>694</v>
      </c>
      <c r="B1140" s="519" t="s">
        <v>2056</v>
      </c>
      <c r="C1140" s="519" t="s">
        <v>111</v>
      </c>
      <c r="D1140" s="519" t="s">
        <v>696</v>
      </c>
      <c r="E1140" s="520">
        <v>10000</v>
      </c>
      <c r="F1140" s="498" t="s">
        <v>2979</v>
      </c>
      <c r="G1140" s="429" t="s">
        <v>2980</v>
      </c>
      <c r="H1140" s="429" t="s">
        <v>2165</v>
      </c>
      <c r="I1140" s="429" t="s">
        <v>700</v>
      </c>
      <c r="J1140" s="519" t="s">
        <v>696</v>
      </c>
      <c r="K1140" s="521">
        <v>5</v>
      </c>
      <c r="L1140" s="521">
        <v>12</v>
      </c>
      <c r="M1140" s="522">
        <v>119503</v>
      </c>
      <c r="N1140" s="521">
        <v>2</v>
      </c>
      <c r="O1140" s="521">
        <v>6</v>
      </c>
      <c r="P1140" s="523">
        <v>59083</v>
      </c>
    </row>
    <row r="1141" spans="1:16" x14ac:dyDescent="0.2">
      <c r="A1141" s="518" t="s">
        <v>694</v>
      </c>
      <c r="B1141" s="519" t="s">
        <v>2056</v>
      </c>
      <c r="C1141" s="519" t="s">
        <v>111</v>
      </c>
      <c r="D1141" s="519" t="s">
        <v>696</v>
      </c>
      <c r="E1141" s="520">
        <v>11000</v>
      </c>
      <c r="F1141" s="498" t="s">
        <v>2981</v>
      </c>
      <c r="G1141" s="429" t="s">
        <v>2982</v>
      </c>
      <c r="H1141" s="429" t="s">
        <v>894</v>
      </c>
      <c r="I1141" s="429" t="s">
        <v>700</v>
      </c>
      <c r="J1141" s="519" t="s">
        <v>696</v>
      </c>
      <c r="K1141" s="521">
        <v>2</v>
      </c>
      <c r="L1141" s="521">
        <v>2</v>
      </c>
      <c r="M1141" s="522">
        <v>30067</v>
      </c>
      <c r="N1141" s="521">
        <v>2</v>
      </c>
      <c r="O1141" s="521">
        <v>6</v>
      </c>
      <c r="P1141" s="523">
        <v>65083</v>
      </c>
    </row>
    <row r="1142" spans="1:16" x14ac:dyDescent="0.2">
      <c r="A1142" s="518" t="s">
        <v>694</v>
      </c>
      <c r="B1142" s="519" t="s">
        <v>2056</v>
      </c>
      <c r="C1142" s="519" t="s">
        <v>111</v>
      </c>
      <c r="D1142" s="519" t="s">
        <v>696</v>
      </c>
      <c r="E1142" s="520">
        <v>6000</v>
      </c>
      <c r="F1142" s="498" t="s">
        <v>2983</v>
      </c>
      <c r="G1142" s="429" t="s">
        <v>2984</v>
      </c>
      <c r="H1142" s="429" t="s">
        <v>712</v>
      </c>
      <c r="I1142" s="429" t="s">
        <v>700</v>
      </c>
      <c r="J1142" s="519" t="s">
        <v>696</v>
      </c>
      <c r="K1142" s="521">
        <v>7</v>
      </c>
      <c r="L1142" s="521">
        <v>12</v>
      </c>
      <c r="M1142" s="522">
        <v>75370</v>
      </c>
      <c r="N1142" s="521">
        <v>1</v>
      </c>
      <c r="O1142" s="521">
        <v>1</v>
      </c>
      <c r="P1142" s="523">
        <v>6000</v>
      </c>
    </row>
    <row r="1143" spans="1:16" x14ac:dyDescent="0.2">
      <c r="A1143" s="518" t="s">
        <v>694</v>
      </c>
      <c r="B1143" s="519" t="s">
        <v>2056</v>
      </c>
      <c r="C1143" s="519" t="s">
        <v>765</v>
      </c>
      <c r="D1143" s="519" t="s">
        <v>766</v>
      </c>
      <c r="E1143" s="520">
        <v>15600</v>
      </c>
      <c r="F1143" s="498" t="s">
        <v>1872</v>
      </c>
      <c r="G1143" s="429" t="s">
        <v>1873</v>
      </c>
      <c r="H1143" s="429" t="s">
        <v>769</v>
      </c>
      <c r="I1143" s="429" t="s">
        <v>700</v>
      </c>
      <c r="J1143" s="519" t="s">
        <v>766</v>
      </c>
      <c r="K1143" s="521">
        <v>1</v>
      </c>
      <c r="L1143" s="521">
        <v>2</v>
      </c>
      <c r="M1143" s="522">
        <v>32760</v>
      </c>
      <c r="N1143" s="521">
        <v>0</v>
      </c>
      <c r="O1143" s="521">
        <v>0</v>
      </c>
      <c r="P1143" s="523">
        <v>0</v>
      </c>
    </row>
    <row r="1144" spans="1:16" x14ac:dyDescent="0.2">
      <c r="A1144" s="518" t="s">
        <v>694</v>
      </c>
      <c r="B1144" s="519" t="s">
        <v>2056</v>
      </c>
      <c r="C1144" s="519" t="s">
        <v>765</v>
      </c>
      <c r="D1144" s="519" t="s">
        <v>766</v>
      </c>
      <c r="E1144" s="520">
        <v>15600</v>
      </c>
      <c r="F1144" s="498" t="s">
        <v>1872</v>
      </c>
      <c r="G1144" s="429" t="s">
        <v>1873</v>
      </c>
      <c r="H1144" s="429" t="s">
        <v>769</v>
      </c>
      <c r="I1144" s="429" t="s">
        <v>700</v>
      </c>
      <c r="J1144" s="519" t="s">
        <v>766</v>
      </c>
      <c r="K1144" s="521">
        <v>1</v>
      </c>
      <c r="L1144" s="521">
        <v>5</v>
      </c>
      <c r="M1144" s="522">
        <v>97050</v>
      </c>
      <c r="N1144" s="521">
        <v>1</v>
      </c>
      <c r="O1144" s="521">
        <v>2</v>
      </c>
      <c r="P1144" s="523">
        <v>36400</v>
      </c>
    </row>
    <row r="1145" spans="1:16" x14ac:dyDescent="0.2">
      <c r="A1145" s="518" t="s">
        <v>694</v>
      </c>
      <c r="B1145" s="519" t="s">
        <v>2056</v>
      </c>
      <c r="C1145" s="519" t="s">
        <v>765</v>
      </c>
      <c r="D1145" s="519" t="s">
        <v>766</v>
      </c>
      <c r="E1145" s="520">
        <v>15600</v>
      </c>
      <c r="F1145" s="498" t="s">
        <v>2985</v>
      </c>
      <c r="G1145" s="429" t="s">
        <v>2986</v>
      </c>
      <c r="H1145" s="429" t="s">
        <v>712</v>
      </c>
      <c r="I1145" s="429" t="s">
        <v>700</v>
      </c>
      <c r="J1145" s="519" t="s">
        <v>766</v>
      </c>
      <c r="K1145" s="521">
        <v>1</v>
      </c>
      <c r="L1145" s="521">
        <v>12</v>
      </c>
      <c r="M1145" s="522">
        <v>181290</v>
      </c>
      <c r="N1145" s="521">
        <v>1</v>
      </c>
      <c r="O1145" s="521">
        <v>6</v>
      </c>
      <c r="P1145" s="523">
        <v>92683</v>
      </c>
    </row>
    <row r="1146" spans="1:16" x14ac:dyDescent="0.2">
      <c r="A1146" s="518" t="s">
        <v>694</v>
      </c>
      <c r="B1146" s="519" t="s">
        <v>2056</v>
      </c>
      <c r="C1146" s="519" t="s">
        <v>765</v>
      </c>
      <c r="D1146" s="519" t="s">
        <v>766</v>
      </c>
      <c r="E1146" s="520">
        <v>15600</v>
      </c>
      <c r="F1146" s="498" t="s">
        <v>1878</v>
      </c>
      <c r="G1146" s="429" t="s">
        <v>1879</v>
      </c>
      <c r="H1146" s="429" t="s">
        <v>712</v>
      </c>
      <c r="I1146" s="429" t="s">
        <v>700</v>
      </c>
      <c r="J1146" s="519" t="s">
        <v>766</v>
      </c>
      <c r="K1146" s="521">
        <v>1</v>
      </c>
      <c r="L1146" s="521">
        <v>8</v>
      </c>
      <c r="M1146" s="522">
        <v>145930</v>
      </c>
      <c r="N1146" s="521">
        <v>1</v>
      </c>
      <c r="O1146" s="521">
        <v>6</v>
      </c>
      <c r="P1146" s="523">
        <v>92683</v>
      </c>
    </row>
    <row r="1147" spans="1:16" x14ac:dyDescent="0.2">
      <c r="A1147" s="518" t="s">
        <v>694</v>
      </c>
      <c r="B1147" s="519" t="s">
        <v>2056</v>
      </c>
      <c r="C1147" s="519" t="s">
        <v>765</v>
      </c>
      <c r="D1147" s="519" t="s">
        <v>766</v>
      </c>
      <c r="E1147" s="520">
        <v>15600</v>
      </c>
      <c r="F1147" s="498" t="s">
        <v>1882</v>
      </c>
      <c r="G1147" s="429" t="s">
        <v>1883</v>
      </c>
      <c r="H1147" s="429" t="s">
        <v>712</v>
      </c>
      <c r="I1147" s="429" t="s">
        <v>700</v>
      </c>
      <c r="J1147" s="519" t="s">
        <v>766</v>
      </c>
      <c r="K1147" s="521">
        <v>1</v>
      </c>
      <c r="L1147" s="521">
        <v>9</v>
      </c>
      <c r="M1147" s="522">
        <v>150090</v>
      </c>
      <c r="N1147" s="521">
        <v>1</v>
      </c>
      <c r="O1147" s="521">
        <v>6</v>
      </c>
      <c r="P1147" s="523">
        <v>92683</v>
      </c>
    </row>
    <row r="1148" spans="1:16" x14ac:dyDescent="0.2">
      <c r="A1148" s="518" t="s">
        <v>694</v>
      </c>
      <c r="B1148" s="519" t="s">
        <v>2056</v>
      </c>
      <c r="C1148" s="519" t="s">
        <v>111</v>
      </c>
      <c r="D1148" s="519" t="s">
        <v>696</v>
      </c>
      <c r="E1148" s="520">
        <v>6500</v>
      </c>
      <c r="F1148" s="498" t="s">
        <v>2987</v>
      </c>
      <c r="G1148" s="429" t="s">
        <v>2988</v>
      </c>
      <c r="H1148" s="429" t="s">
        <v>2165</v>
      </c>
      <c r="I1148" s="429" t="s">
        <v>700</v>
      </c>
      <c r="J1148" s="519" t="s">
        <v>696</v>
      </c>
      <c r="K1148" s="521">
        <v>6</v>
      </c>
      <c r="L1148" s="521">
        <v>12</v>
      </c>
      <c r="M1148" s="522">
        <v>80887</v>
      </c>
      <c r="N1148" s="521">
        <v>2</v>
      </c>
      <c r="O1148" s="521">
        <v>6</v>
      </c>
      <c r="P1148" s="523">
        <v>39000</v>
      </c>
    </row>
    <row r="1149" spans="1:16" ht="33.75" x14ac:dyDescent="0.2">
      <c r="A1149" s="518" t="s">
        <v>694</v>
      </c>
      <c r="B1149" s="519" t="s">
        <v>2056</v>
      </c>
      <c r="C1149" s="519" t="s">
        <v>111</v>
      </c>
      <c r="D1149" s="519" t="s">
        <v>696</v>
      </c>
      <c r="E1149" s="520">
        <v>2500</v>
      </c>
      <c r="F1149" s="498" t="s">
        <v>2989</v>
      </c>
      <c r="G1149" s="429" t="s">
        <v>2990</v>
      </c>
      <c r="H1149" s="429" t="s">
        <v>876</v>
      </c>
      <c r="I1149" s="429" t="s">
        <v>700</v>
      </c>
      <c r="J1149" s="519" t="s">
        <v>696</v>
      </c>
      <c r="K1149" s="521">
        <v>7</v>
      </c>
      <c r="L1149" s="521">
        <v>12</v>
      </c>
      <c r="M1149" s="522">
        <v>27583</v>
      </c>
      <c r="N1149" s="521">
        <v>3</v>
      </c>
      <c r="O1149" s="521">
        <v>6</v>
      </c>
      <c r="P1149" s="523">
        <v>15000</v>
      </c>
    </row>
    <row r="1150" spans="1:16" ht="22.5" x14ac:dyDescent="0.2">
      <c r="A1150" s="518" t="s">
        <v>694</v>
      </c>
      <c r="B1150" s="519" t="s">
        <v>2056</v>
      </c>
      <c r="C1150" s="519" t="s">
        <v>111</v>
      </c>
      <c r="D1150" s="519" t="s">
        <v>696</v>
      </c>
      <c r="E1150" s="520">
        <v>12000</v>
      </c>
      <c r="F1150" s="498" t="s">
        <v>2991</v>
      </c>
      <c r="G1150" s="429" t="s">
        <v>2992</v>
      </c>
      <c r="H1150" s="429" t="s">
        <v>699</v>
      </c>
      <c r="I1150" s="429" t="s">
        <v>700</v>
      </c>
      <c r="J1150" s="519" t="s">
        <v>696</v>
      </c>
      <c r="K1150" s="521">
        <v>2</v>
      </c>
      <c r="L1150" s="521">
        <v>4</v>
      </c>
      <c r="M1150" s="522">
        <v>62370</v>
      </c>
      <c r="N1150" s="521">
        <v>0</v>
      </c>
      <c r="O1150" s="521">
        <v>0</v>
      </c>
      <c r="P1150" s="523">
        <v>0</v>
      </c>
    </row>
    <row r="1151" spans="1:16" x14ac:dyDescent="0.2">
      <c r="A1151" s="518" t="s">
        <v>694</v>
      </c>
      <c r="B1151" s="519" t="s">
        <v>2056</v>
      </c>
      <c r="C1151" s="519" t="s">
        <v>765</v>
      </c>
      <c r="D1151" s="519" t="s">
        <v>766</v>
      </c>
      <c r="E1151" s="520">
        <v>15600</v>
      </c>
      <c r="F1151" s="498" t="s">
        <v>1896</v>
      </c>
      <c r="G1151" s="429" t="s">
        <v>1897</v>
      </c>
      <c r="H1151" s="429" t="s">
        <v>857</v>
      </c>
      <c r="I1151" s="429" t="s">
        <v>700</v>
      </c>
      <c r="J1151" s="519" t="s">
        <v>766</v>
      </c>
      <c r="K1151" s="521">
        <v>1</v>
      </c>
      <c r="L1151" s="521">
        <v>4</v>
      </c>
      <c r="M1151" s="522">
        <v>74690</v>
      </c>
      <c r="N1151" s="521">
        <v>1</v>
      </c>
      <c r="O1151" s="521">
        <v>6</v>
      </c>
      <c r="P1151" s="523">
        <v>92683</v>
      </c>
    </row>
    <row r="1152" spans="1:16" x14ac:dyDescent="0.2">
      <c r="A1152" s="518" t="s">
        <v>694</v>
      </c>
      <c r="B1152" s="519" t="s">
        <v>2056</v>
      </c>
      <c r="C1152" s="519" t="s">
        <v>765</v>
      </c>
      <c r="D1152" s="519" t="s">
        <v>766</v>
      </c>
      <c r="E1152" s="520">
        <v>15600</v>
      </c>
      <c r="F1152" s="498" t="s">
        <v>1896</v>
      </c>
      <c r="G1152" s="429" t="s">
        <v>1897</v>
      </c>
      <c r="H1152" s="429" t="s">
        <v>857</v>
      </c>
      <c r="I1152" s="429" t="s">
        <v>700</v>
      </c>
      <c r="J1152" s="519" t="s">
        <v>766</v>
      </c>
      <c r="K1152" s="521">
        <v>1</v>
      </c>
      <c r="L1152" s="521">
        <v>5</v>
      </c>
      <c r="M1152" s="522">
        <v>84570</v>
      </c>
      <c r="N1152" s="521">
        <v>0</v>
      </c>
      <c r="O1152" s="521">
        <v>0</v>
      </c>
      <c r="P1152" s="523">
        <v>0</v>
      </c>
    </row>
    <row r="1153" spans="1:16" ht="22.5" x14ac:dyDescent="0.2">
      <c r="A1153" s="518" t="s">
        <v>694</v>
      </c>
      <c r="B1153" s="519" t="s">
        <v>2056</v>
      </c>
      <c r="C1153" s="519" t="s">
        <v>111</v>
      </c>
      <c r="D1153" s="519" t="s">
        <v>696</v>
      </c>
      <c r="E1153" s="520">
        <v>4000</v>
      </c>
      <c r="F1153" s="498" t="s">
        <v>2993</v>
      </c>
      <c r="G1153" s="429" t="s">
        <v>2994</v>
      </c>
      <c r="H1153" s="429" t="s">
        <v>825</v>
      </c>
      <c r="I1153" s="429" t="s">
        <v>904</v>
      </c>
      <c r="J1153" s="519" t="s">
        <v>696</v>
      </c>
      <c r="K1153" s="521">
        <v>6</v>
      </c>
      <c r="L1153" s="521">
        <v>12</v>
      </c>
      <c r="M1153" s="522">
        <v>44133</v>
      </c>
      <c r="N1153" s="521">
        <v>2</v>
      </c>
      <c r="O1153" s="521">
        <v>6</v>
      </c>
      <c r="P1153" s="523">
        <v>24000</v>
      </c>
    </row>
    <row r="1154" spans="1:16" x14ac:dyDescent="0.2">
      <c r="A1154" s="518" t="s">
        <v>694</v>
      </c>
      <c r="B1154" s="519" t="s">
        <v>2056</v>
      </c>
      <c r="C1154" s="519" t="s">
        <v>111</v>
      </c>
      <c r="D1154" s="519" t="s">
        <v>696</v>
      </c>
      <c r="E1154" s="520">
        <v>5000</v>
      </c>
      <c r="F1154" s="498" t="s">
        <v>2995</v>
      </c>
      <c r="G1154" s="429" t="s">
        <v>2996</v>
      </c>
      <c r="H1154" s="429" t="s">
        <v>712</v>
      </c>
      <c r="I1154" s="429" t="s">
        <v>700</v>
      </c>
      <c r="J1154" s="519" t="s">
        <v>696</v>
      </c>
      <c r="K1154" s="521">
        <v>6</v>
      </c>
      <c r="L1154" s="521">
        <v>12</v>
      </c>
      <c r="M1154" s="522">
        <v>63337</v>
      </c>
      <c r="N1154" s="521">
        <v>0</v>
      </c>
      <c r="O1154" s="521">
        <v>0</v>
      </c>
      <c r="P1154" s="523">
        <v>0</v>
      </c>
    </row>
    <row r="1155" spans="1:16" x14ac:dyDescent="0.2">
      <c r="A1155" s="518" t="s">
        <v>694</v>
      </c>
      <c r="B1155" s="519" t="s">
        <v>2056</v>
      </c>
      <c r="C1155" s="519" t="s">
        <v>111</v>
      </c>
      <c r="D1155" s="519" t="s">
        <v>696</v>
      </c>
      <c r="E1155" s="520">
        <v>9000</v>
      </c>
      <c r="F1155" s="498" t="s">
        <v>2997</v>
      </c>
      <c r="G1155" s="429" t="s">
        <v>2998</v>
      </c>
      <c r="H1155" s="429" t="s">
        <v>712</v>
      </c>
      <c r="I1155" s="429" t="s">
        <v>700</v>
      </c>
      <c r="J1155" s="519" t="s">
        <v>696</v>
      </c>
      <c r="K1155" s="521">
        <v>2</v>
      </c>
      <c r="L1155" s="521">
        <v>2</v>
      </c>
      <c r="M1155" s="522">
        <v>18000</v>
      </c>
      <c r="N1155" s="521">
        <v>0</v>
      </c>
      <c r="O1155" s="521">
        <v>0</v>
      </c>
      <c r="P1155" s="523">
        <v>0</v>
      </c>
    </row>
    <row r="1156" spans="1:16" x14ac:dyDescent="0.2">
      <c r="A1156" s="518" t="s">
        <v>694</v>
      </c>
      <c r="B1156" s="519" t="s">
        <v>2056</v>
      </c>
      <c r="C1156" s="519" t="s">
        <v>111</v>
      </c>
      <c r="D1156" s="519" t="s">
        <v>718</v>
      </c>
      <c r="E1156" s="520">
        <v>6500</v>
      </c>
      <c r="F1156" s="498" t="s">
        <v>2999</v>
      </c>
      <c r="G1156" s="429" t="s">
        <v>3000</v>
      </c>
      <c r="H1156" s="429" t="s">
        <v>1606</v>
      </c>
      <c r="I1156" s="429" t="s">
        <v>822</v>
      </c>
      <c r="J1156" s="519" t="s">
        <v>718</v>
      </c>
      <c r="K1156" s="521">
        <v>3</v>
      </c>
      <c r="L1156" s="521">
        <v>6</v>
      </c>
      <c r="M1156" s="522">
        <v>43550</v>
      </c>
      <c r="N1156" s="521">
        <v>0</v>
      </c>
      <c r="O1156" s="521">
        <v>0</v>
      </c>
      <c r="P1156" s="523">
        <v>0</v>
      </c>
    </row>
    <row r="1157" spans="1:16" x14ac:dyDescent="0.2">
      <c r="A1157" s="518" t="s">
        <v>694</v>
      </c>
      <c r="B1157" s="519" t="s">
        <v>2056</v>
      </c>
      <c r="C1157" s="519" t="s">
        <v>765</v>
      </c>
      <c r="D1157" s="519" t="s">
        <v>766</v>
      </c>
      <c r="E1157" s="520">
        <v>8000</v>
      </c>
      <c r="F1157" s="498" t="s">
        <v>3001</v>
      </c>
      <c r="G1157" s="429" t="s">
        <v>3002</v>
      </c>
      <c r="H1157" s="429"/>
      <c r="I1157" s="429" t="s">
        <v>700</v>
      </c>
      <c r="J1157" s="519" t="s">
        <v>766</v>
      </c>
      <c r="K1157" s="521">
        <v>1</v>
      </c>
      <c r="L1157" s="521">
        <v>2</v>
      </c>
      <c r="M1157" s="522">
        <v>15200</v>
      </c>
      <c r="N1157" s="521">
        <v>0</v>
      </c>
      <c r="O1157" s="521">
        <v>0</v>
      </c>
      <c r="P1157" s="523">
        <v>0</v>
      </c>
    </row>
    <row r="1158" spans="1:16" x14ac:dyDescent="0.2">
      <c r="A1158" s="518" t="s">
        <v>694</v>
      </c>
      <c r="B1158" s="519" t="s">
        <v>2056</v>
      </c>
      <c r="C1158" s="519" t="s">
        <v>111</v>
      </c>
      <c r="D1158" s="519" t="s">
        <v>696</v>
      </c>
      <c r="E1158" s="520">
        <v>5000</v>
      </c>
      <c r="F1158" s="498" t="s">
        <v>3003</v>
      </c>
      <c r="G1158" s="429" t="s">
        <v>3004</v>
      </c>
      <c r="H1158" s="429" t="s">
        <v>712</v>
      </c>
      <c r="I1158" s="429" t="s">
        <v>700</v>
      </c>
      <c r="J1158" s="519" t="s">
        <v>696</v>
      </c>
      <c r="K1158" s="521">
        <v>6</v>
      </c>
      <c r="L1158" s="521">
        <v>12</v>
      </c>
      <c r="M1158" s="522">
        <v>64337</v>
      </c>
      <c r="N1158" s="521">
        <v>2</v>
      </c>
      <c r="O1158" s="521">
        <v>6</v>
      </c>
      <c r="P1158" s="523">
        <v>30000</v>
      </c>
    </row>
    <row r="1159" spans="1:16" x14ac:dyDescent="0.2">
      <c r="A1159" s="518" t="s">
        <v>694</v>
      </c>
      <c r="B1159" s="519" t="s">
        <v>2056</v>
      </c>
      <c r="C1159" s="519" t="s">
        <v>111</v>
      </c>
      <c r="D1159" s="519" t="s">
        <v>696</v>
      </c>
      <c r="E1159" s="520">
        <v>7000</v>
      </c>
      <c r="F1159" s="498" t="s">
        <v>3005</v>
      </c>
      <c r="G1159" s="429" t="s">
        <v>3006</v>
      </c>
      <c r="H1159" s="429" t="s">
        <v>712</v>
      </c>
      <c r="I1159" s="429" t="s">
        <v>700</v>
      </c>
      <c r="J1159" s="519" t="s">
        <v>696</v>
      </c>
      <c r="K1159" s="521">
        <v>5</v>
      </c>
      <c r="L1159" s="521">
        <v>12</v>
      </c>
      <c r="M1159" s="522">
        <v>86403</v>
      </c>
      <c r="N1159" s="521">
        <v>2</v>
      </c>
      <c r="O1159" s="521">
        <v>6</v>
      </c>
      <c r="P1159" s="523">
        <v>42000</v>
      </c>
    </row>
    <row r="1160" spans="1:16" x14ac:dyDescent="0.2">
      <c r="A1160" s="518" t="s">
        <v>694</v>
      </c>
      <c r="B1160" s="519" t="s">
        <v>2056</v>
      </c>
      <c r="C1160" s="519" t="s">
        <v>111</v>
      </c>
      <c r="D1160" s="519" t="s">
        <v>723</v>
      </c>
      <c r="E1160" s="520">
        <v>3000</v>
      </c>
      <c r="F1160" s="498" t="s">
        <v>3007</v>
      </c>
      <c r="G1160" s="429" t="s">
        <v>3008</v>
      </c>
      <c r="H1160" s="429"/>
      <c r="I1160" s="429" t="s">
        <v>726</v>
      </c>
      <c r="J1160" s="519" t="s">
        <v>723</v>
      </c>
      <c r="K1160" s="521">
        <v>5</v>
      </c>
      <c r="L1160" s="521">
        <v>12</v>
      </c>
      <c r="M1160" s="522">
        <v>33100</v>
      </c>
      <c r="N1160" s="521">
        <v>2</v>
      </c>
      <c r="O1160" s="521">
        <v>6</v>
      </c>
      <c r="P1160" s="523">
        <v>18000</v>
      </c>
    </row>
    <row r="1161" spans="1:16" x14ac:dyDescent="0.2">
      <c r="A1161" s="518" t="s">
        <v>694</v>
      </c>
      <c r="B1161" s="519" t="s">
        <v>2056</v>
      </c>
      <c r="C1161" s="519" t="s">
        <v>111</v>
      </c>
      <c r="D1161" s="519" t="s">
        <v>696</v>
      </c>
      <c r="E1161" s="520">
        <v>5500</v>
      </c>
      <c r="F1161" s="498" t="s">
        <v>3009</v>
      </c>
      <c r="G1161" s="429" t="s">
        <v>3010</v>
      </c>
      <c r="H1161" s="429" t="s">
        <v>712</v>
      </c>
      <c r="I1161" s="429" t="s">
        <v>700</v>
      </c>
      <c r="J1161" s="519" t="s">
        <v>696</v>
      </c>
      <c r="K1161" s="521">
        <v>4</v>
      </c>
      <c r="L1161" s="521">
        <v>12</v>
      </c>
      <c r="M1161" s="522">
        <v>69853</v>
      </c>
      <c r="N1161" s="521">
        <v>2</v>
      </c>
      <c r="O1161" s="521">
        <v>6</v>
      </c>
      <c r="P1161" s="523">
        <v>33000</v>
      </c>
    </row>
    <row r="1162" spans="1:16" x14ac:dyDescent="0.2">
      <c r="A1162" s="518" t="s">
        <v>694</v>
      </c>
      <c r="B1162" s="519" t="s">
        <v>2056</v>
      </c>
      <c r="C1162" s="519" t="s">
        <v>111</v>
      </c>
      <c r="D1162" s="519" t="s">
        <v>696</v>
      </c>
      <c r="E1162" s="520">
        <v>5500</v>
      </c>
      <c r="F1162" s="498" t="s">
        <v>3011</v>
      </c>
      <c r="G1162" s="429" t="s">
        <v>3012</v>
      </c>
      <c r="H1162" s="429" t="s">
        <v>901</v>
      </c>
      <c r="I1162" s="429" t="s">
        <v>700</v>
      </c>
      <c r="J1162" s="519" t="s">
        <v>696</v>
      </c>
      <c r="K1162" s="521">
        <v>1</v>
      </c>
      <c r="L1162" s="521">
        <v>0</v>
      </c>
      <c r="M1162" s="522">
        <v>2200</v>
      </c>
      <c r="N1162" s="521">
        <v>2</v>
      </c>
      <c r="O1162" s="521">
        <v>6</v>
      </c>
      <c r="P1162" s="523">
        <v>33000</v>
      </c>
    </row>
    <row r="1163" spans="1:16" x14ac:dyDescent="0.2">
      <c r="A1163" s="518" t="s">
        <v>694</v>
      </c>
      <c r="B1163" s="519" t="s">
        <v>2056</v>
      </c>
      <c r="C1163" s="519" t="s">
        <v>111</v>
      </c>
      <c r="D1163" s="519" t="s">
        <v>696</v>
      </c>
      <c r="E1163" s="520">
        <v>5000</v>
      </c>
      <c r="F1163" s="498" t="s">
        <v>3013</v>
      </c>
      <c r="G1163" s="429" t="s">
        <v>3014</v>
      </c>
      <c r="H1163" s="429" t="s">
        <v>703</v>
      </c>
      <c r="I1163" s="429" t="s">
        <v>700</v>
      </c>
      <c r="J1163" s="519" t="s">
        <v>696</v>
      </c>
      <c r="K1163" s="521">
        <v>6</v>
      </c>
      <c r="L1163" s="521">
        <v>12</v>
      </c>
      <c r="M1163" s="522">
        <v>64337</v>
      </c>
      <c r="N1163" s="521">
        <v>2</v>
      </c>
      <c r="O1163" s="521">
        <v>6</v>
      </c>
      <c r="P1163" s="523">
        <v>30000</v>
      </c>
    </row>
    <row r="1164" spans="1:16" x14ac:dyDescent="0.2">
      <c r="A1164" s="518" t="s">
        <v>694</v>
      </c>
      <c r="B1164" s="519" t="s">
        <v>2056</v>
      </c>
      <c r="C1164" s="519" t="s">
        <v>111</v>
      </c>
      <c r="D1164" s="519" t="s">
        <v>696</v>
      </c>
      <c r="E1164" s="520">
        <v>5000</v>
      </c>
      <c r="F1164" s="498" t="s">
        <v>3015</v>
      </c>
      <c r="G1164" s="429" t="s">
        <v>3016</v>
      </c>
      <c r="H1164" s="429" t="s">
        <v>712</v>
      </c>
      <c r="I1164" s="429" t="s">
        <v>700</v>
      </c>
      <c r="J1164" s="519" t="s">
        <v>696</v>
      </c>
      <c r="K1164" s="521">
        <v>6</v>
      </c>
      <c r="L1164" s="521">
        <v>12</v>
      </c>
      <c r="M1164" s="522">
        <v>64337</v>
      </c>
      <c r="N1164" s="521">
        <v>2</v>
      </c>
      <c r="O1164" s="521">
        <v>6</v>
      </c>
      <c r="P1164" s="523">
        <v>30000</v>
      </c>
    </row>
    <row r="1165" spans="1:16" x14ac:dyDescent="0.2">
      <c r="A1165" s="518" t="s">
        <v>694</v>
      </c>
      <c r="B1165" s="519" t="s">
        <v>2056</v>
      </c>
      <c r="C1165" s="519" t="s">
        <v>111</v>
      </c>
      <c r="D1165" s="519" t="s">
        <v>696</v>
      </c>
      <c r="E1165" s="520">
        <v>10000</v>
      </c>
      <c r="F1165" s="498" t="s">
        <v>3017</v>
      </c>
      <c r="G1165" s="429" t="s">
        <v>3018</v>
      </c>
      <c r="H1165" s="429" t="s">
        <v>712</v>
      </c>
      <c r="I1165" s="429" t="s">
        <v>700</v>
      </c>
      <c r="J1165" s="519" t="s">
        <v>696</v>
      </c>
      <c r="K1165" s="521">
        <v>2</v>
      </c>
      <c r="L1165" s="521">
        <v>2</v>
      </c>
      <c r="M1165" s="522">
        <v>20000</v>
      </c>
      <c r="N1165" s="521">
        <v>0</v>
      </c>
      <c r="O1165" s="521">
        <v>0</v>
      </c>
      <c r="P1165" s="523">
        <v>0</v>
      </c>
    </row>
    <row r="1166" spans="1:16" x14ac:dyDescent="0.2">
      <c r="A1166" s="518" t="s">
        <v>694</v>
      </c>
      <c r="B1166" s="519" t="s">
        <v>2056</v>
      </c>
      <c r="C1166" s="519" t="s">
        <v>111</v>
      </c>
      <c r="D1166" s="519" t="s">
        <v>696</v>
      </c>
      <c r="E1166" s="520">
        <v>3000</v>
      </c>
      <c r="F1166" s="498" t="s">
        <v>3019</v>
      </c>
      <c r="G1166" s="429" t="s">
        <v>3020</v>
      </c>
      <c r="H1166" s="429" t="s">
        <v>1078</v>
      </c>
      <c r="I1166" s="429" t="s">
        <v>748</v>
      </c>
      <c r="J1166" s="519" t="s">
        <v>696</v>
      </c>
      <c r="K1166" s="521">
        <v>3</v>
      </c>
      <c r="L1166" s="521">
        <v>6</v>
      </c>
      <c r="M1166" s="522">
        <v>17900</v>
      </c>
      <c r="N1166" s="521">
        <v>2</v>
      </c>
      <c r="O1166" s="521">
        <v>6</v>
      </c>
      <c r="P1166" s="523">
        <v>18000</v>
      </c>
    </row>
    <row r="1167" spans="1:16" x14ac:dyDescent="0.2">
      <c r="A1167" s="518" t="s">
        <v>694</v>
      </c>
      <c r="B1167" s="519" t="s">
        <v>2056</v>
      </c>
      <c r="C1167" s="519" t="s">
        <v>111</v>
      </c>
      <c r="D1167" s="519" t="s">
        <v>696</v>
      </c>
      <c r="E1167" s="520">
        <v>10000</v>
      </c>
      <c r="F1167" s="498" t="s">
        <v>3021</v>
      </c>
      <c r="G1167" s="429" t="s">
        <v>3022</v>
      </c>
      <c r="H1167" s="429" t="s">
        <v>712</v>
      </c>
      <c r="I1167" s="429" t="s">
        <v>700</v>
      </c>
      <c r="J1167" s="519" t="s">
        <v>696</v>
      </c>
      <c r="K1167" s="521">
        <v>4</v>
      </c>
      <c r="L1167" s="521">
        <v>12</v>
      </c>
      <c r="M1167" s="522">
        <v>119503</v>
      </c>
      <c r="N1167" s="521">
        <v>2</v>
      </c>
      <c r="O1167" s="521">
        <v>6</v>
      </c>
      <c r="P1167" s="523">
        <v>59083</v>
      </c>
    </row>
    <row r="1168" spans="1:16" x14ac:dyDescent="0.2">
      <c r="A1168" s="518" t="s">
        <v>694</v>
      </c>
      <c r="B1168" s="519" t="s">
        <v>2056</v>
      </c>
      <c r="C1168" s="519" t="s">
        <v>765</v>
      </c>
      <c r="D1168" s="519" t="s">
        <v>766</v>
      </c>
      <c r="E1168" s="520">
        <v>15600</v>
      </c>
      <c r="F1168" s="498" t="s">
        <v>1924</v>
      </c>
      <c r="G1168" s="429" t="s">
        <v>1925</v>
      </c>
      <c r="H1168" s="429" t="s">
        <v>857</v>
      </c>
      <c r="I1168" s="429" t="s">
        <v>700</v>
      </c>
      <c r="J1168" s="519" t="s">
        <v>766</v>
      </c>
      <c r="K1168" s="521">
        <v>1</v>
      </c>
      <c r="L1168" s="521">
        <v>2</v>
      </c>
      <c r="M1168" s="522">
        <v>40040</v>
      </c>
      <c r="N1168" s="521">
        <v>0</v>
      </c>
      <c r="O1168" s="521">
        <v>0</v>
      </c>
      <c r="P1168" s="523">
        <v>0</v>
      </c>
    </row>
    <row r="1169" spans="1:16" x14ac:dyDescent="0.2">
      <c r="A1169" s="518" t="s">
        <v>694</v>
      </c>
      <c r="B1169" s="519" t="s">
        <v>2056</v>
      </c>
      <c r="C1169" s="519" t="s">
        <v>765</v>
      </c>
      <c r="D1169" s="519" t="s">
        <v>766</v>
      </c>
      <c r="E1169" s="520">
        <v>8000</v>
      </c>
      <c r="F1169" s="498" t="s">
        <v>3023</v>
      </c>
      <c r="G1169" s="429" t="s">
        <v>3024</v>
      </c>
      <c r="H1169" s="429"/>
      <c r="I1169" s="429"/>
      <c r="J1169" s="519" t="s">
        <v>766</v>
      </c>
      <c r="K1169" s="521">
        <v>1</v>
      </c>
      <c r="L1169" s="521">
        <v>3</v>
      </c>
      <c r="M1169" s="522">
        <v>22667</v>
      </c>
      <c r="N1169" s="521">
        <v>1</v>
      </c>
      <c r="O1169" s="521">
        <v>6</v>
      </c>
      <c r="P1169" s="523">
        <v>48000</v>
      </c>
    </row>
    <row r="1170" spans="1:16" ht="33.75" x14ac:dyDescent="0.2">
      <c r="A1170" s="518" t="s">
        <v>694</v>
      </c>
      <c r="B1170" s="519" t="s">
        <v>2056</v>
      </c>
      <c r="C1170" s="519" t="s">
        <v>111</v>
      </c>
      <c r="D1170" s="519" t="s">
        <v>696</v>
      </c>
      <c r="E1170" s="520">
        <v>2500</v>
      </c>
      <c r="F1170" s="498" t="s">
        <v>3025</v>
      </c>
      <c r="G1170" s="429" t="s">
        <v>3026</v>
      </c>
      <c r="H1170" s="429" t="s">
        <v>1266</v>
      </c>
      <c r="I1170" s="429" t="s">
        <v>748</v>
      </c>
      <c r="J1170" s="519" t="s">
        <v>696</v>
      </c>
      <c r="K1170" s="521">
        <v>7</v>
      </c>
      <c r="L1170" s="521">
        <v>12</v>
      </c>
      <c r="M1170" s="522">
        <v>27583</v>
      </c>
      <c r="N1170" s="521">
        <v>3</v>
      </c>
      <c r="O1170" s="521">
        <v>6</v>
      </c>
      <c r="P1170" s="523">
        <v>15000</v>
      </c>
    </row>
    <row r="1171" spans="1:16" x14ac:dyDescent="0.2">
      <c r="A1171" s="518" t="s">
        <v>694</v>
      </c>
      <c r="B1171" s="519" t="s">
        <v>2056</v>
      </c>
      <c r="C1171" s="519" t="s">
        <v>765</v>
      </c>
      <c r="D1171" s="519" t="s">
        <v>766</v>
      </c>
      <c r="E1171" s="520">
        <v>15600</v>
      </c>
      <c r="F1171" s="498" t="s">
        <v>3027</v>
      </c>
      <c r="G1171" s="429" t="s">
        <v>3028</v>
      </c>
      <c r="H1171" s="429" t="s">
        <v>712</v>
      </c>
      <c r="I1171" s="429" t="s">
        <v>700</v>
      </c>
      <c r="J1171" s="519" t="s">
        <v>766</v>
      </c>
      <c r="K1171" s="521">
        <v>1</v>
      </c>
      <c r="L1171" s="521">
        <v>3</v>
      </c>
      <c r="M1171" s="522">
        <v>44720</v>
      </c>
      <c r="N1171" s="521">
        <v>0</v>
      </c>
      <c r="O1171" s="521">
        <v>0</v>
      </c>
      <c r="P1171" s="523">
        <v>0</v>
      </c>
    </row>
    <row r="1172" spans="1:16" x14ac:dyDescent="0.2">
      <c r="A1172" s="518" t="s">
        <v>694</v>
      </c>
      <c r="B1172" s="519" t="s">
        <v>2056</v>
      </c>
      <c r="C1172" s="519" t="s">
        <v>765</v>
      </c>
      <c r="D1172" s="519" t="s">
        <v>766</v>
      </c>
      <c r="E1172" s="520">
        <v>15600</v>
      </c>
      <c r="F1172" s="498" t="s">
        <v>3029</v>
      </c>
      <c r="G1172" s="429" t="s">
        <v>3030</v>
      </c>
      <c r="H1172" s="429" t="s">
        <v>712</v>
      </c>
      <c r="I1172" s="429" t="s">
        <v>700</v>
      </c>
      <c r="J1172" s="519" t="s">
        <v>766</v>
      </c>
      <c r="K1172" s="521">
        <v>0</v>
      </c>
      <c r="L1172" s="521">
        <v>0</v>
      </c>
      <c r="M1172" s="522">
        <v>0</v>
      </c>
      <c r="N1172" s="521">
        <v>1</v>
      </c>
      <c r="O1172" s="521">
        <v>4</v>
      </c>
      <c r="P1172" s="523">
        <v>60963</v>
      </c>
    </row>
    <row r="1173" spans="1:16" x14ac:dyDescent="0.2">
      <c r="A1173" s="518" t="s">
        <v>694</v>
      </c>
      <c r="B1173" s="519" t="s">
        <v>2056</v>
      </c>
      <c r="C1173" s="519" t="s">
        <v>111</v>
      </c>
      <c r="D1173" s="519" t="s">
        <v>696</v>
      </c>
      <c r="E1173" s="520">
        <v>2500</v>
      </c>
      <c r="F1173" s="498" t="s">
        <v>3031</v>
      </c>
      <c r="G1173" s="429" t="s">
        <v>3032</v>
      </c>
      <c r="H1173" s="429" t="s">
        <v>712</v>
      </c>
      <c r="I1173" s="429" t="s">
        <v>700</v>
      </c>
      <c r="J1173" s="519" t="s">
        <v>696</v>
      </c>
      <c r="K1173" s="521">
        <v>7</v>
      </c>
      <c r="L1173" s="521">
        <v>12</v>
      </c>
      <c r="M1173" s="522">
        <v>27583</v>
      </c>
      <c r="N1173" s="521">
        <v>3</v>
      </c>
      <c r="O1173" s="521">
        <v>6</v>
      </c>
      <c r="P1173" s="523">
        <v>15000</v>
      </c>
    </row>
    <row r="1174" spans="1:16" ht="22.5" x14ac:dyDescent="0.2">
      <c r="A1174" s="518" t="s">
        <v>694</v>
      </c>
      <c r="B1174" s="519" t="s">
        <v>2056</v>
      </c>
      <c r="C1174" s="519" t="s">
        <v>111</v>
      </c>
      <c r="D1174" s="519" t="s">
        <v>696</v>
      </c>
      <c r="E1174" s="520">
        <v>3000</v>
      </c>
      <c r="F1174" s="498" t="s">
        <v>3033</v>
      </c>
      <c r="G1174" s="429" t="s">
        <v>3034</v>
      </c>
      <c r="H1174" s="429" t="s">
        <v>2310</v>
      </c>
      <c r="I1174" s="429" t="s">
        <v>904</v>
      </c>
      <c r="J1174" s="519" t="s">
        <v>696</v>
      </c>
      <c r="K1174" s="521">
        <v>0</v>
      </c>
      <c r="L1174" s="521">
        <v>0</v>
      </c>
      <c r="M1174" s="522">
        <v>0</v>
      </c>
      <c r="N1174" s="521">
        <v>2</v>
      </c>
      <c r="O1174" s="521">
        <v>6</v>
      </c>
      <c r="P1174" s="523">
        <v>18000</v>
      </c>
    </row>
    <row r="1175" spans="1:16" x14ac:dyDescent="0.2">
      <c r="A1175" s="518" t="s">
        <v>694</v>
      </c>
      <c r="B1175" s="519" t="s">
        <v>2056</v>
      </c>
      <c r="C1175" s="519" t="s">
        <v>111</v>
      </c>
      <c r="D1175" s="519" t="s">
        <v>696</v>
      </c>
      <c r="E1175" s="520">
        <v>8000</v>
      </c>
      <c r="F1175" s="498" t="s">
        <v>1942</v>
      </c>
      <c r="G1175" s="429" t="s">
        <v>1943</v>
      </c>
      <c r="H1175" s="429" t="s">
        <v>795</v>
      </c>
      <c r="I1175" s="429" t="s">
        <v>748</v>
      </c>
      <c r="J1175" s="519" t="s">
        <v>696</v>
      </c>
      <c r="K1175" s="521">
        <v>3</v>
      </c>
      <c r="L1175" s="521">
        <v>7</v>
      </c>
      <c r="M1175" s="522">
        <v>67570</v>
      </c>
      <c r="N1175" s="521">
        <v>2</v>
      </c>
      <c r="O1175" s="521">
        <v>6</v>
      </c>
      <c r="P1175" s="523">
        <v>48000</v>
      </c>
    </row>
    <row r="1176" spans="1:16" x14ac:dyDescent="0.2">
      <c r="A1176" s="518" t="s">
        <v>694</v>
      </c>
      <c r="B1176" s="519" t="s">
        <v>2056</v>
      </c>
      <c r="C1176" s="519" t="s">
        <v>765</v>
      </c>
      <c r="D1176" s="519" t="s">
        <v>766</v>
      </c>
      <c r="E1176" s="520">
        <v>15600</v>
      </c>
      <c r="F1176" s="498" t="s">
        <v>3035</v>
      </c>
      <c r="G1176" s="429" t="s">
        <v>3036</v>
      </c>
      <c r="H1176" s="429"/>
      <c r="I1176" s="429" t="s">
        <v>700</v>
      </c>
      <c r="J1176" s="519" t="s">
        <v>766</v>
      </c>
      <c r="K1176" s="521">
        <v>1</v>
      </c>
      <c r="L1176" s="521">
        <v>1</v>
      </c>
      <c r="M1176" s="522">
        <v>28080</v>
      </c>
      <c r="N1176" s="521">
        <v>0</v>
      </c>
      <c r="O1176" s="521">
        <v>0</v>
      </c>
      <c r="P1176" s="523">
        <v>0</v>
      </c>
    </row>
    <row r="1177" spans="1:16" x14ac:dyDescent="0.2">
      <c r="A1177" s="518" t="s">
        <v>694</v>
      </c>
      <c r="B1177" s="519" t="s">
        <v>2056</v>
      </c>
      <c r="C1177" s="519" t="s">
        <v>765</v>
      </c>
      <c r="D1177" s="519" t="s">
        <v>766</v>
      </c>
      <c r="E1177" s="520">
        <v>15600</v>
      </c>
      <c r="F1177" s="498" t="s">
        <v>3037</v>
      </c>
      <c r="G1177" s="429" t="s">
        <v>3038</v>
      </c>
      <c r="H1177" s="429"/>
      <c r="I1177" s="429"/>
      <c r="J1177" s="519" t="s">
        <v>766</v>
      </c>
      <c r="K1177" s="521">
        <v>1</v>
      </c>
      <c r="L1177" s="521">
        <v>0</v>
      </c>
      <c r="M1177" s="522">
        <v>9360</v>
      </c>
      <c r="N1177" s="521">
        <v>0</v>
      </c>
      <c r="O1177" s="521">
        <v>0</v>
      </c>
      <c r="P1177" s="523">
        <v>0</v>
      </c>
    </row>
    <row r="1178" spans="1:16" ht="22.5" x14ac:dyDescent="0.2">
      <c r="A1178" s="518" t="s">
        <v>694</v>
      </c>
      <c r="B1178" s="519" t="s">
        <v>2056</v>
      </c>
      <c r="C1178" s="519" t="s">
        <v>111</v>
      </c>
      <c r="D1178" s="519" t="s">
        <v>696</v>
      </c>
      <c r="E1178" s="520">
        <v>3000</v>
      </c>
      <c r="F1178" s="498" t="s">
        <v>3039</v>
      </c>
      <c r="G1178" s="429" t="s">
        <v>3040</v>
      </c>
      <c r="H1178" s="429" t="s">
        <v>989</v>
      </c>
      <c r="I1178" s="429" t="s">
        <v>748</v>
      </c>
      <c r="J1178" s="519" t="s">
        <v>696</v>
      </c>
      <c r="K1178" s="521">
        <v>8</v>
      </c>
      <c r="L1178" s="521">
        <v>12</v>
      </c>
      <c r="M1178" s="522">
        <v>33100</v>
      </c>
      <c r="N1178" s="521">
        <v>3</v>
      </c>
      <c r="O1178" s="521">
        <v>6</v>
      </c>
      <c r="P1178" s="523">
        <v>18000</v>
      </c>
    </row>
    <row r="1179" spans="1:16" x14ac:dyDescent="0.2">
      <c r="A1179" s="518" t="s">
        <v>694</v>
      </c>
      <c r="B1179" s="519" t="s">
        <v>2056</v>
      </c>
      <c r="C1179" s="519" t="s">
        <v>111</v>
      </c>
      <c r="D1179" s="519" t="s">
        <v>718</v>
      </c>
      <c r="E1179" s="520">
        <v>4500</v>
      </c>
      <c r="F1179" s="498" t="s">
        <v>3041</v>
      </c>
      <c r="G1179" s="429" t="s">
        <v>3042</v>
      </c>
      <c r="H1179" s="429" t="s">
        <v>787</v>
      </c>
      <c r="I1179" s="429" t="s">
        <v>1012</v>
      </c>
      <c r="J1179" s="519" t="s">
        <v>718</v>
      </c>
      <c r="K1179" s="521">
        <v>0</v>
      </c>
      <c r="L1179" s="521">
        <v>0</v>
      </c>
      <c r="M1179" s="522">
        <v>0</v>
      </c>
      <c r="N1179" s="521">
        <v>2</v>
      </c>
      <c r="O1179" s="521">
        <v>6</v>
      </c>
      <c r="P1179" s="523">
        <v>27000</v>
      </c>
    </row>
    <row r="1180" spans="1:16" x14ac:dyDescent="0.2">
      <c r="A1180" s="518" t="s">
        <v>694</v>
      </c>
      <c r="B1180" s="519" t="s">
        <v>2056</v>
      </c>
      <c r="C1180" s="519" t="s">
        <v>111</v>
      </c>
      <c r="D1180" s="519" t="s">
        <v>696</v>
      </c>
      <c r="E1180" s="520">
        <v>9000</v>
      </c>
      <c r="F1180" s="498" t="s">
        <v>1954</v>
      </c>
      <c r="G1180" s="429" t="s">
        <v>1955</v>
      </c>
      <c r="H1180" s="429" t="s">
        <v>712</v>
      </c>
      <c r="I1180" s="429" t="s">
        <v>700</v>
      </c>
      <c r="J1180" s="519" t="s">
        <v>696</v>
      </c>
      <c r="K1180" s="521">
        <v>3</v>
      </c>
      <c r="L1180" s="521">
        <v>5</v>
      </c>
      <c r="M1180" s="522">
        <v>60470</v>
      </c>
      <c r="N1180" s="521">
        <v>3</v>
      </c>
      <c r="O1180" s="521">
        <v>6</v>
      </c>
      <c r="P1180" s="523">
        <v>53083</v>
      </c>
    </row>
    <row r="1181" spans="1:16" x14ac:dyDescent="0.2">
      <c r="A1181" s="518" t="s">
        <v>694</v>
      </c>
      <c r="B1181" s="519" t="s">
        <v>2056</v>
      </c>
      <c r="C1181" s="519" t="s">
        <v>111</v>
      </c>
      <c r="D1181" s="519" t="s">
        <v>723</v>
      </c>
      <c r="E1181" s="520">
        <v>2500</v>
      </c>
      <c r="F1181" s="498" t="s">
        <v>3043</v>
      </c>
      <c r="G1181" s="429" t="s">
        <v>3044</v>
      </c>
      <c r="H1181" s="429"/>
      <c r="I1181" s="429" t="s">
        <v>726</v>
      </c>
      <c r="J1181" s="519" t="s">
        <v>723</v>
      </c>
      <c r="K1181" s="521">
        <v>6</v>
      </c>
      <c r="L1181" s="521">
        <v>12</v>
      </c>
      <c r="M1181" s="522">
        <v>27583</v>
      </c>
      <c r="N1181" s="521">
        <v>2</v>
      </c>
      <c r="O1181" s="521">
        <v>6</v>
      </c>
      <c r="P1181" s="523">
        <v>15000</v>
      </c>
    </row>
    <row r="1182" spans="1:16" x14ac:dyDescent="0.2">
      <c r="A1182" s="518" t="s">
        <v>694</v>
      </c>
      <c r="B1182" s="519" t="s">
        <v>2056</v>
      </c>
      <c r="C1182" s="519" t="s">
        <v>111</v>
      </c>
      <c r="D1182" s="519" t="s">
        <v>696</v>
      </c>
      <c r="E1182" s="520">
        <v>5000</v>
      </c>
      <c r="F1182" s="498" t="s">
        <v>3045</v>
      </c>
      <c r="G1182" s="429" t="s">
        <v>3046</v>
      </c>
      <c r="H1182" s="429" t="s">
        <v>2165</v>
      </c>
      <c r="I1182" s="429" t="s">
        <v>700</v>
      </c>
      <c r="J1182" s="519" t="s">
        <v>696</v>
      </c>
      <c r="K1182" s="521">
        <v>6</v>
      </c>
      <c r="L1182" s="521">
        <v>12</v>
      </c>
      <c r="M1182" s="522">
        <v>64337</v>
      </c>
      <c r="N1182" s="521">
        <v>2</v>
      </c>
      <c r="O1182" s="521">
        <v>6</v>
      </c>
      <c r="P1182" s="523">
        <v>30000</v>
      </c>
    </row>
    <row r="1183" spans="1:16" x14ac:dyDescent="0.2">
      <c r="A1183" s="518" t="s">
        <v>694</v>
      </c>
      <c r="B1183" s="519" t="s">
        <v>2056</v>
      </c>
      <c r="C1183" s="519" t="s">
        <v>765</v>
      </c>
      <c r="D1183" s="519" t="s">
        <v>766</v>
      </c>
      <c r="E1183" s="520">
        <v>15600</v>
      </c>
      <c r="F1183" s="498" t="s">
        <v>3047</v>
      </c>
      <c r="G1183" s="429" t="s">
        <v>3048</v>
      </c>
      <c r="H1183" s="429" t="s">
        <v>2923</v>
      </c>
      <c r="I1183" s="429" t="s">
        <v>700</v>
      </c>
      <c r="J1183" s="519" t="s">
        <v>766</v>
      </c>
      <c r="K1183" s="521">
        <v>1</v>
      </c>
      <c r="L1183" s="521">
        <v>1</v>
      </c>
      <c r="M1183" s="522">
        <v>18720</v>
      </c>
      <c r="N1183" s="521">
        <v>0</v>
      </c>
      <c r="O1183" s="521">
        <v>0</v>
      </c>
      <c r="P1183" s="523">
        <v>0</v>
      </c>
    </row>
    <row r="1184" spans="1:16" x14ac:dyDescent="0.2">
      <c r="A1184" s="518" t="s">
        <v>694</v>
      </c>
      <c r="B1184" s="519" t="s">
        <v>2056</v>
      </c>
      <c r="C1184" s="519" t="s">
        <v>111</v>
      </c>
      <c r="D1184" s="519" t="s">
        <v>696</v>
      </c>
      <c r="E1184" s="520">
        <v>4000</v>
      </c>
      <c r="F1184" s="498" t="s">
        <v>3049</v>
      </c>
      <c r="G1184" s="429" t="s">
        <v>3050</v>
      </c>
      <c r="H1184" s="429" t="s">
        <v>795</v>
      </c>
      <c r="I1184" s="429" t="s">
        <v>748</v>
      </c>
      <c r="J1184" s="519" t="s">
        <v>696</v>
      </c>
      <c r="K1184" s="521">
        <v>1</v>
      </c>
      <c r="L1184" s="521">
        <v>0</v>
      </c>
      <c r="M1184" s="522">
        <v>2533</v>
      </c>
      <c r="N1184" s="521">
        <v>2</v>
      </c>
      <c r="O1184" s="521">
        <v>6</v>
      </c>
      <c r="P1184" s="523">
        <v>24000</v>
      </c>
    </row>
    <row r="1185" spans="1:16" x14ac:dyDescent="0.2">
      <c r="A1185" s="518" t="s">
        <v>694</v>
      </c>
      <c r="B1185" s="519" t="s">
        <v>2056</v>
      </c>
      <c r="C1185" s="519" t="s">
        <v>111</v>
      </c>
      <c r="D1185" s="519" t="s">
        <v>696</v>
      </c>
      <c r="E1185" s="520">
        <v>4500</v>
      </c>
      <c r="F1185" s="498" t="s">
        <v>3051</v>
      </c>
      <c r="G1185" s="429" t="s">
        <v>3052</v>
      </c>
      <c r="H1185" s="429" t="s">
        <v>2165</v>
      </c>
      <c r="I1185" s="429" t="s">
        <v>748</v>
      </c>
      <c r="J1185" s="519" t="s">
        <v>696</v>
      </c>
      <c r="K1185" s="521">
        <v>5</v>
      </c>
      <c r="L1185" s="521">
        <v>12</v>
      </c>
      <c r="M1185" s="522">
        <v>49650</v>
      </c>
      <c r="N1185" s="521">
        <v>2</v>
      </c>
      <c r="O1185" s="521">
        <v>6</v>
      </c>
      <c r="P1185" s="523">
        <v>27000</v>
      </c>
    </row>
    <row r="1186" spans="1:16" x14ac:dyDescent="0.2">
      <c r="A1186" s="518" t="s">
        <v>694</v>
      </c>
      <c r="B1186" s="519" t="s">
        <v>2056</v>
      </c>
      <c r="C1186" s="519" t="s">
        <v>111</v>
      </c>
      <c r="D1186" s="519" t="s">
        <v>723</v>
      </c>
      <c r="E1186" s="520">
        <v>3000</v>
      </c>
      <c r="F1186" s="498" t="s">
        <v>3053</v>
      </c>
      <c r="G1186" s="429" t="s">
        <v>3054</v>
      </c>
      <c r="H1186" s="429"/>
      <c r="I1186" s="429" t="s">
        <v>726</v>
      </c>
      <c r="J1186" s="519" t="s">
        <v>723</v>
      </c>
      <c r="K1186" s="521">
        <v>2</v>
      </c>
      <c r="L1186" s="521">
        <v>5</v>
      </c>
      <c r="M1186" s="522">
        <v>14700</v>
      </c>
      <c r="N1186" s="521">
        <v>2</v>
      </c>
      <c r="O1186" s="521">
        <v>6</v>
      </c>
      <c r="P1186" s="523">
        <v>18000</v>
      </c>
    </row>
    <row r="1187" spans="1:16" x14ac:dyDescent="0.2">
      <c r="A1187" s="518" t="s">
        <v>694</v>
      </c>
      <c r="B1187" s="519" t="s">
        <v>2056</v>
      </c>
      <c r="C1187" s="519" t="s">
        <v>111</v>
      </c>
      <c r="D1187" s="519" t="s">
        <v>696</v>
      </c>
      <c r="E1187" s="520">
        <v>5000</v>
      </c>
      <c r="F1187" s="498" t="s">
        <v>3055</v>
      </c>
      <c r="G1187" s="429" t="s">
        <v>3056</v>
      </c>
      <c r="H1187" s="429" t="s">
        <v>857</v>
      </c>
      <c r="I1187" s="429" t="s">
        <v>700</v>
      </c>
      <c r="J1187" s="519" t="s">
        <v>696</v>
      </c>
      <c r="K1187" s="521">
        <v>4</v>
      </c>
      <c r="L1187" s="521">
        <v>12</v>
      </c>
      <c r="M1187" s="522">
        <v>64337</v>
      </c>
      <c r="N1187" s="521">
        <v>2</v>
      </c>
      <c r="O1187" s="521">
        <v>6</v>
      </c>
      <c r="P1187" s="523">
        <v>30000</v>
      </c>
    </row>
    <row r="1188" spans="1:16" x14ac:dyDescent="0.2">
      <c r="A1188" s="518" t="s">
        <v>694</v>
      </c>
      <c r="B1188" s="519" t="s">
        <v>2056</v>
      </c>
      <c r="C1188" s="519" t="s">
        <v>111</v>
      </c>
      <c r="D1188" s="519" t="s">
        <v>723</v>
      </c>
      <c r="E1188" s="520">
        <v>2500</v>
      </c>
      <c r="F1188" s="498" t="s">
        <v>3057</v>
      </c>
      <c r="G1188" s="429" t="s">
        <v>3058</v>
      </c>
      <c r="H1188" s="429"/>
      <c r="I1188" s="429" t="s">
        <v>726</v>
      </c>
      <c r="J1188" s="519" t="s">
        <v>723</v>
      </c>
      <c r="K1188" s="521">
        <v>6</v>
      </c>
      <c r="L1188" s="521">
        <v>12</v>
      </c>
      <c r="M1188" s="522">
        <v>27583</v>
      </c>
      <c r="N1188" s="521">
        <v>2</v>
      </c>
      <c r="O1188" s="521">
        <v>6</v>
      </c>
      <c r="P1188" s="523">
        <v>15000</v>
      </c>
    </row>
    <row r="1189" spans="1:16" x14ac:dyDescent="0.2">
      <c r="A1189" s="518" t="s">
        <v>694</v>
      </c>
      <c r="B1189" s="519" t="s">
        <v>2056</v>
      </c>
      <c r="C1189" s="519" t="s">
        <v>111</v>
      </c>
      <c r="D1189" s="519" t="s">
        <v>696</v>
      </c>
      <c r="E1189" s="520">
        <v>7000</v>
      </c>
      <c r="F1189" s="498" t="s">
        <v>3059</v>
      </c>
      <c r="G1189" s="429" t="s">
        <v>3060</v>
      </c>
      <c r="H1189" s="429" t="s">
        <v>2165</v>
      </c>
      <c r="I1189" s="429" t="s">
        <v>700</v>
      </c>
      <c r="J1189" s="519" t="s">
        <v>696</v>
      </c>
      <c r="K1189" s="521">
        <v>5</v>
      </c>
      <c r="L1189" s="521">
        <v>12</v>
      </c>
      <c r="M1189" s="522">
        <v>86403</v>
      </c>
      <c r="N1189" s="521">
        <v>2</v>
      </c>
      <c r="O1189" s="521">
        <v>6</v>
      </c>
      <c r="P1189" s="523">
        <v>42000</v>
      </c>
    </row>
    <row r="1190" spans="1:16" x14ac:dyDescent="0.2">
      <c r="A1190" s="518" t="s">
        <v>694</v>
      </c>
      <c r="B1190" s="519" t="s">
        <v>2056</v>
      </c>
      <c r="C1190" s="519" t="s">
        <v>111</v>
      </c>
      <c r="D1190" s="519" t="s">
        <v>696</v>
      </c>
      <c r="E1190" s="520">
        <v>5000</v>
      </c>
      <c r="F1190" s="498" t="s">
        <v>3061</v>
      </c>
      <c r="G1190" s="429" t="s">
        <v>3062</v>
      </c>
      <c r="H1190" s="429" t="s">
        <v>2165</v>
      </c>
      <c r="I1190" s="429" t="s">
        <v>700</v>
      </c>
      <c r="J1190" s="519" t="s">
        <v>696</v>
      </c>
      <c r="K1190" s="521">
        <v>6</v>
      </c>
      <c r="L1190" s="521">
        <v>12</v>
      </c>
      <c r="M1190" s="522">
        <v>64337</v>
      </c>
      <c r="N1190" s="521">
        <v>2</v>
      </c>
      <c r="O1190" s="521">
        <v>6</v>
      </c>
      <c r="P1190" s="523">
        <v>30000</v>
      </c>
    </row>
    <row r="1191" spans="1:16" x14ac:dyDescent="0.2">
      <c r="A1191" s="518" t="s">
        <v>694</v>
      </c>
      <c r="B1191" s="519" t="s">
        <v>2056</v>
      </c>
      <c r="C1191" s="519" t="s">
        <v>111</v>
      </c>
      <c r="D1191" s="519" t="s">
        <v>696</v>
      </c>
      <c r="E1191" s="520">
        <v>5000</v>
      </c>
      <c r="F1191" s="498" t="s">
        <v>3063</v>
      </c>
      <c r="G1191" s="429" t="s">
        <v>3064</v>
      </c>
      <c r="H1191" s="429" t="s">
        <v>2165</v>
      </c>
      <c r="I1191" s="429" t="s">
        <v>700</v>
      </c>
      <c r="J1191" s="519" t="s">
        <v>696</v>
      </c>
      <c r="K1191" s="521">
        <v>6</v>
      </c>
      <c r="L1191" s="521">
        <v>12</v>
      </c>
      <c r="M1191" s="522">
        <v>64337</v>
      </c>
      <c r="N1191" s="521">
        <v>2</v>
      </c>
      <c r="O1191" s="521">
        <v>6</v>
      </c>
      <c r="P1191" s="523">
        <v>30000</v>
      </c>
    </row>
    <row r="1192" spans="1:16" x14ac:dyDescent="0.2">
      <c r="A1192" s="518" t="s">
        <v>694</v>
      </c>
      <c r="B1192" s="519" t="s">
        <v>2056</v>
      </c>
      <c r="C1192" s="519" t="s">
        <v>111</v>
      </c>
      <c r="D1192" s="519" t="s">
        <v>723</v>
      </c>
      <c r="E1192" s="520">
        <v>2500</v>
      </c>
      <c r="F1192" s="498" t="s">
        <v>3065</v>
      </c>
      <c r="G1192" s="429" t="s">
        <v>3066</v>
      </c>
      <c r="H1192" s="429"/>
      <c r="I1192" s="429" t="s">
        <v>726</v>
      </c>
      <c r="J1192" s="519" t="s">
        <v>723</v>
      </c>
      <c r="K1192" s="521">
        <v>6</v>
      </c>
      <c r="L1192" s="521">
        <v>12</v>
      </c>
      <c r="M1192" s="522">
        <v>27583</v>
      </c>
      <c r="N1192" s="521">
        <v>2</v>
      </c>
      <c r="O1192" s="521">
        <v>6</v>
      </c>
      <c r="P1192" s="523">
        <v>15000</v>
      </c>
    </row>
    <row r="1193" spans="1:16" x14ac:dyDescent="0.2">
      <c r="A1193" s="518" t="s">
        <v>694</v>
      </c>
      <c r="B1193" s="519" t="s">
        <v>2056</v>
      </c>
      <c r="C1193" s="519" t="s">
        <v>111</v>
      </c>
      <c r="D1193" s="519" t="s">
        <v>696</v>
      </c>
      <c r="E1193" s="520">
        <v>15000</v>
      </c>
      <c r="F1193" s="498" t="s">
        <v>3067</v>
      </c>
      <c r="G1193" s="429" t="s">
        <v>3068</v>
      </c>
      <c r="H1193" s="429" t="s">
        <v>712</v>
      </c>
      <c r="I1193" s="429" t="s">
        <v>700</v>
      </c>
      <c r="J1193" s="519" t="s">
        <v>696</v>
      </c>
      <c r="K1193" s="521">
        <v>4</v>
      </c>
      <c r="L1193" s="521">
        <v>12</v>
      </c>
      <c r="M1193" s="522">
        <v>174670</v>
      </c>
      <c r="N1193" s="521">
        <v>2</v>
      </c>
      <c r="O1193" s="521">
        <v>6</v>
      </c>
      <c r="P1193" s="523">
        <v>89083</v>
      </c>
    </row>
    <row r="1194" spans="1:16" ht="22.5" x14ac:dyDescent="0.2">
      <c r="A1194" s="518" t="s">
        <v>694</v>
      </c>
      <c r="B1194" s="519" t="s">
        <v>2056</v>
      </c>
      <c r="C1194" s="519" t="s">
        <v>765</v>
      </c>
      <c r="D1194" s="519" t="s">
        <v>766</v>
      </c>
      <c r="E1194" s="520">
        <v>15600</v>
      </c>
      <c r="F1194" s="498" t="s">
        <v>1986</v>
      </c>
      <c r="G1194" s="429" t="s">
        <v>1987</v>
      </c>
      <c r="H1194" s="429" t="s">
        <v>1205</v>
      </c>
      <c r="I1194" s="429" t="s">
        <v>700</v>
      </c>
      <c r="J1194" s="519" t="s">
        <v>766</v>
      </c>
      <c r="K1194" s="521">
        <v>1</v>
      </c>
      <c r="L1194" s="521">
        <v>2</v>
      </c>
      <c r="M1194" s="522">
        <v>31720</v>
      </c>
      <c r="N1194" s="521">
        <v>0</v>
      </c>
      <c r="O1194" s="521">
        <v>0</v>
      </c>
      <c r="P1194" s="523">
        <v>0</v>
      </c>
    </row>
    <row r="1195" spans="1:16" x14ac:dyDescent="0.2">
      <c r="A1195" s="518" t="s">
        <v>694</v>
      </c>
      <c r="B1195" s="519" t="s">
        <v>2056</v>
      </c>
      <c r="C1195" s="519" t="s">
        <v>111</v>
      </c>
      <c r="D1195" s="519" t="s">
        <v>696</v>
      </c>
      <c r="E1195" s="520">
        <v>13000</v>
      </c>
      <c r="F1195" s="498" t="s">
        <v>3069</v>
      </c>
      <c r="G1195" s="429" t="s">
        <v>3070</v>
      </c>
      <c r="H1195" s="429" t="s">
        <v>2165</v>
      </c>
      <c r="I1195" s="429" t="s">
        <v>700</v>
      </c>
      <c r="J1195" s="519" t="s">
        <v>696</v>
      </c>
      <c r="K1195" s="521">
        <v>0</v>
      </c>
      <c r="L1195" s="521">
        <v>0</v>
      </c>
      <c r="M1195" s="522">
        <v>0</v>
      </c>
      <c r="N1195" s="521">
        <v>2</v>
      </c>
      <c r="O1195" s="521">
        <v>4</v>
      </c>
      <c r="P1195" s="523">
        <v>61483</v>
      </c>
    </row>
    <row r="1196" spans="1:16" x14ac:dyDescent="0.2">
      <c r="A1196" s="518" t="s">
        <v>694</v>
      </c>
      <c r="B1196" s="519" t="s">
        <v>2056</v>
      </c>
      <c r="C1196" s="519" t="s">
        <v>111</v>
      </c>
      <c r="D1196" s="519" t="s">
        <v>696</v>
      </c>
      <c r="E1196" s="520">
        <v>11000</v>
      </c>
      <c r="F1196" s="498" t="s">
        <v>3069</v>
      </c>
      <c r="G1196" s="429" t="s">
        <v>3070</v>
      </c>
      <c r="H1196" s="429" t="s">
        <v>2165</v>
      </c>
      <c r="I1196" s="429" t="s">
        <v>700</v>
      </c>
      <c r="J1196" s="519" t="s">
        <v>696</v>
      </c>
      <c r="K1196" s="521">
        <v>5</v>
      </c>
      <c r="L1196" s="521">
        <v>12</v>
      </c>
      <c r="M1196" s="522">
        <v>130537</v>
      </c>
      <c r="N1196" s="521">
        <v>1</v>
      </c>
      <c r="O1196" s="521">
        <v>1</v>
      </c>
      <c r="P1196" s="523">
        <v>13200</v>
      </c>
    </row>
    <row r="1197" spans="1:16" ht="22.5" x14ac:dyDescent="0.2">
      <c r="A1197" s="518" t="s">
        <v>694</v>
      </c>
      <c r="B1197" s="519" t="s">
        <v>2056</v>
      </c>
      <c r="C1197" s="519" t="s">
        <v>111</v>
      </c>
      <c r="D1197" s="519" t="s">
        <v>718</v>
      </c>
      <c r="E1197" s="520">
        <v>3500</v>
      </c>
      <c r="F1197" s="498" t="s">
        <v>3071</v>
      </c>
      <c r="G1197" s="429" t="s">
        <v>3072</v>
      </c>
      <c r="H1197" s="429" t="s">
        <v>787</v>
      </c>
      <c r="I1197" s="429" t="s">
        <v>752</v>
      </c>
      <c r="J1197" s="519" t="s">
        <v>718</v>
      </c>
      <c r="K1197" s="521">
        <v>7</v>
      </c>
      <c r="L1197" s="521">
        <v>12</v>
      </c>
      <c r="M1197" s="522">
        <v>38617</v>
      </c>
      <c r="N1197" s="521">
        <v>2</v>
      </c>
      <c r="O1197" s="521">
        <v>6</v>
      </c>
      <c r="P1197" s="523">
        <v>21000</v>
      </c>
    </row>
    <row r="1198" spans="1:16" x14ac:dyDescent="0.2">
      <c r="A1198" s="518" t="s">
        <v>694</v>
      </c>
      <c r="B1198" s="519" t="s">
        <v>2056</v>
      </c>
      <c r="C1198" s="519" t="s">
        <v>111</v>
      </c>
      <c r="D1198" s="519" t="s">
        <v>696</v>
      </c>
      <c r="E1198" s="520">
        <v>5500</v>
      </c>
      <c r="F1198" s="498" t="s">
        <v>3073</v>
      </c>
      <c r="G1198" s="429" t="s">
        <v>3074</v>
      </c>
      <c r="H1198" s="429" t="s">
        <v>712</v>
      </c>
      <c r="I1198" s="429" t="s">
        <v>700</v>
      </c>
      <c r="J1198" s="519" t="s">
        <v>696</v>
      </c>
      <c r="K1198" s="521">
        <v>2</v>
      </c>
      <c r="L1198" s="521">
        <v>1</v>
      </c>
      <c r="M1198" s="522">
        <v>8800</v>
      </c>
      <c r="N1198" s="521">
        <v>2</v>
      </c>
      <c r="O1198" s="521">
        <v>6</v>
      </c>
      <c r="P1198" s="523">
        <v>33000</v>
      </c>
    </row>
    <row r="1199" spans="1:16" x14ac:dyDescent="0.2">
      <c r="A1199" s="518" t="s">
        <v>694</v>
      </c>
      <c r="B1199" s="519" t="s">
        <v>2056</v>
      </c>
      <c r="C1199" s="519" t="s">
        <v>111</v>
      </c>
      <c r="D1199" s="519" t="s">
        <v>696</v>
      </c>
      <c r="E1199" s="520">
        <v>7000</v>
      </c>
      <c r="F1199" s="498" t="s">
        <v>3075</v>
      </c>
      <c r="G1199" s="429" t="s">
        <v>3076</v>
      </c>
      <c r="H1199" s="429" t="s">
        <v>1217</v>
      </c>
      <c r="I1199" s="429" t="s">
        <v>700</v>
      </c>
      <c r="J1199" s="519" t="s">
        <v>696</v>
      </c>
      <c r="K1199" s="521">
        <v>0</v>
      </c>
      <c r="L1199" s="521">
        <v>0</v>
      </c>
      <c r="M1199" s="522">
        <v>0</v>
      </c>
      <c r="N1199" s="521">
        <v>2</v>
      </c>
      <c r="O1199" s="521">
        <v>4</v>
      </c>
      <c r="P1199" s="523">
        <v>31033</v>
      </c>
    </row>
    <row r="1200" spans="1:16" ht="22.5" x14ac:dyDescent="0.2">
      <c r="A1200" s="518" t="s">
        <v>694</v>
      </c>
      <c r="B1200" s="519" t="s">
        <v>2056</v>
      </c>
      <c r="C1200" s="519" t="s">
        <v>111</v>
      </c>
      <c r="D1200" s="519" t="s">
        <v>696</v>
      </c>
      <c r="E1200" s="520">
        <v>6000</v>
      </c>
      <c r="F1200" s="498" t="s">
        <v>3077</v>
      </c>
      <c r="G1200" s="429" t="s">
        <v>3078</v>
      </c>
      <c r="H1200" s="429" t="s">
        <v>751</v>
      </c>
      <c r="I1200" s="429" t="s">
        <v>700</v>
      </c>
      <c r="J1200" s="519" t="s">
        <v>696</v>
      </c>
      <c r="K1200" s="521">
        <v>5</v>
      </c>
      <c r="L1200" s="521">
        <v>12</v>
      </c>
      <c r="M1200" s="522">
        <v>75370</v>
      </c>
      <c r="N1200" s="521">
        <v>2</v>
      </c>
      <c r="O1200" s="521">
        <v>6</v>
      </c>
      <c r="P1200" s="523">
        <v>36000</v>
      </c>
    </row>
    <row r="1201" spans="1:16" x14ac:dyDescent="0.2">
      <c r="A1201" s="518" t="s">
        <v>694</v>
      </c>
      <c r="B1201" s="519" t="s">
        <v>2056</v>
      </c>
      <c r="C1201" s="519" t="s">
        <v>765</v>
      </c>
      <c r="D1201" s="519" t="s">
        <v>766</v>
      </c>
      <c r="E1201" s="520">
        <v>15600</v>
      </c>
      <c r="F1201" s="498" t="s">
        <v>3079</v>
      </c>
      <c r="G1201" s="429" t="s">
        <v>3080</v>
      </c>
      <c r="H1201" s="429" t="s">
        <v>712</v>
      </c>
      <c r="I1201" s="429" t="s">
        <v>700</v>
      </c>
      <c r="J1201" s="519" t="s">
        <v>766</v>
      </c>
      <c r="K1201" s="521">
        <v>1</v>
      </c>
      <c r="L1201" s="521">
        <v>3</v>
      </c>
      <c r="M1201" s="522">
        <v>47320</v>
      </c>
      <c r="N1201" s="521">
        <v>1</v>
      </c>
      <c r="O1201" s="521">
        <v>1</v>
      </c>
      <c r="P1201" s="523">
        <v>21840</v>
      </c>
    </row>
    <row r="1202" spans="1:16" x14ac:dyDescent="0.2">
      <c r="A1202" s="518" t="s">
        <v>694</v>
      </c>
      <c r="B1202" s="519" t="s">
        <v>2056</v>
      </c>
      <c r="C1202" s="519" t="s">
        <v>765</v>
      </c>
      <c r="D1202" s="519" t="s">
        <v>766</v>
      </c>
      <c r="E1202" s="520">
        <v>15600</v>
      </c>
      <c r="F1202" s="498" t="s">
        <v>3081</v>
      </c>
      <c r="G1202" s="429" t="s">
        <v>3082</v>
      </c>
      <c r="H1202" s="429" t="s">
        <v>712</v>
      </c>
      <c r="I1202" s="429" t="s">
        <v>700</v>
      </c>
      <c r="J1202" s="519" t="s">
        <v>766</v>
      </c>
      <c r="K1202" s="521">
        <v>1</v>
      </c>
      <c r="L1202" s="521">
        <v>9</v>
      </c>
      <c r="M1202" s="522">
        <v>150090</v>
      </c>
      <c r="N1202" s="521">
        <v>1</v>
      </c>
      <c r="O1202" s="521">
        <v>2</v>
      </c>
      <c r="P1202" s="523">
        <v>35880</v>
      </c>
    </row>
    <row r="1203" spans="1:16" x14ac:dyDescent="0.2">
      <c r="A1203" s="518" t="s">
        <v>694</v>
      </c>
      <c r="B1203" s="519" t="s">
        <v>2056</v>
      </c>
      <c r="C1203" s="519" t="s">
        <v>111</v>
      </c>
      <c r="D1203" s="519" t="s">
        <v>723</v>
      </c>
      <c r="E1203" s="520">
        <v>2500</v>
      </c>
      <c r="F1203" s="498" t="s">
        <v>3083</v>
      </c>
      <c r="G1203" s="429" t="s">
        <v>3084</v>
      </c>
      <c r="H1203" s="429"/>
      <c r="I1203" s="429" t="s">
        <v>726</v>
      </c>
      <c r="J1203" s="519" t="s">
        <v>723</v>
      </c>
      <c r="K1203" s="521">
        <v>6</v>
      </c>
      <c r="L1203" s="521">
        <v>12</v>
      </c>
      <c r="M1203" s="522">
        <v>27583</v>
      </c>
      <c r="N1203" s="521">
        <v>2</v>
      </c>
      <c r="O1203" s="521">
        <v>6</v>
      </c>
      <c r="P1203" s="523">
        <v>15000</v>
      </c>
    </row>
    <row r="1204" spans="1:16" x14ac:dyDescent="0.2">
      <c r="A1204" s="518" t="s">
        <v>694</v>
      </c>
      <c r="B1204" s="519" t="s">
        <v>2056</v>
      </c>
      <c r="C1204" s="519" t="s">
        <v>111</v>
      </c>
      <c r="D1204" s="519" t="s">
        <v>723</v>
      </c>
      <c r="E1204" s="520">
        <v>2500</v>
      </c>
      <c r="F1204" s="498" t="s">
        <v>3085</v>
      </c>
      <c r="G1204" s="429" t="s">
        <v>3086</v>
      </c>
      <c r="H1204" s="429"/>
      <c r="I1204" s="429" t="s">
        <v>726</v>
      </c>
      <c r="J1204" s="519" t="s">
        <v>723</v>
      </c>
      <c r="K1204" s="521">
        <v>6</v>
      </c>
      <c r="L1204" s="521">
        <v>12</v>
      </c>
      <c r="M1204" s="522">
        <v>27583</v>
      </c>
      <c r="N1204" s="521">
        <v>2</v>
      </c>
      <c r="O1204" s="521">
        <v>6</v>
      </c>
      <c r="P1204" s="523">
        <v>15000</v>
      </c>
    </row>
    <row r="1205" spans="1:16" x14ac:dyDescent="0.2">
      <c r="A1205" s="518" t="s">
        <v>694</v>
      </c>
      <c r="B1205" s="519" t="s">
        <v>2056</v>
      </c>
      <c r="C1205" s="519" t="s">
        <v>111</v>
      </c>
      <c r="D1205" s="519" t="s">
        <v>696</v>
      </c>
      <c r="E1205" s="520">
        <v>12000</v>
      </c>
      <c r="F1205" s="498" t="s">
        <v>3087</v>
      </c>
      <c r="G1205" s="429" t="s">
        <v>3088</v>
      </c>
      <c r="H1205" s="429" t="s">
        <v>712</v>
      </c>
      <c r="I1205" s="429" t="s">
        <v>700</v>
      </c>
      <c r="J1205" s="519" t="s">
        <v>696</v>
      </c>
      <c r="K1205" s="521">
        <v>0</v>
      </c>
      <c r="L1205" s="521">
        <v>0</v>
      </c>
      <c r="M1205" s="522">
        <v>0</v>
      </c>
      <c r="N1205" s="521">
        <v>3</v>
      </c>
      <c r="O1205" s="521">
        <v>5</v>
      </c>
      <c r="P1205" s="523">
        <v>65083</v>
      </c>
    </row>
    <row r="1206" spans="1:16" x14ac:dyDescent="0.2">
      <c r="A1206" s="518" t="s">
        <v>694</v>
      </c>
      <c r="B1206" s="519" t="s">
        <v>2056</v>
      </c>
      <c r="C1206" s="519" t="s">
        <v>111</v>
      </c>
      <c r="D1206" s="519" t="s">
        <v>696</v>
      </c>
      <c r="E1206" s="520">
        <v>15000</v>
      </c>
      <c r="F1206" s="498" t="s">
        <v>2009</v>
      </c>
      <c r="G1206" s="429" t="s">
        <v>2010</v>
      </c>
      <c r="H1206" s="429" t="s">
        <v>712</v>
      </c>
      <c r="I1206" s="429" t="s">
        <v>700</v>
      </c>
      <c r="J1206" s="519" t="s">
        <v>696</v>
      </c>
      <c r="K1206" s="521">
        <v>2</v>
      </c>
      <c r="L1206" s="521">
        <v>2</v>
      </c>
      <c r="M1206" s="522">
        <v>29500</v>
      </c>
      <c r="N1206" s="521">
        <v>2</v>
      </c>
      <c r="O1206" s="521">
        <v>6</v>
      </c>
      <c r="P1206" s="523">
        <v>89083</v>
      </c>
    </row>
    <row r="1207" spans="1:16" x14ac:dyDescent="0.2">
      <c r="A1207" s="518" t="s">
        <v>694</v>
      </c>
      <c r="B1207" s="519" t="s">
        <v>2056</v>
      </c>
      <c r="C1207" s="519" t="s">
        <v>111</v>
      </c>
      <c r="D1207" s="519" t="s">
        <v>696</v>
      </c>
      <c r="E1207" s="520">
        <v>5000</v>
      </c>
      <c r="F1207" s="498" t="s">
        <v>3089</v>
      </c>
      <c r="G1207" s="429" t="s">
        <v>3090</v>
      </c>
      <c r="H1207" s="429" t="s">
        <v>2165</v>
      </c>
      <c r="I1207" s="429" t="s">
        <v>700</v>
      </c>
      <c r="J1207" s="519" t="s">
        <v>696</v>
      </c>
      <c r="K1207" s="521">
        <v>6</v>
      </c>
      <c r="L1207" s="521">
        <v>12</v>
      </c>
      <c r="M1207" s="522">
        <v>64337</v>
      </c>
      <c r="N1207" s="521">
        <v>2</v>
      </c>
      <c r="O1207" s="521">
        <v>6</v>
      </c>
      <c r="P1207" s="523">
        <v>30000</v>
      </c>
    </row>
    <row r="1208" spans="1:16" ht="22.5" x14ac:dyDescent="0.2">
      <c r="A1208" s="518" t="s">
        <v>694</v>
      </c>
      <c r="B1208" s="519" t="s">
        <v>2056</v>
      </c>
      <c r="C1208" s="519" t="s">
        <v>111</v>
      </c>
      <c r="D1208" s="519" t="s">
        <v>718</v>
      </c>
      <c r="E1208" s="520">
        <v>1800</v>
      </c>
      <c r="F1208" s="498" t="s">
        <v>3091</v>
      </c>
      <c r="G1208" s="429" t="s">
        <v>3092</v>
      </c>
      <c r="H1208" s="429" t="s">
        <v>825</v>
      </c>
      <c r="I1208" s="429" t="s">
        <v>1516</v>
      </c>
      <c r="J1208" s="519" t="s">
        <v>718</v>
      </c>
      <c r="K1208" s="521">
        <v>4</v>
      </c>
      <c r="L1208" s="521">
        <v>12</v>
      </c>
      <c r="M1208" s="522">
        <v>19860</v>
      </c>
      <c r="N1208" s="521">
        <v>2</v>
      </c>
      <c r="O1208" s="521">
        <v>6</v>
      </c>
      <c r="P1208" s="523">
        <v>10800</v>
      </c>
    </row>
    <row r="1209" spans="1:16" x14ac:dyDescent="0.2">
      <c r="A1209" s="518" t="s">
        <v>694</v>
      </c>
      <c r="B1209" s="519" t="s">
        <v>2056</v>
      </c>
      <c r="C1209" s="519" t="s">
        <v>111</v>
      </c>
      <c r="D1209" s="519" t="s">
        <v>696</v>
      </c>
      <c r="E1209" s="520">
        <v>9000</v>
      </c>
      <c r="F1209" s="498" t="s">
        <v>3093</v>
      </c>
      <c r="G1209" s="429" t="s">
        <v>3094</v>
      </c>
      <c r="H1209" s="429" t="s">
        <v>712</v>
      </c>
      <c r="I1209" s="429" t="s">
        <v>700</v>
      </c>
      <c r="J1209" s="519" t="s">
        <v>696</v>
      </c>
      <c r="K1209" s="521">
        <v>4</v>
      </c>
      <c r="L1209" s="521">
        <v>5</v>
      </c>
      <c r="M1209" s="522">
        <v>60470</v>
      </c>
      <c r="N1209" s="521">
        <v>1</v>
      </c>
      <c r="O1209" s="521">
        <v>1</v>
      </c>
      <c r="P1209" s="523">
        <v>9000</v>
      </c>
    </row>
    <row r="1210" spans="1:16" ht="22.5" x14ac:dyDescent="0.2">
      <c r="A1210" s="518" t="s">
        <v>694</v>
      </c>
      <c r="B1210" s="519" t="s">
        <v>2056</v>
      </c>
      <c r="C1210" s="519" t="s">
        <v>765</v>
      </c>
      <c r="D1210" s="519" t="s">
        <v>766</v>
      </c>
      <c r="E1210" s="520">
        <v>7027</v>
      </c>
      <c r="F1210" s="498" t="s">
        <v>2045</v>
      </c>
      <c r="G1210" s="429" t="s">
        <v>2046</v>
      </c>
      <c r="H1210" s="429" t="s">
        <v>2047</v>
      </c>
      <c r="I1210" s="429" t="s">
        <v>700</v>
      </c>
      <c r="J1210" s="519" t="s">
        <v>766</v>
      </c>
      <c r="K1210" s="521">
        <v>1</v>
      </c>
      <c r="L1210" s="521">
        <v>0</v>
      </c>
      <c r="M1210" s="522">
        <v>4919</v>
      </c>
      <c r="N1210" s="521">
        <v>0</v>
      </c>
      <c r="O1210" s="521">
        <v>0</v>
      </c>
      <c r="P1210" s="523">
        <v>0</v>
      </c>
    </row>
    <row r="1211" spans="1:16" ht="22.5" x14ac:dyDescent="0.2">
      <c r="A1211" s="518" t="s">
        <v>694</v>
      </c>
      <c r="B1211" s="519" t="s">
        <v>2056</v>
      </c>
      <c r="C1211" s="519" t="s">
        <v>111</v>
      </c>
      <c r="D1211" s="519" t="s">
        <v>696</v>
      </c>
      <c r="E1211" s="520">
        <v>4500</v>
      </c>
      <c r="F1211" s="498" t="s">
        <v>3095</v>
      </c>
      <c r="G1211" s="429" t="s">
        <v>3096</v>
      </c>
      <c r="H1211" s="429" t="s">
        <v>778</v>
      </c>
      <c r="I1211" s="429" t="s">
        <v>748</v>
      </c>
      <c r="J1211" s="519" t="s">
        <v>696</v>
      </c>
      <c r="K1211" s="521">
        <v>5</v>
      </c>
      <c r="L1211" s="521">
        <v>12</v>
      </c>
      <c r="M1211" s="522">
        <v>49650</v>
      </c>
      <c r="N1211" s="521">
        <v>2</v>
      </c>
      <c r="O1211" s="521">
        <v>6</v>
      </c>
      <c r="P1211" s="523">
        <v>27000</v>
      </c>
    </row>
    <row r="1212" spans="1:16" x14ac:dyDescent="0.2">
      <c r="A1212" s="518" t="s">
        <v>694</v>
      </c>
      <c r="B1212" s="519" t="s">
        <v>2056</v>
      </c>
      <c r="C1212" s="519" t="s">
        <v>111</v>
      </c>
      <c r="D1212" s="519" t="s">
        <v>696</v>
      </c>
      <c r="E1212" s="520">
        <v>5000</v>
      </c>
      <c r="F1212" s="498" t="s">
        <v>3097</v>
      </c>
      <c r="G1212" s="429" t="s">
        <v>3098</v>
      </c>
      <c r="H1212" s="429" t="s">
        <v>2165</v>
      </c>
      <c r="I1212" s="429" t="s">
        <v>700</v>
      </c>
      <c r="J1212" s="519" t="s">
        <v>696</v>
      </c>
      <c r="K1212" s="521">
        <v>6</v>
      </c>
      <c r="L1212" s="521">
        <v>12</v>
      </c>
      <c r="M1212" s="522">
        <v>64337</v>
      </c>
      <c r="N1212" s="521">
        <v>2</v>
      </c>
      <c r="O1212" s="521">
        <v>6</v>
      </c>
      <c r="P1212" s="523">
        <v>30000</v>
      </c>
    </row>
    <row r="1213" spans="1:16" x14ac:dyDescent="0.2">
      <c r="A1213" s="518" t="s">
        <v>694</v>
      </c>
      <c r="B1213" s="519" t="s">
        <v>2056</v>
      </c>
      <c r="C1213" s="519" t="s">
        <v>111</v>
      </c>
      <c r="D1213" s="519" t="s">
        <v>696</v>
      </c>
      <c r="E1213" s="520">
        <v>7000</v>
      </c>
      <c r="F1213" s="498" t="s">
        <v>3099</v>
      </c>
      <c r="G1213" s="429" t="s">
        <v>3100</v>
      </c>
      <c r="H1213" s="429" t="s">
        <v>712</v>
      </c>
      <c r="I1213" s="429" t="s">
        <v>700</v>
      </c>
      <c r="J1213" s="519" t="s">
        <v>696</v>
      </c>
      <c r="K1213" s="521">
        <v>4</v>
      </c>
      <c r="L1213" s="521">
        <v>6</v>
      </c>
      <c r="M1213" s="522">
        <v>45967</v>
      </c>
      <c r="N1213" s="521">
        <v>2</v>
      </c>
      <c r="O1213" s="521">
        <v>6</v>
      </c>
      <c r="P1213" s="523">
        <v>42000</v>
      </c>
    </row>
    <row r="1214" spans="1:16" x14ac:dyDescent="0.2">
      <c r="A1214" s="518" t="s">
        <v>694</v>
      </c>
      <c r="B1214" s="519" t="s">
        <v>2056</v>
      </c>
      <c r="C1214" s="519" t="s">
        <v>111</v>
      </c>
      <c r="D1214" s="519" t="s">
        <v>696</v>
      </c>
      <c r="E1214" s="520">
        <v>5000</v>
      </c>
      <c r="F1214" s="498" t="s">
        <v>3101</v>
      </c>
      <c r="G1214" s="429" t="s">
        <v>3102</v>
      </c>
      <c r="H1214" s="429" t="s">
        <v>1210</v>
      </c>
      <c r="I1214" s="429" t="s">
        <v>700</v>
      </c>
      <c r="J1214" s="519" t="s">
        <v>696</v>
      </c>
      <c r="K1214" s="521">
        <v>1</v>
      </c>
      <c r="L1214" s="521">
        <v>3</v>
      </c>
      <c r="M1214" s="522">
        <v>15000</v>
      </c>
      <c r="N1214" s="521">
        <v>0</v>
      </c>
      <c r="O1214" s="521">
        <v>0</v>
      </c>
      <c r="P1214" s="523">
        <v>0</v>
      </c>
    </row>
    <row r="1215" spans="1:16" x14ac:dyDescent="0.2">
      <c r="A1215" s="518" t="s">
        <v>694</v>
      </c>
      <c r="B1215" s="519" t="s">
        <v>2056</v>
      </c>
      <c r="C1215" s="519" t="s">
        <v>111</v>
      </c>
      <c r="D1215" s="519" t="s">
        <v>696</v>
      </c>
      <c r="E1215" s="520">
        <v>12000</v>
      </c>
      <c r="F1215" s="498" t="s">
        <v>3103</v>
      </c>
      <c r="G1215" s="429" t="s">
        <v>3104</v>
      </c>
      <c r="H1215" s="429" t="s">
        <v>3105</v>
      </c>
      <c r="I1215" s="429" t="s">
        <v>700</v>
      </c>
      <c r="J1215" s="519" t="s">
        <v>696</v>
      </c>
      <c r="K1215" s="521">
        <v>4</v>
      </c>
      <c r="L1215" s="521">
        <v>12</v>
      </c>
      <c r="M1215" s="522">
        <v>141570</v>
      </c>
      <c r="N1215" s="521">
        <v>3</v>
      </c>
      <c r="O1215" s="521">
        <v>6</v>
      </c>
      <c r="P1215" s="523">
        <v>71083</v>
      </c>
    </row>
    <row r="1216" spans="1:16" x14ac:dyDescent="0.2">
      <c r="A1216" s="518" t="s">
        <v>694</v>
      </c>
      <c r="B1216" s="519" t="s">
        <v>2056</v>
      </c>
      <c r="C1216" s="519" t="s">
        <v>111</v>
      </c>
      <c r="D1216" s="519" t="s">
        <v>696</v>
      </c>
      <c r="E1216" s="520">
        <v>12000</v>
      </c>
      <c r="F1216" s="498" t="s">
        <v>3106</v>
      </c>
      <c r="G1216" s="429" t="s">
        <v>3107</v>
      </c>
      <c r="H1216" s="429" t="s">
        <v>943</v>
      </c>
      <c r="I1216" s="429" t="s">
        <v>700</v>
      </c>
      <c r="J1216" s="519" t="s">
        <v>696</v>
      </c>
      <c r="K1216" s="521">
        <v>4</v>
      </c>
      <c r="L1216" s="521">
        <v>12</v>
      </c>
      <c r="M1216" s="522">
        <v>141570</v>
      </c>
      <c r="N1216" s="521">
        <v>3</v>
      </c>
      <c r="O1216" s="521">
        <v>6</v>
      </c>
      <c r="P1216" s="523">
        <v>71083</v>
      </c>
    </row>
    <row r="1217" spans="1:16" x14ac:dyDescent="0.2">
      <c r="A1217" s="518" t="s">
        <v>694</v>
      </c>
      <c r="B1217" s="519" t="s">
        <v>2056</v>
      </c>
      <c r="C1217" s="519" t="s">
        <v>111</v>
      </c>
      <c r="D1217" s="519" t="s">
        <v>696</v>
      </c>
      <c r="E1217" s="520">
        <v>15000</v>
      </c>
      <c r="F1217" s="498" t="s">
        <v>3108</v>
      </c>
      <c r="G1217" s="429" t="s">
        <v>3109</v>
      </c>
      <c r="H1217" s="429" t="s">
        <v>769</v>
      </c>
      <c r="I1217" s="429" t="s">
        <v>700</v>
      </c>
      <c r="J1217" s="519" t="s">
        <v>696</v>
      </c>
      <c r="K1217" s="521">
        <v>4</v>
      </c>
      <c r="L1217" s="521">
        <v>12</v>
      </c>
      <c r="M1217" s="522">
        <v>174670</v>
      </c>
      <c r="N1217" s="521">
        <v>3</v>
      </c>
      <c r="O1217" s="521">
        <v>6</v>
      </c>
      <c r="P1217" s="523">
        <v>89083</v>
      </c>
    </row>
    <row r="1218" spans="1:16" x14ac:dyDescent="0.2">
      <c r="A1218" s="518" t="s">
        <v>694</v>
      </c>
      <c r="B1218" s="519" t="s">
        <v>2056</v>
      </c>
      <c r="C1218" s="519" t="s">
        <v>111</v>
      </c>
      <c r="D1218" s="519" t="s">
        <v>696</v>
      </c>
      <c r="E1218" s="520">
        <v>12000</v>
      </c>
      <c r="F1218" s="498" t="s">
        <v>3110</v>
      </c>
      <c r="G1218" s="429" t="s">
        <v>3111</v>
      </c>
      <c r="H1218" s="429" t="s">
        <v>769</v>
      </c>
      <c r="I1218" s="429" t="s">
        <v>700</v>
      </c>
      <c r="J1218" s="519" t="s">
        <v>696</v>
      </c>
      <c r="K1218" s="521">
        <v>4</v>
      </c>
      <c r="L1218" s="521">
        <v>12</v>
      </c>
      <c r="M1218" s="522">
        <v>141570</v>
      </c>
      <c r="N1218" s="521">
        <v>3</v>
      </c>
      <c r="O1218" s="521">
        <v>6</v>
      </c>
      <c r="P1218" s="523">
        <v>71083</v>
      </c>
    </row>
    <row r="1219" spans="1:16" x14ac:dyDescent="0.2">
      <c r="A1219" s="518" t="s">
        <v>694</v>
      </c>
      <c r="B1219" s="519" t="s">
        <v>2056</v>
      </c>
      <c r="C1219" s="519" t="s">
        <v>111</v>
      </c>
      <c r="D1219" s="519" t="s">
        <v>696</v>
      </c>
      <c r="E1219" s="520">
        <v>12000</v>
      </c>
      <c r="F1219" s="498" t="s">
        <v>3112</v>
      </c>
      <c r="G1219" s="429" t="s">
        <v>3113</v>
      </c>
      <c r="H1219" s="429" t="s">
        <v>769</v>
      </c>
      <c r="I1219" s="429" t="s">
        <v>700</v>
      </c>
      <c r="J1219" s="519" t="s">
        <v>696</v>
      </c>
      <c r="K1219" s="521">
        <v>4</v>
      </c>
      <c r="L1219" s="521">
        <v>12</v>
      </c>
      <c r="M1219" s="522">
        <v>141570</v>
      </c>
      <c r="N1219" s="521">
        <v>3</v>
      </c>
      <c r="O1219" s="521">
        <v>6</v>
      </c>
      <c r="P1219" s="523">
        <v>71083</v>
      </c>
    </row>
    <row r="1220" spans="1:16" x14ac:dyDescent="0.2">
      <c r="A1220" s="518" t="s">
        <v>694</v>
      </c>
      <c r="B1220" s="519" t="s">
        <v>2056</v>
      </c>
      <c r="C1220" s="519" t="s">
        <v>111</v>
      </c>
      <c r="D1220" s="519" t="s">
        <v>696</v>
      </c>
      <c r="E1220" s="520">
        <v>12000</v>
      </c>
      <c r="F1220" s="498" t="s">
        <v>3114</v>
      </c>
      <c r="G1220" s="429" t="s">
        <v>3115</v>
      </c>
      <c r="H1220" s="429" t="s">
        <v>769</v>
      </c>
      <c r="I1220" s="429" t="s">
        <v>700</v>
      </c>
      <c r="J1220" s="519" t="s">
        <v>696</v>
      </c>
      <c r="K1220" s="521">
        <v>4</v>
      </c>
      <c r="L1220" s="521">
        <v>12</v>
      </c>
      <c r="M1220" s="522">
        <v>141570</v>
      </c>
      <c r="N1220" s="521">
        <v>3</v>
      </c>
      <c r="O1220" s="521">
        <v>6</v>
      </c>
      <c r="P1220" s="523">
        <v>71083</v>
      </c>
    </row>
    <row r="1221" spans="1:16" x14ac:dyDescent="0.2">
      <c r="A1221" s="518" t="s">
        <v>694</v>
      </c>
      <c r="B1221" s="519" t="s">
        <v>2056</v>
      </c>
      <c r="C1221" s="519" t="s">
        <v>111</v>
      </c>
      <c r="D1221" s="519" t="s">
        <v>723</v>
      </c>
      <c r="E1221" s="520">
        <v>1900</v>
      </c>
      <c r="F1221" s="498" t="s">
        <v>3116</v>
      </c>
      <c r="G1221" s="429" t="s">
        <v>3117</v>
      </c>
      <c r="H1221" s="429"/>
      <c r="I1221" s="429" t="s">
        <v>726</v>
      </c>
      <c r="J1221" s="519" t="s">
        <v>723</v>
      </c>
      <c r="K1221" s="521">
        <v>4</v>
      </c>
      <c r="L1221" s="521">
        <v>12</v>
      </c>
      <c r="M1221" s="522">
        <v>20963</v>
      </c>
      <c r="N1221" s="521">
        <v>3</v>
      </c>
      <c r="O1221" s="521">
        <v>6</v>
      </c>
      <c r="P1221" s="523">
        <v>11400</v>
      </c>
    </row>
    <row r="1222" spans="1:16" x14ac:dyDescent="0.2">
      <c r="A1222" s="518" t="s">
        <v>694</v>
      </c>
      <c r="B1222" s="519" t="s">
        <v>2056</v>
      </c>
      <c r="C1222" s="519" t="s">
        <v>111</v>
      </c>
      <c r="D1222" s="519" t="s">
        <v>696</v>
      </c>
      <c r="E1222" s="520">
        <v>12000</v>
      </c>
      <c r="F1222" s="498" t="s">
        <v>3118</v>
      </c>
      <c r="G1222" s="429" t="s">
        <v>3119</v>
      </c>
      <c r="H1222" s="429" t="s">
        <v>769</v>
      </c>
      <c r="I1222" s="429" t="s">
        <v>700</v>
      </c>
      <c r="J1222" s="519" t="s">
        <v>696</v>
      </c>
      <c r="K1222" s="521">
        <v>4</v>
      </c>
      <c r="L1222" s="521">
        <v>10</v>
      </c>
      <c r="M1222" s="522">
        <v>138770</v>
      </c>
      <c r="N1222" s="521">
        <v>3</v>
      </c>
      <c r="O1222" s="521">
        <v>6</v>
      </c>
      <c r="P1222" s="523">
        <v>71083</v>
      </c>
    </row>
    <row r="1223" spans="1:16" x14ac:dyDescent="0.2">
      <c r="A1223" s="518" t="s">
        <v>694</v>
      </c>
      <c r="B1223" s="519" t="s">
        <v>2056</v>
      </c>
      <c r="C1223" s="519" t="s">
        <v>111</v>
      </c>
      <c r="D1223" s="519" t="s">
        <v>696</v>
      </c>
      <c r="E1223" s="520">
        <v>12000</v>
      </c>
      <c r="F1223" s="498" t="s">
        <v>3120</v>
      </c>
      <c r="G1223" s="429" t="s">
        <v>3121</v>
      </c>
      <c r="H1223" s="429" t="s">
        <v>3105</v>
      </c>
      <c r="I1223" s="429" t="s">
        <v>700</v>
      </c>
      <c r="J1223" s="519" t="s">
        <v>696</v>
      </c>
      <c r="K1223" s="521">
        <v>4</v>
      </c>
      <c r="L1223" s="521">
        <v>12</v>
      </c>
      <c r="M1223" s="522">
        <v>141570</v>
      </c>
      <c r="N1223" s="521">
        <v>3</v>
      </c>
      <c r="O1223" s="521">
        <v>6</v>
      </c>
      <c r="P1223" s="523">
        <v>71083</v>
      </c>
    </row>
    <row r="1224" spans="1:16" x14ac:dyDescent="0.2">
      <c r="A1224" s="518" t="s">
        <v>694</v>
      </c>
      <c r="B1224" s="519" t="s">
        <v>2056</v>
      </c>
      <c r="C1224" s="519" t="s">
        <v>111</v>
      </c>
      <c r="D1224" s="519" t="s">
        <v>696</v>
      </c>
      <c r="E1224" s="520">
        <v>12000</v>
      </c>
      <c r="F1224" s="498" t="s">
        <v>3122</v>
      </c>
      <c r="G1224" s="429" t="s">
        <v>3123</v>
      </c>
      <c r="H1224" s="429" t="s">
        <v>769</v>
      </c>
      <c r="I1224" s="429" t="s">
        <v>700</v>
      </c>
      <c r="J1224" s="519" t="s">
        <v>696</v>
      </c>
      <c r="K1224" s="521">
        <v>4</v>
      </c>
      <c r="L1224" s="521">
        <v>12</v>
      </c>
      <c r="M1224" s="522">
        <v>141570</v>
      </c>
      <c r="N1224" s="521">
        <v>3</v>
      </c>
      <c r="O1224" s="521">
        <v>6</v>
      </c>
      <c r="P1224" s="523">
        <v>71083</v>
      </c>
    </row>
    <row r="1225" spans="1:16" x14ac:dyDescent="0.2">
      <c r="A1225" s="518" t="s">
        <v>694</v>
      </c>
      <c r="B1225" s="519" t="s">
        <v>2056</v>
      </c>
      <c r="C1225" s="519" t="s">
        <v>111</v>
      </c>
      <c r="D1225" s="519" t="s">
        <v>696</v>
      </c>
      <c r="E1225" s="520">
        <v>12000</v>
      </c>
      <c r="F1225" s="498" t="s">
        <v>3124</v>
      </c>
      <c r="G1225" s="429" t="s">
        <v>3125</v>
      </c>
      <c r="H1225" s="429" t="s">
        <v>769</v>
      </c>
      <c r="I1225" s="429" t="s">
        <v>700</v>
      </c>
      <c r="J1225" s="519" t="s">
        <v>696</v>
      </c>
      <c r="K1225" s="521">
        <v>4</v>
      </c>
      <c r="L1225" s="521">
        <v>12</v>
      </c>
      <c r="M1225" s="522">
        <v>141570</v>
      </c>
      <c r="N1225" s="521">
        <v>3</v>
      </c>
      <c r="O1225" s="521">
        <v>6</v>
      </c>
      <c r="P1225" s="523">
        <v>71083</v>
      </c>
    </row>
    <row r="1226" spans="1:16" ht="12.75" thickBot="1" x14ac:dyDescent="0.25">
      <c r="A1226" s="524" t="s">
        <v>694</v>
      </c>
      <c r="B1226" s="525" t="s">
        <v>2056</v>
      </c>
      <c r="C1226" s="525" t="s">
        <v>111</v>
      </c>
      <c r="D1226" s="525" t="s">
        <v>696</v>
      </c>
      <c r="E1226" s="526">
        <v>12000</v>
      </c>
      <c r="F1226" s="503" t="s">
        <v>3126</v>
      </c>
      <c r="G1226" s="430" t="s">
        <v>3127</v>
      </c>
      <c r="H1226" s="430" t="s">
        <v>769</v>
      </c>
      <c r="I1226" s="430" t="s">
        <v>700</v>
      </c>
      <c r="J1226" s="525" t="s">
        <v>696</v>
      </c>
      <c r="K1226" s="527">
        <v>4</v>
      </c>
      <c r="L1226" s="527">
        <v>12</v>
      </c>
      <c r="M1226" s="528">
        <v>141570</v>
      </c>
      <c r="N1226" s="527">
        <v>3</v>
      </c>
      <c r="O1226" s="527">
        <v>6</v>
      </c>
      <c r="P1226" s="529">
        <v>71083</v>
      </c>
    </row>
    <row r="1227" spans="1:16" ht="18" customHeight="1" x14ac:dyDescent="0.2">
      <c r="A1227" s="1117" t="s">
        <v>3128</v>
      </c>
      <c r="B1227" s="1118"/>
      <c r="C1227" s="1118"/>
      <c r="D1227" s="1118"/>
      <c r="E1227" s="1118"/>
      <c r="F1227" s="1118"/>
      <c r="G1227" s="1118"/>
      <c r="H1227" s="1118"/>
      <c r="I1227" s="1118"/>
      <c r="J1227" s="1119"/>
      <c r="K1227" s="530"/>
      <c r="L1227" s="531"/>
      <c r="M1227" s="531">
        <f>SUM(M8:M1226)</f>
        <v>65519686.119999997</v>
      </c>
      <c r="N1227" s="531"/>
      <c r="O1227" s="531"/>
      <c r="P1227" s="531">
        <f>SUM(P8:P1226)</f>
        <v>35192850.980000004</v>
      </c>
    </row>
    <row r="1228" spans="1:16" x14ac:dyDescent="0.2">
      <c r="A1228" s="532"/>
      <c r="B1228" s="532"/>
      <c r="C1228" s="532"/>
      <c r="D1228" s="532"/>
      <c r="E1228" s="532"/>
      <c r="F1228" s="532"/>
      <c r="G1228" s="431"/>
      <c r="H1228" s="431"/>
      <c r="I1228" s="431"/>
      <c r="J1228" s="532"/>
      <c r="K1228" s="533"/>
      <c r="L1228" s="533"/>
      <c r="M1228" s="532"/>
      <c r="N1228" s="533"/>
      <c r="O1228" s="533"/>
      <c r="P1228" s="533"/>
    </row>
    <row r="1229" spans="1:16" ht="19.5" customHeight="1" thickBot="1" x14ac:dyDescent="0.25">
      <c r="A1229" s="432" t="s">
        <v>3129</v>
      </c>
      <c r="B1229" s="433"/>
      <c r="C1229" s="433"/>
      <c r="D1229" s="433"/>
      <c r="E1229" s="434"/>
      <c r="F1229" s="435"/>
      <c r="G1229" s="435"/>
      <c r="H1229" s="435"/>
      <c r="I1229" s="435"/>
      <c r="J1229" s="435"/>
      <c r="K1229" s="534"/>
      <c r="L1229" s="534"/>
      <c r="M1229" s="535"/>
      <c r="N1229" s="534"/>
      <c r="O1229" s="534"/>
      <c r="P1229" s="535"/>
    </row>
    <row r="1230" spans="1:16" ht="22.5" x14ac:dyDescent="0.2">
      <c r="A1230" s="436" t="s">
        <v>3130</v>
      </c>
      <c r="B1230" s="437" t="s">
        <v>2056</v>
      </c>
      <c r="C1230" s="438" t="s">
        <v>111</v>
      </c>
      <c r="D1230" s="439" t="s">
        <v>3131</v>
      </c>
      <c r="E1230" s="440">
        <v>3500</v>
      </c>
      <c r="F1230" s="438" t="s">
        <v>3132</v>
      </c>
      <c r="G1230" s="441" t="s">
        <v>3133</v>
      </c>
      <c r="H1230" s="442" t="s">
        <v>3134</v>
      </c>
      <c r="I1230" s="442" t="s">
        <v>3135</v>
      </c>
      <c r="J1230" s="443" t="s">
        <v>3134</v>
      </c>
      <c r="K1230" s="536">
        <v>1</v>
      </c>
      <c r="L1230" s="537">
        <v>3</v>
      </c>
      <c r="M1230" s="444">
        <v>10150</v>
      </c>
      <c r="N1230" s="536">
        <v>4</v>
      </c>
      <c r="O1230" s="537">
        <v>6</v>
      </c>
      <c r="P1230" s="445">
        <v>20969.61</v>
      </c>
    </row>
    <row r="1231" spans="1:16" ht="33.75" x14ac:dyDescent="0.2">
      <c r="A1231" s="446" t="s">
        <v>3130</v>
      </c>
      <c r="B1231" s="447" t="s">
        <v>3136</v>
      </c>
      <c r="C1231" s="447" t="s">
        <v>111</v>
      </c>
      <c r="D1231" s="450" t="s">
        <v>3137</v>
      </c>
      <c r="E1231" s="458">
        <v>12000</v>
      </c>
      <c r="F1231" s="447" t="s">
        <v>3138</v>
      </c>
      <c r="G1231" s="450" t="s">
        <v>3139</v>
      </c>
      <c r="H1231" s="450" t="s">
        <v>3140</v>
      </c>
      <c r="I1231" s="450" t="s">
        <v>2860</v>
      </c>
      <c r="J1231" s="450" t="s">
        <v>989</v>
      </c>
      <c r="K1231" s="538">
        <v>4</v>
      </c>
      <c r="L1231" s="539">
        <v>12</v>
      </c>
      <c r="M1231" s="448">
        <v>141228.32999999999</v>
      </c>
      <c r="N1231" s="538">
        <v>4</v>
      </c>
      <c r="O1231" s="539">
        <v>6</v>
      </c>
      <c r="P1231" s="449">
        <v>71417.510000000009</v>
      </c>
    </row>
    <row r="1232" spans="1:16" ht="33.75" x14ac:dyDescent="0.2">
      <c r="A1232" s="446" t="s">
        <v>3130</v>
      </c>
      <c r="B1232" s="447" t="s">
        <v>2056</v>
      </c>
      <c r="C1232" s="447" t="s">
        <v>111</v>
      </c>
      <c r="D1232" s="450" t="s">
        <v>3141</v>
      </c>
      <c r="E1232" s="458">
        <v>7500</v>
      </c>
      <c r="F1232" s="447" t="s">
        <v>3142</v>
      </c>
      <c r="G1232" s="450" t="s">
        <v>3143</v>
      </c>
      <c r="H1232" s="450" t="s">
        <v>3134</v>
      </c>
      <c r="I1232" s="450" t="s">
        <v>3144</v>
      </c>
      <c r="J1232" s="450" t="s">
        <v>3134</v>
      </c>
      <c r="K1232" s="538">
        <v>4</v>
      </c>
      <c r="L1232" s="539">
        <v>12</v>
      </c>
      <c r="M1232" s="448">
        <v>90050</v>
      </c>
      <c r="N1232" s="538">
        <v>4</v>
      </c>
      <c r="O1232" s="539">
        <v>6</v>
      </c>
      <c r="P1232" s="449">
        <v>45000</v>
      </c>
    </row>
    <row r="1233" spans="1:16" ht="22.5" x14ac:dyDescent="0.2">
      <c r="A1233" s="446" t="s">
        <v>3130</v>
      </c>
      <c r="B1233" s="451" t="s">
        <v>2056</v>
      </c>
      <c r="C1233" s="447" t="s">
        <v>111</v>
      </c>
      <c r="D1233" s="452" t="s">
        <v>3145</v>
      </c>
      <c r="E1233" s="453">
        <v>2000</v>
      </c>
      <c r="F1233" s="447" t="s">
        <v>3146</v>
      </c>
      <c r="G1233" s="454" t="s">
        <v>3147</v>
      </c>
      <c r="H1233" s="455" t="s">
        <v>3148</v>
      </c>
      <c r="I1233" s="450" t="s">
        <v>3149</v>
      </c>
      <c r="J1233" s="455" t="s">
        <v>3148</v>
      </c>
      <c r="K1233" s="538"/>
      <c r="L1233" s="539"/>
      <c r="M1233" s="448">
        <v>0</v>
      </c>
      <c r="N1233" s="538">
        <v>4</v>
      </c>
      <c r="O1233" s="539">
        <v>6</v>
      </c>
      <c r="P1233" s="449">
        <v>12000</v>
      </c>
    </row>
    <row r="1234" spans="1:16" x14ac:dyDescent="0.2">
      <c r="A1234" s="446" t="s">
        <v>3130</v>
      </c>
      <c r="B1234" s="447" t="s">
        <v>3136</v>
      </c>
      <c r="C1234" s="447" t="s">
        <v>111</v>
      </c>
      <c r="D1234" s="450" t="s">
        <v>3150</v>
      </c>
      <c r="E1234" s="458">
        <v>8000</v>
      </c>
      <c r="F1234" s="447" t="s">
        <v>3151</v>
      </c>
      <c r="G1234" s="450" t="s">
        <v>3152</v>
      </c>
      <c r="H1234" s="450" t="s">
        <v>712</v>
      </c>
      <c r="I1234" s="450" t="s">
        <v>3144</v>
      </c>
      <c r="J1234" s="450" t="s">
        <v>712</v>
      </c>
      <c r="K1234" s="538">
        <v>3</v>
      </c>
      <c r="L1234" s="539">
        <v>11</v>
      </c>
      <c r="M1234" s="448">
        <v>86433.34</v>
      </c>
      <c r="N1234" s="538">
        <v>4</v>
      </c>
      <c r="O1234" s="539">
        <v>6</v>
      </c>
      <c r="P1234" s="449">
        <v>47523.880000000005</v>
      </c>
    </row>
    <row r="1235" spans="1:16" ht="22.5" x14ac:dyDescent="0.2">
      <c r="A1235" s="446" t="s">
        <v>3130</v>
      </c>
      <c r="B1235" s="447" t="s">
        <v>3136</v>
      </c>
      <c r="C1235" s="447" t="s">
        <v>111</v>
      </c>
      <c r="D1235" s="450" t="s">
        <v>3153</v>
      </c>
      <c r="E1235" s="458">
        <v>1900</v>
      </c>
      <c r="F1235" s="447" t="s">
        <v>3154</v>
      </c>
      <c r="G1235" s="450" t="s">
        <v>3155</v>
      </c>
      <c r="H1235" s="450" t="s">
        <v>3140</v>
      </c>
      <c r="I1235" s="450" t="s">
        <v>3144</v>
      </c>
      <c r="J1235" s="450" t="s">
        <v>3156</v>
      </c>
      <c r="K1235" s="538">
        <v>3</v>
      </c>
      <c r="L1235" s="539">
        <v>7</v>
      </c>
      <c r="M1235" s="448">
        <v>12470.46</v>
      </c>
      <c r="N1235" s="538">
        <v>4</v>
      </c>
      <c r="O1235" s="539">
        <v>6</v>
      </c>
      <c r="P1235" s="449">
        <v>11344.84</v>
      </c>
    </row>
    <row r="1236" spans="1:16" ht="22.5" x14ac:dyDescent="0.2">
      <c r="A1236" s="446" t="s">
        <v>3130</v>
      </c>
      <c r="B1236" s="447" t="s">
        <v>3136</v>
      </c>
      <c r="C1236" s="447" t="s">
        <v>111</v>
      </c>
      <c r="D1236" s="450" t="s">
        <v>3157</v>
      </c>
      <c r="E1236" s="458">
        <v>7500</v>
      </c>
      <c r="F1236" s="447" t="s">
        <v>3158</v>
      </c>
      <c r="G1236" s="450" t="s">
        <v>3159</v>
      </c>
      <c r="H1236" s="450" t="s">
        <v>3140</v>
      </c>
      <c r="I1236" s="450" t="s">
        <v>3144</v>
      </c>
      <c r="J1236" s="450" t="s">
        <v>989</v>
      </c>
      <c r="K1236" s="538">
        <v>3</v>
      </c>
      <c r="L1236" s="539">
        <v>12</v>
      </c>
      <c r="M1236" s="448">
        <v>89748.03</v>
      </c>
      <c r="N1236" s="538">
        <v>4</v>
      </c>
      <c r="O1236" s="539">
        <v>6</v>
      </c>
      <c r="P1236" s="449">
        <v>45000</v>
      </c>
    </row>
    <row r="1237" spans="1:16" ht="22.5" x14ac:dyDescent="0.2">
      <c r="A1237" s="446" t="s">
        <v>3130</v>
      </c>
      <c r="B1237" s="447" t="s">
        <v>3136</v>
      </c>
      <c r="C1237" s="447" t="s">
        <v>111</v>
      </c>
      <c r="D1237" s="450" t="s">
        <v>3160</v>
      </c>
      <c r="E1237" s="458">
        <v>10000</v>
      </c>
      <c r="F1237" s="447" t="s">
        <v>3161</v>
      </c>
      <c r="G1237" s="450" t="s">
        <v>3162</v>
      </c>
      <c r="H1237" s="450" t="s">
        <v>997</v>
      </c>
      <c r="I1237" s="450" t="s">
        <v>3144</v>
      </c>
      <c r="J1237" s="450" t="s">
        <v>997</v>
      </c>
      <c r="K1237" s="538">
        <v>4</v>
      </c>
      <c r="L1237" s="539">
        <v>12</v>
      </c>
      <c r="M1237" s="448">
        <v>116918.07</v>
      </c>
      <c r="N1237" s="538">
        <v>4</v>
      </c>
      <c r="O1237" s="539">
        <v>6</v>
      </c>
      <c r="P1237" s="449">
        <v>58332.639999999999</v>
      </c>
    </row>
    <row r="1238" spans="1:16" ht="33.75" x14ac:dyDescent="0.2">
      <c r="A1238" s="446" t="s">
        <v>3130</v>
      </c>
      <c r="B1238" s="447" t="s">
        <v>3136</v>
      </c>
      <c r="C1238" s="447" t="s">
        <v>111</v>
      </c>
      <c r="D1238" s="450" t="s">
        <v>3163</v>
      </c>
      <c r="E1238" s="458">
        <v>6000</v>
      </c>
      <c r="F1238" s="447" t="s">
        <v>3164</v>
      </c>
      <c r="G1238" s="450" t="s">
        <v>3165</v>
      </c>
      <c r="H1238" s="450" t="s">
        <v>857</v>
      </c>
      <c r="I1238" s="450" t="s">
        <v>3144</v>
      </c>
      <c r="J1238" s="450" t="s">
        <v>857</v>
      </c>
      <c r="K1238" s="538">
        <v>5</v>
      </c>
      <c r="L1238" s="539">
        <v>7</v>
      </c>
      <c r="M1238" s="448">
        <v>41748.759999999995</v>
      </c>
      <c r="N1238" s="538">
        <v>4</v>
      </c>
      <c r="O1238" s="539">
        <v>6</v>
      </c>
      <c r="P1238" s="449">
        <v>35191.67</v>
      </c>
    </row>
    <row r="1239" spans="1:16" ht="22.5" x14ac:dyDescent="0.2">
      <c r="A1239" s="446" t="s">
        <v>3130</v>
      </c>
      <c r="B1239" s="447" t="s">
        <v>3136</v>
      </c>
      <c r="C1239" s="447" t="s">
        <v>111</v>
      </c>
      <c r="D1239" s="450" t="s">
        <v>3166</v>
      </c>
      <c r="E1239" s="458">
        <v>8000</v>
      </c>
      <c r="F1239" s="447" t="s">
        <v>3167</v>
      </c>
      <c r="G1239" s="450" t="s">
        <v>3168</v>
      </c>
      <c r="H1239" s="450" t="s">
        <v>3169</v>
      </c>
      <c r="I1239" s="450" t="s">
        <v>3144</v>
      </c>
      <c r="J1239" s="450" t="s">
        <v>3169</v>
      </c>
      <c r="K1239" s="538">
        <v>4</v>
      </c>
      <c r="L1239" s="539">
        <v>12</v>
      </c>
      <c r="M1239" s="448">
        <v>92856.66</v>
      </c>
      <c r="N1239" s="538">
        <v>4</v>
      </c>
      <c r="O1239" s="539">
        <v>6</v>
      </c>
      <c r="P1239" s="449">
        <v>47632.22</v>
      </c>
    </row>
    <row r="1240" spans="1:16" ht="56.25" x14ac:dyDescent="0.2">
      <c r="A1240" s="446" t="s">
        <v>3130</v>
      </c>
      <c r="B1240" s="447" t="s">
        <v>3136</v>
      </c>
      <c r="C1240" s="447" t="s">
        <v>111</v>
      </c>
      <c r="D1240" s="450" t="s">
        <v>3170</v>
      </c>
      <c r="E1240" s="458">
        <v>10000</v>
      </c>
      <c r="F1240" s="447" t="s">
        <v>3171</v>
      </c>
      <c r="G1240" s="450" t="s">
        <v>3172</v>
      </c>
      <c r="H1240" s="450" t="s">
        <v>3134</v>
      </c>
      <c r="I1240" s="450" t="s">
        <v>2860</v>
      </c>
      <c r="J1240" s="450" t="s">
        <v>3134</v>
      </c>
      <c r="K1240" s="538">
        <v>3</v>
      </c>
      <c r="L1240" s="539">
        <v>9</v>
      </c>
      <c r="M1240" s="448">
        <v>89571.520000000004</v>
      </c>
      <c r="N1240" s="538"/>
      <c r="O1240" s="539"/>
      <c r="P1240" s="449">
        <v>0</v>
      </c>
    </row>
    <row r="1241" spans="1:16" ht="33.75" x14ac:dyDescent="0.2">
      <c r="A1241" s="446" t="s">
        <v>3130</v>
      </c>
      <c r="B1241" s="451" t="s">
        <v>3136</v>
      </c>
      <c r="C1241" s="447" t="s">
        <v>111</v>
      </c>
      <c r="D1241" s="452" t="s">
        <v>3173</v>
      </c>
      <c r="E1241" s="453">
        <v>11000</v>
      </c>
      <c r="F1241" s="447" t="s">
        <v>3171</v>
      </c>
      <c r="G1241" s="454" t="s">
        <v>3172</v>
      </c>
      <c r="H1241" s="450" t="s">
        <v>3134</v>
      </c>
      <c r="I1241" s="450" t="s">
        <v>2860</v>
      </c>
      <c r="J1241" s="450" t="s">
        <v>3134</v>
      </c>
      <c r="K1241" s="538">
        <v>1</v>
      </c>
      <c r="L1241" s="539">
        <v>3</v>
      </c>
      <c r="M1241" s="448">
        <v>36929.480000000003</v>
      </c>
      <c r="N1241" s="538">
        <v>3</v>
      </c>
      <c r="O1241" s="539">
        <v>6</v>
      </c>
      <c r="P1241" s="449">
        <v>65561.53</v>
      </c>
    </row>
    <row r="1242" spans="1:16" ht="33.75" x14ac:dyDescent="0.2">
      <c r="A1242" s="446" t="s">
        <v>3130</v>
      </c>
      <c r="B1242" s="456" t="s">
        <v>3174</v>
      </c>
      <c r="C1242" s="447" t="s">
        <v>111</v>
      </c>
      <c r="D1242" s="452" t="s">
        <v>3175</v>
      </c>
      <c r="E1242" s="453">
        <v>11000</v>
      </c>
      <c r="F1242" s="636" t="s">
        <v>3176</v>
      </c>
      <c r="G1242" s="454" t="s">
        <v>3177</v>
      </c>
      <c r="H1242" s="455" t="s">
        <v>712</v>
      </c>
      <c r="I1242" s="450" t="s">
        <v>3144</v>
      </c>
      <c r="J1242" s="455" t="s">
        <v>712</v>
      </c>
      <c r="K1242" s="538">
        <v>1</v>
      </c>
      <c r="L1242" s="539">
        <v>1</v>
      </c>
      <c r="M1242" s="448">
        <v>14666.7</v>
      </c>
      <c r="N1242" s="538">
        <v>4</v>
      </c>
      <c r="O1242" s="539">
        <v>6</v>
      </c>
      <c r="P1242" s="449">
        <v>66000</v>
      </c>
    </row>
    <row r="1243" spans="1:16" ht="45" x14ac:dyDescent="0.2">
      <c r="A1243" s="446" t="s">
        <v>3130</v>
      </c>
      <c r="B1243" s="447" t="s">
        <v>3136</v>
      </c>
      <c r="C1243" s="447" t="s">
        <v>111</v>
      </c>
      <c r="D1243" s="450" t="s">
        <v>3178</v>
      </c>
      <c r="E1243" s="458">
        <v>10000</v>
      </c>
      <c r="F1243" s="447" t="s">
        <v>3179</v>
      </c>
      <c r="G1243" s="450" t="s">
        <v>3180</v>
      </c>
      <c r="H1243" s="450" t="s">
        <v>3134</v>
      </c>
      <c r="I1243" s="450" t="s">
        <v>3144</v>
      </c>
      <c r="J1243" s="450" t="s">
        <v>3134</v>
      </c>
      <c r="K1243" s="538">
        <v>4</v>
      </c>
      <c r="L1243" s="539">
        <v>9</v>
      </c>
      <c r="M1243" s="448">
        <v>92547.22</v>
      </c>
      <c r="N1243" s="538"/>
      <c r="O1243" s="539"/>
      <c r="P1243" s="449">
        <v>0</v>
      </c>
    </row>
    <row r="1244" spans="1:16" ht="33.75" x14ac:dyDescent="0.2">
      <c r="A1244" s="446" t="s">
        <v>3130</v>
      </c>
      <c r="B1244" s="451" t="s">
        <v>3136</v>
      </c>
      <c r="C1244" s="447" t="s">
        <v>111</v>
      </c>
      <c r="D1244" s="452" t="s">
        <v>3181</v>
      </c>
      <c r="E1244" s="453">
        <v>10000</v>
      </c>
      <c r="F1244" s="447" t="s">
        <v>3179</v>
      </c>
      <c r="G1244" s="454" t="s">
        <v>3180</v>
      </c>
      <c r="H1244" s="450" t="s">
        <v>3134</v>
      </c>
      <c r="I1244" s="450" t="s">
        <v>3144</v>
      </c>
      <c r="J1244" s="450" t="s">
        <v>3134</v>
      </c>
      <c r="K1244" s="538">
        <v>1</v>
      </c>
      <c r="L1244" s="539">
        <v>3</v>
      </c>
      <c r="M1244" s="448">
        <v>26431.25</v>
      </c>
      <c r="N1244" s="538">
        <v>4</v>
      </c>
      <c r="O1244" s="539">
        <v>6</v>
      </c>
      <c r="P1244" s="449">
        <v>59798.619999999995</v>
      </c>
    </row>
    <row r="1245" spans="1:16" ht="33.75" x14ac:dyDescent="0.2">
      <c r="A1245" s="446" t="s">
        <v>3130</v>
      </c>
      <c r="B1245" s="447" t="s">
        <v>3136</v>
      </c>
      <c r="C1245" s="447" t="s">
        <v>111</v>
      </c>
      <c r="D1245" s="450" t="s">
        <v>3182</v>
      </c>
      <c r="E1245" s="458">
        <v>12000</v>
      </c>
      <c r="F1245" s="447" t="s">
        <v>3183</v>
      </c>
      <c r="G1245" s="450" t="s">
        <v>3184</v>
      </c>
      <c r="H1245" s="450" t="s">
        <v>3134</v>
      </c>
      <c r="I1245" s="450" t="s">
        <v>3144</v>
      </c>
      <c r="J1245" s="450" t="s">
        <v>3134</v>
      </c>
      <c r="K1245" s="538">
        <v>4</v>
      </c>
      <c r="L1245" s="539">
        <v>12</v>
      </c>
      <c r="M1245" s="448">
        <v>144124.16</v>
      </c>
      <c r="N1245" s="538">
        <v>4</v>
      </c>
      <c r="O1245" s="539">
        <v>6</v>
      </c>
      <c r="P1245" s="449">
        <v>72000</v>
      </c>
    </row>
    <row r="1246" spans="1:16" ht="22.5" x14ac:dyDescent="0.2">
      <c r="A1246" s="446" t="s">
        <v>3130</v>
      </c>
      <c r="B1246" s="447" t="s">
        <v>3136</v>
      </c>
      <c r="C1246" s="447" t="s">
        <v>111</v>
      </c>
      <c r="D1246" s="450" t="s">
        <v>3185</v>
      </c>
      <c r="E1246" s="458">
        <v>6600</v>
      </c>
      <c r="F1246" s="447" t="s">
        <v>3186</v>
      </c>
      <c r="G1246" s="450" t="s">
        <v>3187</v>
      </c>
      <c r="H1246" s="450" t="s">
        <v>3185</v>
      </c>
      <c r="I1246" s="450" t="s">
        <v>3144</v>
      </c>
      <c r="J1246" s="450" t="s">
        <v>3185</v>
      </c>
      <c r="K1246" s="538">
        <v>4</v>
      </c>
      <c r="L1246" s="539">
        <v>12</v>
      </c>
      <c r="M1246" s="448">
        <v>77626.41</v>
      </c>
      <c r="N1246" s="538">
        <v>4</v>
      </c>
      <c r="O1246" s="539">
        <v>6</v>
      </c>
      <c r="P1246" s="449">
        <v>39377.699999999997</v>
      </c>
    </row>
    <row r="1247" spans="1:16" ht="22.5" x14ac:dyDescent="0.2">
      <c r="A1247" s="446" t="s">
        <v>3130</v>
      </c>
      <c r="B1247" s="447" t="s">
        <v>2056</v>
      </c>
      <c r="C1247" s="447" t="s">
        <v>111</v>
      </c>
      <c r="D1247" s="450" t="s">
        <v>3188</v>
      </c>
      <c r="E1247" s="458">
        <v>3500</v>
      </c>
      <c r="F1247" s="447" t="s">
        <v>3189</v>
      </c>
      <c r="G1247" s="450" t="s">
        <v>3190</v>
      </c>
      <c r="H1247" s="450" t="s">
        <v>3134</v>
      </c>
      <c r="I1247" s="450" t="s">
        <v>3191</v>
      </c>
      <c r="J1247" s="450" t="s">
        <v>3134</v>
      </c>
      <c r="K1247" s="538">
        <v>4</v>
      </c>
      <c r="L1247" s="539">
        <v>12</v>
      </c>
      <c r="M1247" s="448">
        <v>41461.950000000004</v>
      </c>
      <c r="N1247" s="538">
        <v>4</v>
      </c>
      <c r="O1247" s="539">
        <v>6</v>
      </c>
      <c r="P1247" s="449">
        <v>20818.919999999998</v>
      </c>
    </row>
    <row r="1248" spans="1:16" ht="33.75" x14ac:dyDescent="0.2">
      <c r="A1248" s="446" t="s">
        <v>3130</v>
      </c>
      <c r="B1248" s="451" t="s">
        <v>3136</v>
      </c>
      <c r="C1248" s="447" t="s">
        <v>111</v>
      </c>
      <c r="D1248" s="452" t="s">
        <v>3192</v>
      </c>
      <c r="E1248" s="453">
        <v>8000</v>
      </c>
      <c r="F1248" s="447" t="s">
        <v>3193</v>
      </c>
      <c r="G1248" s="450" t="s">
        <v>3194</v>
      </c>
      <c r="H1248" s="450" t="s">
        <v>3134</v>
      </c>
      <c r="I1248" s="450" t="s">
        <v>3144</v>
      </c>
      <c r="J1248" s="450" t="s">
        <v>3134</v>
      </c>
      <c r="K1248" s="538">
        <v>1</v>
      </c>
      <c r="L1248" s="539">
        <v>3</v>
      </c>
      <c r="M1248" s="448">
        <v>23838.34</v>
      </c>
      <c r="N1248" s="538">
        <v>4</v>
      </c>
      <c r="O1248" s="539">
        <v>6</v>
      </c>
      <c r="P1248" s="449">
        <v>47861.11</v>
      </c>
    </row>
    <row r="1249" spans="1:16" ht="33.75" x14ac:dyDescent="0.2">
      <c r="A1249" s="446" t="s">
        <v>3130</v>
      </c>
      <c r="B1249" s="447" t="s">
        <v>3136</v>
      </c>
      <c r="C1249" s="447" t="s">
        <v>111</v>
      </c>
      <c r="D1249" s="450" t="s">
        <v>3195</v>
      </c>
      <c r="E1249" s="458">
        <v>6600</v>
      </c>
      <c r="F1249" s="447" t="s">
        <v>3193</v>
      </c>
      <c r="G1249" s="450" t="s">
        <v>3194</v>
      </c>
      <c r="H1249" s="450" t="s">
        <v>3134</v>
      </c>
      <c r="I1249" s="450" t="s">
        <v>3144</v>
      </c>
      <c r="J1249" s="450" t="s">
        <v>3134</v>
      </c>
      <c r="K1249" s="538">
        <v>4</v>
      </c>
      <c r="L1249" s="539">
        <v>9</v>
      </c>
      <c r="M1249" s="448">
        <v>32105.269999999993</v>
      </c>
      <c r="N1249" s="538"/>
      <c r="O1249" s="539"/>
      <c r="P1249" s="449">
        <v>0</v>
      </c>
    </row>
    <row r="1250" spans="1:16" ht="22.5" x14ac:dyDescent="0.2">
      <c r="A1250" s="446" t="s">
        <v>3130</v>
      </c>
      <c r="B1250" s="447" t="s">
        <v>3136</v>
      </c>
      <c r="C1250" s="447" t="s">
        <v>111</v>
      </c>
      <c r="D1250" s="450" t="s">
        <v>3196</v>
      </c>
      <c r="E1250" s="458">
        <v>3500</v>
      </c>
      <c r="F1250" s="447" t="s">
        <v>3197</v>
      </c>
      <c r="G1250" s="450" t="s">
        <v>3198</v>
      </c>
      <c r="H1250" s="450" t="s">
        <v>3185</v>
      </c>
      <c r="I1250" s="450" t="s">
        <v>2860</v>
      </c>
      <c r="J1250" s="450" t="s">
        <v>3185</v>
      </c>
      <c r="K1250" s="538">
        <v>4</v>
      </c>
      <c r="L1250" s="539">
        <v>12</v>
      </c>
      <c r="M1250" s="448">
        <v>41568.210000000006</v>
      </c>
      <c r="N1250" s="538">
        <v>4</v>
      </c>
      <c r="O1250" s="539">
        <v>6</v>
      </c>
      <c r="P1250" s="449">
        <v>20533.34</v>
      </c>
    </row>
    <row r="1251" spans="1:16" ht="33.75" x14ac:dyDescent="0.2">
      <c r="A1251" s="446" t="s">
        <v>3130</v>
      </c>
      <c r="B1251" s="447" t="s">
        <v>2056</v>
      </c>
      <c r="C1251" s="447" t="s">
        <v>111</v>
      </c>
      <c r="D1251" s="450" t="s">
        <v>3199</v>
      </c>
      <c r="E1251" s="458">
        <v>2500</v>
      </c>
      <c r="F1251" s="447" t="s">
        <v>3200</v>
      </c>
      <c r="G1251" s="450" t="s">
        <v>3201</v>
      </c>
      <c r="H1251" s="450" t="s">
        <v>3202</v>
      </c>
      <c r="I1251" s="450" t="s">
        <v>3203</v>
      </c>
      <c r="J1251" s="450" t="s">
        <v>3204</v>
      </c>
      <c r="K1251" s="538">
        <v>2</v>
      </c>
      <c r="L1251" s="539">
        <v>5</v>
      </c>
      <c r="M1251" s="448">
        <v>10176.73</v>
      </c>
      <c r="N1251" s="538"/>
      <c r="O1251" s="539"/>
      <c r="P1251" s="449">
        <v>0</v>
      </c>
    </row>
    <row r="1252" spans="1:16" ht="22.5" x14ac:dyDescent="0.2">
      <c r="A1252" s="446" t="s">
        <v>3130</v>
      </c>
      <c r="B1252" s="447" t="s">
        <v>3136</v>
      </c>
      <c r="C1252" s="447" t="s">
        <v>111</v>
      </c>
      <c r="D1252" s="450" t="s">
        <v>3205</v>
      </c>
      <c r="E1252" s="458">
        <v>12000</v>
      </c>
      <c r="F1252" s="447" t="s">
        <v>3206</v>
      </c>
      <c r="G1252" s="450" t="s">
        <v>3207</v>
      </c>
      <c r="H1252" s="450" t="s">
        <v>3169</v>
      </c>
      <c r="I1252" s="450" t="s">
        <v>3144</v>
      </c>
      <c r="J1252" s="450" t="s">
        <v>3169</v>
      </c>
      <c r="K1252" s="538">
        <v>4</v>
      </c>
      <c r="L1252" s="539">
        <v>12</v>
      </c>
      <c r="M1252" s="448">
        <v>144189.16999999998</v>
      </c>
      <c r="N1252" s="538">
        <v>4</v>
      </c>
      <c r="O1252" s="539">
        <v>6</v>
      </c>
      <c r="P1252" s="449">
        <v>72000</v>
      </c>
    </row>
    <row r="1253" spans="1:16" ht="33.75" x14ac:dyDescent="0.2">
      <c r="A1253" s="446" t="s">
        <v>3130</v>
      </c>
      <c r="B1253" s="447" t="s">
        <v>3136</v>
      </c>
      <c r="C1253" s="447" t="s">
        <v>111</v>
      </c>
      <c r="D1253" s="450" t="s">
        <v>3208</v>
      </c>
      <c r="E1253" s="458">
        <v>9000</v>
      </c>
      <c r="F1253" s="447" t="s">
        <v>3209</v>
      </c>
      <c r="G1253" s="450" t="s">
        <v>3210</v>
      </c>
      <c r="H1253" s="450" t="s">
        <v>3211</v>
      </c>
      <c r="I1253" s="450" t="s">
        <v>2860</v>
      </c>
      <c r="J1253" s="450" t="s">
        <v>3211</v>
      </c>
      <c r="K1253" s="538">
        <v>4</v>
      </c>
      <c r="L1253" s="539">
        <v>12</v>
      </c>
      <c r="M1253" s="448">
        <v>103381.08</v>
      </c>
      <c r="N1253" s="538">
        <v>4</v>
      </c>
      <c r="O1253" s="539">
        <v>6</v>
      </c>
      <c r="P1253" s="449">
        <v>52895.63</v>
      </c>
    </row>
    <row r="1254" spans="1:16" x14ac:dyDescent="0.2">
      <c r="A1254" s="446" t="s">
        <v>3130</v>
      </c>
      <c r="B1254" s="451" t="s">
        <v>3136</v>
      </c>
      <c r="C1254" s="447" t="s">
        <v>111</v>
      </c>
      <c r="D1254" s="452" t="s">
        <v>3212</v>
      </c>
      <c r="E1254" s="453">
        <v>8000</v>
      </c>
      <c r="F1254" s="447" t="s">
        <v>3213</v>
      </c>
      <c r="G1254" s="454" t="s">
        <v>3214</v>
      </c>
      <c r="H1254" s="455" t="s">
        <v>712</v>
      </c>
      <c r="I1254" s="450" t="s">
        <v>3144</v>
      </c>
      <c r="J1254" s="455" t="s">
        <v>3215</v>
      </c>
      <c r="K1254" s="538">
        <v>1</v>
      </c>
      <c r="L1254" s="539">
        <v>1</v>
      </c>
      <c r="M1254" s="448">
        <v>4000</v>
      </c>
      <c r="N1254" s="538">
        <v>4</v>
      </c>
      <c r="O1254" s="539">
        <v>6</v>
      </c>
      <c r="P1254" s="449">
        <v>47681.66</v>
      </c>
    </row>
    <row r="1255" spans="1:16" ht="22.5" x14ac:dyDescent="0.2">
      <c r="A1255" s="446" t="s">
        <v>3130</v>
      </c>
      <c r="B1255" s="447" t="s">
        <v>3136</v>
      </c>
      <c r="C1255" s="447" t="s">
        <v>111</v>
      </c>
      <c r="D1255" s="450" t="s">
        <v>3216</v>
      </c>
      <c r="E1255" s="458">
        <v>10000</v>
      </c>
      <c r="F1255" s="447" t="s">
        <v>3217</v>
      </c>
      <c r="G1255" s="450" t="s">
        <v>3218</v>
      </c>
      <c r="H1255" s="450" t="s">
        <v>3134</v>
      </c>
      <c r="I1255" s="450" t="s">
        <v>2860</v>
      </c>
      <c r="J1255" s="450" t="s">
        <v>3134</v>
      </c>
      <c r="K1255" s="538">
        <v>4</v>
      </c>
      <c r="L1255" s="539">
        <v>10</v>
      </c>
      <c r="M1255" s="448">
        <v>58100</v>
      </c>
      <c r="N1255" s="538"/>
      <c r="O1255" s="539"/>
      <c r="P1255" s="449">
        <v>0</v>
      </c>
    </row>
    <row r="1256" spans="1:16" ht="22.5" x14ac:dyDescent="0.2">
      <c r="A1256" s="446" t="s">
        <v>3130</v>
      </c>
      <c r="B1256" s="447" t="s">
        <v>3136</v>
      </c>
      <c r="C1256" s="447" t="s">
        <v>111</v>
      </c>
      <c r="D1256" s="450" t="s">
        <v>3219</v>
      </c>
      <c r="E1256" s="458">
        <v>8000</v>
      </c>
      <c r="F1256" s="447" t="s">
        <v>3220</v>
      </c>
      <c r="G1256" s="450" t="s">
        <v>3221</v>
      </c>
      <c r="H1256" s="450" t="s">
        <v>3169</v>
      </c>
      <c r="I1256" s="450" t="s">
        <v>3144</v>
      </c>
      <c r="J1256" s="450" t="s">
        <v>3169</v>
      </c>
      <c r="K1256" s="538">
        <v>4</v>
      </c>
      <c r="L1256" s="539">
        <v>12</v>
      </c>
      <c r="M1256" s="448">
        <v>94566.680000000008</v>
      </c>
      <c r="N1256" s="538">
        <v>4</v>
      </c>
      <c r="O1256" s="539">
        <v>6</v>
      </c>
      <c r="P1256" s="449">
        <v>47686.12</v>
      </c>
    </row>
    <row r="1257" spans="1:16" ht="22.5" x14ac:dyDescent="0.2">
      <c r="A1257" s="446" t="s">
        <v>3130</v>
      </c>
      <c r="B1257" s="447" t="s">
        <v>3136</v>
      </c>
      <c r="C1257" s="447" t="s">
        <v>111</v>
      </c>
      <c r="D1257" s="450" t="s">
        <v>3222</v>
      </c>
      <c r="E1257" s="458">
        <v>10000</v>
      </c>
      <c r="F1257" s="447" t="s">
        <v>3223</v>
      </c>
      <c r="G1257" s="450" t="s">
        <v>3224</v>
      </c>
      <c r="H1257" s="450" t="s">
        <v>3134</v>
      </c>
      <c r="I1257" s="450" t="s">
        <v>2860</v>
      </c>
      <c r="J1257" s="450" t="s">
        <v>3134</v>
      </c>
      <c r="K1257" s="538">
        <v>4</v>
      </c>
      <c r="L1257" s="539">
        <v>12</v>
      </c>
      <c r="M1257" s="448">
        <v>128499.22</v>
      </c>
      <c r="N1257" s="538"/>
      <c r="O1257" s="539"/>
      <c r="P1257" s="449">
        <v>0</v>
      </c>
    </row>
    <row r="1258" spans="1:16" ht="33.75" x14ac:dyDescent="0.2">
      <c r="A1258" s="446" t="s">
        <v>3130</v>
      </c>
      <c r="B1258" s="447" t="s">
        <v>3136</v>
      </c>
      <c r="C1258" s="447" t="s">
        <v>111</v>
      </c>
      <c r="D1258" s="450" t="s">
        <v>3225</v>
      </c>
      <c r="E1258" s="458">
        <v>8000</v>
      </c>
      <c r="F1258" s="447" t="s">
        <v>3226</v>
      </c>
      <c r="G1258" s="450" t="s">
        <v>3227</v>
      </c>
      <c r="H1258" s="450" t="s">
        <v>712</v>
      </c>
      <c r="I1258" s="450" t="s">
        <v>3144</v>
      </c>
      <c r="J1258" s="450" t="s">
        <v>712</v>
      </c>
      <c r="K1258" s="538">
        <v>4</v>
      </c>
      <c r="L1258" s="539">
        <v>12</v>
      </c>
      <c r="M1258" s="448">
        <v>95495.549999999988</v>
      </c>
      <c r="N1258" s="538">
        <v>4</v>
      </c>
      <c r="O1258" s="539">
        <v>6</v>
      </c>
      <c r="P1258" s="449">
        <v>47774.45</v>
      </c>
    </row>
    <row r="1259" spans="1:16" ht="22.5" x14ac:dyDescent="0.2">
      <c r="A1259" s="446" t="s">
        <v>3130</v>
      </c>
      <c r="B1259" s="447" t="s">
        <v>3136</v>
      </c>
      <c r="C1259" s="447" t="s">
        <v>111</v>
      </c>
      <c r="D1259" s="450" t="s">
        <v>3228</v>
      </c>
      <c r="E1259" s="458">
        <v>10000</v>
      </c>
      <c r="F1259" s="447" t="s">
        <v>3229</v>
      </c>
      <c r="G1259" s="450" t="s">
        <v>3230</v>
      </c>
      <c r="H1259" s="450" t="s">
        <v>712</v>
      </c>
      <c r="I1259" s="450" t="s">
        <v>3144</v>
      </c>
      <c r="J1259" s="450" t="s">
        <v>712</v>
      </c>
      <c r="K1259" s="538">
        <v>2</v>
      </c>
      <c r="L1259" s="539">
        <v>3</v>
      </c>
      <c r="M1259" s="448">
        <v>29075.690000000002</v>
      </c>
      <c r="N1259" s="538"/>
      <c r="O1259" s="539"/>
      <c r="P1259" s="449">
        <v>0</v>
      </c>
    </row>
    <row r="1260" spans="1:16" ht="33.75" x14ac:dyDescent="0.2">
      <c r="A1260" s="446" t="s">
        <v>3130</v>
      </c>
      <c r="B1260" s="447" t="s">
        <v>3136</v>
      </c>
      <c r="C1260" s="447" t="s">
        <v>111</v>
      </c>
      <c r="D1260" s="450" t="s">
        <v>3231</v>
      </c>
      <c r="E1260" s="458">
        <v>10000</v>
      </c>
      <c r="F1260" s="447" t="s">
        <v>3232</v>
      </c>
      <c r="G1260" s="450" t="s">
        <v>3233</v>
      </c>
      <c r="H1260" s="450" t="s">
        <v>712</v>
      </c>
      <c r="I1260" s="450" t="s">
        <v>3144</v>
      </c>
      <c r="J1260" s="450" t="s">
        <v>712</v>
      </c>
      <c r="K1260" s="538">
        <v>2</v>
      </c>
      <c r="L1260" s="539">
        <v>4</v>
      </c>
      <c r="M1260" s="448">
        <v>40000</v>
      </c>
      <c r="N1260" s="538"/>
      <c r="O1260" s="539"/>
      <c r="P1260" s="449">
        <v>0</v>
      </c>
    </row>
    <row r="1261" spans="1:16" ht="33.75" x14ac:dyDescent="0.2">
      <c r="A1261" s="446" t="s">
        <v>3130</v>
      </c>
      <c r="B1261" s="447" t="s">
        <v>2056</v>
      </c>
      <c r="C1261" s="447" t="s">
        <v>111</v>
      </c>
      <c r="D1261" s="450" t="s">
        <v>3234</v>
      </c>
      <c r="E1261" s="458">
        <v>7000</v>
      </c>
      <c r="F1261" s="447" t="s">
        <v>3235</v>
      </c>
      <c r="G1261" s="450" t="s">
        <v>3236</v>
      </c>
      <c r="H1261" s="450" t="s">
        <v>3134</v>
      </c>
      <c r="I1261" s="450" t="s">
        <v>3144</v>
      </c>
      <c r="J1261" s="450" t="s">
        <v>3134</v>
      </c>
      <c r="K1261" s="538">
        <v>4</v>
      </c>
      <c r="L1261" s="539">
        <v>12</v>
      </c>
      <c r="M1261" s="448">
        <v>84179.94</v>
      </c>
      <c r="N1261" s="538">
        <v>4</v>
      </c>
      <c r="O1261" s="539">
        <v>6</v>
      </c>
      <c r="P1261" s="449">
        <v>41871.18</v>
      </c>
    </row>
    <row r="1262" spans="1:16" ht="22.5" x14ac:dyDescent="0.2">
      <c r="A1262" s="446" t="s">
        <v>3130</v>
      </c>
      <c r="B1262" s="447" t="s">
        <v>3136</v>
      </c>
      <c r="C1262" s="447" t="s">
        <v>111</v>
      </c>
      <c r="D1262" s="450" t="s">
        <v>3228</v>
      </c>
      <c r="E1262" s="458">
        <v>10000</v>
      </c>
      <c r="F1262" s="447" t="s">
        <v>3237</v>
      </c>
      <c r="G1262" s="450" t="s">
        <v>3238</v>
      </c>
      <c r="H1262" s="450" t="s">
        <v>712</v>
      </c>
      <c r="I1262" s="450" t="s">
        <v>2860</v>
      </c>
      <c r="J1262" s="450" t="s">
        <v>712</v>
      </c>
      <c r="K1262" s="538">
        <v>4</v>
      </c>
      <c r="L1262" s="539">
        <v>12</v>
      </c>
      <c r="M1262" s="448">
        <v>118537.5</v>
      </c>
      <c r="N1262" s="538">
        <v>4</v>
      </c>
      <c r="O1262" s="539">
        <v>6</v>
      </c>
      <c r="P1262" s="449">
        <v>60000</v>
      </c>
    </row>
    <row r="1263" spans="1:16" ht="67.5" x14ac:dyDescent="0.2">
      <c r="A1263" s="446" t="s">
        <v>3130</v>
      </c>
      <c r="B1263" s="447" t="s">
        <v>2056</v>
      </c>
      <c r="C1263" s="447" t="s">
        <v>111</v>
      </c>
      <c r="D1263" s="450" t="s">
        <v>3239</v>
      </c>
      <c r="E1263" s="458">
        <v>2000</v>
      </c>
      <c r="F1263" s="447" t="s">
        <v>3240</v>
      </c>
      <c r="G1263" s="450" t="s">
        <v>3241</v>
      </c>
      <c r="H1263" s="450" t="s">
        <v>3242</v>
      </c>
      <c r="I1263" s="450" t="s">
        <v>3144</v>
      </c>
      <c r="J1263" s="450" t="s">
        <v>3242</v>
      </c>
      <c r="K1263" s="538">
        <v>4</v>
      </c>
      <c r="L1263" s="539">
        <v>12</v>
      </c>
      <c r="M1263" s="448">
        <v>23358.839999999997</v>
      </c>
      <c r="N1263" s="538">
        <v>4</v>
      </c>
      <c r="O1263" s="539">
        <v>6</v>
      </c>
      <c r="P1263" s="449">
        <v>11820.7</v>
      </c>
    </row>
    <row r="1264" spans="1:16" ht="22.5" x14ac:dyDescent="0.2">
      <c r="A1264" s="446" t="s">
        <v>3130</v>
      </c>
      <c r="B1264" s="447" t="s">
        <v>3136</v>
      </c>
      <c r="C1264" s="447" t="s">
        <v>111</v>
      </c>
      <c r="D1264" s="450" t="s">
        <v>3243</v>
      </c>
      <c r="E1264" s="458">
        <v>8000</v>
      </c>
      <c r="F1264" s="447" t="s">
        <v>3244</v>
      </c>
      <c r="G1264" s="450" t="s">
        <v>3245</v>
      </c>
      <c r="H1264" s="450" t="s">
        <v>712</v>
      </c>
      <c r="I1264" s="450" t="s">
        <v>3144</v>
      </c>
      <c r="J1264" s="450" t="s">
        <v>712</v>
      </c>
      <c r="K1264" s="538">
        <v>4</v>
      </c>
      <c r="L1264" s="539">
        <v>12</v>
      </c>
      <c r="M1264" s="448">
        <v>96166.67</v>
      </c>
      <c r="N1264" s="538">
        <v>4</v>
      </c>
      <c r="O1264" s="539">
        <v>6</v>
      </c>
      <c r="P1264" s="449">
        <v>47466.67</v>
      </c>
    </row>
    <row r="1265" spans="1:16" ht="22.5" x14ac:dyDescent="0.2">
      <c r="A1265" s="446" t="s">
        <v>3130</v>
      </c>
      <c r="B1265" s="447" t="s">
        <v>3136</v>
      </c>
      <c r="C1265" s="447" t="s">
        <v>111</v>
      </c>
      <c r="D1265" s="450" t="s">
        <v>3246</v>
      </c>
      <c r="E1265" s="458">
        <v>10000</v>
      </c>
      <c r="F1265" s="447" t="s">
        <v>3247</v>
      </c>
      <c r="G1265" s="450" t="s">
        <v>3248</v>
      </c>
      <c r="H1265" s="450" t="s">
        <v>3134</v>
      </c>
      <c r="I1265" s="450" t="s">
        <v>3144</v>
      </c>
      <c r="J1265" s="450" t="s">
        <v>3134</v>
      </c>
      <c r="K1265" s="538">
        <v>4</v>
      </c>
      <c r="L1265" s="539">
        <v>12</v>
      </c>
      <c r="M1265" s="448">
        <v>114020.43</v>
      </c>
      <c r="N1265" s="538">
        <v>4</v>
      </c>
      <c r="O1265" s="539">
        <v>6</v>
      </c>
      <c r="P1265" s="449">
        <v>58649.3</v>
      </c>
    </row>
    <row r="1266" spans="1:16" ht="33.75" x14ac:dyDescent="0.2">
      <c r="A1266" s="446" t="s">
        <v>3130</v>
      </c>
      <c r="B1266" s="456" t="s">
        <v>3174</v>
      </c>
      <c r="C1266" s="447" t="s">
        <v>111</v>
      </c>
      <c r="D1266" s="452" t="s">
        <v>3249</v>
      </c>
      <c r="E1266" s="453">
        <v>10000</v>
      </c>
      <c r="F1266" s="636" t="s">
        <v>3250</v>
      </c>
      <c r="G1266" s="454" t="s">
        <v>3251</v>
      </c>
      <c r="H1266" s="455" t="s">
        <v>3252</v>
      </c>
      <c r="I1266" s="450" t="s">
        <v>3144</v>
      </c>
      <c r="J1266" s="455" t="s">
        <v>3252</v>
      </c>
      <c r="K1266" s="538">
        <v>4</v>
      </c>
      <c r="L1266" s="539">
        <v>1</v>
      </c>
      <c r="M1266" s="448">
        <v>11666.65</v>
      </c>
      <c r="N1266" s="538">
        <v>5</v>
      </c>
      <c r="O1266" s="539">
        <v>6</v>
      </c>
      <c r="P1266" s="449">
        <v>59922.91</v>
      </c>
    </row>
    <row r="1267" spans="1:16" ht="22.5" x14ac:dyDescent="0.2">
      <c r="A1267" s="446" t="s">
        <v>3130</v>
      </c>
      <c r="B1267" s="447" t="s">
        <v>3136</v>
      </c>
      <c r="C1267" s="447" t="s">
        <v>111</v>
      </c>
      <c r="D1267" s="450" t="s">
        <v>3253</v>
      </c>
      <c r="E1267" s="458">
        <v>14000</v>
      </c>
      <c r="F1267" s="447" t="s">
        <v>3254</v>
      </c>
      <c r="G1267" s="450" t="s">
        <v>3255</v>
      </c>
      <c r="H1267" s="450" t="s">
        <v>3140</v>
      </c>
      <c r="I1267" s="450" t="s">
        <v>2860</v>
      </c>
      <c r="J1267" s="450" t="s">
        <v>787</v>
      </c>
      <c r="K1267" s="538">
        <v>1</v>
      </c>
      <c r="L1267" s="539">
        <v>2</v>
      </c>
      <c r="M1267" s="448">
        <v>15205.55</v>
      </c>
      <c r="N1267" s="538"/>
      <c r="O1267" s="539"/>
      <c r="P1267" s="449">
        <v>0</v>
      </c>
    </row>
    <row r="1268" spans="1:16" ht="67.5" x14ac:dyDescent="0.2">
      <c r="A1268" s="446" t="s">
        <v>3130</v>
      </c>
      <c r="B1268" s="447" t="s">
        <v>3136</v>
      </c>
      <c r="C1268" s="447" t="s">
        <v>111</v>
      </c>
      <c r="D1268" s="450" t="s">
        <v>3256</v>
      </c>
      <c r="E1268" s="458">
        <v>5000</v>
      </c>
      <c r="F1268" s="447" t="s">
        <v>3257</v>
      </c>
      <c r="G1268" s="450" t="s">
        <v>3258</v>
      </c>
      <c r="H1268" s="450" t="s">
        <v>857</v>
      </c>
      <c r="I1268" s="450" t="s">
        <v>3144</v>
      </c>
      <c r="J1268" s="450" t="s">
        <v>857</v>
      </c>
      <c r="K1268" s="538">
        <v>4</v>
      </c>
      <c r="L1268" s="539">
        <v>12</v>
      </c>
      <c r="M1268" s="448">
        <v>59987.490000000005</v>
      </c>
      <c r="N1268" s="538">
        <v>5</v>
      </c>
      <c r="O1268" s="539">
        <v>6</v>
      </c>
      <c r="P1268" s="449">
        <v>29987.85</v>
      </c>
    </row>
    <row r="1269" spans="1:16" x14ac:dyDescent="0.2">
      <c r="A1269" s="446" t="s">
        <v>3130</v>
      </c>
      <c r="B1269" s="456" t="s">
        <v>3174</v>
      </c>
      <c r="C1269" s="447" t="s">
        <v>111</v>
      </c>
      <c r="D1269" s="452" t="s">
        <v>3259</v>
      </c>
      <c r="E1269" s="453">
        <v>3100</v>
      </c>
      <c r="F1269" s="636" t="s">
        <v>3260</v>
      </c>
      <c r="G1269" s="454" t="s">
        <v>3261</v>
      </c>
      <c r="H1269" s="455" t="s">
        <v>3262</v>
      </c>
      <c r="I1269" s="450" t="s">
        <v>3191</v>
      </c>
      <c r="J1269" s="455" t="s">
        <v>3262</v>
      </c>
      <c r="K1269" s="538">
        <v>1</v>
      </c>
      <c r="L1269" s="539">
        <v>3</v>
      </c>
      <c r="M1269" s="448">
        <v>7233.3</v>
      </c>
      <c r="N1269" s="538">
        <v>4</v>
      </c>
      <c r="O1269" s="539">
        <v>6</v>
      </c>
      <c r="P1269" s="449">
        <v>18600</v>
      </c>
    </row>
    <row r="1270" spans="1:16" ht="22.5" x14ac:dyDescent="0.2">
      <c r="A1270" s="446" t="s">
        <v>3130</v>
      </c>
      <c r="B1270" s="447" t="s">
        <v>3136</v>
      </c>
      <c r="C1270" s="447" t="s">
        <v>111</v>
      </c>
      <c r="D1270" s="450" t="s">
        <v>3263</v>
      </c>
      <c r="E1270" s="458">
        <v>8700</v>
      </c>
      <c r="F1270" s="447" t="s">
        <v>3264</v>
      </c>
      <c r="G1270" s="450" t="s">
        <v>3265</v>
      </c>
      <c r="H1270" s="450" t="s">
        <v>3140</v>
      </c>
      <c r="I1270" s="450" t="s">
        <v>3144</v>
      </c>
      <c r="J1270" s="450" t="s">
        <v>989</v>
      </c>
      <c r="K1270" s="538">
        <v>3</v>
      </c>
      <c r="L1270" s="539">
        <v>12</v>
      </c>
      <c r="M1270" s="448">
        <v>104406.67</v>
      </c>
      <c r="N1270" s="538">
        <v>4</v>
      </c>
      <c r="O1270" s="539">
        <v>6</v>
      </c>
      <c r="P1270" s="449">
        <v>52200</v>
      </c>
    </row>
    <row r="1271" spans="1:16" ht="33.75" x14ac:dyDescent="0.2">
      <c r="A1271" s="446" t="s">
        <v>3130</v>
      </c>
      <c r="B1271" s="447" t="s">
        <v>3136</v>
      </c>
      <c r="C1271" s="447" t="s">
        <v>111</v>
      </c>
      <c r="D1271" s="450" t="s">
        <v>3266</v>
      </c>
      <c r="E1271" s="458">
        <v>10000</v>
      </c>
      <c r="F1271" s="447" t="s">
        <v>3267</v>
      </c>
      <c r="G1271" s="450" t="s">
        <v>3268</v>
      </c>
      <c r="H1271" s="450" t="s">
        <v>3262</v>
      </c>
      <c r="I1271" s="450" t="s">
        <v>3144</v>
      </c>
      <c r="J1271" s="450" t="s">
        <v>3262</v>
      </c>
      <c r="K1271" s="538">
        <v>4</v>
      </c>
      <c r="L1271" s="539">
        <v>12</v>
      </c>
      <c r="M1271" s="448">
        <v>118600.13</v>
      </c>
      <c r="N1271" s="538">
        <v>4</v>
      </c>
      <c r="O1271" s="539">
        <v>6</v>
      </c>
      <c r="P1271" s="449">
        <v>59941.67</v>
      </c>
    </row>
    <row r="1272" spans="1:16" ht="22.5" x14ac:dyDescent="0.2">
      <c r="A1272" s="446" t="s">
        <v>3130</v>
      </c>
      <c r="B1272" s="447" t="s">
        <v>3136</v>
      </c>
      <c r="C1272" s="447" t="s">
        <v>111</v>
      </c>
      <c r="D1272" s="450" t="s">
        <v>3269</v>
      </c>
      <c r="E1272" s="458">
        <v>10000</v>
      </c>
      <c r="F1272" s="447" t="s">
        <v>3270</v>
      </c>
      <c r="G1272" s="450" t="s">
        <v>3271</v>
      </c>
      <c r="H1272" s="450" t="s">
        <v>3272</v>
      </c>
      <c r="I1272" s="450" t="s">
        <v>3144</v>
      </c>
      <c r="J1272" s="450" t="s">
        <v>3272</v>
      </c>
      <c r="K1272" s="538">
        <v>4</v>
      </c>
      <c r="L1272" s="539">
        <v>12</v>
      </c>
      <c r="M1272" s="448">
        <v>116716.12</v>
      </c>
      <c r="N1272" s="538">
        <v>4</v>
      </c>
      <c r="O1272" s="539">
        <v>6</v>
      </c>
      <c r="P1272" s="449">
        <v>59718.05</v>
      </c>
    </row>
    <row r="1273" spans="1:16" ht="22.5" x14ac:dyDescent="0.2">
      <c r="A1273" s="446" t="s">
        <v>3130</v>
      </c>
      <c r="B1273" s="447" t="s">
        <v>3136</v>
      </c>
      <c r="C1273" s="447" t="s">
        <v>111</v>
      </c>
      <c r="D1273" s="450" t="s">
        <v>3273</v>
      </c>
      <c r="E1273" s="458">
        <v>10000</v>
      </c>
      <c r="F1273" s="447" t="s">
        <v>3274</v>
      </c>
      <c r="G1273" s="450" t="s">
        <v>3275</v>
      </c>
      <c r="H1273" s="450" t="s">
        <v>3134</v>
      </c>
      <c r="I1273" s="450" t="s">
        <v>3144</v>
      </c>
      <c r="J1273" s="450" t="s">
        <v>3134</v>
      </c>
      <c r="K1273" s="538">
        <v>4</v>
      </c>
      <c r="L1273" s="539">
        <v>12</v>
      </c>
      <c r="M1273" s="448">
        <v>120300</v>
      </c>
      <c r="N1273" s="538">
        <v>4</v>
      </c>
      <c r="O1273" s="539">
        <v>6</v>
      </c>
      <c r="P1273" s="449">
        <v>60000</v>
      </c>
    </row>
    <row r="1274" spans="1:16" ht="22.5" x14ac:dyDescent="0.2">
      <c r="A1274" s="446" t="s">
        <v>3130</v>
      </c>
      <c r="B1274" s="447" t="s">
        <v>3136</v>
      </c>
      <c r="C1274" s="447" t="s">
        <v>111</v>
      </c>
      <c r="D1274" s="450" t="s">
        <v>3276</v>
      </c>
      <c r="E1274" s="458">
        <v>8000</v>
      </c>
      <c r="F1274" s="447" t="s">
        <v>3277</v>
      </c>
      <c r="G1274" s="450" t="s">
        <v>3278</v>
      </c>
      <c r="H1274" s="450" t="s">
        <v>1098</v>
      </c>
      <c r="I1274" s="450" t="s">
        <v>3144</v>
      </c>
      <c r="J1274" s="450" t="s">
        <v>1098</v>
      </c>
      <c r="K1274" s="538">
        <v>3</v>
      </c>
      <c r="L1274" s="539">
        <v>8</v>
      </c>
      <c r="M1274" s="448">
        <v>61680.04</v>
      </c>
      <c r="N1274" s="538"/>
      <c r="O1274" s="539"/>
      <c r="P1274" s="449">
        <v>0</v>
      </c>
    </row>
    <row r="1275" spans="1:16" ht="33.75" x14ac:dyDescent="0.2">
      <c r="A1275" s="446" t="s">
        <v>3130</v>
      </c>
      <c r="B1275" s="447" t="s">
        <v>3136</v>
      </c>
      <c r="C1275" s="447" t="s">
        <v>111</v>
      </c>
      <c r="D1275" s="450" t="s">
        <v>3279</v>
      </c>
      <c r="E1275" s="458">
        <v>13000</v>
      </c>
      <c r="F1275" s="447" t="s">
        <v>3280</v>
      </c>
      <c r="G1275" s="450" t="s">
        <v>3281</v>
      </c>
      <c r="H1275" s="450" t="s">
        <v>857</v>
      </c>
      <c r="I1275" s="450" t="s">
        <v>3144</v>
      </c>
      <c r="J1275" s="450" t="s">
        <v>857</v>
      </c>
      <c r="K1275" s="538">
        <v>4</v>
      </c>
      <c r="L1275" s="539">
        <v>12</v>
      </c>
      <c r="M1275" s="448">
        <v>152983.20000000001</v>
      </c>
      <c r="N1275" s="538">
        <v>4</v>
      </c>
      <c r="O1275" s="539">
        <v>6</v>
      </c>
      <c r="P1275" s="449">
        <v>76822.78</v>
      </c>
    </row>
    <row r="1276" spans="1:16" ht="22.5" x14ac:dyDescent="0.2">
      <c r="A1276" s="446" t="s">
        <v>3130</v>
      </c>
      <c r="B1276" s="447" t="s">
        <v>3136</v>
      </c>
      <c r="C1276" s="447" t="s">
        <v>111</v>
      </c>
      <c r="D1276" s="450" t="s">
        <v>3282</v>
      </c>
      <c r="E1276" s="458">
        <v>15000</v>
      </c>
      <c r="F1276" s="447" t="s">
        <v>3283</v>
      </c>
      <c r="G1276" s="450" t="s">
        <v>3284</v>
      </c>
      <c r="H1276" s="450" t="s">
        <v>3134</v>
      </c>
      <c r="I1276" s="450" t="s">
        <v>3144</v>
      </c>
      <c r="J1276" s="450" t="s">
        <v>3134</v>
      </c>
      <c r="K1276" s="538">
        <v>1</v>
      </c>
      <c r="L1276" s="539">
        <v>12</v>
      </c>
      <c r="M1276" s="448">
        <v>178790</v>
      </c>
      <c r="N1276" s="538">
        <v>1</v>
      </c>
      <c r="O1276" s="539">
        <v>6</v>
      </c>
      <c r="P1276" s="449">
        <v>90000</v>
      </c>
    </row>
    <row r="1277" spans="1:16" x14ac:dyDescent="0.2">
      <c r="A1277" s="446" t="s">
        <v>3130</v>
      </c>
      <c r="B1277" s="451" t="s">
        <v>3136</v>
      </c>
      <c r="C1277" s="447" t="s">
        <v>111</v>
      </c>
      <c r="D1277" s="452" t="s">
        <v>3212</v>
      </c>
      <c r="E1277" s="453">
        <v>8000</v>
      </c>
      <c r="F1277" s="447" t="s">
        <v>3285</v>
      </c>
      <c r="G1277" s="454" t="s">
        <v>3286</v>
      </c>
      <c r="H1277" s="455" t="s">
        <v>712</v>
      </c>
      <c r="I1277" s="450" t="s">
        <v>3144</v>
      </c>
      <c r="J1277" s="455" t="s">
        <v>712</v>
      </c>
      <c r="K1277" s="538">
        <v>1</v>
      </c>
      <c r="L1277" s="539">
        <v>1</v>
      </c>
      <c r="M1277" s="448">
        <v>4000</v>
      </c>
      <c r="N1277" s="538">
        <v>4</v>
      </c>
      <c r="O1277" s="539">
        <v>6</v>
      </c>
      <c r="P1277" s="449">
        <v>47901.11</v>
      </c>
    </row>
    <row r="1278" spans="1:16" x14ac:dyDescent="0.2">
      <c r="A1278" s="446" t="s">
        <v>3130</v>
      </c>
      <c r="B1278" s="451" t="s">
        <v>2056</v>
      </c>
      <c r="C1278" s="447" t="s">
        <v>111</v>
      </c>
      <c r="D1278" s="452" t="s">
        <v>3145</v>
      </c>
      <c r="E1278" s="453">
        <v>2000</v>
      </c>
      <c r="F1278" s="447" t="s">
        <v>3287</v>
      </c>
      <c r="G1278" s="454" t="s">
        <v>3288</v>
      </c>
      <c r="H1278" s="450" t="s">
        <v>3140</v>
      </c>
      <c r="I1278" s="450" t="s">
        <v>3144</v>
      </c>
      <c r="J1278" s="455" t="s">
        <v>787</v>
      </c>
      <c r="K1278" s="538"/>
      <c r="L1278" s="539"/>
      <c r="M1278" s="448">
        <v>0</v>
      </c>
      <c r="N1278" s="538">
        <v>4</v>
      </c>
      <c r="O1278" s="539">
        <v>6</v>
      </c>
      <c r="P1278" s="449">
        <v>12000</v>
      </c>
    </row>
    <row r="1279" spans="1:16" ht="22.5" x14ac:dyDescent="0.2">
      <c r="A1279" s="446" t="s">
        <v>3130</v>
      </c>
      <c r="B1279" s="447" t="s">
        <v>3136</v>
      </c>
      <c r="C1279" s="447" t="s">
        <v>111</v>
      </c>
      <c r="D1279" s="450" t="s">
        <v>3289</v>
      </c>
      <c r="E1279" s="458">
        <v>10000</v>
      </c>
      <c r="F1279" s="447" t="s">
        <v>3290</v>
      </c>
      <c r="G1279" s="450" t="s">
        <v>3291</v>
      </c>
      <c r="H1279" s="450" t="s">
        <v>3272</v>
      </c>
      <c r="I1279" s="450" t="s">
        <v>2860</v>
      </c>
      <c r="J1279" s="450" t="s">
        <v>3272</v>
      </c>
      <c r="K1279" s="538">
        <v>4</v>
      </c>
      <c r="L1279" s="539">
        <v>12</v>
      </c>
      <c r="M1279" s="448">
        <v>117073.62</v>
      </c>
      <c r="N1279" s="538">
        <v>4</v>
      </c>
      <c r="O1279" s="539">
        <v>6</v>
      </c>
      <c r="P1279" s="449">
        <v>58906.25</v>
      </c>
    </row>
    <row r="1280" spans="1:16" ht="22.5" x14ac:dyDescent="0.2">
      <c r="A1280" s="446" t="s">
        <v>3130</v>
      </c>
      <c r="B1280" s="447" t="s">
        <v>3136</v>
      </c>
      <c r="C1280" s="447" t="s">
        <v>111</v>
      </c>
      <c r="D1280" s="450" t="s">
        <v>3222</v>
      </c>
      <c r="E1280" s="458">
        <v>10000</v>
      </c>
      <c r="F1280" s="447" t="s">
        <v>3292</v>
      </c>
      <c r="G1280" s="450" t="s">
        <v>3293</v>
      </c>
      <c r="H1280" s="450" t="s">
        <v>3134</v>
      </c>
      <c r="I1280" s="450" t="s">
        <v>2860</v>
      </c>
      <c r="J1280" s="450" t="s">
        <v>3134</v>
      </c>
      <c r="K1280" s="538">
        <v>4</v>
      </c>
      <c r="L1280" s="539">
        <v>12</v>
      </c>
      <c r="M1280" s="448">
        <v>128966.58</v>
      </c>
      <c r="N1280" s="538">
        <v>4</v>
      </c>
      <c r="O1280" s="539">
        <v>6</v>
      </c>
      <c r="P1280" s="449">
        <v>59927.08</v>
      </c>
    </row>
    <row r="1281" spans="1:16" x14ac:dyDescent="0.2">
      <c r="A1281" s="446" t="s">
        <v>3130</v>
      </c>
      <c r="B1281" s="456" t="s">
        <v>3136</v>
      </c>
      <c r="C1281" s="447" t="s">
        <v>111</v>
      </c>
      <c r="D1281" s="452" t="s">
        <v>3294</v>
      </c>
      <c r="E1281" s="453">
        <v>12000</v>
      </c>
      <c r="F1281" s="636" t="s">
        <v>3295</v>
      </c>
      <c r="G1281" s="454" t="s">
        <v>3296</v>
      </c>
      <c r="H1281" s="455" t="s">
        <v>712</v>
      </c>
      <c r="I1281" s="450" t="s">
        <v>3144</v>
      </c>
      <c r="J1281" s="455" t="s">
        <v>712</v>
      </c>
      <c r="K1281" s="538">
        <v>2</v>
      </c>
      <c r="L1281" s="539">
        <v>4</v>
      </c>
      <c r="M1281" s="448">
        <v>42595.83</v>
      </c>
      <c r="N1281" s="538">
        <v>4</v>
      </c>
      <c r="O1281" s="539">
        <v>6</v>
      </c>
      <c r="P1281" s="449">
        <v>72000</v>
      </c>
    </row>
    <row r="1282" spans="1:16" ht="22.5" x14ac:dyDescent="0.2">
      <c r="A1282" s="446" t="s">
        <v>3130</v>
      </c>
      <c r="B1282" s="451" t="s">
        <v>3136</v>
      </c>
      <c r="C1282" s="447" t="s">
        <v>111</v>
      </c>
      <c r="D1282" s="452" t="s">
        <v>3297</v>
      </c>
      <c r="E1282" s="453">
        <v>8000</v>
      </c>
      <c r="F1282" s="447" t="s">
        <v>3298</v>
      </c>
      <c r="G1282" s="454" t="s">
        <v>3299</v>
      </c>
      <c r="H1282" s="455" t="s">
        <v>997</v>
      </c>
      <c r="I1282" s="450" t="s">
        <v>3144</v>
      </c>
      <c r="J1282" s="455" t="s">
        <v>997</v>
      </c>
      <c r="K1282" s="538"/>
      <c r="L1282" s="539"/>
      <c r="M1282" s="448">
        <v>0</v>
      </c>
      <c r="N1282" s="538">
        <v>4</v>
      </c>
      <c r="O1282" s="539">
        <v>6</v>
      </c>
      <c r="P1282" s="449">
        <v>47922.78</v>
      </c>
    </row>
    <row r="1283" spans="1:16" ht="33.75" x14ac:dyDescent="0.2">
      <c r="A1283" s="446" t="s">
        <v>3130</v>
      </c>
      <c r="B1283" s="456" t="s">
        <v>3174</v>
      </c>
      <c r="C1283" s="447" t="s">
        <v>111</v>
      </c>
      <c r="D1283" s="452" t="s">
        <v>3300</v>
      </c>
      <c r="E1283" s="453">
        <v>12000</v>
      </c>
      <c r="F1283" s="636" t="s">
        <v>3301</v>
      </c>
      <c r="G1283" s="454" t="s">
        <v>3302</v>
      </c>
      <c r="H1283" s="455" t="s">
        <v>3303</v>
      </c>
      <c r="I1283" s="450" t="s">
        <v>2860</v>
      </c>
      <c r="J1283" s="455" t="s">
        <v>3303</v>
      </c>
      <c r="K1283" s="538">
        <v>1</v>
      </c>
      <c r="L1283" s="539">
        <v>2</v>
      </c>
      <c r="M1283" s="448">
        <v>22400</v>
      </c>
      <c r="N1283" s="538">
        <v>5</v>
      </c>
      <c r="O1283" s="539">
        <v>6</v>
      </c>
      <c r="P1283" s="449">
        <v>71889.17</v>
      </c>
    </row>
    <row r="1284" spans="1:16" ht="22.5" x14ac:dyDescent="0.2">
      <c r="A1284" s="446" t="s">
        <v>3130</v>
      </c>
      <c r="B1284" s="447" t="s">
        <v>2056</v>
      </c>
      <c r="C1284" s="447" t="s">
        <v>111</v>
      </c>
      <c r="D1284" s="450" t="s">
        <v>3304</v>
      </c>
      <c r="E1284" s="458">
        <v>7500</v>
      </c>
      <c r="F1284" s="447" t="s">
        <v>3305</v>
      </c>
      <c r="G1284" s="450" t="s">
        <v>3306</v>
      </c>
      <c r="H1284" s="450" t="s">
        <v>3134</v>
      </c>
      <c r="I1284" s="450" t="s">
        <v>3144</v>
      </c>
      <c r="J1284" s="450" t="s">
        <v>3134</v>
      </c>
      <c r="K1284" s="538">
        <v>4</v>
      </c>
      <c r="L1284" s="539">
        <v>12</v>
      </c>
      <c r="M1284" s="448">
        <v>90206.25</v>
      </c>
      <c r="N1284" s="538">
        <v>4</v>
      </c>
      <c r="O1284" s="539">
        <v>6</v>
      </c>
      <c r="P1284" s="449">
        <v>44890.630000000005</v>
      </c>
    </row>
    <row r="1285" spans="1:16" ht="33.75" x14ac:dyDescent="0.2">
      <c r="A1285" s="446" t="s">
        <v>3130</v>
      </c>
      <c r="B1285" s="451" t="s">
        <v>3136</v>
      </c>
      <c r="C1285" s="447" t="s">
        <v>111</v>
      </c>
      <c r="D1285" s="452" t="s">
        <v>3307</v>
      </c>
      <c r="E1285" s="453">
        <v>6000</v>
      </c>
      <c r="F1285" s="636" t="s">
        <v>3308</v>
      </c>
      <c r="G1285" s="454" t="s">
        <v>3309</v>
      </c>
      <c r="H1285" s="455" t="s">
        <v>3169</v>
      </c>
      <c r="I1285" s="450" t="s">
        <v>3191</v>
      </c>
      <c r="J1285" s="455" t="s">
        <v>3169</v>
      </c>
      <c r="K1285" s="538">
        <v>1</v>
      </c>
      <c r="L1285" s="539">
        <v>1</v>
      </c>
      <c r="M1285" s="448">
        <v>5000</v>
      </c>
      <c r="N1285" s="538">
        <v>4</v>
      </c>
      <c r="O1285" s="539">
        <v>6</v>
      </c>
      <c r="P1285" s="449">
        <v>35061.25</v>
      </c>
    </row>
    <row r="1286" spans="1:16" x14ac:dyDescent="0.2">
      <c r="A1286" s="446" t="s">
        <v>3130</v>
      </c>
      <c r="B1286" s="540" t="s">
        <v>3136</v>
      </c>
      <c r="C1286" s="447" t="s">
        <v>111</v>
      </c>
      <c r="D1286" s="541" t="s">
        <v>3310</v>
      </c>
      <c r="E1286" s="458">
        <v>6600</v>
      </c>
      <c r="F1286" s="540" t="s">
        <v>3311</v>
      </c>
      <c r="G1286" s="450" t="s">
        <v>3312</v>
      </c>
      <c r="H1286" s="450" t="s">
        <v>3313</v>
      </c>
      <c r="I1286" s="450" t="s">
        <v>3191</v>
      </c>
      <c r="J1286" s="450" t="s">
        <v>3313</v>
      </c>
      <c r="K1286" s="538">
        <v>5</v>
      </c>
      <c r="L1286" s="539">
        <v>12</v>
      </c>
      <c r="M1286" s="448">
        <v>78601.87000000001</v>
      </c>
      <c r="N1286" s="538">
        <v>4</v>
      </c>
      <c r="O1286" s="539">
        <v>6</v>
      </c>
      <c r="P1286" s="449">
        <v>39564.25</v>
      </c>
    </row>
    <row r="1287" spans="1:16" ht="22.5" x14ac:dyDescent="0.2">
      <c r="A1287" s="446" t="s">
        <v>3130</v>
      </c>
      <c r="B1287" s="447" t="s">
        <v>2056</v>
      </c>
      <c r="C1287" s="447" t="s">
        <v>111</v>
      </c>
      <c r="D1287" s="450" t="s">
        <v>3314</v>
      </c>
      <c r="E1287" s="458">
        <v>7500</v>
      </c>
      <c r="F1287" s="447" t="s">
        <v>3315</v>
      </c>
      <c r="G1287" s="450" t="s">
        <v>3316</v>
      </c>
      <c r="H1287" s="450" t="s">
        <v>3134</v>
      </c>
      <c r="I1287" s="450" t="s">
        <v>3317</v>
      </c>
      <c r="J1287" s="450" t="s">
        <v>3134</v>
      </c>
      <c r="K1287" s="538">
        <v>4</v>
      </c>
      <c r="L1287" s="539">
        <v>12</v>
      </c>
      <c r="M1287" s="448">
        <v>90227.6</v>
      </c>
      <c r="N1287" s="538">
        <v>4</v>
      </c>
      <c r="O1287" s="539">
        <v>6</v>
      </c>
      <c r="P1287" s="449">
        <v>44963.54</v>
      </c>
    </row>
    <row r="1288" spans="1:16" ht="33.75" x14ac:dyDescent="0.2">
      <c r="A1288" s="446" t="s">
        <v>3130</v>
      </c>
      <c r="B1288" s="447" t="s">
        <v>3136</v>
      </c>
      <c r="C1288" s="447" t="s">
        <v>111</v>
      </c>
      <c r="D1288" s="450" t="s">
        <v>3175</v>
      </c>
      <c r="E1288" s="458">
        <v>10000</v>
      </c>
      <c r="F1288" s="447" t="s">
        <v>3318</v>
      </c>
      <c r="G1288" s="450" t="s">
        <v>3319</v>
      </c>
      <c r="H1288" s="450" t="s">
        <v>712</v>
      </c>
      <c r="I1288" s="450" t="s">
        <v>3144</v>
      </c>
      <c r="J1288" s="450" t="s">
        <v>712</v>
      </c>
      <c r="K1288" s="538"/>
      <c r="L1288" s="539"/>
      <c r="M1288" s="448">
        <v>0</v>
      </c>
      <c r="N1288" s="538">
        <v>4</v>
      </c>
      <c r="O1288" s="539">
        <v>5</v>
      </c>
      <c r="P1288" s="449">
        <v>49304.86</v>
      </c>
    </row>
    <row r="1289" spans="1:16" ht="22.5" x14ac:dyDescent="0.2">
      <c r="A1289" s="446" t="s">
        <v>3130</v>
      </c>
      <c r="B1289" s="447" t="s">
        <v>3136</v>
      </c>
      <c r="C1289" s="447" t="s">
        <v>111</v>
      </c>
      <c r="D1289" s="450" t="s">
        <v>3320</v>
      </c>
      <c r="E1289" s="458">
        <v>3000</v>
      </c>
      <c r="F1289" s="447" t="s">
        <v>3321</v>
      </c>
      <c r="G1289" s="450" t="s">
        <v>3322</v>
      </c>
      <c r="H1289" s="450" t="s">
        <v>825</v>
      </c>
      <c r="I1289" s="450" t="s">
        <v>718</v>
      </c>
      <c r="J1289" s="450" t="s">
        <v>825</v>
      </c>
      <c r="K1289" s="538">
        <v>3</v>
      </c>
      <c r="L1289" s="539">
        <v>12</v>
      </c>
      <c r="M1289" s="448">
        <v>35828.559999999998</v>
      </c>
      <c r="N1289" s="538">
        <v>4</v>
      </c>
      <c r="O1289" s="539">
        <v>6</v>
      </c>
      <c r="P1289" s="449">
        <v>17945.830000000002</v>
      </c>
    </row>
    <row r="1290" spans="1:16" ht="33.75" x14ac:dyDescent="0.2">
      <c r="A1290" s="446" t="s">
        <v>3130</v>
      </c>
      <c r="B1290" s="451" t="s">
        <v>3136</v>
      </c>
      <c r="C1290" s="447" t="s">
        <v>111</v>
      </c>
      <c r="D1290" s="452" t="s">
        <v>3323</v>
      </c>
      <c r="E1290" s="453">
        <v>2500</v>
      </c>
      <c r="F1290" s="447" t="s">
        <v>3324</v>
      </c>
      <c r="G1290" s="454" t="s">
        <v>3325</v>
      </c>
      <c r="H1290" s="450" t="s">
        <v>703</v>
      </c>
      <c r="I1290" s="450" t="s">
        <v>3326</v>
      </c>
      <c r="J1290" s="450" t="s">
        <v>703</v>
      </c>
      <c r="K1290" s="538"/>
      <c r="L1290" s="539"/>
      <c r="M1290" s="448">
        <v>0</v>
      </c>
      <c r="N1290" s="538">
        <v>4</v>
      </c>
      <c r="O1290" s="539">
        <v>6</v>
      </c>
      <c r="P1290" s="449">
        <v>15000</v>
      </c>
    </row>
    <row r="1291" spans="1:16" ht="33.75" x14ac:dyDescent="0.2">
      <c r="A1291" s="446" t="s">
        <v>3130</v>
      </c>
      <c r="B1291" s="447" t="s">
        <v>2056</v>
      </c>
      <c r="C1291" s="447" t="s">
        <v>111</v>
      </c>
      <c r="D1291" s="450" t="s">
        <v>3327</v>
      </c>
      <c r="E1291" s="458">
        <v>7500</v>
      </c>
      <c r="F1291" s="447" t="s">
        <v>3328</v>
      </c>
      <c r="G1291" s="450" t="s">
        <v>3329</v>
      </c>
      <c r="H1291" s="450" t="s">
        <v>3134</v>
      </c>
      <c r="I1291" s="450" t="s">
        <v>3144</v>
      </c>
      <c r="J1291" s="450" t="s">
        <v>3134</v>
      </c>
      <c r="K1291" s="538">
        <v>4</v>
      </c>
      <c r="L1291" s="539">
        <v>12</v>
      </c>
      <c r="M1291" s="448">
        <v>90101.040000000008</v>
      </c>
      <c r="N1291" s="538">
        <v>4</v>
      </c>
      <c r="O1291" s="539">
        <v>6</v>
      </c>
      <c r="P1291" s="449">
        <v>44864.06</v>
      </c>
    </row>
    <row r="1292" spans="1:16" ht="22.5" x14ac:dyDescent="0.2">
      <c r="A1292" s="446" t="s">
        <v>3130</v>
      </c>
      <c r="B1292" s="447" t="s">
        <v>3136</v>
      </c>
      <c r="C1292" s="447" t="s">
        <v>111</v>
      </c>
      <c r="D1292" s="450" t="s">
        <v>3330</v>
      </c>
      <c r="E1292" s="458">
        <v>6600</v>
      </c>
      <c r="F1292" s="447" t="s">
        <v>3331</v>
      </c>
      <c r="G1292" s="450" t="s">
        <v>3332</v>
      </c>
      <c r="H1292" s="450" t="s">
        <v>3313</v>
      </c>
      <c r="I1292" s="450" t="s">
        <v>3144</v>
      </c>
      <c r="J1292" s="450" t="s">
        <v>3313</v>
      </c>
      <c r="K1292" s="538">
        <v>4</v>
      </c>
      <c r="L1292" s="539">
        <v>4</v>
      </c>
      <c r="M1292" s="448">
        <v>26866.719999999998</v>
      </c>
      <c r="N1292" s="538"/>
      <c r="O1292" s="539"/>
      <c r="P1292" s="449">
        <v>0</v>
      </c>
    </row>
    <row r="1293" spans="1:16" ht="22.5" x14ac:dyDescent="0.2">
      <c r="A1293" s="446" t="s">
        <v>3130</v>
      </c>
      <c r="B1293" s="451" t="s">
        <v>3136</v>
      </c>
      <c r="C1293" s="447" t="s">
        <v>111</v>
      </c>
      <c r="D1293" s="452" t="s">
        <v>3330</v>
      </c>
      <c r="E1293" s="458">
        <v>8000</v>
      </c>
      <c r="F1293" s="447" t="s">
        <v>3331</v>
      </c>
      <c r="G1293" s="452" t="s">
        <v>3332</v>
      </c>
      <c r="H1293" s="450" t="s">
        <v>3313</v>
      </c>
      <c r="I1293" s="450" t="s">
        <v>3144</v>
      </c>
      <c r="J1293" s="450" t="s">
        <v>3313</v>
      </c>
      <c r="K1293" s="538">
        <v>3</v>
      </c>
      <c r="L1293" s="539">
        <v>8</v>
      </c>
      <c r="M1293" s="448">
        <v>62447.79</v>
      </c>
      <c r="N1293" s="538">
        <v>3</v>
      </c>
      <c r="O1293" s="539">
        <v>6</v>
      </c>
      <c r="P1293" s="449">
        <v>47856.11</v>
      </c>
    </row>
    <row r="1294" spans="1:16" ht="22.5" x14ac:dyDescent="0.2">
      <c r="A1294" s="446" t="s">
        <v>3130</v>
      </c>
      <c r="B1294" s="447" t="s">
        <v>2056</v>
      </c>
      <c r="C1294" s="447" t="s">
        <v>111</v>
      </c>
      <c r="D1294" s="450" t="s">
        <v>3333</v>
      </c>
      <c r="E1294" s="458">
        <v>3500</v>
      </c>
      <c r="F1294" s="447" t="s">
        <v>3334</v>
      </c>
      <c r="G1294" s="450" t="s">
        <v>3335</v>
      </c>
      <c r="H1294" s="450" t="s">
        <v>3134</v>
      </c>
      <c r="I1294" s="450" t="s">
        <v>3144</v>
      </c>
      <c r="J1294" s="450" t="s">
        <v>3134</v>
      </c>
      <c r="K1294" s="538">
        <v>4</v>
      </c>
      <c r="L1294" s="539">
        <v>9</v>
      </c>
      <c r="M1294" s="448">
        <v>31882.399999999998</v>
      </c>
      <c r="N1294" s="538"/>
      <c r="O1294" s="539"/>
      <c r="P1294" s="449">
        <v>0</v>
      </c>
    </row>
    <row r="1295" spans="1:16" ht="33.75" x14ac:dyDescent="0.2">
      <c r="A1295" s="446" t="s">
        <v>3130</v>
      </c>
      <c r="B1295" s="451" t="s">
        <v>3136</v>
      </c>
      <c r="C1295" s="447" t="s">
        <v>111</v>
      </c>
      <c r="D1295" s="452" t="s">
        <v>3336</v>
      </c>
      <c r="E1295" s="453">
        <v>7000</v>
      </c>
      <c r="F1295" s="447" t="s">
        <v>3334</v>
      </c>
      <c r="G1295" s="454" t="s">
        <v>3335</v>
      </c>
      <c r="H1295" s="450" t="s">
        <v>3134</v>
      </c>
      <c r="I1295" s="450" t="s">
        <v>3144</v>
      </c>
      <c r="J1295" s="450" t="s">
        <v>3134</v>
      </c>
      <c r="K1295" s="538">
        <v>1</v>
      </c>
      <c r="L1295" s="539">
        <v>3</v>
      </c>
      <c r="M1295" s="448">
        <v>18392.989999999998</v>
      </c>
      <c r="N1295" s="538">
        <v>3</v>
      </c>
      <c r="O1295" s="539">
        <v>6</v>
      </c>
      <c r="P1295" s="449">
        <v>42000</v>
      </c>
    </row>
    <row r="1296" spans="1:16" ht="33.75" x14ac:dyDescent="0.2">
      <c r="A1296" s="446" t="s">
        <v>3130</v>
      </c>
      <c r="B1296" s="447" t="s">
        <v>3136</v>
      </c>
      <c r="C1296" s="447" t="s">
        <v>111</v>
      </c>
      <c r="D1296" s="450" t="s">
        <v>3337</v>
      </c>
      <c r="E1296" s="458">
        <v>12000</v>
      </c>
      <c r="F1296" s="447" t="s">
        <v>3338</v>
      </c>
      <c r="G1296" s="450" t="s">
        <v>3339</v>
      </c>
      <c r="H1296" s="450" t="s">
        <v>712</v>
      </c>
      <c r="I1296" s="450" t="s">
        <v>2860</v>
      </c>
      <c r="J1296" s="450" t="s">
        <v>712</v>
      </c>
      <c r="K1296" s="538">
        <v>3</v>
      </c>
      <c r="L1296" s="539">
        <v>6</v>
      </c>
      <c r="M1296" s="448">
        <v>61200</v>
      </c>
      <c r="N1296" s="538"/>
      <c r="O1296" s="539"/>
      <c r="P1296" s="449">
        <v>0</v>
      </c>
    </row>
    <row r="1297" spans="1:16" ht="22.5" x14ac:dyDescent="0.2">
      <c r="A1297" s="446" t="s">
        <v>3130</v>
      </c>
      <c r="B1297" s="451" t="s">
        <v>3136</v>
      </c>
      <c r="C1297" s="447" t="s">
        <v>111</v>
      </c>
      <c r="D1297" s="452" t="s">
        <v>3340</v>
      </c>
      <c r="E1297" s="458">
        <v>14000</v>
      </c>
      <c r="F1297" s="447" t="s">
        <v>3338</v>
      </c>
      <c r="G1297" s="454" t="s">
        <v>3339</v>
      </c>
      <c r="H1297" s="450" t="s">
        <v>712</v>
      </c>
      <c r="I1297" s="450" t="s">
        <v>2860</v>
      </c>
      <c r="J1297" s="450" t="s">
        <v>712</v>
      </c>
      <c r="K1297" s="538">
        <v>2</v>
      </c>
      <c r="L1297" s="539">
        <v>6</v>
      </c>
      <c r="M1297" s="448">
        <v>94457.080000000016</v>
      </c>
      <c r="N1297" s="538">
        <v>4</v>
      </c>
      <c r="O1297" s="539">
        <v>6</v>
      </c>
      <c r="P1297" s="449">
        <v>84000</v>
      </c>
    </row>
    <row r="1298" spans="1:16" ht="33.75" x14ac:dyDescent="0.2">
      <c r="A1298" s="446" t="s">
        <v>3130</v>
      </c>
      <c r="B1298" s="447" t="s">
        <v>2056</v>
      </c>
      <c r="C1298" s="447" t="s">
        <v>111</v>
      </c>
      <c r="D1298" s="450" t="s">
        <v>3341</v>
      </c>
      <c r="E1298" s="458">
        <v>7500</v>
      </c>
      <c r="F1298" s="447" t="s">
        <v>3342</v>
      </c>
      <c r="G1298" s="450" t="s">
        <v>3343</v>
      </c>
      <c r="H1298" s="450" t="s">
        <v>3134</v>
      </c>
      <c r="I1298" s="450" t="s">
        <v>3144</v>
      </c>
      <c r="J1298" s="450" t="s">
        <v>3134</v>
      </c>
      <c r="K1298" s="538">
        <v>2</v>
      </c>
      <c r="L1298" s="539">
        <v>4</v>
      </c>
      <c r="M1298" s="448">
        <v>29736.989999999998</v>
      </c>
      <c r="N1298" s="538"/>
      <c r="O1298" s="539"/>
      <c r="P1298" s="449">
        <v>0</v>
      </c>
    </row>
    <row r="1299" spans="1:16" ht="45" x14ac:dyDescent="0.2">
      <c r="A1299" s="446" t="s">
        <v>3130</v>
      </c>
      <c r="B1299" s="456" t="s">
        <v>3136</v>
      </c>
      <c r="C1299" s="447" t="s">
        <v>111</v>
      </c>
      <c r="D1299" s="452" t="s">
        <v>3344</v>
      </c>
      <c r="E1299" s="453">
        <v>10000</v>
      </c>
      <c r="F1299" s="636" t="s">
        <v>3342</v>
      </c>
      <c r="G1299" s="454" t="s">
        <v>3343</v>
      </c>
      <c r="H1299" s="450" t="s">
        <v>3134</v>
      </c>
      <c r="I1299" s="450" t="s">
        <v>3144</v>
      </c>
      <c r="J1299" s="450" t="s">
        <v>3134</v>
      </c>
      <c r="K1299" s="538">
        <v>1</v>
      </c>
      <c r="L1299" s="539">
        <v>4</v>
      </c>
      <c r="M1299" s="448">
        <v>38666.670000000006</v>
      </c>
      <c r="N1299" s="538">
        <v>4</v>
      </c>
      <c r="O1299" s="539">
        <v>6</v>
      </c>
      <c r="P1299" s="449">
        <v>60000</v>
      </c>
    </row>
    <row r="1300" spans="1:16" ht="33.75" x14ac:dyDescent="0.2">
      <c r="A1300" s="446" t="s">
        <v>3130</v>
      </c>
      <c r="B1300" s="447" t="s">
        <v>3136</v>
      </c>
      <c r="C1300" s="447" t="s">
        <v>111</v>
      </c>
      <c r="D1300" s="450" t="s">
        <v>3345</v>
      </c>
      <c r="E1300" s="458">
        <v>8000</v>
      </c>
      <c r="F1300" s="447" t="s">
        <v>3346</v>
      </c>
      <c r="G1300" s="450" t="s">
        <v>3347</v>
      </c>
      <c r="H1300" s="450" t="s">
        <v>2622</v>
      </c>
      <c r="I1300" s="450" t="s">
        <v>3144</v>
      </c>
      <c r="J1300" s="450" t="s">
        <v>2622</v>
      </c>
      <c r="K1300" s="538">
        <v>4</v>
      </c>
      <c r="L1300" s="539">
        <v>12</v>
      </c>
      <c r="M1300" s="448">
        <v>95807.21</v>
      </c>
      <c r="N1300" s="538">
        <v>4</v>
      </c>
      <c r="O1300" s="539">
        <v>6</v>
      </c>
      <c r="P1300" s="449">
        <v>47851.67</v>
      </c>
    </row>
    <row r="1301" spans="1:16" ht="33.75" x14ac:dyDescent="0.2">
      <c r="A1301" s="446" t="s">
        <v>3130</v>
      </c>
      <c r="B1301" s="456" t="s">
        <v>3174</v>
      </c>
      <c r="C1301" s="447" t="s">
        <v>111</v>
      </c>
      <c r="D1301" s="452" t="s">
        <v>3348</v>
      </c>
      <c r="E1301" s="453">
        <v>10000</v>
      </c>
      <c r="F1301" s="636" t="s">
        <v>3349</v>
      </c>
      <c r="G1301" s="454" t="s">
        <v>3350</v>
      </c>
      <c r="H1301" s="455" t="s">
        <v>857</v>
      </c>
      <c r="I1301" s="450" t="s">
        <v>3351</v>
      </c>
      <c r="J1301" s="455" t="s">
        <v>857</v>
      </c>
      <c r="K1301" s="538">
        <v>1</v>
      </c>
      <c r="L1301" s="539">
        <v>1</v>
      </c>
      <c r="M1301" s="448">
        <v>11999.98</v>
      </c>
      <c r="N1301" s="538">
        <v>5</v>
      </c>
      <c r="O1301" s="539">
        <v>6</v>
      </c>
      <c r="P1301" s="449">
        <v>60000</v>
      </c>
    </row>
    <row r="1302" spans="1:16" ht="22.5" x14ac:dyDescent="0.2">
      <c r="A1302" s="446" t="s">
        <v>3130</v>
      </c>
      <c r="B1302" s="447" t="s">
        <v>3136</v>
      </c>
      <c r="C1302" s="447" t="s">
        <v>111</v>
      </c>
      <c r="D1302" s="450" t="s">
        <v>3352</v>
      </c>
      <c r="E1302" s="458">
        <v>15000</v>
      </c>
      <c r="F1302" s="447" t="s">
        <v>3353</v>
      </c>
      <c r="G1302" s="450" t="s">
        <v>3354</v>
      </c>
      <c r="H1302" s="450" t="s">
        <v>3134</v>
      </c>
      <c r="I1302" s="450" t="s">
        <v>3144</v>
      </c>
      <c r="J1302" s="450" t="s">
        <v>3134</v>
      </c>
      <c r="K1302" s="538">
        <v>4</v>
      </c>
      <c r="L1302" s="539">
        <v>10</v>
      </c>
      <c r="M1302" s="448">
        <v>138300</v>
      </c>
      <c r="N1302" s="538"/>
      <c r="O1302" s="539"/>
      <c r="P1302" s="449">
        <v>0</v>
      </c>
    </row>
    <row r="1303" spans="1:16" ht="22.5" x14ac:dyDescent="0.2">
      <c r="A1303" s="446" t="s">
        <v>3130</v>
      </c>
      <c r="B1303" s="447" t="s">
        <v>3136</v>
      </c>
      <c r="C1303" s="447" t="s">
        <v>111</v>
      </c>
      <c r="D1303" s="450" t="s">
        <v>3355</v>
      </c>
      <c r="E1303" s="458">
        <v>15600</v>
      </c>
      <c r="F1303" s="447" t="s">
        <v>3356</v>
      </c>
      <c r="G1303" s="450" t="s">
        <v>3357</v>
      </c>
      <c r="H1303" s="450" t="s">
        <v>712</v>
      </c>
      <c r="I1303" s="450" t="s">
        <v>3144</v>
      </c>
      <c r="J1303" s="450" t="s">
        <v>712</v>
      </c>
      <c r="K1303" s="538">
        <v>1</v>
      </c>
      <c r="L1303" s="539">
        <v>2</v>
      </c>
      <c r="M1303" s="448">
        <v>32240</v>
      </c>
      <c r="N1303" s="538"/>
      <c r="O1303" s="539"/>
      <c r="P1303" s="449">
        <v>0</v>
      </c>
    </row>
    <row r="1304" spans="1:16" ht="22.5" x14ac:dyDescent="0.2">
      <c r="A1304" s="446" t="s">
        <v>3130</v>
      </c>
      <c r="B1304" s="447" t="s">
        <v>3136</v>
      </c>
      <c r="C1304" s="447" t="s">
        <v>111</v>
      </c>
      <c r="D1304" s="450" t="s">
        <v>3358</v>
      </c>
      <c r="E1304" s="458">
        <v>10000</v>
      </c>
      <c r="F1304" s="447" t="s">
        <v>3359</v>
      </c>
      <c r="G1304" s="450" t="s">
        <v>3360</v>
      </c>
      <c r="H1304" s="450" t="s">
        <v>3361</v>
      </c>
      <c r="I1304" s="450" t="s">
        <v>3144</v>
      </c>
      <c r="J1304" s="450" t="s">
        <v>3361</v>
      </c>
      <c r="K1304" s="538">
        <v>4</v>
      </c>
      <c r="L1304" s="539">
        <v>12</v>
      </c>
      <c r="M1304" s="448">
        <v>120256.25</v>
      </c>
      <c r="N1304" s="538">
        <v>4</v>
      </c>
      <c r="O1304" s="539">
        <v>6</v>
      </c>
      <c r="P1304" s="449">
        <v>60000</v>
      </c>
    </row>
    <row r="1305" spans="1:16" ht="67.5" x14ac:dyDescent="0.2">
      <c r="A1305" s="446" t="s">
        <v>3130</v>
      </c>
      <c r="B1305" s="447" t="s">
        <v>3136</v>
      </c>
      <c r="C1305" s="447" t="s">
        <v>111</v>
      </c>
      <c r="D1305" s="450" t="s">
        <v>3362</v>
      </c>
      <c r="E1305" s="458">
        <v>10000</v>
      </c>
      <c r="F1305" s="447" t="s">
        <v>3363</v>
      </c>
      <c r="G1305" s="450" t="s">
        <v>3364</v>
      </c>
      <c r="H1305" s="450" t="s">
        <v>3134</v>
      </c>
      <c r="I1305" s="450" t="s">
        <v>3203</v>
      </c>
      <c r="J1305" s="450" t="s">
        <v>3134</v>
      </c>
      <c r="K1305" s="538">
        <v>4</v>
      </c>
      <c r="L1305" s="539">
        <v>12</v>
      </c>
      <c r="M1305" s="448">
        <v>119965.98</v>
      </c>
      <c r="N1305" s="538">
        <v>4</v>
      </c>
      <c r="O1305" s="539">
        <v>6</v>
      </c>
      <c r="P1305" s="449">
        <v>60000</v>
      </c>
    </row>
    <row r="1306" spans="1:16" ht="22.5" x14ac:dyDescent="0.2">
      <c r="A1306" s="446" t="s">
        <v>3130</v>
      </c>
      <c r="B1306" s="447" t="s">
        <v>2056</v>
      </c>
      <c r="C1306" s="447" t="s">
        <v>111</v>
      </c>
      <c r="D1306" s="450" t="s">
        <v>3365</v>
      </c>
      <c r="E1306" s="458">
        <v>3500</v>
      </c>
      <c r="F1306" s="447" t="s">
        <v>3366</v>
      </c>
      <c r="G1306" s="450" t="s">
        <v>3367</v>
      </c>
      <c r="H1306" s="450" t="s">
        <v>3134</v>
      </c>
      <c r="I1306" s="450" t="s">
        <v>3144</v>
      </c>
      <c r="J1306" s="450" t="s">
        <v>3134</v>
      </c>
      <c r="K1306" s="538">
        <v>3</v>
      </c>
      <c r="L1306" s="539">
        <v>6</v>
      </c>
      <c r="M1306" s="448">
        <v>21000</v>
      </c>
      <c r="N1306" s="538"/>
      <c r="O1306" s="539"/>
      <c r="P1306" s="449">
        <v>0</v>
      </c>
    </row>
    <row r="1307" spans="1:16" ht="22.5" x14ac:dyDescent="0.2">
      <c r="A1307" s="446" t="s">
        <v>3130</v>
      </c>
      <c r="B1307" s="456" t="s">
        <v>3174</v>
      </c>
      <c r="C1307" s="447" t="s">
        <v>111</v>
      </c>
      <c r="D1307" s="452" t="s">
        <v>3145</v>
      </c>
      <c r="E1307" s="453">
        <v>2000</v>
      </c>
      <c r="F1307" s="636" t="s">
        <v>3368</v>
      </c>
      <c r="G1307" s="454" t="s">
        <v>3369</v>
      </c>
      <c r="H1307" s="455" t="s">
        <v>3370</v>
      </c>
      <c r="I1307" s="450" t="s">
        <v>3371</v>
      </c>
      <c r="J1307" s="455" t="s">
        <v>3372</v>
      </c>
      <c r="K1307" s="538">
        <v>1</v>
      </c>
      <c r="L1307" s="539">
        <v>2</v>
      </c>
      <c r="M1307" s="448">
        <v>4666.7</v>
      </c>
      <c r="N1307" s="538">
        <v>4</v>
      </c>
      <c r="O1307" s="539">
        <v>6</v>
      </c>
      <c r="P1307" s="449">
        <v>12000</v>
      </c>
    </row>
    <row r="1308" spans="1:16" ht="33.75" x14ac:dyDescent="0.2">
      <c r="A1308" s="446" t="s">
        <v>3130</v>
      </c>
      <c r="B1308" s="447" t="s">
        <v>2056</v>
      </c>
      <c r="C1308" s="447" t="s">
        <v>111</v>
      </c>
      <c r="D1308" s="450" t="s">
        <v>3373</v>
      </c>
      <c r="E1308" s="458">
        <v>3500</v>
      </c>
      <c r="F1308" s="447" t="s">
        <v>3374</v>
      </c>
      <c r="G1308" s="450" t="s">
        <v>3375</v>
      </c>
      <c r="H1308" s="450" t="s">
        <v>3134</v>
      </c>
      <c r="I1308" s="450" t="s">
        <v>3144</v>
      </c>
      <c r="J1308" s="450" t="s">
        <v>3134</v>
      </c>
      <c r="K1308" s="538">
        <v>2</v>
      </c>
      <c r="L1308" s="539">
        <v>3</v>
      </c>
      <c r="M1308" s="448">
        <v>10435.59</v>
      </c>
      <c r="N1308" s="538"/>
      <c r="O1308" s="539"/>
      <c r="P1308" s="449">
        <v>0</v>
      </c>
    </row>
    <row r="1309" spans="1:16" ht="22.5" x14ac:dyDescent="0.2">
      <c r="A1309" s="446" t="s">
        <v>3130</v>
      </c>
      <c r="B1309" s="456" t="s">
        <v>3174</v>
      </c>
      <c r="C1309" s="447" t="s">
        <v>111</v>
      </c>
      <c r="D1309" s="452" t="s">
        <v>3376</v>
      </c>
      <c r="E1309" s="453">
        <v>5400</v>
      </c>
      <c r="F1309" s="636" t="s">
        <v>3377</v>
      </c>
      <c r="G1309" s="454" t="s">
        <v>3378</v>
      </c>
      <c r="H1309" s="455" t="s">
        <v>1452</v>
      </c>
      <c r="I1309" s="450" t="s">
        <v>3379</v>
      </c>
      <c r="J1309" s="455" t="s">
        <v>1452</v>
      </c>
      <c r="K1309" s="538">
        <v>1</v>
      </c>
      <c r="L1309" s="539">
        <v>2</v>
      </c>
      <c r="M1309" s="448">
        <v>8640</v>
      </c>
      <c r="N1309" s="538">
        <v>5</v>
      </c>
      <c r="O1309" s="539">
        <v>6</v>
      </c>
      <c r="P1309" s="449">
        <v>32400</v>
      </c>
    </row>
    <row r="1310" spans="1:16" ht="33.75" x14ac:dyDescent="0.2">
      <c r="A1310" s="446" t="s">
        <v>3130</v>
      </c>
      <c r="B1310" s="447" t="s">
        <v>3136</v>
      </c>
      <c r="C1310" s="447" t="s">
        <v>111</v>
      </c>
      <c r="D1310" s="450" t="s">
        <v>3380</v>
      </c>
      <c r="E1310" s="458">
        <v>2800</v>
      </c>
      <c r="F1310" s="447" t="s">
        <v>3381</v>
      </c>
      <c r="G1310" s="450" t="s">
        <v>3382</v>
      </c>
      <c r="H1310" s="450" t="s">
        <v>3383</v>
      </c>
      <c r="I1310" s="450" t="s">
        <v>3384</v>
      </c>
      <c r="J1310" s="450" t="s">
        <v>3383</v>
      </c>
      <c r="K1310" s="538">
        <v>4</v>
      </c>
      <c r="L1310" s="539">
        <v>11</v>
      </c>
      <c r="M1310" s="448">
        <v>31212.79</v>
      </c>
      <c r="N1310" s="538">
        <v>4</v>
      </c>
      <c r="O1310" s="539">
        <v>6</v>
      </c>
      <c r="P1310" s="449">
        <v>16800</v>
      </c>
    </row>
    <row r="1311" spans="1:16" ht="33.75" x14ac:dyDescent="0.2">
      <c r="A1311" s="446" t="s">
        <v>3130</v>
      </c>
      <c r="B1311" s="447" t="s">
        <v>3136</v>
      </c>
      <c r="C1311" s="447" t="s">
        <v>111</v>
      </c>
      <c r="D1311" s="450" t="s">
        <v>3385</v>
      </c>
      <c r="E1311" s="458">
        <v>10000</v>
      </c>
      <c r="F1311" s="447" t="s">
        <v>3386</v>
      </c>
      <c r="G1311" s="450" t="s">
        <v>3387</v>
      </c>
      <c r="H1311" s="450" t="s">
        <v>3388</v>
      </c>
      <c r="I1311" s="450" t="s">
        <v>3144</v>
      </c>
      <c r="J1311" s="450" t="s">
        <v>3388</v>
      </c>
      <c r="K1311" s="538">
        <v>4</v>
      </c>
      <c r="L1311" s="539">
        <v>12</v>
      </c>
      <c r="M1311" s="448">
        <v>119455.54000000001</v>
      </c>
      <c r="N1311" s="538">
        <v>4</v>
      </c>
      <c r="O1311" s="539">
        <v>6</v>
      </c>
      <c r="P1311" s="449">
        <v>59877.08</v>
      </c>
    </row>
    <row r="1312" spans="1:16" ht="33.75" x14ac:dyDescent="0.2">
      <c r="A1312" s="446" t="s">
        <v>3130</v>
      </c>
      <c r="B1312" s="447" t="s">
        <v>3136</v>
      </c>
      <c r="C1312" s="447" t="s">
        <v>111</v>
      </c>
      <c r="D1312" s="450" t="s">
        <v>3389</v>
      </c>
      <c r="E1312" s="458">
        <v>6600</v>
      </c>
      <c r="F1312" s="447" t="s">
        <v>3390</v>
      </c>
      <c r="G1312" s="450" t="s">
        <v>3391</v>
      </c>
      <c r="H1312" s="450" t="s">
        <v>3388</v>
      </c>
      <c r="I1312" s="450" t="s">
        <v>3144</v>
      </c>
      <c r="J1312" s="450" t="s">
        <v>3388</v>
      </c>
      <c r="K1312" s="538">
        <v>4</v>
      </c>
      <c r="L1312" s="539">
        <v>12</v>
      </c>
      <c r="M1312" s="448">
        <v>78993.429999999993</v>
      </c>
      <c r="N1312" s="538">
        <v>5</v>
      </c>
      <c r="O1312" s="539">
        <v>6</v>
      </c>
      <c r="P1312" s="449">
        <v>39550.5</v>
      </c>
    </row>
    <row r="1313" spans="1:16" ht="33.75" x14ac:dyDescent="0.2">
      <c r="A1313" s="446" t="s">
        <v>3130</v>
      </c>
      <c r="B1313" s="447" t="s">
        <v>2056</v>
      </c>
      <c r="C1313" s="447" t="s">
        <v>111</v>
      </c>
      <c r="D1313" s="450" t="s">
        <v>3392</v>
      </c>
      <c r="E1313" s="458">
        <v>3500</v>
      </c>
      <c r="F1313" s="447" t="s">
        <v>3393</v>
      </c>
      <c r="G1313" s="450" t="s">
        <v>3394</v>
      </c>
      <c r="H1313" s="450" t="s">
        <v>3134</v>
      </c>
      <c r="I1313" s="450" t="s">
        <v>2860</v>
      </c>
      <c r="J1313" s="450" t="s">
        <v>3134</v>
      </c>
      <c r="K1313" s="538">
        <v>4</v>
      </c>
      <c r="L1313" s="539">
        <v>12</v>
      </c>
      <c r="M1313" s="448">
        <v>42300</v>
      </c>
      <c r="N1313" s="538">
        <v>4</v>
      </c>
      <c r="O1313" s="539">
        <v>6</v>
      </c>
      <c r="P1313" s="449">
        <v>21000</v>
      </c>
    </row>
    <row r="1314" spans="1:16" ht="33.75" x14ac:dyDescent="0.2">
      <c r="A1314" s="446" t="s">
        <v>3130</v>
      </c>
      <c r="B1314" s="447" t="s">
        <v>3136</v>
      </c>
      <c r="C1314" s="447" t="s">
        <v>111</v>
      </c>
      <c r="D1314" s="450" t="s">
        <v>3395</v>
      </c>
      <c r="E1314" s="458">
        <v>6600</v>
      </c>
      <c r="F1314" s="447" t="s">
        <v>3396</v>
      </c>
      <c r="G1314" s="450" t="s">
        <v>3397</v>
      </c>
      <c r="H1314" s="450" t="s">
        <v>712</v>
      </c>
      <c r="I1314" s="450" t="s">
        <v>3144</v>
      </c>
      <c r="J1314" s="450" t="s">
        <v>712</v>
      </c>
      <c r="K1314" s="538">
        <v>4</v>
      </c>
      <c r="L1314" s="539">
        <v>9</v>
      </c>
      <c r="M1314" s="448">
        <v>59700</v>
      </c>
      <c r="N1314" s="538"/>
      <c r="O1314" s="539"/>
      <c r="P1314" s="449">
        <v>0</v>
      </c>
    </row>
    <row r="1315" spans="1:16" ht="33.75" x14ac:dyDescent="0.2">
      <c r="A1315" s="446" t="s">
        <v>3130</v>
      </c>
      <c r="B1315" s="447" t="s">
        <v>3136</v>
      </c>
      <c r="C1315" s="447" t="s">
        <v>111</v>
      </c>
      <c r="D1315" s="450" t="s">
        <v>3398</v>
      </c>
      <c r="E1315" s="458">
        <v>10000</v>
      </c>
      <c r="F1315" s="447" t="s">
        <v>3399</v>
      </c>
      <c r="G1315" s="450" t="s">
        <v>3400</v>
      </c>
      <c r="H1315" s="450" t="s">
        <v>3401</v>
      </c>
      <c r="I1315" s="450" t="s">
        <v>3144</v>
      </c>
      <c r="J1315" s="450" t="s">
        <v>3401</v>
      </c>
      <c r="K1315" s="538">
        <v>4</v>
      </c>
      <c r="L1315" s="539">
        <v>12</v>
      </c>
      <c r="M1315" s="448">
        <v>120298.61</v>
      </c>
      <c r="N1315" s="538">
        <v>4</v>
      </c>
      <c r="O1315" s="539">
        <v>6</v>
      </c>
      <c r="P1315" s="449">
        <v>59978.47</v>
      </c>
    </row>
    <row r="1316" spans="1:16" ht="45" x14ac:dyDescent="0.2">
      <c r="A1316" s="446" t="s">
        <v>3130</v>
      </c>
      <c r="B1316" s="456" t="s">
        <v>3174</v>
      </c>
      <c r="C1316" s="447" t="s">
        <v>111</v>
      </c>
      <c r="D1316" s="452" t="s">
        <v>3402</v>
      </c>
      <c r="E1316" s="453">
        <v>8600</v>
      </c>
      <c r="F1316" s="636" t="s">
        <v>3403</v>
      </c>
      <c r="G1316" s="454" t="s">
        <v>3404</v>
      </c>
      <c r="H1316" s="455" t="s">
        <v>3405</v>
      </c>
      <c r="I1316" s="450" t="s">
        <v>3144</v>
      </c>
      <c r="J1316" s="455" t="s">
        <v>3405</v>
      </c>
      <c r="K1316" s="538">
        <v>1</v>
      </c>
      <c r="L1316" s="539">
        <v>2</v>
      </c>
      <c r="M1316" s="448">
        <v>13742.08</v>
      </c>
      <c r="N1316" s="538">
        <v>5</v>
      </c>
      <c r="O1316" s="539">
        <v>6</v>
      </c>
      <c r="P1316" s="449">
        <v>51263.17</v>
      </c>
    </row>
    <row r="1317" spans="1:16" ht="33.75" x14ac:dyDescent="0.2">
      <c r="A1317" s="446" t="s">
        <v>3130</v>
      </c>
      <c r="B1317" s="447" t="s">
        <v>3136</v>
      </c>
      <c r="C1317" s="447" t="s">
        <v>111</v>
      </c>
      <c r="D1317" s="450" t="s">
        <v>3406</v>
      </c>
      <c r="E1317" s="458">
        <v>8000</v>
      </c>
      <c r="F1317" s="447" t="s">
        <v>3407</v>
      </c>
      <c r="G1317" s="450" t="s">
        <v>3408</v>
      </c>
      <c r="H1317" s="450" t="s">
        <v>3409</v>
      </c>
      <c r="I1317" s="450" t="s">
        <v>3144</v>
      </c>
      <c r="J1317" s="450" t="s">
        <v>3409</v>
      </c>
      <c r="K1317" s="538">
        <v>4</v>
      </c>
      <c r="L1317" s="539">
        <v>12</v>
      </c>
      <c r="M1317" s="448">
        <v>96256.11</v>
      </c>
      <c r="N1317" s="538">
        <v>4</v>
      </c>
      <c r="O1317" s="539">
        <v>6</v>
      </c>
      <c r="P1317" s="449">
        <v>48000</v>
      </c>
    </row>
    <row r="1318" spans="1:16" ht="22.5" x14ac:dyDescent="0.2">
      <c r="A1318" s="446" t="s">
        <v>3130</v>
      </c>
      <c r="B1318" s="447" t="s">
        <v>3136</v>
      </c>
      <c r="C1318" s="447" t="s">
        <v>111</v>
      </c>
      <c r="D1318" s="450" t="s">
        <v>3410</v>
      </c>
      <c r="E1318" s="458">
        <v>8000</v>
      </c>
      <c r="F1318" s="447" t="s">
        <v>3411</v>
      </c>
      <c r="G1318" s="450" t="s">
        <v>3412</v>
      </c>
      <c r="H1318" s="450" t="s">
        <v>3413</v>
      </c>
      <c r="I1318" s="450" t="s">
        <v>3414</v>
      </c>
      <c r="J1318" s="450" t="s">
        <v>3413</v>
      </c>
      <c r="K1318" s="538">
        <v>4</v>
      </c>
      <c r="L1318" s="539">
        <v>12</v>
      </c>
      <c r="M1318" s="448">
        <v>96300</v>
      </c>
      <c r="N1318" s="538">
        <v>5</v>
      </c>
      <c r="O1318" s="539">
        <v>6</v>
      </c>
      <c r="P1318" s="449">
        <v>48000</v>
      </c>
    </row>
    <row r="1319" spans="1:16" ht="33.75" x14ac:dyDescent="0.2">
      <c r="A1319" s="446" t="s">
        <v>3130</v>
      </c>
      <c r="B1319" s="447" t="s">
        <v>2056</v>
      </c>
      <c r="C1319" s="447" t="s">
        <v>111</v>
      </c>
      <c r="D1319" s="450" t="s">
        <v>3415</v>
      </c>
      <c r="E1319" s="458">
        <v>3500</v>
      </c>
      <c r="F1319" s="447" t="s">
        <v>3416</v>
      </c>
      <c r="G1319" s="450" t="s">
        <v>3417</v>
      </c>
      <c r="H1319" s="450" t="s">
        <v>3134</v>
      </c>
      <c r="I1319" s="450" t="s">
        <v>3144</v>
      </c>
      <c r="J1319" s="450" t="s">
        <v>3134</v>
      </c>
      <c r="K1319" s="538">
        <v>4</v>
      </c>
      <c r="L1319" s="539">
        <v>12</v>
      </c>
      <c r="M1319" s="448">
        <v>42298.3</v>
      </c>
      <c r="N1319" s="538">
        <v>4</v>
      </c>
      <c r="O1319" s="539">
        <v>6</v>
      </c>
      <c r="P1319" s="449">
        <v>20999.760000000002</v>
      </c>
    </row>
    <row r="1320" spans="1:16" ht="22.5" x14ac:dyDescent="0.2">
      <c r="A1320" s="446" t="s">
        <v>3130</v>
      </c>
      <c r="B1320" s="447" t="s">
        <v>3136</v>
      </c>
      <c r="C1320" s="447" t="s">
        <v>111</v>
      </c>
      <c r="D1320" s="450" t="s">
        <v>3418</v>
      </c>
      <c r="E1320" s="458">
        <v>3500</v>
      </c>
      <c r="F1320" s="447" t="s">
        <v>3419</v>
      </c>
      <c r="G1320" s="450" t="s">
        <v>3420</v>
      </c>
      <c r="H1320" s="450" t="s">
        <v>3134</v>
      </c>
      <c r="I1320" s="450" t="s">
        <v>3144</v>
      </c>
      <c r="J1320" s="450" t="s">
        <v>3134</v>
      </c>
      <c r="K1320" s="538">
        <v>3</v>
      </c>
      <c r="L1320" s="539">
        <v>7</v>
      </c>
      <c r="M1320" s="448">
        <v>24820.210000000003</v>
      </c>
      <c r="N1320" s="538">
        <v>4</v>
      </c>
      <c r="O1320" s="539">
        <v>6</v>
      </c>
      <c r="P1320" s="449">
        <v>20749.41</v>
      </c>
    </row>
    <row r="1321" spans="1:16" ht="33.75" x14ac:dyDescent="0.2">
      <c r="A1321" s="446" t="s">
        <v>3130</v>
      </c>
      <c r="B1321" s="456" t="s">
        <v>3174</v>
      </c>
      <c r="C1321" s="447" t="s">
        <v>111</v>
      </c>
      <c r="D1321" s="452" t="s">
        <v>3421</v>
      </c>
      <c r="E1321" s="453">
        <v>8000</v>
      </c>
      <c r="F1321" s="636" t="s">
        <v>3422</v>
      </c>
      <c r="G1321" s="454" t="s">
        <v>3423</v>
      </c>
      <c r="H1321" s="455" t="s">
        <v>3424</v>
      </c>
      <c r="I1321" s="450" t="s">
        <v>3425</v>
      </c>
      <c r="J1321" s="455" t="s">
        <v>3424</v>
      </c>
      <c r="K1321" s="538">
        <v>1</v>
      </c>
      <c r="L1321" s="539">
        <v>2</v>
      </c>
      <c r="M1321" s="448">
        <v>17600.02</v>
      </c>
      <c r="N1321" s="538">
        <v>1</v>
      </c>
      <c r="O1321" s="539">
        <v>2</v>
      </c>
      <c r="P1321" s="449">
        <v>15921.11</v>
      </c>
    </row>
    <row r="1322" spans="1:16" ht="33.75" x14ac:dyDescent="0.2">
      <c r="A1322" s="446" t="s">
        <v>3130</v>
      </c>
      <c r="B1322" s="447" t="s">
        <v>3136</v>
      </c>
      <c r="C1322" s="447" t="s">
        <v>111</v>
      </c>
      <c r="D1322" s="450" t="s">
        <v>3426</v>
      </c>
      <c r="E1322" s="458">
        <v>10000</v>
      </c>
      <c r="F1322" s="636" t="s">
        <v>3427</v>
      </c>
      <c r="G1322" s="450" t="s">
        <v>3428</v>
      </c>
      <c r="H1322" s="450" t="s">
        <v>857</v>
      </c>
      <c r="I1322" s="450" t="s">
        <v>3144</v>
      </c>
      <c r="J1322" s="450" t="s">
        <v>857</v>
      </c>
      <c r="K1322" s="538">
        <v>4</v>
      </c>
      <c r="L1322" s="539">
        <v>12</v>
      </c>
      <c r="M1322" s="448">
        <v>120300</v>
      </c>
      <c r="N1322" s="538">
        <v>4</v>
      </c>
      <c r="O1322" s="539">
        <v>6</v>
      </c>
      <c r="P1322" s="449">
        <v>60000</v>
      </c>
    </row>
    <row r="1323" spans="1:16" ht="22.5" x14ac:dyDescent="0.2">
      <c r="A1323" s="446" t="s">
        <v>3130</v>
      </c>
      <c r="B1323" s="447" t="s">
        <v>3136</v>
      </c>
      <c r="C1323" s="447" t="s">
        <v>111</v>
      </c>
      <c r="D1323" s="450" t="s">
        <v>3429</v>
      </c>
      <c r="E1323" s="458">
        <v>1600</v>
      </c>
      <c r="F1323" s="636" t="s">
        <v>3430</v>
      </c>
      <c r="G1323" s="450" t="s">
        <v>3431</v>
      </c>
      <c r="H1323" s="450" t="s">
        <v>3140</v>
      </c>
      <c r="I1323" s="450" t="s">
        <v>3191</v>
      </c>
      <c r="J1323" s="450" t="s">
        <v>989</v>
      </c>
      <c r="K1323" s="538">
        <v>4</v>
      </c>
      <c r="L1323" s="539">
        <v>12</v>
      </c>
      <c r="M1323" s="448">
        <v>19283.899999999998</v>
      </c>
      <c r="N1323" s="538">
        <v>4</v>
      </c>
      <c r="O1323" s="539">
        <v>6</v>
      </c>
      <c r="P1323" s="449">
        <v>9531</v>
      </c>
    </row>
    <row r="1324" spans="1:16" ht="22.5" x14ac:dyDescent="0.2">
      <c r="A1324" s="446" t="s">
        <v>3130</v>
      </c>
      <c r="B1324" s="447" t="s">
        <v>2056</v>
      </c>
      <c r="C1324" s="447" t="s">
        <v>111</v>
      </c>
      <c r="D1324" s="450" t="s">
        <v>3432</v>
      </c>
      <c r="E1324" s="458">
        <v>1500</v>
      </c>
      <c r="F1324" s="636" t="s">
        <v>3433</v>
      </c>
      <c r="G1324" s="450" t="s">
        <v>3434</v>
      </c>
      <c r="H1324" s="450" t="s">
        <v>3370</v>
      </c>
      <c r="I1324" s="450" t="s">
        <v>3435</v>
      </c>
      <c r="J1324" s="450" t="s">
        <v>3370</v>
      </c>
      <c r="K1324" s="538">
        <v>4</v>
      </c>
      <c r="L1324" s="539">
        <v>12</v>
      </c>
      <c r="M1324" s="448">
        <v>16691.5</v>
      </c>
      <c r="N1324" s="538"/>
      <c r="O1324" s="539"/>
      <c r="P1324" s="449">
        <v>0</v>
      </c>
    </row>
    <row r="1325" spans="1:16" ht="33.75" x14ac:dyDescent="0.2">
      <c r="A1325" s="446" t="s">
        <v>3130</v>
      </c>
      <c r="B1325" s="451" t="s">
        <v>3436</v>
      </c>
      <c r="C1325" s="447" t="s">
        <v>111</v>
      </c>
      <c r="D1325" s="452" t="s">
        <v>3437</v>
      </c>
      <c r="E1325" s="453">
        <v>2000</v>
      </c>
      <c r="F1325" s="636" t="s">
        <v>3433</v>
      </c>
      <c r="G1325" s="454" t="s">
        <v>3434</v>
      </c>
      <c r="H1325" s="450" t="s">
        <v>3370</v>
      </c>
      <c r="I1325" s="450" t="s">
        <v>3435</v>
      </c>
      <c r="J1325" s="450" t="s">
        <v>3370</v>
      </c>
      <c r="K1325" s="538"/>
      <c r="L1325" s="539"/>
      <c r="M1325" s="448">
        <v>0</v>
      </c>
      <c r="N1325" s="538">
        <v>4</v>
      </c>
      <c r="O1325" s="539">
        <v>6</v>
      </c>
      <c r="P1325" s="449">
        <v>12000</v>
      </c>
    </row>
    <row r="1326" spans="1:16" ht="22.5" x14ac:dyDescent="0.2">
      <c r="A1326" s="446" t="s">
        <v>3130</v>
      </c>
      <c r="B1326" s="447" t="s">
        <v>2056</v>
      </c>
      <c r="C1326" s="447" t="s">
        <v>111</v>
      </c>
      <c r="D1326" s="450" t="s">
        <v>3438</v>
      </c>
      <c r="E1326" s="458">
        <v>3500</v>
      </c>
      <c r="F1326" s="636" t="s">
        <v>3439</v>
      </c>
      <c r="G1326" s="450" t="s">
        <v>3440</v>
      </c>
      <c r="H1326" s="450" t="s">
        <v>3134</v>
      </c>
      <c r="I1326" s="450" t="s">
        <v>3144</v>
      </c>
      <c r="J1326" s="450" t="s">
        <v>3134</v>
      </c>
      <c r="K1326" s="538">
        <v>2</v>
      </c>
      <c r="L1326" s="539">
        <v>4</v>
      </c>
      <c r="M1326" s="448">
        <v>13959.17</v>
      </c>
      <c r="N1326" s="538"/>
      <c r="O1326" s="539"/>
      <c r="P1326" s="449">
        <v>0</v>
      </c>
    </row>
    <row r="1327" spans="1:16" x14ac:dyDescent="0.2">
      <c r="A1327" s="446" t="s">
        <v>3130</v>
      </c>
      <c r="B1327" s="447" t="s">
        <v>3136</v>
      </c>
      <c r="C1327" s="447" t="s">
        <v>111</v>
      </c>
      <c r="D1327" s="450" t="s">
        <v>3441</v>
      </c>
      <c r="E1327" s="458">
        <v>8000</v>
      </c>
      <c r="F1327" s="636" t="s">
        <v>3442</v>
      </c>
      <c r="G1327" s="450" t="s">
        <v>3443</v>
      </c>
      <c r="H1327" s="450" t="s">
        <v>712</v>
      </c>
      <c r="I1327" s="450" t="s">
        <v>3144</v>
      </c>
      <c r="J1327" s="450" t="s">
        <v>712</v>
      </c>
      <c r="K1327" s="538">
        <v>3</v>
      </c>
      <c r="L1327" s="539">
        <v>8</v>
      </c>
      <c r="M1327" s="448">
        <v>54421.119999999995</v>
      </c>
      <c r="N1327" s="538">
        <v>4</v>
      </c>
      <c r="O1327" s="539">
        <v>6</v>
      </c>
      <c r="P1327" s="449">
        <v>48000</v>
      </c>
    </row>
    <row r="1328" spans="1:16" x14ac:dyDescent="0.2">
      <c r="A1328" s="446" t="s">
        <v>3130</v>
      </c>
      <c r="B1328" s="451" t="s">
        <v>3136</v>
      </c>
      <c r="C1328" s="447" t="s">
        <v>111</v>
      </c>
      <c r="D1328" s="452" t="s">
        <v>3444</v>
      </c>
      <c r="E1328" s="453">
        <v>6000</v>
      </c>
      <c r="F1328" s="636" t="s">
        <v>3445</v>
      </c>
      <c r="G1328" s="454" t="s">
        <v>3446</v>
      </c>
      <c r="H1328" s="455" t="s">
        <v>703</v>
      </c>
      <c r="I1328" s="450" t="s">
        <v>3144</v>
      </c>
      <c r="J1328" s="455" t="s">
        <v>703</v>
      </c>
      <c r="K1328" s="538"/>
      <c r="L1328" s="539"/>
      <c r="M1328" s="448">
        <v>0</v>
      </c>
      <c r="N1328" s="538">
        <v>4</v>
      </c>
      <c r="O1328" s="539">
        <v>6</v>
      </c>
      <c r="P1328" s="449">
        <v>36000</v>
      </c>
    </row>
    <row r="1329" spans="1:16" ht="22.5" x14ac:dyDescent="0.2">
      <c r="A1329" s="446" t="s">
        <v>3130</v>
      </c>
      <c r="B1329" s="456" t="s">
        <v>3174</v>
      </c>
      <c r="C1329" s="447" t="s">
        <v>111</v>
      </c>
      <c r="D1329" s="452" t="s">
        <v>3447</v>
      </c>
      <c r="E1329" s="453">
        <v>3800</v>
      </c>
      <c r="F1329" s="636" t="s">
        <v>3448</v>
      </c>
      <c r="G1329" s="454" t="s">
        <v>3449</v>
      </c>
      <c r="H1329" s="450" t="s">
        <v>3140</v>
      </c>
      <c r="I1329" s="450" t="s">
        <v>3326</v>
      </c>
      <c r="J1329" s="455" t="s">
        <v>787</v>
      </c>
      <c r="K1329" s="538">
        <v>1</v>
      </c>
      <c r="L1329" s="539">
        <v>1</v>
      </c>
      <c r="M1329" s="448">
        <v>4180.01</v>
      </c>
      <c r="N1329" s="538">
        <v>5</v>
      </c>
      <c r="O1329" s="539">
        <v>6</v>
      </c>
      <c r="P1329" s="449">
        <v>22673.33</v>
      </c>
    </row>
    <row r="1330" spans="1:16" x14ac:dyDescent="0.2">
      <c r="A1330" s="446" t="s">
        <v>3130</v>
      </c>
      <c r="B1330" s="447" t="s">
        <v>3136</v>
      </c>
      <c r="C1330" s="447" t="s">
        <v>111</v>
      </c>
      <c r="D1330" s="450" t="s">
        <v>712</v>
      </c>
      <c r="E1330" s="458">
        <v>10000</v>
      </c>
      <c r="F1330" s="636" t="s">
        <v>3450</v>
      </c>
      <c r="G1330" s="450" t="s">
        <v>3451</v>
      </c>
      <c r="H1330" s="450" t="s">
        <v>712</v>
      </c>
      <c r="I1330" s="450" t="s">
        <v>3144</v>
      </c>
      <c r="J1330" s="450" t="s">
        <v>712</v>
      </c>
      <c r="K1330" s="538">
        <v>1</v>
      </c>
      <c r="L1330" s="539">
        <v>3</v>
      </c>
      <c r="M1330" s="448">
        <v>29479.17</v>
      </c>
      <c r="N1330" s="538"/>
      <c r="O1330" s="539"/>
      <c r="P1330" s="449">
        <v>0</v>
      </c>
    </row>
    <row r="1331" spans="1:16" ht="22.5" x14ac:dyDescent="0.2">
      <c r="A1331" s="446" t="s">
        <v>3130</v>
      </c>
      <c r="B1331" s="447" t="s">
        <v>3136</v>
      </c>
      <c r="C1331" s="447" t="s">
        <v>111</v>
      </c>
      <c r="D1331" s="450" t="s">
        <v>3452</v>
      </c>
      <c r="E1331" s="458">
        <v>8700</v>
      </c>
      <c r="F1331" s="636" t="s">
        <v>3453</v>
      </c>
      <c r="G1331" s="450" t="s">
        <v>3454</v>
      </c>
      <c r="H1331" s="450" t="s">
        <v>3262</v>
      </c>
      <c r="I1331" s="450" t="s">
        <v>3144</v>
      </c>
      <c r="J1331" s="450" t="s">
        <v>3262</v>
      </c>
      <c r="K1331" s="538">
        <v>4</v>
      </c>
      <c r="L1331" s="539">
        <v>12</v>
      </c>
      <c r="M1331" s="448">
        <v>102291.79999999999</v>
      </c>
      <c r="N1331" s="538">
        <v>4</v>
      </c>
      <c r="O1331" s="539">
        <v>6</v>
      </c>
      <c r="P1331" s="449">
        <v>51697.340000000004</v>
      </c>
    </row>
    <row r="1332" spans="1:16" ht="22.5" x14ac:dyDescent="0.2">
      <c r="A1332" s="446" t="s">
        <v>3130</v>
      </c>
      <c r="B1332" s="447" t="s">
        <v>3136</v>
      </c>
      <c r="C1332" s="447" t="s">
        <v>111</v>
      </c>
      <c r="D1332" s="450" t="s">
        <v>3455</v>
      </c>
      <c r="E1332" s="458">
        <v>8000</v>
      </c>
      <c r="F1332" s="636" t="s">
        <v>3456</v>
      </c>
      <c r="G1332" s="450" t="s">
        <v>3457</v>
      </c>
      <c r="H1332" s="450" t="s">
        <v>857</v>
      </c>
      <c r="I1332" s="450" t="s">
        <v>2860</v>
      </c>
      <c r="J1332" s="450" t="s">
        <v>857</v>
      </c>
      <c r="K1332" s="538">
        <v>4</v>
      </c>
      <c r="L1332" s="539">
        <v>12</v>
      </c>
      <c r="M1332" s="448">
        <v>93100.7</v>
      </c>
      <c r="N1332" s="538">
        <v>4</v>
      </c>
      <c r="O1332" s="539">
        <v>6</v>
      </c>
      <c r="P1332" s="449">
        <v>47477.229999999996</v>
      </c>
    </row>
    <row r="1333" spans="1:16" ht="22.5" x14ac:dyDescent="0.2">
      <c r="A1333" s="446" t="s">
        <v>3130</v>
      </c>
      <c r="B1333" s="447" t="s">
        <v>3136</v>
      </c>
      <c r="C1333" s="447" t="s">
        <v>111</v>
      </c>
      <c r="D1333" s="450" t="s">
        <v>3458</v>
      </c>
      <c r="E1333" s="458">
        <v>10000</v>
      </c>
      <c r="F1333" s="636" t="s">
        <v>3459</v>
      </c>
      <c r="G1333" s="450" t="s">
        <v>3460</v>
      </c>
      <c r="H1333" s="450" t="s">
        <v>1057</v>
      </c>
      <c r="I1333" s="450" t="s">
        <v>2860</v>
      </c>
      <c r="J1333" s="450" t="s">
        <v>1057</v>
      </c>
      <c r="K1333" s="538">
        <v>4</v>
      </c>
      <c r="L1333" s="539">
        <v>12</v>
      </c>
      <c r="M1333" s="448">
        <v>117458.6</v>
      </c>
      <c r="N1333" s="538">
        <v>4</v>
      </c>
      <c r="O1333" s="539">
        <v>6</v>
      </c>
      <c r="P1333" s="449">
        <v>59711.11</v>
      </c>
    </row>
    <row r="1334" spans="1:16" ht="22.5" x14ac:dyDescent="0.2">
      <c r="A1334" s="446" t="s">
        <v>3130</v>
      </c>
      <c r="B1334" s="447" t="s">
        <v>2056</v>
      </c>
      <c r="C1334" s="447" t="s">
        <v>111</v>
      </c>
      <c r="D1334" s="450" t="s">
        <v>3461</v>
      </c>
      <c r="E1334" s="458">
        <v>4500</v>
      </c>
      <c r="F1334" s="636" t="s">
        <v>3462</v>
      </c>
      <c r="G1334" s="450" t="s">
        <v>3463</v>
      </c>
      <c r="H1334" s="450" t="s">
        <v>2622</v>
      </c>
      <c r="I1334" s="450" t="s">
        <v>3144</v>
      </c>
      <c r="J1334" s="450" t="s">
        <v>2622</v>
      </c>
      <c r="K1334" s="538">
        <v>4</v>
      </c>
      <c r="L1334" s="539">
        <v>12</v>
      </c>
      <c r="M1334" s="448">
        <v>53982.499999999993</v>
      </c>
      <c r="N1334" s="538">
        <v>4</v>
      </c>
      <c r="O1334" s="539">
        <v>6</v>
      </c>
      <c r="P1334" s="449">
        <v>26948.13</v>
      </c>
    </row>
    <row r="1335" spans="1:16" ht="33.75" x14ac:dyDescent="0.2">
      <c r="A1335" s="446" t="s">
        <v>3130</v>
      </c>
      <c r="B1335" s="447" t="s">
        <v>3136</v>
      </c>
      <c r="C1335" s="447" t="s">
        <v>111</v>
      </c>
      <c r="D1335" s="450" t="s">
        <v>3231</v>
      </c>
      <c r="E1335" s="458">
        <v>10000</v>
      </c>
      <c r="F1335" s="636" t="s">
        <v>3464</v>
      </c>
      <c r="G1335" s="450" t="s">
        <v>3465</v>
      </c>
      <c r="H1335" s="450" t="s">
        <v>712</v>
      </c>
      <c r="I1335" s="450" t="s">
        <v>3144</v>
      </c>
      <c r="J1335" s="450" t="s">
        <v>712</v>
      </c>
      <c r="K1335" s="538">
        <v>3</v>
      </c>
      <c r="L1335" s="539">
        <v>12</v>
      </c>
      <c r="M1335" s="448">
        <v>119966.67</v>
      </c>
      <c r="N1335" s="538">
        <v>4</v>
      </c>
      <c r="O1335" s="539">
        <v>6</v>
      </c>
      <c r="P1335" s="449">
        <v>60000</v>
      </c>
    </row>
    <row r="1336" spans="1:16" ht="33.75" x14ac:dyDescent="0.2">
      <c r="A1336" s="446" t="s">
        <v>3130</v>
      </c>
      <c r="B1336" s="447" t="s">
        <v>3136</v>
      </c>
      <c r="C1336" s="447" t="s">
        <v>111</v>
      </c>
      <c r="D1336" s="450" t="s">
        <v>3466</v>
      </c>
      <c r="E1336" s="458">
        <v>9000</v>
      </c>
      <c r="F1336" s="636" t="s">
        <v>3467</v>
      </c>
      <c r="G1336" s="450" t="s">
        <v>3468</v>
      </c>
      <c r="H1336" s="450" t="s">
        <v>3134</v>
      </c>
      <c r="I1336" s="450" t="s">
        <v>2860</v>
      </c>
      <c r="J1336" s="450" t="s">
        <v>3134</v>
      </c>
      <c r="K1336" s="538">
        <v>4</v>
      </c>
      <c r="L1336" s="539">
        <v>9</v>
      </c>
      <c r="M1336" s="448">
        <v>81183.75</v>
      </c>
      <c r="N1336" s="538"/>
      <c r="O1336" s="539"/>
      <c r="P1336" s="449">
        <v>0</v>
      </c>
    </row>
    <row r="1337" spans="1:16" ht="33.75" x14ac:dyDescent="0.2">
      <c r="A1337" s="446" t="s">
        <v>3130</v>
      </c>
      <c r="B1337" s="451" t="s">
        <v>3136</v>
      </c>
      <c r="C1337" s="447" t="s">
        <v>111</v>
      </c>
      <c r="D1337" s="452" t="s">
        <v>3469</v>
      </c>
      <c r="E1337" s="453">
        <v>9000</v>
      </c>
      <c r="F1337" s="636" t="s">
        <v>3467</v>
      </c>
      <c r="G1337" s="454" t="s">
        <v>3468</v>
      </c>
      <c r="H1337" s="450" t="s">
        <v>3134</v>
      </c>
      <c r="I1337" s="450" t="s">
        <v>2860</v>
      </c>
      <c r="J1337" s="450" t="s">
        <v>3134</v>
      </c>
      <c r="K1337" s="538">
        <v>1</v>
      </c>
      <c r="L1337" s="539">
        <v>1</v>
      </c>
      <c r="M1337" s="448">
        <v>8100</v>
      </c>
      <c r="N1337" s="538">
        <v>4</v>
      </c>
      <c r="O1337" s="539">
        <v>6</v>
      </c>
      <c r="P1337" s="449">
        <v>54000</v>
      </c>
    </row>
    <row r="1338" spans="1:16" ht="33.75" x14ac:dyDescent="0.2">
      <c r="A1338" s="446" t="s">
        <v>3130</v>
      </c>
      <c r="B1338" s="447" t="s">
        <v>3136</v>
      </c>
      <c r="C1338" s="447" t="s">
        <v>111</v>
      </c>
      <c r="D1338" s="450" t="s">
        <v>3470</v>
      </c>
      <c r="E1338" s="458">
        <v>5000</v>
      </c>
      <c r="F1338" s="636" t="s">
        <v>3471</v>
      </c>
      <c r="G1338" s="450" t="s">
        <v>3472</v>
      </c>
      <c r="H1338" s="450" t="s">
        <v>712</v>
      </c>
      <c r="I1338" s="450" t="s">
        <v>3144</v>
      </c>
      <c r="J1338" s="450" t="s">
        <v>712</v>
      </c>
      <c r="K1338" s="538">
        <v>4</v>
      </c>
      <c r="L1338" s="539">
        <v>12</v>
      </c>
      <c r="M1338" s="448">
        <v>58992.36</v>
      </c>
      <c r="N1338" s="538">
        <v>4</v>
      </c>
      <c r="O1338" s="539">
        <v>6</v>
      </c>
      <c r="P1338" s="449">
        <v>29685.41</v>
      </c>
    </row>
    <row r="1339" spans="1:16" ht="22.5" x14ac:dyDescent="0.2">
      <c r="A1339" s="446" t="s">
        <v>3130</v>
      </c>
      <c r="B1339" s="447" t="s">
        <v>3136</v>
      </c>
      <c r="C1339" s="447" t="s">
        <v>111</v>
      </c>
      <c r="D1339" s="450" t="s">
        <v>3473</v>
      </c>
      <c r="E1339" s="458">
        <v>7000</v>
      </c>
      <c r="F1339" s="636" t="s">
        <v>3474</v>
      </c>
      <c r="G1339" s="450" t="s">
        <v>3475</v>
      </c>
      <c r="H1339" s="450" t="s">
        <v>3262</v>
      </c>
      <c r="I1339" s="450" t="s">
        <v>3144</v>
      </c>
      <c r="J1339" s="450" t="s">
        <v>3262</v>
      </c>
      <c r="K1339" s="538">
        <v>4</v>
      </c>
      <c r="L1339" s="539">
        <v>12</v>
      </c>
      <c r="M1339" s="448">
        <v>83317.070000000007</v>
      </c>
      <c r="N1339" s="538">
        <v>4</v>
      </c>
      <c r="O1339" s="539">
        <v>6</v>
      </c>
      <c r="P1339" s="449">
        <v>41672.85</v>
      </c>
    </row>
    <row r="1340" spans="1:16" ht="22.5" x14ac:dyDescent="0.2">
      <c r="A1340" s="446" t="s">
        <v>3130</v>
      </c>
      <c r="B1340" s="447" t="s">
        <v>3136</v>
      </c>
      <c r="C1340" s="447" t="s">
        <v>111</v>
      </c>
      <c r="D1340" s="450" t="s">
        <v>3476</v>
      </c>
      <c r="E1340" s="458">
        <v>3800</v>
      </c>
      <c r="F1340" s="636" t="s">
        <v>3477</v>
      </c>
      <c r="G1340" s="450" t="s">
        <v>3478</v>
      </c>
      <c r="H1340" s="450" t="s">
        <v>3140</v>
      </c>
      <c r="I1340" s="450" t="s">
        <v>3191</v>
      </c>
      <c r="J1340" s="450" t="s">
        <v>3156</v>
      </c>
      <c r="K1340" s="538">
        <v>2</v>
      </c>
      <c r="L1340" s="539">
        <v>9</v>
      </c>
      <c r="M1340" s="448">
        <v>34833.08</v>
      </c>
      <c r="N1340" s="538"/>
      <c r="O1340" s="539"/>
      <c r="P1340" s="449">
        <v>0</v>
      </c>
    </row>
    <row r="1341" spans="1:16" ht="33.75" x14ac:dyDescent="0.2">
      <c r="A1341" s="446" t="s">
        <v>3130</v>
      </c>
      <c r="B1341" s="447" t="s">
        <v>3136</v>
      </c>
      <c r="C1341" s="447" t="s">
        <v>111</v>
      </c>
      <c r="D1341" s="450" t="s">
        <v>3479</v>
      </c>
      <c r="E1341" s="458">
        <v>10000</v>
      </c>
      <c r="F1341" s="636" t="s">
        <v>3480</v>
      </c>
      <c r="G1341" s="450" t="s">
        <v>3481</v>
      </c>
      <c r="H1341" s="450" t="s">
        <v>3134</v>
      </c>
      <c r="I1341" s="450" t="s">
        <v>3144</v>
      </c>
      <c r="J1341" s="450" t="s">
        <v>3134</v>
      </c>
      <c r="K1341" s="538">
        <v>4</v>
      </c>
      <c r="L1341" s="539">
        <v>12</v>
      </c>
      <c r="M1341" s="448">
        <v>119740.28</v>
      </c>
      <c r="N1341" s="538">
        <v>4</v>
      </c>
      <c r="O1341" s="539">
        <v>6</v>
      </c>
      <c r="P1341" s="449">
        <v>60082.63</v>
      </c>
    </row>
    <row r="1342" spans="1:16" x14ac:dyDescent="0.2">
      <c r="A1342" s="446" t="s">
        <v>3130</v>
      </c>
      <c r="B1342" s="447" t="s">
        <v>3136</v>
      </c>
      <c r="C1342" s="447" t="s">
        <v>111</v>
      </c>
      <c r="D1342" s="450" t="s">
        <v>3482</v>
      </c>
      <c r="E1342" s="458">
        <v>8000</v>
      </c>
      <c r="F1342" s="636" t="s">
        <v>3483</v>
      </c>
      <c r="G1342" s="450" t="s">
        <v>3484</v>
      </c>
      <c r="H1342" s="450" t="s">
        <v>712</v>
      </c>
      <c r="I1342" s="450" t="s">
        <v>3144</v>
      </c>
      <c r="J1342" s="450" t="s">
        <v>712</v>
      </c>
      <c r="K1342" s="538">
        <v>1</v>
      </c>
      <c r="L1342" s="539">
        <v>1</v>
      </c>
      <c r="M1342" s="448">
        <v>4558.34</v>
      </c>
      <c r="N1342" s="538"/>
      <c r="O1342" s="539"/>
      <c r="P1342" s="449">
        <v>0</v>
      </c>
    </row>
    <row r="1343" spans="1:16" ht="22.5" x14ac:dyDescent="0.2">
      <c r="A1343" s="446" t="s">
        <v>3130</v>
      </c>
      <c r="B1343" s="456" t="s">
        <v>3174</v>
      </c>
      <c r="C1343" s="447" t="s">
        <v>111</v>
      </c>
      <c r="D1343" s="452" t="s">
        <v>3485</v>
      </c>
      <c r="E1343" s="453">
        <v>10000</v>
      </c>
      <c r="F1343" s="636" t="s">
        <v>3483</v>
      </c>
      <c r="G1343" s="454" t="s">
        <v>3484</v>
      </c>
      <c r="H1343" s="450" t="s">
        <v>712</v>
      </c>
      <c r="I1343" s="450" t="s">
        <v>3144</v>
      </c>
      <c r="J1343" s="450" t="s">
        <v>712</v>
      </c>
      <c r="K1343" s="538">
        <v>1</v>
      </c>
      <c r="L1343" s="539">
        <v>3</v>
      </c>
      <c r="M1343" s="448">
        <v>18939.580000000002</v>
      </c>
      <c r="N1343" s="538">
        <v>4</v>
      </c>
      <c r="O1343" s="539">
        <v>6</v>
      </c>
      <c r="P1343" s="449">
        <v>65093.05</v>
      </c>
    </row>
    <row r="1344" spans="1:16" ht="33.75" x14ac:dyDescent="0.2">
      <c r="A1344" s="446" t="s">
        <v>3130</v>
      </c>
      <c r="B1344" s="447" t="s">
        <v>2056</v>
      </c>
      <c r="C1344" s="447" t="s">
        <v>111</v>
      </c>
      <c r="D1344" s="450" t="s">
        <v>3415</v>
      </c>
      <c r="E1344" s="458">
        <v>3500</v>
      </c>
      <c r="F1344" s="636" t="s">
        <v>3486</v>
      </c>
      <c r="G1344" s="450" t="s">
        <v>3487</v>
      </c>
      <c r="H1344" s="450" t="s">
        <v>3134</v>
      </c>
      <c r="I1344" s="450" t="s">
        <v>3144</v>
      </c>
      <c r="J1344" s="450" t="s">
        <v>3134</v>
      </c>
      <c r="K1344" s="538">
        <v>4</v>
      </c>
      <c r="L1344" s="539">
        <v>10</v>
      </c>
      <c r="M1344" s="448">
        <v>35261.35</v>
      </c>
      <c r="N1344" s="538"/>
      <c r="O1344" s="539"/>
      <c r="P1344" s="449">
        <v>0</v>
      </c>
    </row>
    <row r="1345" spans="1:16" ht="45" x14ac:dyDescent="0.2">
      <c r="A1345" s="446" t="s">
        <v>3130</v>
      </c>
      <c r="B1345" s="447" t="s">
        <v>3136</v>
      </c>
      <c r="C1345" s="447" t="s">
        <v>111</v>
      </c>
      <c r="D1345" s="450" t="s">
        <v>3488</v>
      </c>
      <c r="E1345" s="458">
        <v>6000</v>
      </c>
      <c r="F1345" s="636" t="s">
        <v>3489</v>
      </c>
      <c r="G1345" s="450" t="s">
        <v>3490</v>
      </c>
      <c r="H1345" s="450" t="s">
        <v>3134</v>
      </c>
      <c r="I1345" s="450" t="s">
        <v>3491</v>
      </c>
      <c r="J1345" s="450" t="s">
        <v>3134</v>
      </c>
      <c r="K1345" s="538">
        <v>4</v>
      </c>
      <c r="L1345" s="539">
        <v>12</v>
      </c>
      <c r="M1345" s="448">
        <v>71855.839999999997</v>
      </c>
      <c r="N1345" s="538">
        <v>4</v>
      </c>
      <c r="O1345" s="539">
        <v>6</v>
      </c>
      <c r="P1345" s="449">
        <v>31027.25</v>
      </c>
    </row>
    <row r="1346" spans="1:16" ht="33.75" x14ac:dyDescent="0.2">
      <c r="A1346" s="446" t="s">
        <v>3130</v>
      </c>
      <c r="B1346" s="447" t="s">
        <v>2056</v>
      </c>
      <c r="C1346" s="447" t="s">
        <v>111</v>
      </c>
      <c r="D1346" s="450" t="s">
        <v>3492</v>
      </c>
      <c r="E1346" s="458">
        <v>3500</v>
      </c>
      <c r="F1346" s="636" t="s">
        <v>3493</v>
      </c>
      <c r="G1346" s="450" t="s">
        <v>3494</v>
      </c>
      <c r="H1346" s="450" t="s">
        <v>3134</v>
      </c>
      <c r="I1346" s="450" t="s">
        <v>3144</v>
      </c>
      <c r="J1346" s="450" t="s">
        <v>3134</v>
      </c>
      <c r="K1346" s="538">
        <v>2</v>
      </c>
      <c r="L1346" s="539">
        <v>4</v>
      </c>
      <c r="M1346" s="448">
        <v>11883.96</v>
      </c>
      <c r="N1346" s="538"/>
      <c r="O1346" s="539"/>
      <c r="P1346" s="449">
        <v>0</v>
      </c>
    </row>
    <row r="1347" spans="1:16" ht="22.5" x14ac:dyDescent="0.2">
      <c r="A1347" s="446" t="s">
        <v>3130</v>
      </c>
      <c r="B1347" s="447" t="s">
        <v>3136</v>
      </c>
      <c r="C1347" s="447" t="s">
        <v>111</v>
      </c>
      <c r="D1347" s="450" t="s">
        <v>3495</v>
      </c>
      <c r="E1347" s="458">
        <v>10000</v>
      </c>
      <c r="F1347" s="636" t="s">
        <v>3496</v>
      </c>
      <c r="G1347" s="450" t="s">
        <v>3497</v>
      </c>
      <c r="H1347" s="450" t="s">
        <v>3134</v>
      </c>
      <c r="I1347" s="450" t="s">
        <v>3144</v>
      </c>
      <c r="J1347" s="450" t="s">
        <v>3134</v>
      </c>
      <c r="K1347" s="538">
        <v>3</v>
      </c>
      <c r="L1347" s="539">
        <v>7</v>
      </c>
      <c r="M1347" s="448">
        <v>26959.729999999996</v>
      </c>
      <c r="N1347" s="538"/>
      <c r="O1347" s="539"/>
      <c r="P1347" s="449">
        <v>0</v>
      </c>
    </row>
    <row r="1348" spans="1:16" ht="33.75" x14ac:dyDescent="0.2">
      <c r="A1348" s="446" t="s">
        <v>3130</v>
      </c>
      <c r="B1348" s="447" t="s">
        <v>3136</v>
      </c>
      <c r="C1348" s="447" t="s">
        <v>111</v>
      </c>
      <c r="D1348" s="450" t="s">
        <v>3498</v>
      </c>
      <c r="E1348" s="458">
        <v>10000</v>
      </c>
      <c r="F1348" s="636" t="s">
        <v>3499</v>
      </c>
      <c r="G1348" s="450" t="s">
        <v>3500</v>
      </c>
      <c r="H1348" s="450" t="s">
        <v>3134</v>
      </c>
      <c r="I1348" s="450" t="s">
        <v>3501</v>
      </c>
      <c r="J1348" s="450" t="s">
        <v>3134</v>
      </c>
      <c r="K1348" s="538">
        <v>4</v>
      </c>
      <c r="L1348" s="539">
        <v>12</v>
      </c>
      <c r="M1348" s="448">
        <v>114950.39999999999</v>
      </c>
      <c r="N1348" s="538">
        <v>4</v>
      </c>
      <c r="O1348" s="539">
        <v>6</v>
      </c>
      <c r="P1348" s="449">
        <v>60000</v>
      </c>
    </row>
    <row r="1349" spans="1:16" ht="45" x14ac:dyDescent="0.2">
      <c r="A1349" s="446" t="s">
        <v>3130</v>
      </c>
      <c r="B1349" s="447" t="s">
        <v>3136</v>
      </c>
      <c r="C1349" s="447" t="s">
        <v>111</v>
      </c>
      <c r="D1349" s="450" t="s">
        <v>3502</v>
      </c>
      <c r="E1349" s="458">
        <v>7000</v>
      </c>
      <c r="F1349" s="636" t="s">
        <v>3503</v>
      </c>
      <c r="G1349" s="450" t="s">
        <v>3504</v>
      </c>
      <c r="H1349" s="450" t="s">
        <v>3140</v>
      </c>
      <c r="I1349" s="450" t="s">
        <v>3505</v>
      </c>
      <c r="J1349" s="450" t="s">
        <v>989</v>
      </c>
      <c r="K1349" s="538">
        <v>4</v>
      </c>
      <c r="L1349" s="539">
        <v>12</v>
      </c>
      <c r="M1349" s="448">
        <v>84282.010000000009</v>
      </c>
      <c r="N1349" s="538">
        <v>4</v>
      </c>
      <c r="O1349" s="539">
        <v>6</v>
      </c>
      <c r="P1349" s="449">
        <v>42000</v>
      </c>
    </row>
    <row r="1350" spans="1:16" ht="22.5" x14ac:dyDescent="0.2">
      <c r="A1350" s="446" t="s">
        <v>3130</v>
      </c>
      <c r="B1350" s="456" t="s">
        <v>3174</v>
      </c>
      <c r="C1350" s="447" t="s">
        <v>111</v>
      </c>
      <c r="D1350" s="452" t="s">
        <v>3145</v>
      </c>
      <c r="E1350" s="453">
        <v>2000</v>
      </c>
      <c r="F1350" s="636" t="s">
        <v>3506</v>
      </c>
      <c r="G1350" s="454" t="s">
        <v>3507</v>
      </c>
      <c r="H1350" s="455" t="s">
        <v>3508</v>
      </c>
      <c r="I1350" s="450" t="s">
        <v>3135</v>
      </c>
      <c r="J1350" s="455" t="s">
        <v>3508</v>
      </c>
      <c r="K1350" s="538">
        <v>1</v>
      </c>
      <c r="L1350" s="539">
        <v>2</v>
      </c>
      <c r="M1350" s="448">
        <v>4666.7</v>
      </c>
      <c r="N1350" s="538">
        <v>4</v>
      </c>
      <c r="O1350" s="539">
        <v>6</v>
      </c>
      <c r="P1350" s="449">
        <v>12000</v>
      </c>
    </row>
    <row r="1351" spans="1:16" ht="33.75" x14ac:dyDescent="0.2">
      <c r="A1351" s="446" t="s">
        <v>3130</v>
      </c>
      <c r="B1351" s="456" t="s">
        <v>3174</v>
      </c>
      <c r="C1351" s="447" t="s">
        <v>111</v>
      </c>
      <c r="D1351" s="452" t="s">
        <v>3509</v>
      </c>
      <c r="E1351" s="453">
        <v>2500</v>
      </c>
      <c r="F1351" s="636" t="s">
        <v>3510</v>
      </c>
      <c r="G1351" s="454" t="s">
        <v>3511</v>
      </c>
      <c r="H1351" s="450" t="s">
        <v>3140</v>
      </c>
      <c r="I1351" s="450" t="s">
        <v>3191</v>
      </c>
      <c r="J1351" s="455" t="s">
        <v>989</v>
      </c>
      <c r="K1351" s="538">
        <v>1</v>
      </c>
      <c r="L1351" s="539">
        <v>2</v>
      </c>
      <c r="M1351" s="448">
        <v>5833.3</v>
      </c>
      <c r="N1351" s="538">
        <v>4</v>
      </c>
      <c r="O1351" s="539">
        <v>6</v>
      </c>
      <c r="P1351" s="449">
        <v>15000</v>
      </c>
    </row>
    <row r="1352" spans="1:16" ht="33.75" x14ac:dyDescent="0.2">
      <c r="A1352" s="446" t="s">
        <v>3130</v>
      </c>
      <c r="B1352" s="447" t="s">
        <v>2056</v>
      </c>
      <c r="C1352" s="447" t="s">
        <v>111</v>
      </c>
      <c r="D1352" s="450" t="s">
        <v>3512</v>
      </c>
      <c r="E1352" s="458">
        <v>3500</v>
      </c>
      <c r="F1352" s="636" t="s">
        <v>3513</v>
      </c>
      <c r="G1352" s="450" t="s">
        <v>3514</v>
      </c>
      <c r="H1352" s="450" t="s">
        <v>3134</v>
      </c>
      <c r="I1352" s="450" t="s">
        <v>3191</v>
      </c>
      <c r="J1352" s="450" t="s">
        <v>3134</v>
      </c>
      <c r="K1352" s="538">
        <v>4</v>
      </c>
      <c r="L1352" s="539">
        <v>12</v>
      </c>
      <c r="M1352" s="448">
        <v>42200.109999999993</v>
      </c>
      <c r="N1352" s="538">
        <v>4</v>
      </c>
      <c r="O1352" s="539">
        <v>6</v>
      </c>
      <c r="P1352" s="449">
        <v>20933.400000000001</v>
      </c>
    </row>
    <row r="1353" spans="1:16" ht="22.5" x14ac:dyDescent="0.2">
      <c r="A1353" s="446" t="s">
        <v>3130</v>
      </c>
      <c r="B1353" s="447" t="s">
        <v>3136</v>
      </c>
      <c r="C1353" s="447" t="s">
        <v>111</v>
      </c>
      <c r="D1353" s="450" t="s">
        <v>3219</v>
      </c>
      <c r="E1353" s="458">
        <v>8000</v>
      </c>
      <c r="F1353" s="636" t="s">
        <v>3515</v>
      </c>
      <c r="G1353" s="450" t="s">
        <v>3516</v>
      </c>
      <c r="H1353" s="450" t="s">
        <v>3517</v>
      </c>
      <c r="I1353" s="450" t="s">
        <v>3144</v>
      </c>
      <c r="J1353" s="450" t="s">
        <v>3517</v>
      </c>
      <c r="K1353" s="538">
        <v>4</v>
      </c>
      <c r="L1353" s="539">
        <v>10</v>
      </c>
      <c r="M1353" s="448">
        <v>79221.66</v>
      </c>
      <c r="N1353" s="538"/>
      <c r="O1353" s="539"/>
      <c r="P1353" s="449">
        <v>0</v>
      </c>
    </row>
    <row r="1354" spans="1:16" ht="33.75" x14ac:dyDescent="0.2">
      <c r="A1354" s="446" t="s">
        <v>3130</v>
      </c>
      <c r="B1354" s="451" t="s">
        <v>3136</v>
      </c>
      <c r="C1354" s="447" t="s">
        <v>111</v>
      </c>
      <c r="D1354" s="452" t="s">
        <v>3518</v>
      </c>
      <c r="E1354" s="453">
        <v>10000</v>
      </c>
      <c r="F1354" s="636" t="s">
        <v>3515</v>
      </c>
      <c r="G1354" s="454" t="s">
        <v>3516</v>
      </c>
      <c r="H1354" s="450" t="s">
        <v>3517</v>
      </c>
      <c r="I1354" s="450" t="s">
        <v>3144</v>
      </c>
      <c r="J1354" s="450" t="s">
        <v>3517</v>
      </c>
      <c r="K1354" s="538">
        <v>1</v>
      </c>
      <c r="L1354" s="539">
        <v>2</v>
      </c>
      <c r="M1354" s="448">
        <v>23333.300000000003</v>
      </c>
      <c r="N1354" s="538">
        <v>4</v>
      </c>
      <c r="O1354" s="539">
        <v>6</v>
      </c>
      <c r="P1354" s="449">
        <v>60000</v>
      </c>
    </row>
    <row r="1355" spans="1:16" ht="33.75" x14ac:dyDescent="0.2">
      <c r="A1355" s="446" t="s">
        <v>3130</v>
      </c>
      <c r="B1355" s="447" t="s">
        <v>3136</v>
      </c>
      <c r="C1355" s="447" t="s">
        <v>111</v>
      </c>
      <c r="D1355" s="450" t="s">
        <v>3398</v>
      </c>
      <c r="E1355" s="458">
        <v>13000</v>
      </c>
      <c r="F1355" s="636" t="s">
        <v>3519</v>
      </c>
      <c r="G1355" s="450" t="s">
        <v>3520</v>
      </c>
      <c r="H1355" s="450" t="s">
        <v>3134</v>
      </c>
      <c r="I1355" s="450" t="s">
        <v>3144</v>
      </c>
      <c r="J1355" s="450" t="s">
        <v>3134</v>
      </c>
      <c r="K1355" s="538">
        <v>4</v>
      </c>
      <c r="L1355" s="539">
        <v>12</v>
      </c>
      <c r="M1355" s="448">
        <v>156300</v>
      </c>
      <c r="N1355" s="538">
        <v>4</v>
      </c>
      <c r="O1355" s="539">
        <v>6</v>
      </c>
      <c r="P1355" s="449">
        <v>78000</v>
      </c>
    </row>
    <row r="1356" spans="1:16" ht="22.5" x14ac:dyDescent="0.2">
      <c r="A1356" s="446" t="s">
        <v>3130</v>
      </c>
      <c r="B1356" s="447" t="s">
        <v>3136</v>
      </c>
      <c r="C1356" s="447" t="s">
        <v>111</v>
      </c>
      <c r="D1356" s="450" t="s">
        <v>3521</v>
      </c>
      <c r="E1356" s="458">
        <v>7000</v>
      </c>
      <c r="F1356" s="636" t="s">
        <v>3522</v>
      </c>
      <c r="G1356" s="450" t="s">
        <v>3523</v>
      </c>
      <c r="H1356" s="450" t="s">
        <v>3185</v>
      </c>
      <c r="I1356" s="450" t="s">
        <v>3144</v>
      </c>
      <c r="J1356" s="450" t="s">
        <v>3185</v>
      </c>
      <c r="K1356" s="538">
        <v>4</v>
      </c>
      <c r="L1356" s="539">
        <v>12</v>
      </c>
      <c r="M1356" s="448">
        <v>83585.429999999993</v>
      </c>
      <c r="N1356" s="538">
        <v>4</v>
      </c>
      <c r="O1356" s="539">
        <v>6</v>
      </c>
      <c r="P1356" s="449">
        <v>37623.57</v>
      </c>
    </row>
    <row r="1357" spans="1:16" ht="22.5" x14ac:dyDescent="0.2">
      <c r="A1357" s="446" t="s">
        <v>3130</v>
      </c>
      <c r="B1357" s="451" t="s">
        <v>3136</v>
      </c>
      <c r="C1357" s="447" t="s">
        <v>111</v>
      </c>
      <c r="D1357" s="452" t="s">
        <v>3524</v>
      </c>
      <c r="E1357" s="453">
        <v>2000</v>
      </c>
      <c r="F1357" s="636" t="s">
        <v>3525</v>
      </c>
      <c r="G1357" s="454" t="s">
        <v>3526</v>
      </c>
      <c r="H1357" s="450" t="s">
        <v>3527</v>
      </c>
      <c r="I1357" s="450" t="s">
        <v>3528</v>
      </c>
      <c r="J1357" s="455" t="s">
        <v>2310</v>
      </c>
      <c r="K1357" s="538"/>
      <c r="L1357" s="539"/>
      <c r="M1357" s="448">
        <v>0</v>
      </c>
      <c r="N1357" s="538">
        <v>4</v>
      </c>
      <c r="O1357" s="539">
        <v>6</v>
      </c>
      <c r="P1357" s="449">
        <v>12000</v>
      </c>
    </row>
    <row r="1358" spans="1:16" ht="22.5" x14ac:dyDescent="0.2">
      <c r="A1358" s="446" t="s">
        <v>3130</v>
      </c>
      <c r="B1358" s="456" t="s">
        <v>3174</v>
      </c>
      <c r="C1358" s="447" t="s">
        <v>111</v>
      </c>
      <c r="D1358" s="452" t="s">
        <v>3529</v>
      </c>
      <c r="E1358" s="453">
        <v>10000</v>
      </c>
      <c r="F1358" s="636" t="s">
        <v>3530</v>
      </c>
      <c r="G1358" s="454" t="s">
        <v>3531</v>
      </c>
      <c r="H1358" s="455" t="s">
        <v>3134</v>
      </c>
      <c r="I1358" s="450" t="s">
        <v>3144</v>
      </c>
      <c r="J1358" s="455" t="s">
        <v>3134</v>
      </c>
      <c r="K1358" s="538">
        <v>1</v>
      </c>
      <c r="L1358" s="539">
        <v>1</v>
      </c>
      <c r="M1358" s="448">
        <v>11999.98</v>
      </c>
      <c r="N1358" s="538">
        <v>4</v>
      </c>
      <c r="O1358" s="539">
        <v>6</v>
      </c>
      <c r="P1358" s="449">
        <v>59666.67</v>
      </c>
    </row>
    <row r="1359" spans="1:16" ht="56.25" x14ac:dyDescent="0.2">
      <c r="A1359" s="446" t="s">
        <v>3130</v>
      </c>
      <c r="B1359" s="447" t="s">
        <v>3136</v>
      </c>
      <c r="C1359" s="447" t="s">
        <v>111</v>
      </c>
      <c r="D1359" s="450" t="s">
        <v>3532</v>
      </c>
      <c r="E1359" s="458">
        <v>5000</v>
      </c>
      <c r="F1359" s="636" t="s">
        <v>3533</v>
      </c>
      <c r="G1359" s="450" t="s">
        <v>3534</v>
      </c>
      <c r="H1359" s="450" t="s">
        <v>857</v>
      </c>
      <c r="I1359" s="450" t="s">
        <v>3191</v>
      </c>
      <c r="J1359" s="450" t="s">
        <v>857</v>
      </c>
      <c r="K1359" s="538">
        <v>4</v>
      </c>
      <c r="L1359" s="539">
        <v>10</v>
      </c>
      <c r="M1359" s="448">
        <v>46941.32</v>
      </c>
      <c r="N1359" s="538"/>
      <c r="O1359" s="539"/>
      <c r="P1359" s="449">
        <v>0</v>
      </c>
    </row>
    <row r="1360" spans="1:16" ht="33.75" x14ac:dyDescent="0.2">
      <c r="A1360" s="446" t="s">
        <v>3130</v>
      </c>
      <c r="B1360" s="447" t="s">
        <v>3136</v>
      </c>
      <c r="C1360" s="447" t="s">
        <v>111</v>
      </c>
      <c r="D1360" s="450" t="s">
        <v>3535</v>
      </c>
      <c r="E1360" s="458">
        <v>10000</v>
      </c>
      <c r="F1360" s="636" t="s">
        <v>3536</v>
      </c>
      <c r="G1360" s="450" t="s">
        <v>3537</v>
      </c>
      <c r="H1360" s="450" t="s">
        <v>3538</v>
      </c>
      <c r="I1360" s="450" t="s">
        <v>2860</v>
      </c>
      <c r="J1360" s="450" t="s">
        <v>3538</v>
      </c>
      <c r="K1360" s="538">
        <v>4</v>
      </c>
      <c r="L1360" s="539">
        <v>9</v>
      </c>
      <c r="M1360" s="448">
        <v>81966.67</v>
      </c>
      <c r="N1360" s="538"/>
      <c r="O1360" s="539"/>
      <c r="P1360" s="449">
        <v>0</v>
      </c>
    </row>
    <row r="1361" spans="1:16" x14ac:dyDescent="0.2">
      <c r="A1361" s="446" t="s">
        <v>3130</v>
      </c>
      <c r="B1361" s="456" t="s">
        <v>3136</v>
      </c>
      <c r="C1361" s="447" t="s">
        <v>111</v>
      </c>
      <c r="D1361" s="452" t="s">
        <v>3539</v>
      </c>
      <c r="E1361" s="453">
        <v>10000</v>
      </c>
      <c r="F1361" s="636" t="s">
        <v>3540</v>
      </c>
      <c r="G1361" s="454" t="s">
        <v>3541</v>
      </c>
      <c r="H1361" s="455" t="s">
        <v>712</v>
      </c>
      <c r="I1361" s="450" t="s">
        <v>2860</v>
      </c>
      <c r="J1361" s="455" t="s">
        <v>712</v>
      </c>
      <c r="K1361" s="538">
        <v>2</v>
      </c>
      <c r="L1361" s="539">
        <v>4</v>
      </c>
      <c r="M1361" s="448">
        <v>35999.94</v>
      </c>
      <c r="N1361" s="538">
        <v>4</v>
      </c>
      <c r="O1361" s="539">
        <v>6</v>
      </c>
      <c r="P1361" s="449">
        <v>59333.33</v>
      </c>
    </row>
    <row r="1362" spans="1:16" ht="22.5" x14ac:dyDescent="0.2">
      <c r="A1362" s="446" t="s">
        <v>3130</v>
      </c>
      <c r="B1362" s="447" t="s">
        <v>3136</v>
      </c>
      <c r="C1362" s="447" t="s">
        <v>111</v>
      </c>
      <c r="D1362" s="450" t="s">
        <v>3542</v>
      </c>
      <c r="E1362" s="458">
        <v>15000</v>
      </c>
      <c r="F1362" s="636" t="s">
        <v>3543</v>
      </c>
      <c r="G1362" s="450" t="s">
        <v>3544</v>
      </c>
      <c r="H1362" s="450" t="s">
        <v>857</v>
      </c>
      <c r="I1362" s="450" t="s">
        <v>3144</v>
      </c>
      <c r="J1362" s="450" t="s">
        <v>857</v>
      </c>
      <c r="K1362" s="538">
        <v>4</v>
      </c>
      <c r="L1362" s="539">
        <v>10</v>
      </c>
      <c r="M1362" s="448">
        <v>150227.08000000002</v>
      </c>
      <c r="N1362" s="538"/>
      <c r="O1362" s="539"/>
      <c r="P1362" s="449">
        <v>0</v>
      </c>
    </row>
    <row r="1363" spans="1:16" ht="22.5" x14ac:dyDescent="0.2">
      <c r="A1363" s="446" t="s">
        <v>3130</v>
      </c>
      <c r="B1363" s="451" t="s">
        <v>3136</v>
      </c>
      <c r="C1363" s="447" t="s">
        <v>111</v>
      </c>
      <c r="D1363" s="452" t="s">
        <v>3545</v>
      </c>
      <c r="E1363" s="453">
        <v>2500</v>
      </c>
      <c r="F1363" s="636" t="s">
        <v>3546</v>
      </c>
      <c r="G1363" s="454" t="s">
        <v>3547</v>
      </c>
      <c r="H1363" s="455" t="s">
        <v>3548</v>
      </c>
      <c r="I1363" s="450" t="s">
        <v>718</v>
      </c>
      <c r="J1363" s="455" t="s">
        <v>3549</v>
      </c>
      <c r="K1363" s="538">
        <v>1</v>
      </c>
      <c r="L1363" s="539">
        <v>1</v>
      </c>
      <c r="M1363" s="448">
        <v>0</v>
      </c>
      <c r="N1363" s="538">
        <v>1</v>
      </c>
      <c r="O1363" s="539">
        <v>1</v>
      </c>
      <c r="P1363" s="449">
        <v>2500</v>
      </c>
    </row>
    <row r="1364" spans="1:16" ht="22.5" x14ac:dyDescent="0.2">
      <c r="A1364" s="446" t="s">
        <v>3130</v>
      </c>
      <c r="B1364" s="447" t="s">
        <v>3136</v>
      </c>
      <c r="C1364" s="447" t="s">
        <v>111</v>
      </c>
      <c r="D1364" s="450" t="s">
        <v>3550</v>
      </c>
      <c r="E1364" s="458">
        <v>2700</v>
      </c>
      <c r="F1364" s="636" t="s">
        <v>3551</v>
      </c>
      <c r="G1364" s="450" t="s">
        <v>3552</v>
      </c>
      <c r="H1364" s="450" t="s">
        <v>3204</v>
      </c>
      <c r="I1364" s="450" t="s">
        <v>3203</v>
      </c>
      <c r="J1364" s="450" t="s">
        <v>3204</v>
      </c>
      <c r="K1364" s="538">
        <v>4</v>
      </c>
      <c r="L1364" s="539">
        <v>12</v>
      </c>
      <c r="M1364" s="448">
        <v>31473.75</v>
      </c>
      <c r="N1364" s="538">
        <v>4</v>
      </c>
      <c r="O1364" s="539">
        <v>6</v>
      </c>
      <c r="P1364" s="449">
        <v>16200</v>
      </c>
    </row>
    <row r="1365" spans="1:16" ht="33.75" x14ac:dyDescent="0.2">
      <c r="A1365" s="446" t="s">
        <v>3130</v>
      </c>
      <c r="B1365" s="447" t="s">
        <v>2056</v>
      </c>
      <c r="C1365" s="447" t="s">
        <v>111</v>
      </c>
      <c r="D1365" s="450" t="s">
        <v>3553</v>
      </c>
      <c r="E1365" s="458">
        <v>7500</v>
      </c>
      <c r="F1365" s="636" t="s">
        <v>1022</v>
      </c>
      <c r="G1365" s="450" t="s">
        <v>3554</v>
      </c>
      <c r="H1365" s="450" t="s">
        <v>3134</v>
      </c>
      <c r="I1365" s="450" t="s">
        <v>3144</v>
      </c>
      <c r="J1365" s="450" t="s">
        <v>3134</v>
      </c>
      <c r="K1365" s="538">
        <v>3</v>
      </c>
      <c r="L1365" s="539">
        <v>7</v>
      </c>
      <c r="M1365" s="448">
        <v>50800</v>
      </c>
      <c r="N1365" s="538"/>
      <c r="O1365" s="539"/>
      <c r="P1365" s="449">
        <v>0</v>
      </c>
    </row>
    <row r="1366" spans="1:16" ht="33.75" x14ac:dyDescent="0.2">
      <c r="A1366" s="446" t="s">
        <v>3130</v>
      </c>
      <c r="B1366" s="447" t="s">
        <v>2056</v>
      </c>
      <c r="C1366" s="447" t="s">
        <v>111</v>
      </c>
      <c r="D1366" s="450" t="s">
        <v>3555</v>
      </c>
      <c r="E1366" s="458">
        <v>3800</v>
      </c>
      <c r="F1366" s="636" t="s">
        <v>3556</v>
      </c>
      <c r="G1366" s="450" t="s">
        <v>3557</v>
      </c>
      <c r="H1366" s="450" t="s">
        <v>871</v>
      </c>
      <c r="I1366" s="450" t="s">
        <v>3317</v>
      </c>
      <c r="J1366" s="450" t="s">
        <v>871</v>
      </c>
      <c r="K1366" s="538">
        <v>4</v>
      </c>
      <c r="L1366" s="539">
        <v>12</v>
      </c>
      <c r="M1366" s="448">
        <v>45234.990000000005</v>
      </c>
      <c r="N1366" s="538">
        <v>4</v>
      </c>
      <c r="O1366" s="539">
        <v>6</v>
      </c>
      <c r="P1366" s="449">
        <v>22673.33</v>
      </c>
    </row>
    <row r="1367" spans="1:16" ht="22.5" x14ac:dyDescent="0.2">
      <c r="A1367" s="446" t="s">
        <v>3130</v>
      </c>
      <c r="B1367" s="447" t="s">
        <v>3136</v>
      </c>
      <c r="C1367" s="447" t="s">
        <v>111</v>
      </c>
      <c r="D1367" s="450" t="s">
        <v>3558</v>
      </c>
      <c r="E1367" s="458">
        <v>6000</v>
      </c>
      <c r="F1367" s="636" t="s">
        <v>3559</v>
      </c>
      <c r="G1367" s="450" t="s">
        <v>3560</v>
      </c>
      <c r="H1367" s="450" t="s">
        <v>3252</v>
      </c>
      <c r="I1367" s="450" t="s">
        <v>3144</v>
      </c>
      <c r="J1367" s="450" t="s">
        <v>3252</v>
      </c>
      <c r="K1367" s="538">
        <v>3</v>
      </c>
      <c r="L1367" s="539">
        <v>8</v>
      </c>
      <c r="M1367" s="448">
        <v>46036.66</v>
      </c>
      <c r="N1367" s="538">
        <v>4</v>
      </c>
      <c r="O1367" s="539">
        <v>6</v>
      </c>
      <c r="P1367" s="449">
        <v>36000</v>
      </c>
    </row>
    <row r="1368" spans="1:16" ht="22.5" x14ac:dyDescent="0.2">
      <c r="A1368" s="446" t="s">
        <v>3130</v>
      </c>
      <c r="B1368" s="447" t="s">
        <v>3136</v>
      </c>
      <c r="C1368" s="447" t="s">
        <v>111</v>
      </c>
      <c r="D1368" s="452" t="s">
        <v>3561</v>
      </c>
      <c r="E1368" s="457">
        <v>13000</v>
      </c>
      <c r="F1368" s="636" t="s">
        <v>3562</v>
      </c>
      <c r="G1368" s="454" t="s">
        <v>3563</v>
      </c>
      <c r="H1368" s="450" t="s">
        <v>3262</v>
      </c>
      <c r="I1368" s="450" t="s">
        <v>3144</v>
      </c>
      <c r="J1368" s="450" t="s">
        <v>3262</v>
      </c>
      <c r="K1368" s="538"/>
      <c r="L1368" s="539"/>
      <c r="M1368" s="448">
        <v>0</v>
      </c>
      <c r="N1368" s="538">
        <v>3</v>
      </c>
      <c r="O1368" s="539">
        <v>5</v>
      </c>
      <c r="P1368" s="449">
        <v>62833.33</v>
      </c>
    </row>
    <row r="1369" spans="1:16" ht="33.75" x14ac:dyDescent="0.2">
      <c r="A1369" s="446" t="s">
        <v>3130</v>
      </c>
      <c r="B1369" s="451" t="s">
        <v>3136</v>
      </c>
      <c r="C1369" s="447" t="s">
        <v>111</v>
      </c>
      <c r="D1369" s="452" t="s">
        <v>3564</v>
      </c>
      <c r="E1369" s="453">
        <v>5000</v>
      </c>
      <c r="F1369" s="636" t="s">
        <v>3565</v>
      </c>
      <c r="G1369" s="454" t="s">
        <v>3566</v>
      </c>
      <c r="H1369" s="455" t="s">
        <v>3140</v>
      </c>
      <c r="I1369" s="450" t="s">
        <v>3144</v>
      </c>
      <c r="J1369" s="455" t="s">
        <v>3140</v>
      </c>
      <c r="K1369" s="538"/>
      <c r="L1369" s="539"/>
      <c r="M1369" s="448">
        <v>0</v>
      </c>
      <c r="N1369" s="538">
        <v>4</v>
      </c>
      <c r="O1369" s="539">
        <v>6</v>
      </c>
      <c r="P1369" s="449">
        <v>30000</v>
      </c>
    </row>
    <row r="1370" spans="1:16" ht="56.25" x14ac:dyDescent="0.2">
      <c r="A1370" s="446" t="s">
        <v>3130</v>
      </c>
      <c r="B1370" s="447" t="s">
        <v>3136</v>
      </c>
      <c r="C1370" s="447" t="s">
        <v>111</v>
      </c>
      <c r="D1370" s="450" t="s">
        <v>3567</v>
      </c>
      <c r="E1370" s="458">
        <v>10000</v>
      </c>
      <c r="F1370" s="636" t="s">
        <v>3568</v>
      </c>
      <c r="G1370" s="450" t="s">
        <v>3569</v>
      </c>
      <c r="H1370" s="450" t="s">
        <v>1192</v>
      </c>
      <c r="I1370" s="450" t="s">
        <v>3203</v>
      </c>
      <c r="J1370" s="450" t="s">
        <v>1192</v>
      </c>
      <c r="K1370" s="538">
        <v>4</v>
      </c>
      <c r="L1370" s="539">
        <v>12</v>
      </c>
      <c r="M1370" s="448">
        <v>120300</v>
      </c>
      <c r="N1370" s="538">
        <v>4</v>
      </c>
      <c r="O1370" s="539">
        <v>6</v>
      </c>
      <c r="P1370" s="449">
        <v>59666.67</v>
      </c>
    </row>
    <row r="1371" spans="1:16" ht="22.5" x14ac:dyDescent="0.2">
      <c r="A1371" s="446" t="s">
        <v>3130</v>
      </c>
      <c r="B1371" s="451" t="s">
        <v>3136</v>
      </c>
      <c r="C1371" s="447" t="s">
        <v>111</v>
      </c>
      <c r="D1371" s="452" t="s">
        <v>3570</v>
      </c>
      <c r="E1371" s="453">
        <v>12000</v>
      </c>
      <c r="F1371" s="636" t="s">
        <v>3571</v>
      </c>
      <c r="G1371" s="454" t="s">
        <v>3572</v>
      </c>
      <c r="H1371" s="455" t="s">
        <v>857</v>
      </c>
      <c r="I1371" s="450" t="s">
        <v>3144</v>
      </c>
      <c r="J1371" s="455" t="s">
        <v>857</v>
      </c>
      <c r="K1371" s="538">
        <v>1</v>
      </c>
      <c r="L1371" s="539">
        <v>1</v>
      </c>
      <c r="M1371" s="448">
        <v>0</v>
      </c>
      <c r="N1371" s="538">
        <v>3</v>
      </c>
      <c r="O1371" s="539">
        <v>4</v>
      </c>
      <c r="P1371" s="449">
        <v>47905</v>
      </c>
    </row>
    <row r="1372" spans="1:16" x14ac:dyDescent="0.2">
      <c r="A1372" s="446" t="s">
        <v>3130</v>
      </c>
      <c r="B1372" s="447" t="s">
        <v>3136</v>
      </c>
      <c r="C1372" s="447" t="s">
        <v>111</v>
      </c>
      <c r="D1372" s="450" t="s">
        <v>712</v>
      </c>
      <c r="E1372" s="458">
        <v>8000</v>
      </c>
      <c r="F1372" s="636" t="s">
        <v>3573</v>
      </c>
      <c r="G1372" s="450" t="s">
        <v>3574</v>
      </c>
      <c r="H1372" s="450" t="s">
        <v>712</v>
      </c>
      <c r="I1372" s="450" t="s">
        <v>3203</v>
      </c>
      <c r="J1372" s="450" t="s">
        <v>712</v>
      </c>
      <c r="K1372" s="538">
        <v>4</v>
      </c>
      <c r="L1372" s="539">
        <v>12</v>
      </c>
      <c r="M1372" s="448">
        <v>94000.54</v>
      </c>
      <c r="N1372" s="538">
        <v>4</v>
      </c>
      <c r="O1372" s="539">
        <v>6</v>
      </c>
      <c r="P1372" s="449">
        <v>47396.67</v>
      </c>
    </row>
    <row r="1373" spans="1:16" ht="22.5" x14ac:dyDescent="0.2">
      <c r="A1373" s="446" t="s">
        <v>3130</v>
      </c>
      <c r="B1373" s="456" t="s">
        <v>2056</v>
      </c>
      <c r="C1373" s="447" t="s">
        <v>111</v>
      </c>
      <c r="D1373" s="452" t="s">
        <v>3575</v>
      </c>
      <c r="E1373" s="453">
        <v>7500</v>
      </c>
      <c r="F1373" s="636" t="s">
        <v>3576</v>
      </c>
      <c r="G1373" s="454" t="s">
        <v>3577</v>
      </c>
      <c r="H1373" s="455" t="s">
        <v>3134</v>
      </c>
      <c r="I1373" s="450" t="s">
        <v>3191</v>
      </c>
      <c r="J1373" s="455" t="s">
        <v>3134</v>
      </c>
      <c r="K1373" s="538">
        <v>2</v>
      </c>
      <c r="L1373" s="539">
        <v>5</v>
      </c>
      <c r="M1373" s="448">
        <v>36000</v>
      </c>
      <c r="N1373" s="538">
        <v>4</v>
      </c>
      <c r="O1373" s="539">
        <v>6</v>
      </c>
      <c r="P1373" s="449">
        <v>45000</v>
      </c>
    </row>
    <row r="1374" spans="1:16" ht="33.75" x14ac:dyDescent="0.2">
      <c r="A1374" s="446" t="s">
        <v>3130</v>
      </c>
      <c r="B1374" s="447" t="s">
        <v>3136</v>
      </c>
      <c r="C1374" s="447" t="s">
        <v>111</v>
      </c>
      <c r="D1374" s="450" t="s">
        <v>3578</v>
      </c>
      <c r="E1374" s="458">
        <v>6600</v>
      </c>
      <c r="F1374" s="636" t="s">
        <v>3579</v>
      </c>
      <c r="G1374" s="450" t="s">
        <v>3580</v>
      </c>
      <c r="H1374" s="450" t="s">
        <v>3134</v>
      </c>
      <c r="I1374" s="450" t="s">
        <v>3144</v>
      </c>
      <c r="J1374" s="450" t="s">
        <v>3134</v>
      </c>
      <c r="K1374" s="538">
        <v>2</v>
      </c>
      <c r="L1374" s="539">
        <v>6</v>
      </c>
      <c r="M1374" s="448">
        <v>39380.01</v>
      </c>
      <c r="N1374" s="538"/>
      <c r="O1374" s="539"/>
      <c r="P1374" s="449">
        <v>0</v>
      </c>
    </row>
    <row r="1375" spans="1:16" ht="33.75" x14ac:dyDescent="0.2">
      <c r="A1375" s="446" t="s">
        <v>3130</v>
      </c>
      <c r="B1375" s="451" t="s">
        <v>3136</v>
      </c>
      <c r="C1375" s="447" t="s">
        <v>111</v>
      </c>
      <c r="D1375" s="452" t="s">
        <v>3181</v>
      </c>
      <c r="E1375" s="453">
        <v>10000</v>
      </c>
      <c r="F1375" s="636" t="s">
        <v>3579</v>
      </c>
      <c r="G1375" s="454" t="s">
        <v>3580</v>
      </c>
      <c r="H1375" s="450" t="s">
        <v>3134</v>
      </c>
      <c r="I1375" s="450" t="s">
        <v>3144</v>
      </c>
      <c r="J1375" s="450" t="s">
        <v>3134</v>
      </c>
      <c r="K1375" s="538">
        <v>1</v>
      </c>
      <c r="L1375" s="539">
        <v>1</v>
      </c>
      <c r="M1375" s="448">
        <v>9000</v>
      </c>
      <c r="N1375" s="538">
        <v>4</v>
      </c>
      <c r="O1375" s="539">
        <v>6</v>
      </c>
      <c r="P1375" s="449">
        <v>60000</v>
      </c>
    </row>
    <row r="1376" spans="1:16" ht="22.5" x14ac:dyDescent="0.2">
      <c r="A1376" s="446" t="s">
        <v>3130</v>
      </c>
      <c r="B1376" s="447" t="s">
        <v>3136</v>
      </c>
      <c r="C1376" s="447" t="s">
        <v>111</v>
      </c>
      <c r="D1376" s="450" t="s">
        <v>3581</v>
      </c>
      <c r="E1376" s="458">
        <v>10000</v>
      </c>
      <c r="F1376" s="636" t="s">
        <v>3582</v>
      </c>
      <c r="G1376" s="450" t="s">
        <v>3583</v>
      </c>
      <c r="H1376" s="450" t="s">
        <v>712</v>
      </c>
      <c r="I1376" s="450" t="s">
        <v>3144</v>
      </c>
      <c r="J1376" s="450" t="s">
        <v>712</v>
      </c>
      <c r="K1376" s="538">
        <v>4</v>
      </c>
      <c r="L1376" s="539">
        <v>12</v>
      </c>
      <c r="M1376" s="448">
        <v>117954.31999999999</v>
      </c>
      <c r="N1376" s="538">
        <v>4</v>
      </c>
      <c r="O1376" s="539">
        <v>6</v>
      </c>
      <c r="P1376" s="449">
        <v>59833.33</v>
      </c>
    </row>
    <row r="1377" spans="1:16" ht="33.75" x14ac:dyDescent="0.2">
      <c r="A1377" s="446" t="s">
        <v>3130</v>
      </c>
      <c r="B1377" s="447" t="s">
        <v>3136</v>
      </c>
      <c r="C1377" s="447" t="s">
        <v>111</v>
      </c>
      <c r="D1377" s="450" t="s">
        <v>3584</v>
      </c>
      <c r="E1377" s="458">
        <v>8000</v>
      </c>
      <c r="F1377" s="636" t="s">
        <v>3585</v>
      </c>
      <c r="G1377" s="450" t="s">
        <v>3586</v>
      </c>
      <c r="H1377" s="450" t="s">
        <v>712</v>
      </c>
      <c r="I1377" s="450" t="s">
        <v>2860</v>
      </c>
      <c r="J1377" s="450" t="s">
        <v>712</v>
      </c>
      <c r="K1377" s="538">
        <v>4</v>
      </c>
      <c r="L1377" s="539">
        <v>12</v>
      </c>
      <c r="M1377" s="448">
        <v>94061.68</v>
      </c>
      <c r="N1377" s="538">
        <v>4</v>
      </c>
      <c r="O1377" s="539">
        <v>6</v>
      </c>
      <c r="P1377" s="449">
        <v>47258.33</v>
      </c>
    </row>
    <row r="1378" spans="1:16" ht="33.75" x14ac:dyDescent="0.2">
      <c r="A1378" s="446" t="s">
        <v>3130</v>
      </c>
      <c r="B1378" s="447" t="s">
        <v>2056</v>
      </c>
      <c r="C1378" s="447" t="s">
        <v>111</v>
      </c>
      <c r="D1378" s="450" t="s">
        <v>3587</v>
      </c>
      <c r="E1378" s="458">
        <v>3500</v>
      </c>
      <c r="F1378" s="636" t="s">
        <v>3588</v>
      </c>
      <c r="G1378" s="450" t="s">
        <v>3589</v>
      </c>
      <c r="H1378" s="450" t="s">
        <v>3134</v>
      </c>
      <c r="I1378" s="450" t="s">
        <v>3144</v>
      </c>
      <c r="J1378" s="450" t="s">
        <v>3134</v>
      </c>
      <c r="K1378" s="538">
        <v>2</v>
      </c>
      <c r="L1378" s="539">
        <v>7</v>
      </c>
      <c r="M1378" s="448">
        <v>22700</v>
      </c>
      <c r="N1378" s="538"/>
      <c r="O1378" s="539"/>
      <c r="P1378" s="449">
        <v>0</v>
      </c>
    </row>
    <row r="1379" spans="1:16" ht="22.5" x14ac:dyDescent="0.2">
      <c r="A1379" s="446" t="s">
        <v>3130</v>
      </c>
      <c r="B1379" s="447" t="s">
        <v>3136</v>
      </c>
      <c r="C1379" s="447" t="s">
        <v>111</v>
      </c>
      <c r="D1379" s="450" t="s">
        <v>3590</v>
      </c>
      <c r="E1379" s="458">
        <v>15600</v>
      </c>
      <c r="F1379" s="636" t="s">
        <v>3591</v>
      </c>
      <c r="G1379" s="450" t="s">
        <v>3592</v>
      </c>
      <c r="H1379" s="450" t="s">
        <v>712</v>
      </c>
      <c r="I1379" s="450" t="s">
        <v>3144</v>
      </c>
      <c r="J1379" s="450" t="s">
        <v>712</v>
      </c>
      <c r="K1379" s="538">
        <v>1</v>
      </c>
      <c r="L1379" s="539">
        <v>12</v>
      </c>
      <c r="M1379" s="448">
        <v>176178.47</v>
      </c>
      <c r="N1379" s="538">
        <v>1</v>
      </c>
      <c r="O1379" s="539">
        <v>6</v>
      </c>
      <c r="P1379" s="449">
        <v>93600</v>
      </c>
    </row>
    <row r="1380" spans="1:16" ht="22.5" x14ac:dyDescent="0.2">
      <c r="A1380" s="446" t="s">
        <v>3130</v>
      </c>
      <c r="B1380" s="447" t="s">
        <v>3136</v>
      </c>
      <c r="C1380" s="447" t="s">
        <v>111</v>
      </c>
      <c r="D1380" s="450" t="s">
        <v>3205</v>
      </c>
      <c r="E1380" s="458">
        <v>10000</v>
      </c>
      <c r="F1380" s="636" t="s">
        <v>3593</v>
      </c>
      <c r="G1380" s="450" t="s">
        <v>3594</v>
      </c>
      <c r="H1380" s="450" t="s">
        <v>3185</v>
      </c>
      <c r="I1380" s="450" t="s">
        <v>3144</v>
      </c>
      <c r="J1380" s="450" t="s">
        <v>3185</v>
      </c>
      <c r="K1380" s="538">
        <v>4</v>
      </c>
      <c r="L1380" s="539">
        <v>12</v>
      </c>
      <c r="M1380" s="448">
        <v>119581.23999999999</v>
      </c>
      <c r="N1380" s="538">
        <v>4</v>
      </c>
      <c r="O1380" s="539">
        <v>6</v>
      </c>
      <c r="P1380" s="449">
        <v>59473.61</v>
      </c>
    </row>
    <row r="1381" spans="1:16" ht="33.75" x14ac:dyDescent="0.2">
      <c r="A1381" s="446" t="s">
        <v>3130</v>
      </c>
      <c r="B1381" s="447" t="s">
        <v>2056</v>
      </c>
      <c r="C1381" s="447" t="s">
        <v>111</v>
      </c>
      <c r="D1381" s="450" t="s">
        <v>3341</v>
      </c>
      <c r="E1381" s="458">
        <v>3500</v>
      </c>
      <c r="F1381" s="636" t="s">
        <v>3595</v>
      </c>
      <c r="G1381" s="450" t="s">
        <v>3596</v>
      </c>
      <c r="H1381" s="450" t="s">
        <v>3134</v>
      </c>
      <c r="I1381" s="450" t="s">
        <v>3144</v>
      </c>
      <c r="J1381" s="450" t="s">
        <v>3134</v>
      </c>
      <c r="K1381" s="538">
        <v>4</v>
      </c>
      <c r="L1381" s="539">
        <v>11</v>
      </c>
      <c r="M1381" s="448">
        <v>38503.480000000003</v>
      </c>
      <c r="N1381" s="538"/>
      <c r="O1381" s="539"/>
      <c r="P1381" s="449">
        <v>0</v>
      </c>
    </row>
    <row r="1382" spans="1:16" ht="33.75" x14ac:dyDescent="0.2">
      <c r="A1382" s="446" t="s">
        <v>3130</v>
      </c>
      <c r="B1382" s="447" t="s">
        <v>3136</v>
      </c>
      <c r="C1382" s="447" t="s">
        <v>111</v>
      </c>
      <c r="D1382" s="450" t="s">
        <v>3597</v>
      </c>
      <c r="E1382" s="458">
        <v>8000</v>
      </c>
      <c r="F1382" s="636" t="s">
        <v>3598</v>
      </c>
      <c r="G1382" s="450" t="s">
        <v>3599</v>
      </c>
      <c r="H1382" s="450" t="s">
        <v>712</v>
      </c>
      <c r="I1382" s="450" t="s">
        <v>3144</v>
      </c>
      <c r="J1382" s="450" t="s">
        <v>712</v>
      </c>
      <c r="K1382" s="538">
        <v>4</v>
      </c>
      <c r="L1382" s="539">
        <v>8</v>
      </c>
      <c r="M1382" s="448">
        <v>62962.22</v>
      </c>
      <c r="N1382" s="538"/>
      <c r="O1382" s="539"/>
      <c r="P1382" s="449">
        <v>0</v>
      </c>
    </row>
    <row r="1383" spans="1:16" x14ac:dyDescent="0.2">
      <c r="A1383" s="446" t="s">
        <v>3130</v>
      </c>
      <c r="B1383" s="451" t="s">
        <v>3136</v>
      </c>
      <c r="C1383" s="447" t="s">
        <v>111</v>
      </c>
      <c r="D1383" s="452" t="s">
        <v>3600</v>
      </c>
      <c r="E1383" s="453">
        <v>10000</v>
      </c>
      <c r="F1383" s="636" t="s">
        <v>3598</v>
      </c>
      <c r="G1383" s="454" t="s">
        <v>3599</v>
      </c>
      <c r="H1383" s="450" t="s">
        <v>712</v>
      </c>
      <c r="I1383" s="450" t="s">
        <v>3144</v>
      </c>
      <c r="J1383" s="450" t="s">
        <v>712</v>
      </c>
      <c r="K1383" s="538">
        <v>2</v>
      </c>
      <c r="L1383" s="539">
        <v>4</v>
      </c>
      <c r="M1383" s="448">
        <v>39345.880000000005</v>
      </c>
      <c r="N1383" s="538">
        <v>4</v>
      </c>
      <c r="O1383" s="539">
        <v>6</v>
      </c>
      <c r="P1383" s="449">
        <v>58651.39</v>
      </c>
    </row>
    <row r="1384" spans="1:16" ht="22.5" x14ac:dyDescent="0.2">
      <c r="A1384" s="446" t="s">
        <v>3130</v>
      </c>
      <c r="B1384" s="447" t="s">
        <v>2056</v>
      </c>
      <c r="C1384" s="447" t="s">
        <v>111</v>
      </c>
      <c r="D1384" s="450" t="s">
        <v>3601</v>
      </c>
      <c r="E1384" s="458">
        <v>3500</v>
      </c>
      <c r="F1384" s="636" t="s">
        <v>3602</v>
      </c>
      <c r="G1384" s="450" t="s">
        <v>3603</v>
      </c>
      <c r="H1384" s="450" t="s">
        <v>3134</v>
      </c>
      <c r="I1384" s="450" t="s">
        <v>3144</v>
      </c>
      <c r="J1384" s="450" t="s">
        <v>3134</v>
      </c>
      <c r="K1384" s="538">
        <v>4</v>
      </c>
      <c r="L1384" s="539">
        <v>12</v>
      </c>
      <c r="M1384" s="448">
        <v>42225.630000000005</v>
      </c>
      <c r="N1384" s="538">
        <v>4</v>
      </c>
      <c r="O1384" s="539">
        <v>6</v>
      </c>
      <c r="P1384" s="449">
        <v>20921.98</v>
      </c>
    </row>
    <row r="1385" spans="1:16" ht="33.75" x14ac:dyDescent="0.2">
      <c r="A1385" s="446" t="s">
        <v>3130</v>
      </c>
      <c r="B1385" s="447" t="s">
        <v>2056</v>
      </c>
      <c r="C1385" s="447" t="s">
        <v>111</v>
      </c>
      <c r="D1385" s="450" t="s">
        <v>3604</v>
      </c>
      <c r="E1385" s="458">
        <v>7500</v>
      </c>
      <c r="F1385" s="636" t="s">
        <v>3605</v>
      </c>
      <c r="G1385" s="450" t="s">
        <v>3606</v>
      </c>
      <c r="H1385" s="450" t="s">
        <v>3134</v>
      </c>
      <c r="I1385" s="450" t="s">
        <v>3144</v>
      </c>
      <c r="J1385" s="450" t="s">
        <v>3134</v>
      </c>
      <c r="K1385" s="538">
        <v>4</v>
      </c>
      <c r="L1385" s="539">
        <v>12</v>
      </c>
      <c r="M1385" s="448">
        <v>88816.680000000008</v>
      </c>
      <c r="N1385" s="538">
        <v>4</v>
      </c>
      <c r="O1385" s="539">
        <v>6</v>
      </c>
      <c r="P1385" s="449">
        <v>44853.13</v>
      </c>
    </row>
    <row r="1386" spans="1:16" x14ac:dyDescent="0.2">
      <c r="A1386" s="446" t="s">
        <v>3130</v>
      </c>
      <c r="B1386" s="456" t="s">
        <v>3136</v>
      </c>
      <c r="C1386" s="447" t="s">
        <v>111</v>
      </c>
      <c r="D1386" s="452" t="s">
        <v>3607</v>
      </c>
      <c r="E1386" s="453">
        <v>8000</v>
      </c>
      <c r="F1386" s="636" t="s">
        <v>3608</v>
      </c>
      <c r="G1386" s="454" t="s">
        <v>3609</v>
      </c>
      <c r="H1386" s="450" t="s">
        <v>712</v>
      </c>
      <c r="I1386" s="450" t="s">
        <v>3144</v>
      </c>
      <c r="J1386" s="450" t="s">
        <v>712</v>
      </c>
      <c r="K1386" s="538">
        <v>2</v>
      </c>
      <c r="L1386" s="539">
        <v>5</v>
      </c>
      <c r="M1386" s="448">
        <v>34098.36</v>
      </c>
      <c r="N1386" s="538">
        <v>4</v>
      </c>
      <c r="O1386" s="539">
        <v>6</v>
      </c>
      <c r="P1386" s="449">
        <v>48000</v>
      </c>
    </row>
    <row r="1387" spans="1:16" ht="33.75" x14ac:dyDescent="0.2">
      <c r="A1387" s="446" t="s">
        <v>3130</v>
      </c>
      <c r="B1387" s="447" t="s">
        <v>3136</v>
      </c>
      <c r="C1387" s="447" t="s">
        <v>111</v>
      </c>
      <c r="D1387" s="450" t="s">
        <v>3610</v>
      </c>
      <c r="E1387" s="458">
        <v>10000</v>
      </c>
      <c r="F1387" s="636" t="s">
        <v>3611</v>
      </c>
      <c r="G1387" s="450" t="s">
        <v>3612</v>
      </c>
      <c r="H1387" s="450" t="s">
        <v>3134</v>
      </c>
      <c r="I1387" s="450" t="s">
        <v>3144</v>
      </c>
      <c r="J1387" s="450" t="s">
        <v>3134</v>
      </c>
      <c r="K1387" s="538">
        <v>4</v>
      </c>
      <c r="L1387" s="539">
        <v>12</v>
      </c>
      <c r="M1387" s="448">
        <v>117531.95</v>
      </c>
      <c r="N1387" s="538">
        <v>4</v>
      </c>
      <c r="O1387" s="539">
        <v>6</v>
      </c>
      <c r="P1387" s="449">
        <v>59277.770000000004</v>
      </c>
    </row>
    <row r="1388" spans="1:16" ht="22.5" x14ac:dyDescent="0.2">
      <c r="A1388" s="446" t="s">
        <v>3130</v>
      </c>
      <c r="B1388" s="447" t="s">
        <v>2056</v>
      </c>
      <c r="C1388" s="447" t="s">
        <v>111</v>
      </c>
      <c r="D1388" s="450" t="s">
        <v>3613</v>
      </c>
      <c r="E1388" s="458">
        <v>3500</v>
      </c>
      <c r="F1388" s="636" t="s">
        <v>3614</v>
      </c>
      <c r="G1388" s="450" t="s">
        <v>3615</v>
      </c>
      <c r="H1388" s="450" t="s">
        <v>3134</v>
      </c>
      <c r="I1388" s="450" t="s">
        <v>3144</v>
      </c>
      <c r="J1388" s="450" t="s">
        <v>3134</v>
      </c>
      <c r="K1388" s="538">
        <v>4</v>
      </c>
      <c r="L1388" s="539">
        <v>12</v>
      </c>
      <c r="M1388" s="448">
        <v>41933.710000000006</v>
      </c>
      <c r="N1388" s="538">
        <v>4</v>
      </c>
      <c r="O1388" s="539">
        <v>6</v>
      </c>
      <c r="P1388" s="449">
        <v>20982.010000000002</v>
      </c>
    </row>
    <row r="1389" spans="1:16" ht="33.75" x14ac:dyDescent="0.2">
      <c r="A1389" s="446" t="s">
        <v>3130</v>
      </c>
      <c r="B1389" s="451" t="s">
        <v>2056</v>
      </c>
      <c r="C1389" s="447" t="s">
        <v>111</v>
      </c>
      <c r="D1389" s="452" t="s">
        <v>3616</v>
      </c>
      <c r="E1389" s="453">
        <v>3800</v>
      </c>
      <c r="F1389" s="636" t="s">
        <v>3617</v>
      </c>
      <c r="G1389" s="454" t="s">
        <v>3618</v>
      </c>
      <c r="H1389" s="450" t="s">
        <v>3140</v>
      </c>
      <c r="I1389" s="450" t="s">
        <v>3191</v>
      </c>
      <c r="J1389" s="455" t="s">
        <v>787</v>
      </c>
      <c r="K1389" s="538">
        <v>1</v>
      </c>
      <c r="L1389" s="539">
        <v>1</v>
      </c>
      <c r="M1389" s="448">
        <v>3673.33</v>
      </c>
      <c r="N1389" s="538">
        <v>4</v>
      </c>
      <c r="O1389" s="539">
        <v>6</v>
      </c>
      <c r="P1389" s="449">
        <v>22750.39</v>
      </c>
    </row>
    <row r="1390" spans="1:16" ht="33.75" x14ac:dyDescent="0.2">
      <c r="A1390" s="446" t="s">
        <v>3130</v>
      </c>
      <c r="B1390" s="447" t="s">
        <v>3136</v>
      </c>
      <c r="C1390" s="447" t="s">
        <v>111</v>
      </c>
      <c r="D1390" s="450" t="s">
        <v>3619</v>
      </c>
      <c r="E1390" s="458">
        <v>10000</v>
      </c>
      <c r="F1390" s="636" t="s">
        <v>3620</v>
      </c>
      <c r="G1390" s="450" t="s">
        <v>3621</v>
      </c>
      <c r="H1390" s="450" t="s">
        <v>3169</v>
      </c>
      <c r="I1390" s="450" t="s">
        <v>3203</v>
      </c>
      <c r="J1390" s="450" t="s">
        <v>3169</v>
      </c>
      <c r="K1390" s="538">
        <v>4</v>
      </c>
      <c r="L1390" s="539">
        <v>12</v>
      </c>
      <c r="M1390" s="448">
        <v>120006.94</v>
      </c>
      <c r="N1390" s="538">
        <v>4</v>
      </c>
      <c r="O1390" s="539">
        <v>6</v>
      </c>
      <c r="P1390" s="449">
        <v>59812.5</v>
      </c>
    </row>
    <row r="1391" spans="1:16" x14ac:dyDescent="0.2">
      <c r="A1391" s="446" t="s">
        <v>3130</v>
      </c>
      <c r="B1391" s="447" t="s">
        <v>2056</v>
      </c>
      <c r="C1391" s="447" t="s">
        <v>111</v>
      </c>
      <c r="D1391" s="450" t="s">
        <v>712</v>
      </c>
      <c r="E1391" s="458">
        <v>8000</v>
      </c>
      <c r="F1391" s="636" t="s">
        <v>3622</v>
      </c>
      <c r="G1391" s="450" t="s">
        <v>3623</v>
      </c>
      <c r="H1391" s="450" t="s">
        <v>712</v>
      </c>
      <c r="I1391" s="450" t="s">
        <v>2860</v>
      </c>
      <c r="J1391" s="450" t="s">
        <v>712</v>
      </c>
      <c r="K1391" s="538">
        <v>2</v>
      </c>
      <c r="L1391" s="539">
        <v>5</v>
      </c>
      <c r="M1391" s="448">
        <v>40000</v>
      </c>
      <c r="N1391" s="538"/>
      <c r="O1391" s="539"/>
      <c r="P1391" s="449">
        <v>0</v>
      </c>
    </row>
    <row r="1392" spans="1:16" ht="22.5" x14ac:dyDescent="0.2">
      <c r="A1392" s="446" t="s">
        <v>3130</v>
      </c>
      <c r="B1392" s="456" t="s">
        <v>2056</v>
      </c>
      <c r="C1392" s="447" t="s">
        <v>111</v>
      </c>
      <c r="D1392" s="452" t="s">
        <v>3624</v>
      </c>
      <c r="E1392" s="453">
        <v>3500</v>
      </c>
      <c r="F1392" s="636" t="s">
        <v>3625</v>
      </c>
      <c r="G1392" s="454" t="s">
        <v>3626</v>
      </c>
      <c r="H1392" s="455" t="s">
        <v>3134</v>
      </c>
      <c r="I1392" s="450" t="s">
        <v>3191</v>
      </c>
      <c r="J1392" s="455" t="s">
        <v>3134</v>
      </c>
      <c r="K1392" s="538">
        <v>2</v>
      </c>
      <c r="L1392" s="539">
        <v>6</v>
      </c>
      <c r="M1392" s="448">
        <v>19483.330000000002</v>
      </c>
      <c r="N1392" s="538">
        <v>4</v>
      </c>
      <c r="O1392" s="539">
        <v>6</v>
      </c>
      <c r="P1392" s="449">
        <v>21000</v>
      </c>
    </row>
    <row r="1393" spans="1:16" ht="33.75" x14ac:dyDescent="0.2">
      <c r="A1393" s="446" t="s">
        <v>3130</v>
      </c>
      <c r="B1393" s="447" t="s">
        <v>3136</v>
      </c>
      <c r="C1393" s="447" t="s">
        <v>111</v>
      </c>
      <c r="D1393" s="450" t="s">
        <v>3627</v>
      </c>
      <c r="E1393" s="458">
        <v>10000</v>
      </c>
      <c r="F1393" s="636" t="s">
        <v>3628</v>
      </c>
      <c r="G1393" s="450" t="s">
        <v>3629</v>
      </c>
      <c r="H1393" s="450" t="s">
        <v>3630</v>
      </c>
      <c r="I1393" s="450" t="s">
        <v>2860</v>
      </c>
      <c r="J1393" s="450" t="s">
        <v>3630</v>
      </c>
      <c r="K1393" s="538">
        <v>4</v>
      </c>
      <c r="L1393" s="539">
        <v>12</v>
      </c>
      <c r="M1393" s="448">
        <v>119630.01</v>
      </c>
      <c r="N1393" s="538">
        <v>4</v>
      </c>
      <c r="O1393" s="539">
        <v>6</v>
      </c>
      <c r="P1393" s="449">
        <v>60000</v>
      </c>
    </row>
    <row r="1394" spans="1:16" ht="33.75" x14ac:dyDescent="0.2">
      <c r="A1394" s="446" t="s">
        <v>3130</v>
      </c>
      <c r="B1394" s="447" t="s">
        <v>3136</v>
      </c>
      <c r="C1394" s="447" t="s">
        <v>111</v>
      </c>
      <c r="D1394" s="450" t="s">
        <v>3631</v>
      </c>
      <c r="E1394" s="458">
        <v>8000</v>
      </c>
      <c r="F1394" s="636" t="s">
        <v>3632</v>
      </c>
      <c r="G1394" s="450" t="s">
        <v>3633</v>
      </c>
      <c r="H1394" s="450" t="s">
        <v>3169</v>
      </c>
      <c r="I1394" s="450" t="s">
        <v>3144</v>
      </c>
      <c r="J1394" s="450" t="s">
        <v>3169</v>
      </c>
      <c r="K1394" s="538">
        <v>4</v>
      </c>
      <c r="L1394" s="539">
        <v>10</v>
      </c>
      <c r="M1394" s="448">
        <v>69874.240000000005</v>
      </c>
      <c r="N1394" s="538"/>
      <c r="O1394" s="539"/>
      <c r="P1394" s="449">
        <v>0</v>
      </c>
    </row>
    <row r="1395" spans="1:16" ht="33.75" x14ac:dyDescent="0.2">
      <c r="A1395" s="446" t="s">
        <v>3130</v>
      </c>
      <c r="B1395" s="451" t="s">
        <v>3136</v>
      </c>
      <c r="C1395" s="447" t="s">
        <v>111</v>
      </c>
      <c r="D1395" s="452" t="s">
        <v>3518</v>
      </c>
      <c r="E1395" s="453">
        <v>10000</v>
      </c>
      <c r="F1395" s="636" t="s">
        <v>3632</v>
      </c>
      <c r="G1395" s="454" t="s">
        <v>3633</v>
      </c>
      <c r="H1395" s="450" t="s">
        <v>3169</v>
      </c>
      <c r="I1395" s="450" t="s">
        <v>3144</v>
      </c>
      <c r="J1395" s="450" t="s">
        <v>3169</v>
      </c>
      <c r="K1395" s="538">
        <v>1</v>
      </c>
      <c r="L1395" s="539">
        <v>2</v>
      </c>
      <c r="M1395" s="448">
        <v>23181.22</v>
      </c>
      <c r="N1395" s="538">
        <v>4</v>
      </c>
      <c r="O1395" s="539">
        <v>6</v>
      </c>
      <c r="P1395" s="449">
        <v>59565.979999999996</v>
      </c>
    </row>
    <row r="1396" spans="1:16" ht="22.5" x14ac:dyDescent="0.2">
      <c r="A1396" s="446" t="s">
        <v>3130</v>
      </c>
      <c r="B1396" s="447" t="s">
        <v>3136</v>
      </c>
      <c r="C1396" s="447" t="s">
        <v>111</v>
      </c>
      <c r="D1396" s="450" t="s">
        <v>3634</v>
      </c>
      <c r="E1396" s="458">
        <v>10000</v>
      </c>
      <c r="F1396" s="636" t="s">
        <v>3635</v>
      </c>
      <c r="G1396" s="450" t="s">
        <v>3636</v>
      </c>
      <c r="H1396" s="450" t="s">
        <v>3134</v>
      </c>
      <c r="I1396" s="450" t="s">
        <v>3144</v>
      </c>
      <c r="J1396" s="450" t="s">
        <v>3134</v>
      </c>
      <c r="K1396" s="538">
        <v>4</v>
      </c>
      <c r="L1396" s="539">
        <v>12</v>
      </c>
      <c r="M1396" s="448">
        <v>120300</v>
      </c>
      <c r="N1396" s="538">
        <v>4</v>
      </c>
      <c r="O1396" s="539">
        <v>6</v>
      </c>
      <c r="P1396" s="449">
        <v>60000</v>
      </c>
    </row>
    <row r="1397" spans="1:16" ht="33.75" x14ac:dyDescent="0.2">
      <c r="A1397" s="446" t="s">
        <v>3130</v>
      </c>
      <c r="B1397" s="447" t="s">
        <v>3136</v>
      </c>
      <c r="C1397" s="447" t="s">
        <v>111</v>
      </c>
      <c r="D1397" s="450" t="s">
        <v>3637</v>
      </c>
      <c r="E1397" s="458">
        <v>6600</v>
      </c>
      <c r="F1397" s="636" t="s">
        <v>3638</v>
      </c>
      <c r="G1397" s="450" t="s">
        <v>3639</v>
      </c>
      <c r="H1397" s="450" t="s">
        <v>3134</v>
      </c>
      <c r="I1397" s="450" t="s">
        <v>3144</v>
      </c>
      <c r="J1397" s="450" t="s">
        <v>3134</v>
      </c>
      <c r="K1397" s="538">
        <v>4</v>
      </c>
      <c r="L1397" s="539">
        <v>12</v>
      </c>
      <c r="M1397" s="448">
        <v>77256.200000000012</v>
      </c>
      <c r="N1397" s="538">
        <v>4</v>
      </c>
      <c r="O1397" s="539">
        <v>6</v>
      </c>
      <c r="P1397" s="449">
        <v>39285.58</v>
      </c>
    </row>
    <row r="1398" spans="1:16" ht="22.5" x14ac:dyDescent="0.2">
      <c r="A1398" s="446" t="s">
        <v>3130</v>
      </c>
      <c r="B1398" s="447" t="s">
        <v>3136</v>
      </c>
      <c r="C1398" s="447" t="s">
        <v>111</v>
      </c>
      <c r="D1398" s="450" t="s">
        <v>3640</v>
      </c>
      <c r="E1398" s="458">
        <v>10000</v>
      </c>
      <c r="F1398" s="636" t="s">
        <v>3641</v>
      </c>
      <c r="G1398" s="450" t="s">
        <v>3642</v>
      </c>
      <c r="H1398" s="450" t="s">
        <v>3643</v>
      </c>
      <c r="I1398" s="450" t="s">
        <v>3144</v>
      </c>
      <c r="J1398" s="450" t="s">
        <v>3643</v>
      </c>
      <c r="K1398" s="538">
        <v>4</v>
      </c>
      <c r="L1398" s="539">
        <v>12</v>
      </c>
      <c r="M1398" s="448">
        <v>119470.28</v>
      </c>
      <c r="N1398" s="538">
        <v>4</v>
      </c>
      <c r="O1398" s="539">
        <v>6</v>
      </c>
      <c r="P1398" s="449">
        <v>60000</v>
      </c>
    </row>
    <row r="1399" spans="1:16" ht="22.5" x14ac:dyDescent="0.2">
      <c r="A1399" s="446" t="s">
        <v>3130</v>
      </c>
      <c r="B1399" s="447" t="s">
        <v>3136</v>
      </c>
      <c r="C1399" s="447" t="s">
        <v>111</v>
      </c>
      <c r="D1399" s="450" t="s">
        <v>3222</v>
      </c>
      <c r="E1399" s="458">
        <v>10000</v>
      </c>
      <c r="F1399" s="636" t="s">
        <v>3644</v>
      </c>
      <c r="G1399" s="450" t="s">
        <v>3645</v>
      </c>
      <c r="H1399" s="450" t="s">
        <v>3134</v>
      </c>
      <c r="I1399" s="450" t="s">
        <v>2860</v>
      </c>
      <c r="J1399" s="450" t="s">
        <v>3134</v>
      </c>
      <c r="K1399" s="538">
        <v>4</v>
      </c>
      <c r="L1399" s="539">
        <v>12</v>
      </c>
      <c r="M1399" s="448">
        <v>128966.58</v>
      </c>
      <c r="N1399" s="538">
        <v>4</v>
      </c>
      <c r="O1399" s="539">
        <v>6</v>
      </c>
      <c r="P1399" s="449">
        <v>60000</v>
      </c>
    </row>
    <row r="1400" spans="1:16" ht="33.75" x14ac:dyDescent="0.2">
      <c r="A1400" s="446" t="s">
        <v>3130</v>
      </c>
      <c r="B1400" s="447" t="s">
        <v>3136</v>
      </c>
      <c r="C1400" s="447" t="s">
        <v>111</v>
      </c>
      <c r="D1400" s="450" t="s">
        <v>3646</v>
      </c>
      <c r="E1400" s="458">
        <v>10000</v>
      </c>
      <c r="F1400" s="636" t="s">
        <v>3647</v>
      </c>
      <c r="G1400" s="450" t="s">
        <v>3648</v>
      </c>
      <c r="H1400" s="450" t="s">
        <v>3134</v>
      </c>
      <c r="I1400" s="450" t="s">
        <v>3144</v>
      </c>
      <c r="J1400" s="450" t="s">
        <v>3134</v>
      </c>
      <c r="K1400" s="538">
        <v>4</v>
      </c>
      <c r="L1400" s="539">
        <v>12</v>
      </c>
      <c r="M1400" s="448">
        <v>117854.85</v>
      </c>
      <c r="N1400" s="538">
        <v>4</v>
      </c>
      <c r="O1400" s="539">
        <v>6</v>
      </c>
      <c r="P1400" s="449">
        <v>59451.380000000005</v>
      </c>
    </row>
    <row r="1401" spans="1:16" ht="33.75" x14ac:dyDescent="0.2">
      <c r="A1401" s="446" t="s">
        <v>3130</v>
      </c>
      <c r="B1401" s="447" t="s">
        <v>2056</v>
      </c>
      <c r="C1401" s="447" t="s">
        <v>111</v>
      </c>
      <c r="D1401" s="450" t="s">
        <v>3392</v>
      </c>
      <c r="E1401" s="458">
        <v>3500</v>
      </c>
      <c r="F1401" s="636" t="s">
        <v>3649</v>
      </c>
      <c r="G1401" s="450" t="s">
        <v>3650</v>
      </c>
      <c r="H1401" s="450" t="s">
        <v>3538</v>
      </c>
      <c r="I1401" s="450" t="s">
        <v>3191</v>
      </c>
      <c r="J1401" s="450" t="s">
        <v>3538</v>
      </c>
      <c r="K1401" s="538">
        <v>4</v>
      </c>
      <c r="L1401" s="539">
        <v>12</v>
      </c>
      <c r="M1401" s="448">
        <v>42300</v>
      </c>
      <c r="N1401" s="538">
        <v>4</v>
      </c>
      <c r="O1401" s="539">
        <v>6</v>
      </c>
      <c r="P1401" s="449">
        <v>21000</v>
      </c>
    </row>
    <row r="1402" spans="1:16" ht="33.75" x14ac:dyDescent="0.2">
      <c r="A1402" s="446" t="s">
        <v>3130</v>
      </c>
      <c r="B1402" s="451" t="s">
        <v>3436</v>
      </c>
      <c r="C1402" s="447" t="s">
        <v>111</v>
      </c>
      <c r="D1402" s="452" t="s">
        <v>3651</v>
      </c>
      <c r="E1402" s="453">
        <v>3500</v>
      </c>
      <c r="F1402" s="636" t="s">
        <v>3652</v>
      </c>
      <c r="G1402" s="454" t="s">
        <v>3653</v>
      </c>
      <c r="H1402" s="450" t="s">
        <v>3134</v>
      </c>
      <c r="I1402" s="450" t="s">
        <v>3191</v>
      </c>
      <c r="J1402" s="450" t="s">
        <v>3134</v>
      </c>
      <c r="K1402" s="538"/>
      <c r="L1402" s="539"/>
      <c r="M1402" s="448">
        <v>0</v>
      </c>
      <c r="N1402" s="538">
        <v>4</v>
      </c>
      <c r="O1402" s="539">
        <v>6</v>
      </c>
      <c r="P1402" s="449">
        <v>21000</v>
      </c>
    </row>
    <row r="1403" spans="1:16" ht="33.75" x14ac:dyDescent="0.2">
      <c r="A1403" s="446" t="s">
        <v>3130</v>
      </c>
      <c r="B1403" s="447" t="s">
        <v>2056</v>
      </c>
      <c r="C1403" s="447" t="s">
        <v>111</v>
      </c>
      <c r="D1403" s="450" t="s">
        <v>3654</v>
      </c>
      <c r="E1403" s="458">
        <v>7000</v>
      </c>
      <c r="F1403" s="636" t="s">
        <v>3655</v>
      </c>
      <c r="G1403" s="450" t="s">
        <v>3656</v>
      </c>
      <c r="H1403" s="450" t="s">
        <v>3134</v>
      </c>
      <c r="I1403" s="450" t="s">
        <v>3144</v>
      </c>
      <c r="J1403" s="450" t="s">
        <v>3134</v>
      </c>
      <c r="K1403" s="538">
        <v>4</v>
      </c>
      <c r="L1403" s="539">
        <v>12</v>
      </c>
      <c r="M1403" s="448">
        <v>84300</v>
      </c>
      <c r="N1403" s="538">
        <v>4</v>
      </c>
      <c r="O1403" s="539">
        <v>6</v>
      </c>
      <c r="P1403" s="449">
        <v>42000</v>
      </c>
    </row>
    <row r="1404" spans="1:16" ht="22.5" x14ac:dyDescent="0.2">
      <c r="A1404" s="446" t="s">
        <v>3130</v>
      </c>
      <c r="B1404" s="447" t="s">
        <v>3136</v>
      </c>
      <c r="C1404" s="447" t="s">
        <v>111</v>
      </c>
      <c r="D1404" s="450" t="s">
        <v>3657</v>
      </c>
      <c r="E1404" s="458">
        <v>4500</v>
      </c>
      <c r="F1404" s="636" t="s">
        <v>3658</v>
      </c>
      <c r="G1404" s="450" t="s">
        <v>3659</v>
      </c>
      <c r="H1404" s="450" t="s">
        <v>3660</v>
      </c>
      <c r="I1404" s="450" t="s">
        <v>3144</v>
      </c>
      <c r="J1404" s="450" t="s">
        <v>3660</v>
      </c>
      <c r="K1404" s="538">
        <v>4</v>
      </c>
      <c r="L1404" s="539">
        <v>12</v>
      </c>
      <c r="M1404" s="448">
        <v>54257.18</v>
      </c>
      <c r="N1404" s="538">
        <v>4</v>
      </c>
      <c r="O1404" s="539">
        <v>6</v>
      </c>
      <c r="P1404" s="449">
        <v>26876.880000000001</v>
      </c>
    </row>
    <row r="1405" spans="1:16" ht="33.75" x14ac:dyDescent="0.2">
      <c r="A1405" s="446" t="s">
        <v>3130</v>
      </c>
      <c r="B1405" s="447" t="s">
        <v>3136</v>
      </c>
      <c r="C1405" s="447" t="s">
        <v>111</v>
      </c>
      <c r="D1405" s="450" t="s">
        <v>3661</v>
      </c>
      <c r="E1405" s="458">
        <v>10000</v>
      </c>
      <c r="F1405" s="636" t="s">
        <v>3662</v>
      </c>
      <c r="G1405" s="450" t="s">
        <v>3663</v>
      </c>
      <c r="H1405" s="450" t="s">
        <v>3134</v>
      </c>
      <c r="I1405" s="450" t="s">
        <v>3144</v>
      </c>
      <c r="J1405" s="450" t="s">
        <v>3134</v>
      </c>
      <c r="K1405" s="538">
        <v>4</v>
      </c>
      <c r="L1405" s="539">
        <v>12</v>
      </c>
      <c r="M1405" s="448">
        <v>120091.67</v>
      </c>
      <c r="N1405" s="538">
        <v>4</v>
      </c>
      <c r="O1405" s="539">
        <v>6</v>
      </c>
      <c r="P1405" s="449">
        <v>60000</v>
      </c>
    </row>
    <row r="1406" spans="1:16" x14ac:dyDescent="0.2">
      <c r="A1406" s="446" t="s">
        <v>3130</v>
      </c>
      <c r="B1406" s="447" t="s">
        <v>3136</v>
      </c>
      <c r="C1406" s="447" t="s">
        <v>111</v>
      </c>
      <c r="D1406" s="450" t="s">
        <v>3664</v>
      </c>
      <c r="E1406" s="458">
        <v>15000</v>
      </c>
      <c r="F1406" s="636" t="s">
        <v>3665</v>
      </c>
      <c r="G1406" s="450" t="s">
        <v>3666</v>
      </c>
      <c r="H1406" s="450" t="s">
        <v>3134</v>
      </c>
      <c r="I1406" s="450" t="s">
        <v>3144</v>
      </c>
      <c r="J1406" s="450" t="s">
        <v>3134</v>
      </c>
      <c r="K1406" s="538">
        <v>1</v>
      </c>
      <c r="L1406" s="539">
        <v>12</v>
      </c>
      <c r="M1406" s="448">
        <v>180300</v>
      </c>
      <c r="N1406" s="538">
        <v>1</v>
      </c>
      <c r="O1406" s="539">
        <v>6</v>
      </c>
      <c r="P1406" s="449">
        <v>90000</v>
      </c>
    </row>
    <row r="1407" spans="1:16" ht="33.75" x14ac:dyDescent="0.2">
      <c r="A1407" s="446" t="s">
        <v>3130</v>
      </c>
      <c r="B1407" s="447" t="s">
        <v>2056</v>
      </c>
      <c r="C1407" s="447" t="s">
        <v>111</v>
      </c>
      <c r="D1407" s="450" t="s">
        <v>3667</v>
      </c>
      <c r="E1407" s="458">
        <v>3000</v>
      </c>
      <c r="F1407" s="636" t="s">
        <v>3668</v>
      </c>
      <c r="G1407" s="450" t="s">
        <v>3669</v>
      </c>
      <c r="H1407" s="450" t="s">
        <v>3140</v>
      </c>
      <c r="I1407" s="450" t="s">
        <v>3144</v>
      </c>
      <c r="J1407" s="450" t="s">
        <v>989</v>
      </c>
      <c r="K1407" s="538">
        <v>4</v>
      </c>
      <c r="L1407" s="539">
        <v>11</v>
      </c>
      <c r="M1407" s="448">
        <v>33676.480000000003</v>
      </c>
      <c r="N1407" s="538">
        <v>4</v>
      </c>
      <c r="O1407" s="539">
        <v>6</v>
      </c>
      <c r="P1407" s="449">
        <v>17706.04</v>
      </c>
    </row>
    <row r="1408" spans="1:16" ht="22.5" x14ac:dyDescent="0.2">
      <c r="A1408" s="446" t="s">
        <v>3130</v>
      </c>
      <c r="B1408" s="447" t="s">
        <v>3136</v>
      </c>
      <c r="C1408" s="447" t="s">
        <v>111</v>
      </c>
      <c r="D1408" s="450" t="s">
        <v>3670</v>
      </c>
      <c r="E1408" s="458">
        <v>10000</v>
      </c>
      <c r="F1408" s="636" t="s">
        <v>3671</v>
      </c>
      <c r="G1408" s="450" t="s">
        <v>3672</v>
      </c>
      <c r="H1408" s="450" t="s">
        <v>3134</v>
      </c>
      <c r="I1408" s="450" t="s">
        <v>3144</v>
      </c>
      <c r="J1408" s="450" t="s">
        <v>3134</v>
      </c>
      <c r="K1408" s="538">
        <v>1</v>
      </c>
      <c r="L1408" s="539">
        <v>3</v>
      </c>
      <c r="M1408" s="448">
        <v>29939.58</v>
      </c>
      <c r="N1408" s="538"/>
      <c r="O1408" s="539"/>
      <c r="P1408" s="449">
        <v>0</v>
      </c>
    </row>
    <row r="1409" spans="1:16" ht="45" x14ac:dyDescent="0.2">
      <c r="A1409" s="446" t="s">
        <v>3130</v>
      </c>
      <c r="B1409" s="447" t="s">
        <v>3136</v>
      </c>
      <c r="C1409" s="447" t="s">
        <v>111</v>
      </c>
      <c r="D1409" s="450" t="s">
        <v>3673</v>
      </c>
      <c r="E1409" s="458">
        <v>10000</v>
      </c>
      <c r="F1409" s="636" t="s">
        <v>3674</v>
      </c>
      <c r="G1409" s="450" t="s">
        <v>3675</v>
      </c>
      <c r="H1409" s="450" t="s">
        <v>3413</v>
      </c>
      <c r="I1409" s="450" t="s">
        <v>3144</v>
      </c>
      <c r="J1409" s="450" t="s">
        <v>3413</v>
      </c>
      <c r="K1409" s="538">
        <v>4</v>
      </c>
      <c r="L1409" s="539">
        <v>12</v>
      </c>
      <c r="M1409" s="448">
        <v>119584.42</v>
      </c>
      <c r="N1409" s="538">
        <v>3</v>
      </c>
      <c r="O1409" s="539">
        <v>3</v>
      </c>
      <c r="P1409" s="449">
        <v>39312.5</v>
      </c>
    </row>
    <row r="1410" spans="1:16" ht="22.5" x14ac:dyDescent="0.2">
      <c r="A1410" s="446" t="s">
        <v>3130</v>
      </c>
      <c r="B1410" s="456" t="s">
        <v>3136</v>
      </c>
      <c r="C1410" s="447" t="s">
        <v>111</v>
      </c>
      <c r="D1410" s="452" t="s">
        <v>3676</v>
      </c>
      <c r="E1410" s="453">
        <v>2000</v>
      </c>
      <c r="F1410" s="636" t="s">
        <v>3677</v>
      </c>
      <c r="G1410" s="454" t="s">
        <v>3678</v>
      </c>
      <c r="H1410" s="455" t="s">
        <v>825</v>
      </c>
      <c r="I1410" s="450" t="s">
        <v>3326</v>
      </c>
      <c r="J1410" s="455" t="s">
        <v>3679</v>
      </c>
      <c r="K1410" s="538">
        <v>2</v>
      </c>
      <c r="L1410" s="539">
        <v>5</v>
      </c>
      <c r="M1410" s="448">
        <v>8311.83</v>
      </c>
      <c r="N1410" s="538">
        <v>4</v>
      </c>
      <c r="O1410" s="539">
        <v>6</v>
      </c>
      <c r="P1410" s="449">
        <v>11694.45</v>
      </c>
    </row>
    <row r="1411" spans="1:16" ht="22.5" x14ac:dyDescent="0.2">
      <c r="A1411" s="446" t="s">
        <v>3130</v>
      </c>
      <c r="B1411" s="447" t="s">
        <v>3136</v>
      </c>
      <c r="C1411" s="447" t="s">
        <v>111</v>
      </c>
      <c r="D1411" s="450" t="s">
        <v>3330</v>
      </c>
      <c r="E1411" s="458">
        <v>8000</v>
      </c>
      <c r="F1411" s="636" t="s">
        <v>3680</v>
      </c>
      <c r="G1411" s="450" t="s">
        <v>3681</v>
      </c>
      <c r="H1411" s="450" t="s">
        <v>3313</v>
      </c>
      <c r="I1411" s="450" t="s">
        <v>3144</v>
      </c>
      <c r="J1411" s="450" t="s">
        <v>3313</v>
      </c>
      <c r="K1411" s="538">
        <v>3</v>
      </c>
      <c r="L1411" s="539">
        <v>8</v>
      </c>
      <c r="M1411" s="448">
        <v>61669.990000000005</v>
      </c>
      <c r="N1411" s="538">
        <v>4</v>
      </c>
      <c r="O1411" s="539">
        <v>6</v>
      </c>
      <c r="P1411" s="449">
        <v>45759.89</v>
      </c>
    </row>
    <row r="1412" spans="1:16" ht="45" x14ac:dyDescent="0.2">
      <c r="A1412" s="446" t="s">
        <v>3130</v>
      </c>
      <c r="B1412" s="447" t="s">
        <v>2056</v>
      </c>
      <c r="C1412" s="447" t="s">
        <v>111</v>
      </c>
      <c r="D1412" s="450" t="s">
        <v>3682</v>
      </c>
      <c r="E1412" s="458">
        <v>4000</v>
      </c>
      <c r="F1412" s="636" t="s">
        <v>3683</v>
      </c>
      <c r="G1412" s="450" t="s">
        <v>3684</v>
      </c>
      <c r="H1412" s="450" t="s">
        <v>712</v>
      </c>
      <c r="I1412" s="450" t="s">
        <v>3144</v>
      </c>
      <c r="J1412" s="450" t="s">
        <v>712</v>
      </c>
      <c r="K1412" s="538">
        <v>3</v>
      </c>
      <c r="L1412" s="539">
        <v>7</v>
      </c>
      <c r="M1412" s="448">
        <v>33966.39</v>
      </c>
      <c r="N1412" s="538"/>
      <c r="O1412" s="539"/>
      <c r="P1412" s="449">
        <v>0</v>
      </c>
    </row>
    <row r="1413" spans="1:16" ht="22.5" x14ac:dyDescent="0.2">
      <c r="A1413" s="446" t="s">
        <v>3130</v>
      </c>
      <c r="B1413" s="451" t="s">
        <v>3136</v>
      </c>
      <c r="C1413" s="447" t="s">
        <v>111</v>
      </c>
      <c r="D1413" s="452" t="s">
        <v>3145</v>
      </c>
      <c r="E1413" s="453">
        <v>2000</v>
      </c>
      <c r="F1413" s="636" t="s">
        <v>3685</v>
      </c>
      <c r="G1413" s="454" t="s">
        <v>3686</v>
      </c>
      <c r="H1413" s="455" t="s">
        <v>3687</v>
      </c>
      <c r="I1413" s="450" t="s">
        <v>3688</v>
      </c>
      <c r="J1413" s="455" t="s">
        <v>3687</v>
      </c>
      <c r="K1413" s="538"/>
      <c r="L1413" s="539"/>
      <c r="M1413" s="448">
        <v>0</v>
      </c>
      <c r="N1413" s="538">
        <v>4</v>
      </c>
      <c r="O1413" s="539">
        <v>6</v>
      </c>
      <c r="P1413" s="449">
        <v>12000</v>
      </c>
    </row>
    <row r="1414" spans="1:16" ht="22.5" x14ac:dyDescent="0.2">
      <c r="A1414" s="446" t="s">
        <v>3130</v>
      </c>
      <c r="B1414" s="447" t="s">
        <v>2056</v>
      </c>
      <c r="C1414" s="447" t="s">
        <v>111</v>
      </c>
      <c r="D1414" s="450" t="s">
        <v>3205</v>
      </c>
      <c r="E1414" s="458">
        <v>8000</v>
      </c>
      <c r="F1414" s="636" t="s">
        <v>3689</v>
      </c>
      <c r="G1414" s="450" t="s">
        <v>3690</v>
      </c>
      <c r="H1414" s="450" t="s">
        <v>3134</v>
      </c>
      <c r="I1414" s="450" t="s">
        <v>3144</v>
      </c>
      <c r="J1414" s="450" t="s">
        <v>3134</v>
      </c>
      <c r="K1414" s="538">
        <v>4</v>
      </c>
      <c r="L1414" s="539">
        <v>9</v>
      </c>
      <c r="M1414" s="448">
        <v>78700</v>
      </c>
      <c r="N1414" s="538"/>
      <c r="O1414" s="539"/>
      <c r="P1414" s="449">
        <v>0</v>
      </c>
    </row>
    <row r="1415" spans="1:16" ht="22.5" x14ac:dyDescent="0.2">
      <c r="A1415" s="446" t="s">
        <v>3130</v>
      </c>
      <c r="B1415" s="451" t="s">
        <v>3136</v>
      </c>
      <c r="C1415" s="447" t="s">
        <v>111</v>
      </c>
      <c r="D1415" s="452" t="s">
        <v>3691</v>
      </c>
      <c r="E1415" s="453">
        <v>10000</v>
      </c>
      <c r="F1415" s="636" t="s">
        <v>3689</v>
      </c>
      <c r="G1415" s="454" t="s">
        <v>3690</v>
      </c>
      <c r="H1415" s="450" t="s">
        <v>3134</v>
      </c>
      <c r="I1415" s="450" t="s">
        <v>3144</v>
      </c>
      <c r="J1415" s="450" t="s">
        <v>3134</v>
      </c>
      <c r="K1415" s="538">
        <v>1</v>
      </c>
      <c r="L1415" s="539">
        <v>3</v>
      </c>
      <c r="M1415" s="448">
        <v>22400</v>
      </c>
      <c r="N1415" s="538">
        <v>3</v>
      </c>
      <c r="O1415" s="539">
        <v>6</v>
      </c>
      <c r="P1415" s="449">
        <v>60000</v>
      </c>
    </row>
    <row r="1416" spans="1:16" ht="22.5" x14ac:dyDescent="0.2">
      <c r="A1416" s="446" t="s">
        <v>3130</v>
      </c>
      <c r="B1416" s="451" t="s">
        <v>3136</v>
      </c>
      <c r="C1416" s="447" t="s">
        <v>111</v>
      </c>
      <c r="D1416" s="452" t="s">
        <v>3692</v>
      </c>
      <c r="E1416" s="453">
        <v>1000</v>
      </c>
      <c r="F1416" s="636" t="s">
        <v>3693</v>
      </c>
      <c r="G1416" s="454" t="s">
        <v>3694</v>
      </c>
      <c r="H1416" s="450" t="s">
        <v>3695</v>
      </c>
      <c r="I1416" s="450" t="s">
        <v>3695</v>
      </c>
      <c r="J1416" s="450" t="s">
        <v>3695</v>
      </c>
      <c r="K1416" s="538">
        <v>1</v>
      </c>
      <c r="L1416" s="539">
        <v>2</v>
      </c>
      <c r="M1416" s="448">
        <v>2000</v>
      </c>
      <c r="N1416" s="538"/>
      <c r="O1416" s="539"/>
      <c r="P1416" s="449">
        <v>0</v>
      </c>
    </row>
    <row r="1417" spans="1:16" ht="22.5" x14ac:dyDescent="0.2">
      <c r="A1417" s="446" t="s">
        <v>3130</v>
      </c>
      <c r="B1417" s="447" t="s">
        <v>3136</v>
      </c>
      <c r="C1417" s="447" t="s">
        <v>111</v>
      </c>
      <c r="D1417" s="450" t="s">
        <v>3696</v>
      </c>
      <c r="E1417" s="458">
        <v>8000</v>
      </c>
      <c r="F1417" s="636" t="s">
        <v>3697</v>
      </c>
      <c r="G1417" s="450" t="s">
        <v>3698</v>
      </c>
      <c r="H1417" s="450" t="s">
        <v>2622</v>
      </c>
      <c r="I1417" s="450" t="s">
        <v>3144</v>
      </c>
      <c r="J1417" s="450" t="s">
        <v>2622</v>
      </c>
      <c r="K1417" s="538">
        <v>3</v>
      </c>
      <c r="L1417" s="539">
        <v>12</v>
      </c>
      <c r="M1417" s="448">
        <v>94196.12</v>
      </c>
      <c r="N1417" s="538">
        <v>4</v>
      </c>
      <c r="O1417" s="539">
        <v>6</v>
      </c>
      <c r="P1417" s="449">
        <v>47657.78</v>
      </c>
    </row>
    <row r="1418" spans="1:16" ht="33.75" x14ac:dyDescent="0.2">
      <c r="A1418" s="446" t="s">
        <v>3130</v>
      </c>
      <c r="B1418" s="447" t="s">
        <v>3136</v>
      </c>
      <c r="C1418" s="447" t="s">
        <v>111</v>
      </c>
      <c r="D1418" s="450" t="s">
        <v>3699</v>
      </c>
      <c r="E1418" s="458">
        <v>8000</v>
      </c>
      <c r="F1418" s="636" t="s">
        <v>3700</v>
      </c>
      <c r="G1418" s="450" t="s">
        <v>3701</v>
      </c>
      <c r="H1418" s="450" t="s">
        <v>3134</v>
      </c>
      <c r="I1418" s="450" t="s">
        <v>3144</v>
      </c>
      <c r="J1418" s="450" t="s">
        <v>3134</v>
      </c>
      <c r="K1418" s="538">
        <v>2</v>
      </c>
      <c r="L1418" s="539">
        <v>5</v>
      </c>
      <c r="M1418" s="448">
        <v>38519.450000000004</v>
      </c>
      <c r="N1418" s="538"/>
      <c r="O1418" s="539"/>
      <c r="P1418" s="449">
        <v>0</v>
      </c>
    </row>
    <row r="1419" spans="1:16" ht="33.75" x14ac:dyDescent="0.2">
      <c r="A1419" s="446" t="s">
        <v>3130</v>
      </c>
      <c r="B1419" s="447" t="s">
        <v>3136</v>
      </c>
      <c r="C1419" s="447" t="s">
        <v>111</v>
      </c>
      <c r="D1419" s="450" t="s">
        <v>3702</v>
      </c>
      <c r="E1419" s="458">
        <v>9000</v>
      </c>
      <c r="F1419" s="636" t="s">
        <v>3700</v>
      </c>
      <c r="G1419" s="450" t="s">
        <v>3701</v>
      </c>
      <c r="H1419" s="450" t="s">
        <v>3134</v>
      </c>
      <c r="I1419" s="450" t="s">
        <v>3144</v>
      </c>
      <c r="J1419" s="450" t="s">
        <v>3134</v>
      </c>
      <c r="K1419" s="538">
        <v>2</v>
      </c>
      <c r="L1419" s="539">
        <v>7</v>
      </c>
      <c r="M1419" s="448">
        <v>60400.44</v>
      </c>
      <c r="N1419" s="538">
        <v>1</v>
      </c>
      <c r="O1419" s="539">
        <v>1</v>
      </c>
      <c r="P1419" s="449">
        <v>2291.87</v>
      </c>
    </row>
    <row r="1420" spans="1:16" ht="33.75" x14ac:dyDescent="0.2">
      <c r="A1420" s="446" t="s">
        <v>3130</v>
      </c>
      <c r="B1420" s="447" t="s">
        <v>3136</v>
      </c>
      <c r="C1420" s="447" t="s">
        <v>111</v>
      </c>
      <c r="D1420" s="450" t="s">
        <v>3703</v>
      </c>
      <c r="E1420" s="458">
        <v>12000</v>
      </c>
      <c r="F1420" s="636" t="s">
        <v>3704</v>
      </c>
      <c r="G1420" s="450" t="s">
        <v>3705</v>
      </c>
      <c r="H1420" s="450" t="s">
        <v>3134</v>
      </c>
      <c r="I1420" s="450" t="s">
        <v>2860</v>
      </c>
      <c r="J1420" s="450" t="s">
        <v>3134</v>
      </c>
      <c r="K1420" s="538">
        <v>4</v>
      </c>
      <c r="L1420" s="539">
        <v>12</v>
      </c>
      <c r="M1420" s="448">
        <v>140387.49</v>
      </c>
      <c r="N1420" s="538">
        <v>4</v>
      </c>
      <c r="O1420" s="539">
        <v>6</v>
      </c>
      <c r="P1420" s="449">
        <v>71062.5</v>
      </c>
    </row>
    <row r="1421" spans="1:16" ht="22.5" x14ac:dyDescent="0.2">
      <c r="A1421" s="446" t="s">
        <v>3130</v>
      </c>
      <c r="B1421" s="447" t="s">
        <v>3136</v>
      </c>
      <c r="C1421" s="447" t="s">
        <v>111</v>
      </c>
      <c r="D1421" s="450" t="s">
        <v>3410</v>
      </c>
      <c r="E1421" s="458">
        <v>12000</v>
      </c>
      <c r="F1421" s="636" t="s">
        <v>3103</v>
      </c>
      <c r="G1421" s="450" t="s">
        <v>3706</v>
      </c>
      <c r="H1421" s="450" t="s">
        <v>3413</v>
      </c>
      <c r="I1421" s="450" t="s">
        <v>2860</v>
      </c>
      <c r="J1421" s="450" t="s">
        <v>3413</v>
      </c>
      <c r="K1421" s="538">
        <v>1</v>
      </c>
      <c r="L1421" s="539">
        <v>3</v>
      </c>
      <c r="M1421" s="448">
        <v>36000</v>
      </c>
      <c r="N1421" s="538"/>
      <c r="O1421" s="539"/>
      <c r="P1421" s="449">
        <v>0</v>
      </c>
    </row>
    <row r="1422" spans="1:16" ht="33.75" x14ac:dyDescent="0.2">
      <c r="A1422" s="446" t="s">
        <v>3130</v>
      </c>
      <c r="B1422" s="447" t="s">
        <v>3136</v>
      </c>
      <c r="C1422" s="447" t="s">
        <v>111</v>
      </c>
      <c r="D1422" s="450" t="s">
        <v>3707</v>
      </c>
      <c r="E1422" s="458">
        <v>8000</v>
      </c>
      <c r="F1422" s="636" t="s">
        <v>3708</v>
      </c>
      <c r="G1422" s="450" t="s">
        <v>3709</v>
      </c>
      <c r="H1422" s="450" t="s">
        <v>712</v>
      </c>
      <c r="I1422" s="450" t="s">
        <v>3144</v>
      </c>
      <c r="J1422" s="450" t="s">
        <v>712</v>
      </c>
      <c r="K1422" s="538">
        <v>4</v>
      </c>
      <c r="L1422" s="539">
        <v>12</v>
      </c>
      <c r="M1422" s="448">
        <v>96262.22</v>
      </c>
      <c r="N1422" s="538">
        <v>4</v>
      </c>
      <c r="O1422" s="539">
        <v>6</v>
      </c>
      <c r="P1422" s="449">
        <v>48000</v>
      </c>
    </row>
    <row r="1423" spans="1:16" ht="22.5" x14ac:dyDescent="0.2">
      <c r="A1423" s="446" t="s">
        <v>3130</v>
      </c>
      <c r="B1423" s="456" t="s">
        <v>3174</v>
      </c>
      <c r="C1423" s="447" t="s">
        <v>111</v>
      </c>
      <c r="D1423" s="452" t="s">
        <v>3145</v>
      </c>
      <c r="E1423" s="453">
        <v>2000</v>
      </c>
      <c r="F1423" s="636" t="s">
        <v>3710</v>
      </c>
      <c r="G1423" s="454" t="s">
        <v>3711</v>
      </c>
      <c r="H1423" s="450" t="s">
        <v>3140</v>
      </c>
      <c r="I1423" s="450" t="s">
        <v>3135</v>
      </c>
      <c r="J1423" s="455" t="s">
        <v>3156</v>
      </c>
      <c r="K1423" s="538">
        <v>1</v>
      </c>
      <c r="L1423" s="539">
        <v>2</v>
      </c>
      <c r="M1423" s="448">
        <v>4666.7</v>
      </c>
      <c r="N1423" s="538">
        <v>4</v>
      </c>
      <c r="O1423" s="539">
        <v>6</v>
      </c>
      <c r="P1423" s="449">
        <v>12000</v>
      </c>
    </row>
    <row r="1424" spans="1:16" ht="22.5" x14ac:dyDescent="0.2">
      <c r="A1424" s="446" t="s">
        <v>3130</v>
      </c>
      <c r="B1424" s="447" t="s">
        <v>3136</v>
      </c>
      <c r="C1424" s="447" t="s">
        <v>111</v>
      </c>
      <c r="D1424" s="450" t="s">
        <v>3712</v>
      </c>
      <c r="E1424" s="458">
        <v>15000</v>
      </c>
      <c r="F1424" s="636" t="s">
        <v>3713</v>
      </c>
      <c r="G1424" s="450" t="s">
        <v>3714</v>
      </c>
      <c r="H1424" s="450" t="s">
        <v>3134</v>
      </c>
      <c r="I1424" s="450" t="s">
        <v>3144</v>
      </c>
      <c r="J1424" s="450" t="s">
        <v>3134</v>
      </c>
      <c r="K1424" s="538">
        <v>1</v>
      </c>
      <c r="L1424" s="539">
        <v>11</v>
      </c>
      <c r="M1424" s="448">
        <v>158800</v>
      </c>
      <c r="N1424" s="538">
        <v>1</v>
      </c>
      <c r="O1424" s="539">
        <v>6</v>
      </c>
      <c r="P1424" s="449">
        <v>90000</v>
      </c>
    </row>
    <row r="1425" spans="1:16" ht="33.75" x14ac:dyDescent="0.2">
      <c r="A1425" s="446" t="s">
        <v>3130</v>
      </c>
      <c r="B1425" s="447" t="s">
        <v>3136</v>
      </c>
      <c r="C1425" s="447" t="s">
        <v>111</v>
      </c>
      <c r="D1425" s="450" t="s">
        <v>3715</v>
      </c>
      <c r="E1425" s="458">
        <v>10000</v>
      </c>
      <c r="F1425" s="636" t="s">
        <v>3716</v>
      </c>
      <c r="G1425" s="450" t="s">
        <v>3717</v>
      </c>
      <c r="H1425" s="450" t="s">
        <v>3252</v>
      </c>
      <c r="I1425" s="450" t="s">
        <v>3144</v>
      </c>
      <c r="J1425" s="450" t="s">
        <v>3252</v>
      </c>
      <c r="K1425" s="538">
        <v>3</v>
      </c>
      <c r="L1425" s="539">
        <v>8</v>
      </c>
      <c r="M1425" s="448">
        <v>77400.69</v>
      </c>
      <c r="N1425" s="538">
        <v>4</v>
      </c>
      <c r="O1425" s="539">
        <v>6</v>
      </c>
      <c r="P1425" s="449">
        <v>59622.22</v>
      </c>
    </row>
    <row r="1426" spans="1:16" ht="33.75" x14ac:dyDescent="0.2">
      <c r="A1426" s="446" t="s">
        <v>3130</v>
      </c>
      <c r="B1426" s="447" t="s">
        <v>3136</v>
      </c>
      <c r="C1426" s="447" t="s">
        <v>111</v>
      </c>
      <c r="D1426" s="450" t="s">
        <v>3718</v>
      </c>
      <c r="E1426" s="542">
        <v>11000</v>
      </c>
      <c r="F1426" s="447" t="s">
        <v>3719</v>
      </c>
      <c r="G1426" s="450" t="s">
        <v>3720</v>
      </c>
      <c r="H1426" s="450" t="s">
        <v>2622</v>
      </c>
      <c r="I1426" s="450" t="s">
        <v>3144</v>
      </c>
      <c r="J1426" s="450" t="s">
        <v>2622</v>
      </c>
      <c r="K1426" s="538"/>
      <c r="L1426" s="539"/>
      <c r="M1426" s="448">
        <v>0</v>
      </c>
      <c r="N1426" s="538">
        <v>4</v>
      </c>
      <c r="O1426" s="538">
        <v>6</v>
      </c>
      <c r="P1426" s="449">
        <v>54266.67</v>
      </c>
    </row>
    <row r="1427" spans="1:16" ht="22.5" x14ac:dyDescent="0.2">
      <c r="A1427" s="446" t="s">
        <v>3130</v>
      </c>
      <c r="B1427" s="447" t="s">
        <v>3136</v>
      </c>
      <c r="C1427" s="447" t="s">
        <v>111</v>
      </c>
      <c r="D1427" s="450" t="s">
        <v>3634</v>
      </c>
      <c r="E1427" s="458">
        <v>12000</v>
      </c>
      <c r="F1427" s="636" t="s">
        <v>3721</v>
      </c>
      <c r="G1427" s="450" t="s">
        <v>3722</v>
      </c>
      <c r="H1427" s="450" t="s">
        <v>3134</v>
      </c>
      <c r="I1427" s="450" t="s">
        <v>3144</v>
      </c>
      <c r="J1427" s="450" t="s">
        <v>3134</v>
      </c>
      <c r="K1427" s="538">
        <v>4</v>
      </c>
      <c r="L1427" s="539">
        <v>12</v>
      </c>
      <c r="M1427" s="448">
        <v>144300</v>
      </c>
      <c r="N1427" s="538">
        <v>4</v>
      </c>
      <c r="O1427" s="539">
        <v>6</v>
      </c>
      <c r="P1427" s="449">
        <v>71420</v>
      </c>
    </row>
    <row r="1428" spans="1:16" ht="22.5" x14ac:dyDescent="0.2">
      <c r="A1428" s="446" t="s">
        <v>3130</v>
      </c>
      <c r="B1428" s="447" t="s">
        <v>3136</v>
      </c>
      <c r="C1428" s="447" t="s">
        <v>111</v>
      </c>
      <c r="D1428" s="450" t="s">
        <v>3263</v>
      </c>
      <c r="E1428" s="458">
        <v>8700</v>
      </c>
      <c r="F1428" s="636" t="s">
        <v>3723</v>
      </c>
      <c r="G1428" s="450" t="s">
        <v>3724</v>
      </c>
      <c r="H1428" s="450" t="s">
        <v>712</v>
      </c>
      <c r="I1428" s="450" t="s">
        <v>3144</v>
      </c>
      <c r="J1428" s="450" t="s">
        <v>712</v>
      </c>
      <c r="K1428" s="538">
        <v>4</v>
      </c>
      <c r="L1428" s="539">
        <v>12</v>
      </c>
      <c r="M1428" s="448">
        <v>102232.85</v>
      </c>
      <c r="N1428" s="538">
        <v>4</v>
      </c>
      <c r="O1428" s="539">
        <v>6</v>
      </c>
      <c r="P1428" s="449">
        <v>51287.71</v>
      </c>
    </row>
    <row r="1429" spans="1:16" ht="22.5" x14ac:dyDescent="0.2">
      <c r="A1429" s="446" t="s">
        <v>3130</v>
      </c>
      <c r="B1429" s="447" t="s">
        <v>2056</v>
      </c>
      <c r="C1429" s="447" t="s">
        <v>111</v>
      </c>
      <c r="D1429" s="450" t="s">
        <v>3725</v>
      </c>
      <c r="E1429" s="458">
        <v>3500</v>
      </c>
      <c r="F1429" s="636">
        <v>47391211</v>
      </c>
      <c r="G1429" s="452" t="s">
        <v>3726</v>
      </c>
      <c r="H1429" s="450" t="s">
        <v>3134</v>
      </c>
      <c r="I1429" s="450" t="s">
        <v>3144</v>
      </c>
      <c r="J1429" s="450" t="s">
        <v>3134</v>
      </c>
      <c r="K1429" s="538">
        <v>0</v>
      </c>
      <c r="L1429" s="539">
        <v>0</v>
      </c>
      <c r="M1429" s="448">
        <v>1030.56</v>
      </c>
      <c r="N1429" s="538"/>
      <c r="O1429" s="539"/>
      <c r="P1429" s="449">
        <v>0</v>
      </c>
    </row>
    <row r="1430" spans="1:16" ht="22.5" x14ac:dyDescent="0.2">
      <c r="A1430" s="446" t="s">
        <v>3130</v>
      </c>
      <c r="B1430" s="447" t="s">
        <v>2056</v>
      </c>
      <c r="C1430" s="447" t="s">
        <v>111</v>
      </c>
      <c r="D1430" s="450" t="s">
        <v>3727</v>
      </c>
      <c r="E1430" s="458">
        <v>7500</v>
      </c>
      <c r="F1430" s="636">
        <v>44837629</v>
      </c>
      <c r="G1430" s="452" t="s">
        <v>3728</v>
      </c>
      <c r="H1430" s="450" t="s">
        <v>3134</v>
      </c>
      <c r="I1430" s="450" t="s">
        <v>3144</v>
      </c>
      <c r="J1430" s="450" t="s">
        <v>3134</v>
      </c>
      <c r="K1430" s="538">
        <v>0</v>
      </c>
      <c r="L1430" s="539">
        <v>0</v>
      </c>
      <c r="M1430" s="448">
        <v>7062.5</v>
      </c>
      <c r="N1430" s="538"/>
      <c r="O1430" s="539"/>
      <c r="P1430" s="449">
        <v>0</v>
      </c>
    </row>
    <row r="1431" spans="1:16" x14ac:dyDescent="0.2">
      <c r="A1431" s="446" t="s">
        <v>3130</v>
      </c>
      <c r="B1431" s="456" t="s">
        <v>3174</v>
      </c>
      <c r="C1431" s="447" t="s">
        <v>111</v>
      </c>
      <c r="D1431" s="452" t="s">
        <v>3729</v>
      </c>
      <c r="E1431" s="453">
        <v>5000</v>
      </c>
      <c r="F1431" s="636" t="s">
        <v>1145</v>
      </c>
      <c r="G1431" s="454" t="s">
        <v>3730</v>
      </c>
      <c r="H1431" s="455" t="s">
        <v>703</v>
      </c>
      <c r="I1431" s="450" t="s">
        <v>3317</v>
      </c>
      <c r="J1431" s="455" t="s">
        <v>703</v>
      </c>
      <c r="K1431" s="538">
        <v>1</v>
      </c>
      <c r="L1431" s="539">
        <v>3</v>
      </c>
      <c r="M1431" s="448">
        <v>12500.05</v>
      </c>
      <c r="N1431" s="538"/>
      <c r="O1431" s="539"/>
      <c r="P1431" s="449">
        <v>0</v>
      </c>
    </row>
    <row r="1432" spans="1:16" ht="33.75" x14ac:dyDescent="0.2">
      <c r="A1432" s="446" t="s">
        <v>3130</v>
      </c>
      <c r="B1432" s="447" t="s">
        <v>3136</v>
      </c>
      <c r="C1432" s="447" t="s">
        <v>111</v>
      </c>
      <c r="D1432" s="450" t="s">
        <v>3731</v>
      </c>
      <c r="E1432" s="542">
        <v>8000</v>
      </c>
      <c r="F1432" s="447" t="s">
        <v>3732</v>
      </c>
      <c r="G1432" s="450" t="s">
        <v>3733</v>
      </c>
      <c r="H1432" s="450" t="s">
        <v>3734</v>
      </c>
      <c r="I1432" s="450" t="s">
        <v>3144</v>
      </c>
      <c r="J1432" s="450" t="s">
        <v>3735</v>
      </c>
      <c r="K1432" s="538"/>
      <c r="L1432" s="539"/>
      <c r="M1432" s="448">
        <v>0</v>
      </c>
      <c r="N1432" s="538">
        <v>4</v>
      </c>
      <c r="O1432" s="539">
        <v>6</v>
      </c>
      <c r="P1432" s="449">
        <v>42133.33</v>
      </c>
    </row>
    <row r="1433" spans="1:16" ht="22.5" x14ac:dyDescent="0.2">
      <c r="A1433" s="446" t="s">
        <v>3130</v>
      </c>
      <c r="B1433" s="447" t="s">
        <v>2056</v>
      </c>
      <c r="C1433" s="447" t="s">
        <v>111</v>
      </c>
      <c r="D1433" s="450" t="s">
        <v>3333</v>
      </c>
      <c r="E1433" s="458">
        <v>3500</v>
      </c>
      <c r="F1433" s="636" t="s">
        <v>3736</v>
      </c>
      <c r="G1433" s="450" t="s">
        <v>3737</v>
      </c>
      <c r="H1433" s="450" t="s">
        <v>3134</v>
      </c>
      <c r="I1433" s="450" t="s">
        <v>3144</v>
      </c>
      <c r="J1433" s="450" t="s">
        <v>3134</v>
      </c>
      <c r="K1433" s="538">
        <v>4</v>
      </c>
      <c r="L1433" s="539">
        <v>12</v>
      </c>
      <c r="M1433" s="448">
        <v>41979.41</v>
      </c>
      <c r="N1433" s="538">
        <v>4</v>
      </c>
      <c r="O1433" s="539">
        <v>6</v>
      </c>
      <c r="P1433" s="449">
        <v>20944.099999999999</v>
      </c>
    </row>
    <row r="1434" spans="1:16" ht="22.5" x14ac:dyDescent="0.2">
      <c r="A1434" s="446" t="s">
        <v>3130</v>
      </c>
      <c r="B1434" s="447" t="s">
        <v>3136</v>
      </c>
      <c r="C1434" s="447" t="s">
        <v>111</v>
      </c>
      <c r="D1434" s="450" t="s">
        <v>3263</v>
      </c>
      <c r="E1434" s="458">
        <v>8700</v>
      </c>
      <c r="F1434" s="636" t="s">
        <v>3738</v>
      </c>
      <c r="G1434" s="450" t="s">
        <v>3739</v>
      </c>
      <c r="H1434" s="450" t="s">
        <v>712</v>
      </c>
      <c r="I1434" s="450" t="s">
        <v>3144</v>
      </c>
      <c r="J1434" s="450" t="s">
        <v>712</v>
      </c>
      <c r="K1434" s="538">
        <v>3</v>
      </c>
      <c r="L1434" s="539">
        <v>12</v>
      </c>
      <c r="M1434" s="448">
        <v>99573.97</v>
      </c>
      <c r="N1434" s="538">
        <v>1</v>
      </c>
      <c r="O1434" s="539">
        <v>2</v>
      </c>
      <c r="P1434" s="449">
        <v>23088.83</v>
      </c>
    </row>
    <row r="1435" spans="1:16" ht="33.75" x14ac:dyDescent="0.2">
      <c r="A1435" s="446" t="s">
        <v>3130</v>
      </c>
      <c r="B1435" s="447" t="s">
        <v>3136</v>
      </c>
      <c r="C1435" s="447" t="s">
        <v>111</v>
      </c>
      <c r="D1435" s="450" t="s">
        <v>3740</v>
      </c>
      <c r="E1435" s="458">
        <v>8000</v>
      </c>
      <c r="F1435" s="636" t="s">
        <v>3741</v>
      </c>
      <c r="G1435" s="450" t="s">
        <v>3742</v>
      </c>
      <c r="H1435" s="450" t="s">
        <v>3252</v>
      </c>
      <c r="I1435" s="450" t="s">
        <v>3144</v>
      </c>
      <c r="J1435" s="450" t="s">
        <v>3252</v>
      </c>
      <c r="K1435" s="538">
        <v>4</v>
      </c>
      <c r="L1435" s="539">
        <v>9</v>
      </c>
      <c r="M1435" s="448">
        <v>71606.11</v>
      </c>
      <c r="N1435" s="538"/>
      <c r="O1435" s="539"/>
      <c r="P1435" s="449">
        <v>0</v>
      </c>
    </row>
    <row r="1436" spans="1:16" ht="45" x14ac:dyDescent="0.2">
      <c r="A1436" s="446" t="s">
        <v>3130</v>
      </c>
      <c r="B1436" s="451" t="s">
        <v>3136</v>
      </c>
      <c r="C1436" s="447" t="s">
        <v>111</v>
      </c>
      <c r="D1436" s="452" t="s">
        <v>3743</v>
      </c>
      <c r="E1436" s="453">
        <v>10000</v>
      </c>
      <c r="F1436" s="636" t="s">
        <v>3741</v>
      </c>
      <c r="G1436" s="454" t="s">
        <v>3742</v>
      </c>
      <c r="H1436" s="450" t="s">
        <v>3252</v>
      </c>
      <c r="I1436" s="450" t="s">
        <v>3144</v>
      </c>
      <c r="J1436" s="450" t="s">
        <v>3252</v>
      </c>
      <c r="K1436" s="538">
        <v>1</v>
      </c>
      <c r="L1436" s="539">
        <v>3</v>
      </c>
      <c r="M1436" s="448">
        <v>33333.289999999994</v>
      </c>
      <c r="N1436" s="538">
        <v>4</v>
      </c>
      <c r="O1436" s="539">
        <v>6</v>
      </c>
      <c r="P1436" s="449">
        <v>59882.64</v>
      </c>
    </row>
    <row r="1437" spans="1:16" x14ac:dyDescent="0.2">
      <c r="A1437" s="446" t="s">
        <v>3130</v>
      </c>
      <c r="B1437" s="447" t="s">
        <v>3136</v>
      </c>
      <c r="C1437" s="447" t="s">
        <v>111</v>
      </c>
      <c r="D1437" s="450" t="s">
        <v>3744</v>
      </c>
      <c r="E1437" s="458">
        <v>7500</v>
      </c>
      <c r="F1437" s="636" t="s">
        <v>3745</v>
      </c>
      <c r="G1437" s="450" t="s">
        <v>3746</v>
      </c>
      <c r="H1437" s="450" t="s">
        <v>3134</v>
      </c>
      <c r="I1437" s="450" t="s">
        <v>3144</v>
      </c>
      <c r="J1437" s="450" t="s">
        <v>3134</v>
      </c>
      <c r="K1437" s="538">
        <v>4</v>
      </c>
      <c r="L1437" s="539">
        <v>12</v>
      </c>
      <c r="M1437" s="448">
        <v>90240.11</v>
      </c>
      <c r="N1437" s="538">
        <v>4</v>
      </c>
      <c r="O1437" s="539">
        <v>6</v>
      </c>
      <c r="P1437" s="449">
        <v>45000</v>
      </c>
    </row>
    <row r="1438" spans="1:16" x14ac:dyDescent="0.2">
      <c r="A1438" s="446" t="s">
        <v>3130</v>
      </c>
      <c r="B1438" s="447" t="s">
        <v>3136</v>
      </c>
      <c r="C1438" s="447" t="s">
        <v>111</v>
      </c>
      <c r="D1438" s="450" t="s">
        <v>3747</v>
      </c>
      <c r="E1438" s="458">
        <v>7000</v>
      </c>
      <c r="F1438" s="636" t="s">
        <v>3748</v>
      </c>
      <c r="G1438" s="450" t="s">
        <v>3749</v>
      </c>
      <c r="H1438" s="450" t="s">
        <v>712</v>
      </c>
      <c r="I1438" s="450" t="s">
        <v>3144</v>
      </c>
      <c r="J1438" s="450" t="s">
        <v>712</v>
      </c>
      <c r="K1438" s="538">
        <v>3</v>
      </c>
      <c r="L1438" s="539">
        <v>8</v>
      </c>
      <c r="M1438" s="448">
        <v>18395.91</v>
      </c>
      <c r="N1438" s="538"/>
      <c r="O1438" s="539"/>
      <c r="P1438" s="449">
        <v>0</v>
      </c>
    </row>
    <row r="1439" spans="1:16" ht="33.75" x14ac:dyDescent="0.2">
      <c r="A1439" s="446" t="s">
        <v>3130</v>
      </c>
      <c r="B1439" s="447" t="s">
        <v>2056</v>
      </c>
      <c r="C1439" s="447" t="s">
        <v>111</v>
      </c>
      <c r="D1439" s="450" t="s">
        <v>3750</v>
      </c>
      <c r="E1439" s="458">
        <v>3000</v>
      </c>
      <c r="F1439" s="636" t="s">
        <v>3751</v>
      </c>
      <c r="G1439" s="450" t="s">
        <v>3752</v>
      </c>
      <c r="H1439" s="450" t="s">
        <v>742</v>
      </c>
      <c r="I1439" s="450" t="s">
        <v>3203</v>
      </c>
      <c r="J1439" s="450" t="s">
        <v>3204</v>
      </c>
      <c r="K1439" s="538">
        <v>5</v>
      </c>
      <c r="L1439" s="539">
        <v>12</v>
      </c>
      <c r="M1439" s="448">
        <v>36300</v>
      </c>
      <c r="N1439" s="538">
        <v>4</v>
      </c>
      <c r="O1439" s="539">
        <v>6</v>
      </c>
      <c r="P1439" s="449">
        <v>18000</v>
      </c>
    </row>
    <row r="1440" spans="1:16" ht="22.5" x14ac:dyDescent="0.2">
      <c r="A1440" s="446" t="s">
        <v>3130</v>
      </c>
      <c r="B1440" s="456" t="s">
        <v>3136</v>
      </c>
      <c r="C1440" s="447" t="s">
        <v>111</v>
      </c>
      <c r="D1440" s="452" t="s">
        <v>3753</v>
      </c>
      <c r="E1440" s="453">
        <v>7000</v>
      </c>
      <c r="F1440" s="636" t="s">
        <v>3754</v>
      </c>
      <c r="G1440" s="454" t="s">
        <v>3755</v>
      </c>
      <c r="H1440" s="455" t="s">
        <v>712</v>
      </c>
      <c r="I1440" s="450" t="s">
        <v>3144</v>
      </c>
      <c r="J1440" s="455" t="s">
        <v>712</v>
      </c>
      <c r="K1440" s="538">
        <v>2</v>
      </c>
      <c r="L1440" s="539">
        <v>6</v>
      </c>
      <c r="M1440" s="448">
        <v>39619.519999999997</v>
      </c>
      <c r="N1440" s="538">
        <v>4</v>
      </c>
      <c r="O1440" s="539">
        <v>3</v>
      </c>
      <c r="P1440" s="449">
        <v>20838.61</v>
      </c>
    </row>
    <row r="1441" spans="1:16" ht="22.5" x14ac:dyDescent="0.2">
      <c r="A1441" s="446" t="s">
        <v>3130</v>
      </c>
      <c r="B1441" s="447" t="s">
        <v>3136</v>
      </c>
      <c r="C1441" s="447" t="s">
        <v>111</v>
      </c>
      <c r="D1441" s="450" t="s">
        <v>3756</v>
      </c>
      <c r="E1441" s="458">
        <v>15000</v>
      </c>
      <c r="F1441" s="636" t="s">
        <v>3757</v>
      </c>
      <c r="G1441" s="450" t="s">
        <v>3758</v>
      </c>
      <c r="H1441" s="450" t="s">
        <v>3134</v>
      </c>
      <c r="I1441" s="450" t="s">
        <v>3144</v>
      </c>
      <c r="J1441" s="450" t="s">
        <v>3134</v>
      </c>
      <c r="K1441" s="538">
        <v>1</v>
      </c>
      <c r="L1441" s="539">
        <v>5</v>
      </c>
      <c r="M1441" s="448">
        <v>75000</v>
      </c>
      <c r="N1441" s="538"/>
      <c r="O1441" s="539"/>
      <c r="P1441" s="449">
        <v>0</v>
      </c>
    </row>
    <row r="1442" spans="1:16" ht="45" x14ac:dyDescent="0.2">
      <c r="A1442" s="446" t="s">
        <v>3130</v>
      </c>
      <c r="B1442" s="447" t="s">
        <v>3136</v>
      </c>
      <c r="C1442" s="447" t="s">
        <v>111</v>
      </c>
      <c r="D1442" s="452" t="s">
        <v>3759</v>
      </c>
      <c r="E1442" s="458">
        <v>10000</v>
      </c>
      <c r="F1442" s="636" t="s">
        <v>3757</v>
      </c>
      <c r="G1442" s="450" t="s">
        <v>3758</v>
      </c>
      <c r="H1442" s="450" t="s">
        <v>3134</v>
      </c>
      <c r="I1442" s="450" t="s">
        <v>3144</v>
      </c>
      <c r="J1442" s="450" t="s">
        <v>3134</v>
      </c>
      <c r="K1442" s="538">
        <v>1</v>
      </c>
      <c r="L1442" s="539">
        <v>2</v>
      </c>
      <c r="M1442" s="448">
        <v>20999.990000000005</v>
      </c>
      <c r="N1442" s="538"/>
      <c r="O1442" s="539"/>
      <c r="P1442" s="449">
        <v>0</v>
      </c>
    </row>
    <row r="1443" spans="1:16" ht="22.5" x14ac:dyDescent="0.2">
      <c r="A1443" s="446" t="s">
        <v>3130</v>
      </c>
      <c r="B1443" s="447" t="s">
        <v>3136</v>
      </c>
      <c r="C1443" s="447" t="s">
        <v>111</v>
      </c>
      <c r="D1443" s="450" t="s">
        <v>3246</v>
      </c>
      <c r="E1443" s="458">
        <v>10000</v>
      </c>
      <c r="F1443" s="636" t="s">
        <v>3760</v>
      </c>
      <c r="G1443" s="450" t="s">
        <v>3761</v>
      </c>
      <c r="H1443" s="450" t="s">
        <v>3134</v>
      </c>
      <c r="I1443" s="450" t="s">
        <v>3144</v>
      </c>
      <c r="J1443" s="450" t="s">
        <v>3134</v>
      </c>
      <c r="K1443" s="538">
        <v>4</v>
      </c>
      <c r="L1443" s="539">
        <v>12</v>
      </c>
      <c r="M1443" s="448">
        <v>119390.98</v>
      </c>
      <c r="N1443" s="538">
        <v>4</v>
      </c>
      <c r="O1443" s="539">
        <v>6</v>
      </c>
      <c r="P1443" s="449">
        <v>59940.28</v>
      </c>
    </row>
    <row r="1444" spans="1:16" ht="33.75" x14ac:dyDescent="0.2">
      <c r="A1444" s="446" t="s">
        <v>3130</v>
      </c>
      <c r="B1444" s="447" t="s">
        <v>3136</v>
      </c>
      <c r="C1444" s="447" t="s">
        <v>111</v>
      </c>
      <c r="D1444" s="450" t="s">
        <v>3762</v>
      </c>
      <c r="E1444" s="458">
        <v>10000</v>
      </c>
      <c r="F1444" s="636" t="s">
        <v>3763</v>
      </c>
      <c r="G1444" s="450" t="s">
        <v>3764</v>
      </c>
      <c r="H1444" s="450" t="s">
        <v>3134</v>
      </c>
      <c r="I1444" s="450" t="s">
        <v>3144</v>
      </c>
      <c r="J1444" s="450" t="s">
        <v>3134</v>
      </c>
      <c r="K1444" s="538">
        <v>4</v>
      </c>
      <c r="L1444" s="539">
        <v>12</v>
      </c>
      <c r="M1444" s="448">
        <v>91706.340000000011</v>
      </c>
      <c r="N1444" s="538">
        <v>4</v>
      </c>
      <c r="O1444" s="539">
        <v>6</v>
      </c>
      <c r="P1444" s="449">
        <v>55505.56</v>
      </c>
    </row>
    <row r="1445" spans="1:16" ht="33.75" x14ac:dyDescent="0.2">
      <c r="A1445" s="446" t="s">
        <v>3130</v>
      </c>
      <c r="B1445" s="451" t="s">
        <v>3136</v>
      </c>
      <c r="C1445" s="447" t="s">
        <v>111</v>
      </c>
      <c r="D1445" s="452" t="s">
        <v>3323</v>
      </c>
      <c r="E1445" s="453">
        <v>2500</v>
      </c>
      <c r="F1445" s="636" t="s">
        <v>3765</v>
      </c>
      <c r="G1445" s="454" t="s">
        <v>3766</v>
      </c>
      <c r="H1445" s="450" t="s">
        <v>3262</v>
      </c>
      <c r="I1445" s="450" t="s">
        <v>3191</v>
      </c>
      <c r="J1445" s="455" t="s">
        <v>3262</v>
      </c>
      <c r="K1445" s="538"/>
      <c r="L1445" s="539"/>
      <c r="M1445" s="448">
        <v>0</v>
      </c>
      <c r="N1445" s="538">
        <v>4</v>
      </c>
      <c r="O1445" s="539">
        <v>6</v>
      </c>
      <c r="P1445" s="449">
        <v>15000</v>
      </c>
    </row>
    <row r="1446" spans="1:16" ht="33.75" x14ac:dyDescent="0.2">
      <c r="A1446" s="446" t="s">
        <v>3130</v>
      </c>
      <c r="B1446" s="447" t="s">
        <v>3136</v>
      </c>
      <c r="C1446" s="447" t="s">
        <v>111</v>
      </c>
      <c r="D1446" s="450" t="s">
        <v>3398</v>
      </c>
      <c r="E1446" s="458">
        <v>12000</v>
      </c>
      <c r="F1446" s="636" t="s">
        <v>3106</v>
      </c>
      <c r="G1446" s="450" t="s">
        <v>3767</v>
      </c>
      <c r="H1446" s="450" t="s">
        <v>3401</v>
      </c>
      <c r="I1446" s="450" t="s">
        <v>3144</v>
      </c>
      <c r="J1446" s="450" t="s">
        <v>3401</v>
      </c>
      <c r="K1446" s="538">
        <v>1</v>
      </c>
      <c r="L1446" s="539">
        <v>3</v>
      </c>
      <c r="M1446" s="448">
        <v>36000</v>
      </c>
      <c r="N1446" s="538"/>
      <c r="O1446" s="539"/>
      <c r="P1446" s="449">
        <v>0</v>
      </c>
    </row>
    <row r="1447" spans="1:16" ht="22.5" x14ac:dyDescent="0.2">
      <c r="A1447" s="446" t="s">
        <v>3130</v>
      </c>
      <c r="B1447" s="447" t="s">
        <v>3136</v>
      </c>
      <c r="C1447" s="447" t="s">
        <v>111</v>
      </c>
      <c r="D1447" s="450" t="s">
        <v>3768</v>
      </c>
      <c r="E1447" s="542">
        <v>13000</v>
      </c>
      <c r="F1447" s="636" t="s">
        <v>3769</v>
      </c>
      <c r="G1447" s="450" t="s">
        <v>3770</v>
      </c>
      <c r="H1447" s="450" t="s">
        <v>3134</v>
      </c>
      <c r="I1447" s="450" t="s">
        <v>3144</v>
      </c>
      <c r="J1447" s="450" t="s">
        <v>3134</v>
      </c>
      <c r="K1447" s="538"/>
      <c r="L1447" s="539"/>
      <c r="M1447" s="448">
        <v>0</v>
      </c>
      <c r="N1447" s="538">
        <v>1</v>
      </c>
      <c r="O1447" s="539">
        <v>5</v>
      </c>
      <c r="P1447" s="449">
        <v>56333.33</v>
      </c>
    </row>
    <row r="1448" spans="1:16" ht="33.75" x14ac:dyDescent="0.2">
      <c r="A1448" s="446" t="s">
        <v>3130</v>
      </c>
      <c r="B1448" s="451" t="s">
        <v>3436</v>
      </c>
      <c r="C1448" s="447" t="s">
        <v>111</v>
      </c>
      <c r="D1448" s="452" t="s">
        <v>3771</v>
      </c>
      <c r="E1448" s="453">
        <v>2000</v>
      </c>
      <c r="F1448" s="636" t="s">
        <v>3772</v>
      </c>
      <c r="G1448" s="454" t="s">
        <v>3773</v>
      </c>
      <c r="H1448" s="450" t="s">
        <v>3140</v>
      </c>
      <c r="I1448" s="450" t="s">
        <v>3191</v>
      </c>
      <c r="J1448" s="455" t="s">
        <v>787</v>
      </c>
      <c r="K1448" s="538"/>
      <c r="L1448" s="539"/>
      <c r="M1448" s="448">
        <v>0</v>
      </c>
      <c r="N1448" s="538">
        <v>4</v>
      </c>
      <c r="O1448" s="539">
        <v>6</v>
      </c>
      <c r="P1448" s="449">
        <v>12000</v>
      </c>
    </row>
    <row r="1449" spans="1:16" ht="33.75" x14ac:dyDescent="0.2">
      <c r="A1449" s="446" t="s">
        <v>3130</v>
      </c>
      <c r="B1449" s="447" t="s">
        <v>3136</v>
      </c>
      <c r="C1449" s="447" t="s">
        <v>111</v>
      </c>
      <c r="D1449" s="450" t="s">
        <v>3774</v>
      </c>
      <c r="E1449" s="458">
        <v>15600</v>
      </c>
      <c r="F1449" s="636" t="s">
        <v>3775</v>
      </c>
      <c r="G1449" s="450" t="s">
        <v>3776</v>
      </c>
      <c r="H1449" s="450" t="s">
        <v>3134</v>
      </c>
      <c r="I1449" s="450" t="s">
        <v>3144</v>
      </c>
      <c r="J1449" s="450" t="s">
        <v>3134</v>
      </c>
      <c r="K1449" s="538">
        <v>1</v>
      </c>
      <c r="L1449" s="539">
        <v>12</v>
      </c>
      <c r="M1449" s="448">
        <v>187500</v>
      </c>
      <c r="N1449" s="538">
        <v>1</v>
      </c>
      <c r="O1449" s="539">
        <v>6</v>
      </c>
      <c r="P1449" s="449">
        <v>93600</v>
      </c>
    </row>
    <row r="1450" spans="1:16" ht="33.75" x14ac:dyDescent="0.2">
      <c r="A1450" s="446" t="s">
        <v>3130</v>
      </c>
      <c r="B1450" s="447" t="s">
        <v>3136</v>
      </c>
      <c r="C1450" s="447" t="s">
        <v>111</v>
      </c>
      <c r="D1450" s="450" t="s">
        <v>3777</v>
      </c>
      <c r="E1450" s="458">
        <v>10000</v>
      </c>
      <c r="F1450" s="636" t="s">
        <v>3778</v>
      </c>
      <c r="G1450" s="450" t="s">
        <v>3779</v>
      </c>
      <c r="H1450" s="450" t="s">
        <v>3134</v>
      </c>
      <c r="I1450" s="450" t="s">
        <v>3144</v>
      </c>
      <c r="J1450" s="450" t="s">
        <v>3134</v>
      </c>
      <c r="K1450" s="538">
        <v>4</v>
      </c>
      <c r="L1450" s="539">
        <v>12</v>
      </c>
      <c r="M1450" s="448">
        <v>116112.08</v>
      </c>
      <c r="N1450" s="538">
        <v>4</v>
      </c>
      <c r="O1450" s="539">
        <v>6</v>
      </c>
      <c r="P1450" s="449">
        <v>59024.3</v>
      </c>
    </row>
    <row r="1451" spans="1:16" ht="22.5" x14ac:dyDescent="0.2">
      <c r="A1451" s="446" t="s">
        <v>3130</v>
      </c>
      <c r="B1451" s="447" t="s">
        <v>2056</v>
      </c>
      <c r="C1451" s="447" t="s">
        <v>111</v>
      </c>
      <c r="D1451" s="450" t="s">
        <v>3780</v>
      </c>
      <c r="E1451" s="458">
        <v>3500</v>
      </c>
      <c r="F1451" s="636" t="s">
        <v>3781</v>
      </c>
      <c r="G1451" s="450" t="s">
        <v>3782</v>
      </c>
      <c r="H1451" s="450" t="s">
        <v>3134</v>
      </c>
      <c r="I1451" s="450" t="s">
        <v>3491</v>
      </c>
      <c r="J1451" s="450" t="s">
        <v>3134</v>
      </c>
      <c r="K1451" s="538">
        <v>4</v>
      </c>
      <c r="L1451" s="539">
        <v>12</v>
      </c>
      <c r="M1451" s="448">
        <v>42300</v>
      </c>
      <c r="N1451" s="538">
        <v>4</v>
      </c>
      <c r="O1451" s="539">
        <v>6</v>
      </c>
      <c r="P1451" s="449">
        <v>21000</v>
      </c>
    </row>
    <row r="1452" spans="1:16" ht="22.5" x14ac:dyDescent="0.2">
      <c r="A1452" s="446" t="s">
        <v>3130</v>
      </c>
      <c r="B1452" s="447" t="s">
        <v>2056</v>
      </c>
      <c r="C1452" s="447" t="s">
        <v>111</v>
      </c>
      <c r="D1452" s="450" t="s">
        <v>3780</v>
      </c>
      <c r="E1452" s="458">
        <v>3500</v>
      </c>
      <c r="F1452" s="636" t="s">
        <v>3783</v>
      </c>
      <c r="G1452" s="450" t="s">
        <v>3784</v>
      </c>
      <c r="H1452" s="450" t="s">
        <v>3134</v>
      </c>
      <c r="I1452" s="450" t="s">
        <v>3144</v>
      </c>
      <c r="J1452" s="450" t="s">
        <v>3134</v>
      </c>
      <c r="K1452" s="538">
        <v>4</v>
      </c>
      <c r="L1452" s="539">
        <v>12</v>
      </c>
      <c r="M1452" s="448">
        <v>42183.33</v>
      </c>
      <c r="N1452" s="538">
        <v>4</v>
      </c>
      <c r="O1452" s="539">
        <v>6</v>
      </c>
      <c r="P1452" s="449">
        <v>20883.330000000002</v>
      </c>
    </row>
    <row r="1453" spans="1:16" ht="22.5" x14ac:dyDescent="0.2">
      <c r="A1453" s="446" t="s">
        <v>3130</v>
      </c>
      <c r="B1453" s="447" t="s">
        <v>3136</v>
      </c>
      <c r="C1453" s="447" t="s">
        <v>111</v>
      </c>
      <c r="D1453" s="450" t="s">
        <v>3246</v>
      </c>
      <c r="E1453" s="458">
        <v>10000</v>
      </c>
      <c r="F1453" s="636" t="s">
        <v>3785</v>
      </c>
      <c r="G1453" s="450" t="s">
        <v>3786</v>
      </c>
      <c r="H1453" s="450" t="s">
        <v>3134</v>
      </c>
      <c r="I1453" s="450" t="s">
        <v>3144</v>
      </c>
      <c r="J1453" s="450" t="s">
        <v>3134</v>
      </c>
      <c r="K1453" s="538">
        <v>4</v>
      </c>
      <c r="L1453" s="539">
        <v>12</v>
      </c>
      <c r="M1453" s="448">
        <v>119198.61</v>
      </c>
      <c r="N1453" s="538">
        <v>4</v>
      </c>
      <c r="O1453" s="539">
        <v>6</v>
      </c>
      <c r="P1453" s="449">
        <v>60000</v>
      </c>
    </row>
    <row r="1454" spans="1:16" ht="22.5" x14ac:dyDescent="0.2">
      <c r="A1454" s="446" t="s">
        <v>3130</v>
      </c>
      <c r="B1454" s="447" t="s">
        <v>3136</v>
      </c>
      <c r="C1454" s="447" t="s">
        <v>111</v>
      </c>
      <c r="D1454" s="450" t="s">
        <v>3670</v>
      </c>
      <c r="E1454" s="458">
        <v>10000</v>
      </c>
      <c r="F1454" s="636" t="s">
        <v>3787</v>
      </c>
      <c r="G1454" s="450" t="s">
        <v>3788</v>
      </c>
      <c r="H1454" s="450" t="s">
        <v>3134</v>
      </c>
      <c r="I1454" s="450" t="s">
        <v>3144</v>
      </c>
      <c r="J1454" s="450" t="s">
        <v>3134</v>
      </c>
      <c r="K1454" s="538">
        <v>4</v>
      </c>
      <c r="L1454" s="539">
        <v>12</v>
      </c>
      <c r="M1454" s="448">
        <v>119005.01</v>
      </c>
      <c r="N1454" s="538"/>
      <c r="O1454" s="539"/>
      <c r="P1454" s="449">
        <v>0</v>
      </c>
    </row>
    <row r="1455" spans="1:16" ht="33.75" x14ac:dyDescent="0.2">
      <c r="A1455" s="446" t="s">
        <v>3130</v>
      </c>
      <c r="B1455" s="447" t="s">
        <v>3136</v>
      </c>
      <c r="C1455" s="447" t="s">
        <v>111</v>
      </c>
      <c r="D1455" s="450" t="s">
        <v>3182</v>
      </c>
      <c r="E1455" s="458">
        <v>10000</v>
      </c>
      <c r="F1455" s="636" t="s">
        <v>3789</v>
      </c>
      <c r="G1455" s="450" t="s">
        <v>3790</v>
      </c>
      <c r="H1455" s="450" t="s">
        <v>3134</v>
      </c>
      <c r="I1455" s="450" t="s">
        <v>2860</v>
      </c>
      <c r="J1455" s="450" t="s">
        <v>3134</v>
      </c>
      <c r="K1455" s="538">
        <v>4</v>
      </c>
      <c r="L1455" s="539">
        <v>12</v>
      </c>
      <c r="M1455" s="448">
        <v>120300</v>
      </c>
      <c r="N1455" s="538">
        <v>4</v>
      </c>
      <c r="O1455" s="539">
        <v>6</v>
      </c>
      <c r="P1455" s="449">
        <v>59623.61</v>
      </c>
    </row>
    <row r="1456" spans="1:16" ht="22.5" x14ac:dyDescent="0.2">
      <c r="A1456" s="446" t="s">
        <v>3130</v>
      </c>
      <c r="B1456" s="447" t="s">
        <v>3136</v>
      </c>
      <c r="C1456" s="447" t="s">
        <v>111</v>
      </c>
      <c r="D1456" s="450" t="s">
        <v>3791</v>
      </c>
      <c r="E1456" s="458">
        <v>11000</v>
      </c>
      <c r="F1456" s="636" t="s">
        <v>3792</v>
      </c>
      <c r="G1456" s="450" t="s">
        <v>3793</v>
      </c>
      <c r="H1456" s="450" t="s">
        <v>3794</v>
      </c>
      <c r="I1456" s="450" t="s">
        <v>3144</v>
      </c>
      <c r="J1456" s="450" t="s">
        <v>3794</v>
      </c>
      <c r="K1456" s="538">
        <v>1</v>
      </c>
      <c r="L1456" s="539">
        <v>3</v>
      </c>
      <c r="M1456" s="448">
        <v>29697.71</v>
      </c>
      <c r="N1456" s="538"/>
      <c r="O1456" s="539"/>
      <c r="P1456" s="449">
        <v>0</v>
      </c>
    </row>
    <row r="1457" spans="1:16" ht="22.5" x14ac:dyDescent="0.2">
      <c r="A1457" s="446" t="s">
        <v>3130</v>
      </c>
      <c r="B1457" s="456" t="s">
        <v>3174</v>
      </c>
      <c r="C1457" s="447" t="s">
        <v>111</v>
      </c>
      <c r="D1457" s="452" t="s">
        <v>3131</v>
      </c>
      <c r="E1457" s="453">
        <v>3500</v>
      </c>
      <c r="F1457" s="636" t="s">
        <v>3795</v>
      </c>
      <c r="G1457" s="454" t="s">
        <v>3796</v>
      </c>
      <c r="H1457" s="450" t="s">
        <v>3134</v>
      </c>
      <c r="I1457" s="450" t="s">
        <v>3144</v>
      </c>
      <c r="J1457" s="450" t="s">
        <v>3134</v>
      </c>
      <c r="K1457" s="538">
        <v>1</v>
      </c>
      <c r="L1457" s="539">
        <v>2</v>
      </c>
      <c r="M1457" s="448">
        <v>4783.37</v>
      </c>
      <c r="N1457" s="538">
        <v>4</v>
      </c>
      <c r="O1457" s="539">
        <v>6</v>
      </c>
      <c r="P1457" s="449">
        <v>21000</v>
      </c>
    </row>
    <row r="1458" spans="1:16" ht="22.5" x14ac:dyDescent="0.2">
      <c r="A1458" s="446" t="s">
        <v>3130</v>
      </c>
      <c r="B1458" s="447" t="s">
        <v>3136</v>
      </c>
      <c r="C1458" s="447" t="s">
        <v>111</v>
      </c>
      <c r="D1458" s="450" t="s">
        <v>3797</v>
      </c>
      <c r="E1458" s="458">
        <v>8000</v>
      </c>
      <c r="F1458" s="636" t="s">
        <v>3798</v>
      </c>
      <c r="G1458" s="450" t="s">
        <v>3799</v>
      </c>
      <c r="H1458" s="450" t="s">
        <v>3800</v>
      </c>
      <c r="I1458" s="450" t="s">
        <v>3144</v>
      </c>
      <c r="J1458" s="450" t="s">
        <v>3800</v>
      </c>
      <c r="K1458" s="538">
        <v>4</v>
      </c>
      <c r="L1458" s="539">
        <v>12</v>
      </c>
      <c r="M1458" s="448">
        <v>91363.9</v>
      </c>
      <c r="N1458" s="538">
        <v>4</v>
      </c>
      <c r="O1458" s="539">
        <v>6</v>
      </c>
      <c r="P1458" s="449">
        <v>47095.01</v>
      </c>
    </row>
    <row r="1459" spans="1:16" ht="45" x14ac:dyDescent="0.2">
      <c r="A1459" s="446" t="s">
        <v>3130</v>
      </c>
      <c r="B1459" s="447" t="s">
        <v>3136</v>
      </c>
      <c r="C1459" s="447" t="s">
        <v>111</v>
      </c>
      <c r="D1459" s="450" t="s">
        <v>3801</v>
      </c>
      <c r="E1459" s="458">
        <v>10000</v>
      </c>
      <c r="F1459" s="636" t="s">
        <v>3802</v>
      </c>
      <c r="G1459" s="450" t="s">
        <v>3803</v>
      </c>
      <c r="H1459" s="450" t="s">
        <v>712</v>
      </c>
      <c r="I1459" s="450" t="s">
        <v>3144</v>
      </c>
      <c r="J1459" s="450" t="s">
        <v>712</v>
      </c>
      <c r="K1459" s="538">
        <v>5</v>
      </c>
      <c r="L1459" s="539">
        <v>12</v>
      </c>
      <c r="M1459" s="448">
        <v>119466.67</v>
      </c>
      <c r="N1459" s="538">
        <v>4</v>
      </c>
      <c r="O1459" s="539">
        <v>6</v>
      </c>
      <c r="P1459" s="449">
        <v>60000</v>
      </c>
    </row>
    <row r="1460" spans="1:16" ht="22.5" x14ac:dyDescent="0.2">
      <c r="A1460" s="446" t="s">
        <v>3130</v>
      </c>
      <c r="B1460" s="451" t="s">
        <v>3174</v>
      </c>
      <c r="C1460" s="447" t="s">
        <v>111</v>
      </c>
      <c r="D1460" s="452" t="s">
        <v>3804</v>
      </c>
      <c r="E1460" s="453">
        <v>2500</v>
      </c>
      <c r="F1460" s="636" t="s">
        <v>3805</v>
      </c>
      <c r="G1460" s="454" t="s">
        <v>3806</v>
      </c>
      <c r="H1460" s="450" t="s">
        <v>3140</v>
      </c>
      <c r="I1460" s="450" t="s">
        <v>3144</v>
      </c>
      <c r="J1460" s="450" t="s">
        <v>787</v>
      </c>
      <c r="K1460" s="538"/>
      <c r="L1460" s="539"/>
      <c r="M1460" s="448">
        <v>0</v>
      </c>
      <c r="N1460" s="538">
        <v>4</v>
      </c>
      <c r="O1460" s="539">
        <v>6</v>
      </c>
      <c r="P1460" s="449">
        <v>15000</v>
      </c>
    </row>
    <row r="1461" spans="1:16" ht="22.5" x14ac:dyDescent="0.2">
      <c r="A1461" s="446" t="s">
        <v>3130</v>
      </c>
      <c r="B1461" s="447" t="s">
        <v>3136</v>
      </c>
      <c r="C1461" s="447" t="s">
        <v>111</v>
      </c>
      <c r="D1461" s="450" t="s">
        <v>3807</v>
      </c>
      <c r="E1461" s="458">
        <v>15600</v>
      </c>
      <c r="F1461" s="636" t="s">
        <v>3808</v>
      </c>
      <c r="G1461" s="450" t="s">
        <v>3809</v>
      </c>
      <c r="H1461" s="450" t="s">
        <v>3262</v>
      </c>
      <c r="I1461" s="450" t="s">
        <v>3144</v>
      </c>
      <c r="J1461" s="450" t="s">
        <v>3262</v>
      </c>
      <c r="K1461" s="538">
        <v>1</v>
      </c>
      <c r="L1461" s="539">
        <v>12</v>
      </c>
      <c r="M1461" s="448">
        <v>187500</v>
      </c>
      <c r="N1461" s="538">
        <v>1</v>
      </c>
      <c r="O1461" s="539">
        <v>6</v>
      </c>
      <c r="P1461" s="449">
        <v>93600</v>
      </c>
    </row>
    <row r="1462" spans="1:16" ht="33.75" x14ac:dyDescent="0.2">
      <c r="A1462" s="446" t="s">
        <v>3130</v>
      </c>
      <c r="B1462" s="447" t="s">
        <v>3136</v>
      </c>
      <c r="C1462" s="447" t="s">
        <v>111</v>
      </c>
      <c r="D1462" s="450" t="s">
        <v>3703</v>
      </c>
      <c r="E1462" s="458">
        <v>12000</v>
      </c>
      <c r="F1462" s="636" t="s">
        <v>3810</v>
      </c>
      <c r="G1462" s="450" t="s">
        <v>3811</v>
      </c>
      <c r="H1462" s="450" t="s">
        <v>3134</v>
      </c>
      <c r="I1462" s="450" t="s">
        <v>3144</v>
      </c>
      <c r="J1462" s="450" t="s">
        <v>3134</v>
      </c>
      <c r="K1462" s="538">
        <v>4</v>
      </c>
      <c r="L1462" s="539">
        <v>12</v>
      </c>
      <c r="M1462" s="448">
        <v>140947.5</v>
      </c>
      <c r="N1462" s="538">
        <v>4</v>
      </c>
      <c r="O1462" s="539">
        <v>6</v>
      </c>
      <c r="P1462" s="449">
        <v>71840.84</v>
      </c>
    </row>
    <row r="1463" spans="1:16" ht="33.75" x14ac:dyDescent="0.2">
      <c r="A1463" s="446" t="s">
        <v>3130</v>
      </c>
      <c r="B1463" s="447" t="s">
        <v>3136</v>
      </c>
      <c r="C1463" s="447" t="s">
        <v>111</v>
      </c>
      <c r="D1463" s="450" t="s">
        <v>3812</v>
      </c>
      <c r="E1463" s="458">
        <v>5000</v>
      </c>
      <c r="F1463" s="636" t="s">
        <v>3813</v>
      </c>
      <c r="G1463" s="450" t="s">
        <v>3814</v>
      </c>
      <c r="H1463" s="450" t="s">
        <v>3140</v>
      </c>
      <c r="I1463" s="450" t="s">
        <v>3144</v>
      </c>
      <c r="J1463" s="450" t="s">
        <v>787</v>
      </c>
      <c r="K1463" s="538">
        <v>4</v>
      </c>
      <c r="L1463" s="539">
        <v>12</v>
      </c>
      <c r="M1463" s="448">
        <v>59763.34</v>
      </c>
      <c r="N1463" s="538">
        <v>4</v>
      </c>
      <c r="O1463" s="539">
        <v>6</v>
      </c>
      <c r="P1463" s="449">
        <v>30000</v>
      </c>
    </row>
    <row r="1464" spans="1:16" ht="22.5" x14ac:dyDescent="0.2">
      <c r="A1464" s="446" t="s">
        <v>3130</v>
      </c>
      <c r="B1464" s="447" t="s">
        <v>2056</v>
      </c>
      <c r="C1464" s="447" t="s">
        <v>111</v>
      </c>
      <c r="D1464" s="450" t="s">
        <v>3815</v>
      </c>
      <c r="E1464" s="458">
        <v>1500</v>
      </c>
      <c r="F1464" s="636" t="s">
        <v>1224</v>
      </c>
      <c r="G1464" s="450" t="s">
        <v>3816</v>
      </c>
      <c r="H1464" s="450" t="s">
        <v>3204</v>
      </c>
      <c r="I1464" s="450" t="s">
        <v>3203</v>
      </c>
      <c r="J1464" s="450" t="s">
        <v>3204</v>
      </c>
      <c r="K1464" s="538">
        <v>3</v>
      </c>
      <c r="L1464" s="539">
        <v>9</v>
      </c>
      <c r="M1464" s="448">
        <v>13800</v>
      </c>
      <c r="N1464" s="538">
        <v>4</v>
      </c>
      <c r="O1464" s="539">
        <v>6</v>
      </c>
      <c r="P1464" s="449">
        <v>9000</v>
      </c>
    </row>
    <row r="1465" spans="1:16" ht="22.5" x14ac:dyDescent="0.2">
      <c r="A1465" s="446" t="s">
        <v>3130</v>
      </c>
      <c r="B1465" s="447" t="s">
        <v>3136</v>
      </c>
      <c r="C1465" s="447" t="s">
        <v>111</v>
      </c>
      <c r="D1465" s="450" t="s">
        <v>3550</v>
      </c>
      <c r="E1465" s="458">
        <v>2700</v>
      </c>
      <c r="F1465" s="636" t="s">
        <v>3817</v>
      </c>
      <c r="G1465" s="450" t="s">
        <v>3818</v>
      </c>
      <c r="H1465" s="450" t="s">
        <v>871</v>
      </c>
      <c r="I1465" s="450" t="s">
        <v>3203</v>
      </c>
      <c r="J1465" s="450" t="s">
        <v>871</v>
      </c>
      <c r="K1465" s="538">
        <v>4</v>
      </c>
      <c r="L1465" s="539">
        <v>9</v>
      </c>
      <c r="M1465" s="448">
        <v>26130</v>
      </c>
      <c r="N1465" s="538"/>
      <c r="O1465" s="539"/>
      <c r="P1465" s="449">
        <v>0</v>
      </c>
    </row>
    <row r="1466" spans="1:16" ht="22.5" x14ac:dyDescent="0.2">
      <c r="A1466" s="446" t="s">
        <v>3130</v>
      </c>
      <c r="B1466" s="451" t="s">
        <v>3136</v>
      </c>
      <c r="C1466" s="447" t="s">
        <v>111</v>
      </c>
      <c r="D1466" s="452" t="s">
        <v>3819</v>
      </c>
      <c r="E1466" s="453">
        <v>3800</v>
      </c>
      <c r="F1466" s="636" t="s">
        <v>3817</v>
      </c>
      <c r="G1466" s="454" t="s">
        <v>3818</v>
      </c>
      <c r="H1466" s="450" t="s">
        <v>871</v>
      </c>
      <c r="I1466" s="450" t="s">
        <v>3203</v>
      </c>
      <c r="J1466" s="450" t="s">
        <v>871</v>
      </c>
      <c r="K1466" s="538">
        <v>1</v>
      </c>
      <c r="L1466" s="539">
        <v>3</v>
      </c>
      <c r="M1466" s="448">
        <v>9626.7200000000012</v>
      </c>
      <c r="N1466" s="538">
        <v>4</v>
      </c>
      <c r="O1466" s="539">
        <v>6</v>
      </c>
      <c r="P1466" s="449">
        <v>22800</v>
      </c>
    </row>
    <row r="1467" spans="1:16" ht="22.5" x14ac:dyDescent="0.2">
      <c r="A1467" s="446" t="s">
        <v>3130</v>
      </c>
      <c r="B1467" s="447" t="s">
        <v>3136</v>
      </c>
      <c r="C1467" s="447" t="s">
        <v>111</v>
      </c>
      <c r="D1467" s="450" t="s">
        <v>3820</v>
      </c>
      <c r="E1467" s="458">
        <v>12000</v>
      </c>
      <c r="F1467" s="636" t="s">
        <v>3821</v>
      </c>
      <c r="G1467" s="450" t="s">
        <v>3822</v>
      </c>
      <c r="H1467" s="450" t="s">
        <v>871</v>
      </c>
      <c r="I1467" s="450" t="s">
        <v>3144</v>
      </c>
      <c r="J1467" s="450" t="s">
        <v>871</v>
      </c>
      <c r="K1467" s="538">
        <v>4</v>
      </c>
      <c r="L1467" s="539">
        <v>12</v>
      </c>
      <c r="M1467" s="448">
        <v>141900</v>
      </c>
      <c r="N1467" s="538">
        <v>4</v>
      </c>
      <c r="O1467" s="539">
        <v>6</v>
      </c>
      <c r="P1467" s="449">
        <v>72000</v>
      </c>
    </row>
    <row r="1468" spans="1:16" x14ac:dyDescent="0.2">
      <c r="A1468" s="446" t="s">
        <v>3130</v>
      </c>
      <c r="B1468" s="451" t="s">
        <v>3174</v>
      </c>
      <c r="C1468" s="447" t="s">
        <v>111</v>
      </c>
      <c r="D1468" s="452" t="s">
        <v>3823</v>
      </c>
      <c r="E1468" s="453">
        <v>2300</v>
      </c>
      <c r="F1468" s="636" t="s">
        <v>3824</v>
      </c>
      <c r="G1468" s="454" t="s">
        <v>3825</v>
      </c>
      <c r="H1468" s="450" t="s">
        <v>3826</v>
      </c>
      <c r="I1468" s="450" t="s">
        <v>3827</v>
      </c>
      <c r="J1468" s="455" t="s">
        <v>3826</v>
      </c>
      <c r="K1468" s="538"/>
      <c r="L1468" s="539"/>
      <c r="M1468" s="448">
        <v>0</v>
      </c>
      <c r="N1468" s="538">
        <v>4</v>
      </c>
      <c r="O1468" s="539">
        <v>6</v>
      </c>
      <c r="P1468" s="449">
        <v>13800</v>
      </c>
    </row>
    <row r="1469" spans="1:16" ht="22.5" x14ac:dyDescent="0.2">
      <c r="A1469" s="446" t="s">
        <v>3130</v>
      </c>
      <c r="B1469" s="447" t="s">
        <v>3136</v>
      </c>
      <c r="C1469" s="447" t="s">
        <v>111</v>
      </c>
      <c r="D1469" s="450" t="s">
        <v>3828</v>
      </c>
      <c r="E1469" s="458">
        <v>10000</v>
      </c>
      <c r="F1469" s="636" t="s">
        <v>3829</v>
      </c>
      <c r="G1469" s="450" t="s">
        <v>3830</v>
      </c>
      <c r="H1469" s="450" t="s">
        <v>3831</v>
      </c>
      <c r="I1469" s="450" t="s">
        <v>3144</v>
      </c>
      <c r="J1469" s="450" t="s">
        <v>3831</v>
      </c>
      <c r="K1469" s="538">
        <v>4</v>
      </c>
      <c r="L1469" s="539">
        <v>12</v>
      </c>
      <c r="M1469" s="448">
        <v>120256.25</v>
      </c>
      <c r="N1469" s="538">
        <v>4</v>
      </c>
      <c r="O1469" s="539">
        <v>6</v>
      </c>
      <c r="P1469" s="449">
        <v>60000</v>
      </c>
    </row>
    <row r="1470" spans="1:16" ht="33.75" x14ac:dyDescent="0.2">
      <c r="A1470" s="446" t="s">
        <v>3130</v>
      </c>
      <c r="B1470" s="447" t="s">
        <v>3136</v>
      </c>
      <c r="C1470" s="447" t="s">
        <v>111</v>
      </c>
      <c r="D1470" s="450" t="s">
        <v>3398</v>
      </c>
      <c r="E1470" s="458">
        <v>10000</v>
      </c>
      <c r="F1470" s="636" t="s">
        <v>3832</v>
      </c>
      <c r="G1470" s="450" t="s">
        <v>3833</v>
      </c>
      <c r="H1470" s="450" t="s">
        <v>3401</v>
      </c>
      <c r="I1470" s="450" t="s">
        <v>3144</v>
      </c>
      <c r="J1470" s="450" t="s">
        <v>3401</v>
      </c>
      <c r="K1470" s="538">
        <v>4</v>
      </c>
      <c r="L1470" s="539">
        <v>12</v>
      </c>
      <c r="M1470" s="448">
        <v>119945.84</v>
      </c>
      <c r="N1470" s="538">
        <v>4</v>
      </c>
      <c r="O1470" s="539">
        <v>6</v>
      </c>
      <c r="P1470" s="449">
        <v>60000</v>
      </c>
    </row>
    <row r="1471" spans="1:16" ht="22.5" x14ac:dyDescent="0.2">
      <c r="A1471" s="446" t="s">
        <v>3130</v>
      </c>
      <c r="B1471" s="447" t="s">
        <v>3136</v>
      </c>
      <c r="C1471" s="447" t="s">
        <v>111</v>
      </c>
      <c r="D1471" s="450" t="s">
        <v>3222</v>
      </c>
      <c r="E1471" s="458">
        <v>10000</v>
      </c>
      <c r="F1471" s="636" t="s">
        <v>3834</v>
      </c>
      <c r="G1471" s="450" t="s">
        <v>3835</v>
      </c>
      <c r="H1471" s="450" t="s">
        <v>3134</v>
      </c>
      <c r="I1471" s="450" t="s">
        <v>2860</v>
      </c>
      <c r="J1471" s="450" t="s">
        <v>3134</v>
      </c>
      <c r="K1471" s="538">
        <v>4</v>
      </c>
      <c r="L1471" s="539">
        <v>12</v>
      </c>
      <c r="M1471" s="448">
        <v>128966.58</v>
      </c>
      <c r="N1471" s="538">
        <v>4</v>
      </c>
      <c r="O1471" s="539">
        <v>6</v>
      </c>
      <c r="P1471" s="449">
        <v>60000</v>
      </c>
    </row>
    <row r="1472" spans="1:16" ht="33.75" x14ac:dyDescent="0.2">
      <c r="A1472" s="446" t="s">
        <v>3130</v>
      </c>
      <c r="B1472" s="447" t="s">
        <v>2056</v>
      </c>
      <c r="C1472" s="447" t="s">
        <v>111</v>
      </c>
      <c r="D1472" s="450" t="s">
        <v>3836</v>
      </c>
      <c r="E1472" s="458">
        <v>3500</v>
      </c>
      <c r="F1472" s="636" t="s">
        <v>3837</v>
      </c>
      <c r="G1472" s="450" t="s">
        <v>3838</v>
      </c>
      <c r="H1472" s="450" t="s">
        <v>3134</v>
      </c>
      <c r="I1472" s="450" t="s">
        <v>3191</v>
      </c>
      <c r="J1472" s="450" t="s">
        <v>3134</v>
      </c>
      <c r="K1472" s="538">
        <v>4</v>
      </c>
      <c r="L1472" s="539">
        <v>12</v>
      </c>
      <c r="M1472" s="448">
        <v>41991.549999999996</v>
      </c>
      <c r="N1472" s="538">
        <v>4</v>
      </c>
      <c r="O1472" s="539">
        <v>6</v>
      </c>
      <c r="P1472" s="449">
        <v>20980.559999999998</v>
      </c>
    </row>
    <row r="1473" spans="1:16" ht="33.75" x14ac:dyDescent="0.2">
      <c r="A1473" s="446" t="s">
        <v>3130</v>
      </c>
      <c r="B1473" s="447" t="s">
        <v>3136</v>
      </c>
      <c r="C1473" s="447" t="s">
        <v>111</v>
      </c>
      <c r="D1473" s="450" t="s">
        <v>3839</v>
      </c>
      <c r="E1473" s="458">
        <v>15000</v>
      </c>
      <c r="F1473" s="636" t="s">
        <v>3840</v>
      </c>
      <c r="G1473" s="450" t="s">
        <v>3841</v>
      </c>
      <c r="H1473" s="450" t="s">
        <v>3134</v>
      </c>
      <c r="I1473" s="450" t="s">
        <v>3144</v>
      </c>
      <c r="J1473" s="450" t="s">
        <v>3134</v>
      </c>
      <c r="K1473" s="538">
        <v>1</v>
      </c>
      <c r="L1473" s="539">
        <v>7</v>
      </c>
      <c r="M1473" s="448">
        <v>114600</v>
      </c>
      <c r="N1473" s="538"/>
      <c r="O1473" s="539"/>
      <c r="P1473" s="449">
        <v>0</v>
      </c>
    </row>
    <row r="1474" spans="1:16" ht="33.75" x14ac:dyDescent="0.2">
      <c r="A1474" s="446" t="s">
        <v>3130</v>
      </c>
      <c r="B1474" s="456" t="s">
        <v>3174</v>
      </c>
      <c r="C1474" s="447" t="s">
        <v>111</v>
      </c>
      <c r="D1474" s="452" t="s">
        <v>3842</v>
      </c>
      <c r="E1474" s="453">
        <v>10000</v>
      </c>
      <c r="F1474" s="636" t="s">
        <v>3843</v>
      </c>
      <c r="G1474" s="454" t="s">
        <v>3844</v>
      </c>
      <c r="H1474" s="455" t="s">
        <v>3134</v>
      </c>
      <c r="I1474" s="450" t="s">
        <v>3144</v>
      </c>
      <c r="J1474" s="455" t="s">
        <v>3134</v>
      </c>
      <c r="K1474" s="538">
        <v>1</v>
      </c>
      <c r="L1474" s="539">
        <v>3</v>
      </c>
      <c r="M1474" s="448">
        <v>28000</v>
      </c>
      <c r="N1474" s="538">
        <v>4</v>
      </c>
      <c r="O1474" s="539">
        <v>6</v>
      </c>
      <c r="P1474" s="449">
        <v>60000</v>
      </c>
    </row>
    <row r="1475" spans="1:16" ht="22.5" x14ac:dyDescent="0.2">
      <c r="A1475" s="446" t="s">
        <v>3130</v>
      </c>
      <c r="B1475" s="447" t="s">
        <v>3136</v>
      </c>
      <c r="C1475" s="447" t="s">
        <v>111</v>
      </c>
      <c r="D1475" s="450" t="s">
        <v>3222</v>
      </c>
      <c r="E1475" s="458">
        <v>10000</v>
      </c>
      <c r="F1475" s="636" t="s">
        <v>3845</v>
      </c>
      <c r="G1475" s="450" t="s">
        <v>3846</v>
      </c>
      <c r="H1475" s="450" t="s">
        <v>3134</v>
      </c>
      <c r="I1475" s="450" t="s">
        <v>2860</v>
      </c>
      <c r="J1475" s="450" t="s">
        <v>3134</v>
      </c>
      <c r="K1475" s="538">
        <v>4</v>
      </c>
      <c r="L1475" s="539">
        <v>12</v>
      </c>
      <c r="M1475" s="448">
        <v>128581.86</v>
      </c>
      <c r="N1475" s="538">
        <v>4</v>
      </c>
      <c r="O1475" s="539">
        <v>6</v>
      </c>
      <c r="P1475" s="449">
        <v>60000</v>
      </c>
    </row>
    <row r="1476" spans="1:16" ht="33.75" x14ac:dyDescent="0.2">
      <c r="A1476" s="446" t="s">
        <v>3130</v>
      </c>
      <c r="B1476" s="447" t="s">
        <v>3136</v>
      </c>
      <c r="C1476" s="447" t="s">
        <v>111</v>
      </c>
      <c r="D1476" s="450" t="s">
        <v>3847</v>
      </c>
      <c r="E1476" s="458">
        <v>13000</v>
      </c>
      <c r="F1476" s="636" t="s">
        <v>3848</v>
      </c>
      <c r="G1476" s="450" t="s">
        <v>3849</v>
      </c>
      <c r="H1476" s="450"/>
      <c r="I1476" s="450"/>
      <c r="J1476" s="450"/>
      <c r="K1476" s="538">
        <v>1</v>
      </c>
      <c r="L1476" s="539">
        <v>3</v>
      </c>
      <c r="M1476" s="448">
        <v>30333.200000000001</v>
      </c>
      <c r="N1476" s="538">
        <v>1</v>
      </c>
      <c r="O1476" s="539">
        <v>6</v>
      </c>
      <c r="P1476" s="449">
        <v>78000</v>
      </c>
    </row>
    <row r="1477" spans="1:16" ht="22.5" x14ac:dyDescent="0.2">
      <c r="A1477" s="446" t="s">
        <v>3130</v>
      </c>
      <c r="B1477" s="447" t="s">
        <v>2056</v>
      </c>
      <c r="C1477" s="447" t="s">
        <v>111</v>
      </c>
      <c r="D1477" s="450" t="s">
        <v>3273</v>
      </c>
      <c r="E1477" s="458">
        <v>10000</v>
      </c>
      <c r="F1477" s="636" t="s">
        <v>3850</v>
      </c>
      <c r="G1477" s="450" t="s">
        <v>3851</v>
      </c>
      <c r="H1477" s="450" t="s">
        <v>3134</v>
      </c>
      <c r="I1477" s="450" t="s">
        <v>3144</v>
      </c>
      <c r="J1477" s="450" t="s">
        <v>3134</v>
      </c>
      <c r="K1477" s="538">
        <v>2</v>
      </c>
      <c r="L1477" s="539">
        <v>5</v>
      </c>
      <c r="M1477" s="448">
        <v>51195.83</v>
      </c>
      <c r="N1477" s="538"/>
      <c r="O1477" s="539"/>
      <c r="P1477" s="449">
        <v>0</v>
      </c>
    </row>
    <row r="1478" spans="1:16" ht="33.75" x14ac:dyDescent="0.2">
      <c r="A1478" s="446" t="s">
        <v>3130</v>
      </c>
      <c r="B1478" s="447" t="s">
        <v>2056</v>
      </c>
      <c r="C1478" s="447" t="s">
        <v>111</v>
      </c>
      <c r="D1478" s="450" t="s">
        <v>3852</v>
      </c>
      <c r="E1478" s="458">
        <v>13000</v>
      </c>
      <c r="F1478" s="636" t="s">
        <v>3850</v>
      </c>
      <c r="G1478" s="450" t="s">
        <v>3851</v>
      </c>
      <c r="H1478" s="450" t="s">
        <v>3134</v>
      </c>
      <c r="I1478" s="450" t="s">
        <v>2860</v>
      </c>
      <c r="J1478" s="450" t="s">
        <v>3134</v>
      </c>
      <c r="K1478" s="538">
        <v>2</v>
      </c>
      <c r="L1478" s="539">
        <v>7</v>
      </c>
      <c r="M1478" s="448">
        <v>89180</v>
      </c>
      <c r="N1478" s="538">
        <v>4</v>
      </c>
      <c r="O1478" s="539">
        <v>6</v>
      </c>
      <c r="P1478" s="449">
        <v>78000</v>
      </c>
    </row>
    <row r="1479" spans="1:16" x14ac:dyDescent="0.2">
      <c r="A1479" s="446" t="s">
        <v>3130</v>
      </c>
      <c r="B1479" s="447" t="s">
        <v>3136</v>
      </c>
      <c r="C1479" s="447" t="s">
        <v>111</v>
      </c>
      <c r="D1479" s="450" t="s">
        <v>3150</v>
      </c>
      <c r="E1479" s="458">
        <v>8500</v>
      </c>
      <c r="F1479" s="636" t="s">
        <v>3853</v>
      </c>
      <c r="G1479" s="450" t="s">
        <v>3854</v>
      </c>
      <c r="H1479" s="450" t="s">
        <v>712</v>
      </c>
      <c r="I1479" s="450" t="s">
        <v>3144</v>
      </c>
      <c r="J1479" s="450" t="s">
        <v>712</v>
      </c>
      <c r="K1479" s="538">
        <v>4</v>
      </c>
      <c r="L1479" s="539">
        <v>11</v>
      </c>
      <c r="M1479" s="448">
        <v>96186.500000000029</v>
      </c>
      <c r="N1479" s="538">
        <v>4</v>
      </c>
      <c r="O1479" s="539">
        <v>6</v>
      </c>
      <c r="P1479" s="449">
        <v>50634.03</v>
      </c>
    </row>
    <row r="1480" spans="1:16" ht="22.5" x14ac:dyDescent="0.2">
      <c r="A1480" s="446" t="s">
        <v>3130</v>
      </c>
      <c r="B1480" s="447" t="s">
        <v>3136</v>
      </c>
      <c r="C1480" s="447" t="s">
        <v>111</v>
      </c>
      <c r="D1480" s="450" t="s">
        <v>3855</v>
      </c>
      <c r="E1480" s="458">
        <v>15000</v>
      </c>
      <c r="F1480" s="636" t="s">
        <v>3856</v>
      </c>
      <c r="G1480" s="450" t="s">
        <v>3857</v>
      </c>
      <c r="H1480" s="450" t="s">
        <v>3134</v>
      </c>
      <c r="I1480" s="450" t="s">
        <v>3144</v>
      </c>
      <c r="J1480" s="450" t="s">
        <v>3134</v>
      </c>
      <c r="K1480" s="538">
        <v>1</v>
      </c>
      <c r="L1480" s="539">
        <v>12</v>
      </c>
      <c r="M1480" s="448">
        <v>180300</v>
      </c>
      <c r="N1480" s="538">
        <v>1</v>
      </c>
      <c r="O1480" s="539">
        <v>6</v>
      </c>
      <c r="P1480" s="449">
        <v>90000</v>
      </c>
    </row>
    <row r="1481" spans="1:16" x14ac:dyDescent="0.2">
      <c r="A1481" s="446" t="s">
        <v>3130</v>
      </c>
      <c r="B1481" s="447" t="s">
        <v>3136</v>
      </c>
      <c r="C1481" s="447" t="s">
        <v>111</v>
      </c>
      <c r="D1481" s="450" t="s">
        <v>3858</v>
      </c>
      <c r="E1481" s="458">
        <v>930</v>
      </c>
      <c r="F1481" s="447" t="s">
        <v>3859</v>
      </c>
      <c r="G1481" s="452" t="s">
        <v>3860</v>
      </c>
      <c r="H1481" s="450"/>
      <c r="I1481" s="450"/>
      <c r="J1481" s="450"/>
      <c r="K1481" s="538">
        <v>1</v>
      </c>
      <c r="L1481" s="539">
        <v>1</v>
      </c>
      <c r="M1481" s="448">
        <v>930</v>
      </c>
      <c r="N1481" s="538"/>
      <c r="O1481" s="539"/>
      <c r="P1481" s="449">
        <v>0</v>
      </c>
    </row>
    <row r="1482" spans="1:16" ht="22.5" x14ac:dyDescent="0.2">
      <c r="A1482" s="446" t="s">
        <v>3130</v>
      </c>
      <c r="B1482" s="447" t="s">
        <v>3136</v>
      </c>
      <c r="C1482" s="447" t="s">
        <v>111</v>
      </c>
      <c r="D1482" s="450" t="s">
        <v>3861</v>
      </c>
      <c r="E1482" s="458">
        <v>3500</v>
      </c>
      <c r="F1482" s="636" t="s">
        <v>3862</v>
      </c>
      <c r="G1482" s="450" t="s">
        <v>3863</v>
      </c>
      <c r="H1482" s="450" t="s">
        <v>3864</v>
      </c>
      <c r="I1482" s="450" t="s">
        <v>3384</v>
      </c>
      <c r="J1482" s="450" t="s">
        <v>3864</v>
      </c>
      <c r="K1482" s="538">
        <v>4</v>
      </c>
      <c r="L1482" s="539">
        <v>12</v>
      </c>
      <c r="M1482" s="448">
        <v>42060</v>
      </c>
      <c r="N1482" s="538">
        <v>4</v>
      </c>
      <c r="O1482" s="539">
        <v>6</v>
      </c>
      <c r="P1482" s="449">
        <v>21000</v>
      </c>
    </row>
    <row r="1483" spans="1:16" ht="33.75" x14ac:dyDescent="0.2">
      <c r="A1483" s="446" t="s">
        <v>3130</v>
      </c>
      <c r="B1483" s="447" t="s">
        <v>3136</v>
      </c>
      <c r="C1483" s="447" t="s">
        <v>111</v>
      </c>
      <c r="D1483" s="450" t="s">
        <v>3865</v>
      </c>
      <c r="E1483" s="458">
        <v>10000</v>
      </c>
      <c r="F1483" s="636" t="s">
        <v>3866</v>
      </c>
      <c r="G1483" s="450" t="s">
        <v>3867</v>
      </c>
      <c r="H1483" s="450" t="s">
        <v>703</v>
      </c>
      <c r="I1483" s="450" t="s">
        <v>3144</v>
      </c>
      <c r="J1483" s="450" t="s">
        <v>703</v>
      </c>
      <c r="K1483" s="538">
        <v>4</v>
      </c>
      <c r="L1483" s="539">
        <v>12</v>
      </c>
      <c r="M1483" s="448">
        <v>119783.34</v>
      </c>
      <c r="N1483" s="538">
        <v>4</v>
      </c>
      <c r="O1483" s="539">
        <v>6</v>
      </c>
      <c r="P1483" s="449">
        <v>59834.03</v>
      </c>
    </row>
    <row r="1484" spans="1:16" ht="22.5" x14ac:dyDescent="0.2">
      <c r="A1484" s="446" t="s">
        <v>3130</v>
      </c>
      <c r="B1484" s="447" t="s">
        <v>3136</v>
      </c>
      <c r="C1484" s="447" t="s">
        <v>111</v>
      </c>
      <c r="D1484" s="450" t="s">
        <v>3679</v>
      </c>
      <c r="E1484" s="458">
        <v>3000</v>
      </c>
      <c r="F1484" s="636" t="s">
        <v>3868</v>
      </c>
      <c r="G1484" s="450" t="s">
        <v>3869</v>
      </c>
      <c r="H1484" s="450" t="s">
        <v>3870</v>
      </c>
      <c r="I1484" s="450" t="s">
        <v>2860</v>
      </c>
      <c r="J1484" s="450" t="s">
        <v>3870</v>
      </c>
      <c r="K1484" s="538">
        <v>4</v>
      </c>
      <c r="L1484" s="539">
        <v>12</v>
      </c>
      <c r="M1484" s="448">
        <v>33184.79</v>
      </c>
      <c r="N1484" s="538">
        <v>4</v>
      </c>
      <c r="O1484" s="539">
        <v>6</v>
      </c>
      <c r="P1484" s="449">
        <v>17904.169999999998</v>
      </c>
    </row>
    <row r="1485" spans="1:16" x14ac:dyDescent="0.2">
      <c r="A1485" s="446" t="s">
        <v>3130</v>
      </c>
      <c r="B1485" s="456" t="s">
        <v>3174</v>
      </c>
      <c r="C1485" s="447" t="s">
        <v>111</v>
      </c>
      <c r="D1485" s="452" t="s">
        <v>3145</v>
      </c>
      <c r="E1485" s="453">
        <v>2000</v>
      </c>
      <c r="F1485" s="636" t="s">
        <v>3871</v>
      </c>
      <c r="G1485" s="454" t="s">
        <v>3872</v>
      </c>
      <c r="H1485" s="455" t="s">
        <v>703</v>
      </c>
      <c r="I1485" s="450" t="s">
        <v>3144</v>
      </c>
      <c r="J1485" s="455" t="s">
        <v>703</v>
      </c>
      <c r="K1485" s="538">
        <v>1</v>
      </c>
      <c r="L1485" s="539">
        <v>3</v>
      </c>
      <c r="M1485" s="448">
        <v>6000</v>
      </c>
      <c r="N1485" s="538">
        <v>4</v>
      </c>
      <c r="O1485" s="539">
        <v>6</v>
      </c>
      <c r="P1485" s="449">
        <v>12000</v>
      </c>
    </row>
    <row r="1486" spans="1:16" ht="22.5" x14ac:dyDescent="0.2">
      <c r="A1486" s="446" t="s">
        <v>3130</v>
      </c>
      <c r="B1486" s="447" t="s">
        <v>3136</v>
      </c>
      <c r="C1486" s="447" t="s">
        <v>111</v>
      </c>
      <c r="D1486" s="450" t="s">
        <v>3873</v>
      </c>
      <c r="E1486" s="458">
        <v>2500</v>
      </c>
      <c r="F1486" s="636" t="s">
        <v>3874</v>
      </c>
      <c r="G1486" s="450" t="s">
        <v>3875</v>
      </c>
      <c r="H1486" s="450" t="s">
        <v>742</v>
      </c>
      <c r="I1486" s="450" t="s">
        <v>3203</v>
      </c>
      <c r="J1486" s="450" t="s">
        <v>3660</v>
      </c>
      <c r="K1486" s="538">
        <v>4</v>
      </c>
      <c r="L1486" s="539">
        <v>9</v>
      </c>
      <c r="M1486" s="448">
        <v>22124.449999999997</v>
      </c>
      <c r="N1486" s="538"/>
      <c r="O1486" s="539"/>
      <c r="P1486" s="449">
        <v>0</v>
      </c>
    </row>
    <row r="1487" spans="1:16" ht="22.5" x14ac:dyDescent="0.2">
      <c r="A1487" s="446" t="s">
        <v>3130</v>
      </c>
      <c r="B1487" s="456" t="s">
        <v>3436</v>
      </c>
      <c r="C1487" s="447" t="s">
        <v>111</v>
      </c>
      <c r="D1487" s="452" t="s">
        <v>3876</v>
      </c>
      <c r="E1487" s="453">
        <v>3500</v>
      </c>
      <c r="F1487" s="636" t="s">
        <v>3877</v>
      </c>
      <c r="G1487" s="454" t="s">
        <v>3878</v>
      </c>
      <c r="H1487" s="455" t="s">
        <v>3140</v>
      </c>
      <c r="I1487" s="450" t="s">
        <v>3144</v>
      </c>
      <c r="J1487" s="455" t="s">
        <v>3140</v>
      </c>
      <c r="K1487" s="538">
        <v>1</v>
      </c>
      <c r="L1487" s="539">
        <v>2</v>
      </c>
      <c r="M1487" s="448">
        <v>7700.02</v>
      </c>
      <c r="N1487" s="538">
        <v>4</v>
      </c>
      <c r="O1487" s="539">
        <v>6</v>
      </c>
      <c r="P1487" s="449">
        <v>20763.75</v>
      </c>
    </row>
    <row r="1488" spans="1:16" ht="22.5" x14ac:dyDescent="0.2">
      <c r="A1488" s="446" t="s">
        <v>3130</v>
      </c>
      <c r="B1488" s="456" t="s">
        <v>3174</v>
      </c>
      <c r="C1488" s="447" t="s">
        <v>111</v>
      </c>
      <c r="D1488" s="452" t="s">
        <v>3879</v>
      </c>
      <c r="E1488" s="453">
        <v>8000</v>
      </c>
      <c r="F1488" s="636" t="s">
        <v>3880</v>
      </c>
      <c r="G1488" s="454" t="s">
        <v>3881</v>
      </c>
      <c r="H1488" s="455" t="s">
        <v>3140</v>
      </c>
      <c r="I1488" s="450" t="s">
        <v>3144</v>
      </c>
      <c r="J1488" s="455" t="s">
        <v>3140</v>
      </c>
      <c r="K1488" s="538">
        <v>1</v>
      </c>
      <c r="L1488" s="539">
        <v>2</v>
      </c>
      <c r="M1488" s="448">
        <v>17066.68</v>
      </c>
      <c r="N1488" s="538">
        <v>4</v>
      </c>
      <c r="O1488" s="539">
        <v>2</v>
      </c>
      <c r="P1488" s="449">
        <v>16000</v>
      </c>
    </row>
    <row r="1489" spans="1:16" ht="56.25" x14ac:dyDescent="0.2">
      <c r="A1489" s="446" t="s">
        <v>3130</v>
      </c>
      <c r="B1489" s="447" t="s">
        <v>2056</v>
      </c>
      <c r="C1489" s="447" t="s">
        <v>111</v>
      </c>
      <c r="D1489" s="450" t="s">
        <v>3882</v>
      </c>
      <c r="E1489" s="458">
        <v>2500</v>
      </c>
      <c r="F1489" s="636" t="s">
        <v>3883</v>
      </c>
      <c r="G1489" s="450" t="s">
        <v>3884</v>
      </c>
      <c r="H1489" s="450" t="s">
        <v>3660</v>
      </c>
      <c r="I1489" s="450" t="s">
        <v>718</v>
      </c>
      <c r="J1489" s="450" t="s">
        <v>3660</v>
      </c>
      <c r="K1489" s="538">
        <v>4</v>
      </c>
      <c r="L1489" s="539">
        <v>12</v>
      </c>
      <c r="M1489" s="448">
        <v>30216.67</v>
      </c>
      <c r="N1489" s="538">
        <v>4</v>
      </c>
      <c r="O1489" s="539">
        <v>6</v>
      </c>
      <c r="P1489" s="449">
        <v>14916.67</v>
      </c>
    </row>
    <row r="1490" spans="1:16" x14ac:dyDescent="0.2">
      <c r="A1490" s="446" t="s">
        <v>3130</v>
      </c>
      <c r="B1490" s="456" t="s">
        <v>3436</v>
      </c>
      <c r="C1490" s="447" t="s">
        <v>111</v>
      </c>
      <c r="D1490" s="452" t="s">
        <v>3885</v>
      </c>
      <c r="E1490" s="453">
        <v>6000</v>
      </c>
      <c r="F1490" s="636" t="s">
        <v>3886</v>
      </c>
      <c r="G1490" s="454" t="s">
        <v>3887</v>
      </c>
      <c r="H1490" s="455" t="s">
        <v>3262</v>
      </c>
      <c r="I1490" s="450" t="s">
        <v>3144</v>
      </c>
      <c r="J1490" s="455" t="s">
        <v>3262</v>
      </c>
      <c r="K1490" s="538">
        <v>1</v>
      </c>
      <c r="L1490" s="539">
        <v>1</v>
      </c>
      <c r="M1490" s="448">
        <v>6400</v>
      </c>
      <c r="N1490" s="538">
        <v>5</v>
      </c>
      <c r="O1490" s="539">
        <v>6</v>
      </c>
      <c r="P1490" s="449">
        <v>35800</v>
      </c>
    </row>
    <row r="1491" spans="1:16" ht="33.75" x14ac:dyDescent="0.2">
      <c r="A1491" s="446" t="s">
        <v>3130</v>
      </c>
      <c r="B1491" s="451" t="s">
        <v>3136</v>
      </c>
      <c r="C1491" s="447" t="s">
        <v>111</v>
      </c>
      <c r="D1491" s="452" t="s">
        <v>3888</v>
      </c>
      <c r="E1491" s="453">
        <v>10000</v>
      </c>
      <c r="F1491" s="636" t="s">
        <v>1275</v>
      </c>
      <c r="G1491" s="454" t="s">
        <v>3889</v>
      </c>
      <c r="H1491" s="455" t="s">
        <v>703</v>
      </c>
      <c r="I1491" s="450" t="s">
        <v>3144</v>
      </c>
      <c r="J1491" s="455" t="s">
        <v>703</v>
      </c>
      <c r="K1491" s="538"/>
      <c r="L1491" s="539"/>
      <c r="M1491" s="448">
        <v>0</v>
      </c>
      <c r="N1491" s="538">
        <v>4</v>
      </c>
      <c r="O1491" s="539">
        <v>6</v>
      </c>
      <c r="P1491" s="449">
        <v>60000</v>
      </c>
    </row>
    <row r="1492" spans="1:16" ht="33.75" x14ac:dyDescent="0.2">
      <c r="A1492" s="446" t="s">
        <v>3130</v>
      </c>
      <c r="B1492" s="447" t="s">
        <v>2056</v>
      </c>
      <c r="C1492" s="447" t="s">
        <v>111</v>
      </c>
      <c r="D1492" s="450" t="s">
        <v>3890</v>
      </c>
      <c r="E1492" s="458">
        <v>3500</v>
      </c>
      <c r="F1492" s="636" t="s">
        <v>3891</v>
      </c>
      <c r="G1492" s="450" t="s">
        <v>3892</v>
      </c>
      <c r="H1492" s="450" t="s">
        <v>3134</v>
      </c>
      <c r="I1492" s="450" t="s">
        <v>3505</v>
      </c>
      <c r="J1492" s="450" t="s">
        <v>3134</v>
      </c>
      <c r="K1492" s="538">
        <v>1</v>
      </c>
      <c r="L1492" s="539">
        <v>3</v>
      </c>
      <c r="M1492" s="448">
        <v>10370.449999999999</v>
      </c>
      <c r="N1492" s="538"/>
      <c r="O1492" s="539"/>
      <c r="P1492" s="449">
        <v>0</v>
      </c>
    </row>
    <row r="1493" spans="1:16" ht="33.75" x14ac:dyDescent="0.2">
      <c r="A1493" s="446" t="s">
        <v>3130</v>
      </c>
      <c r="B1493" s="447" t="s">
        <v>3136</v>
      </c>
      <c r="C1493" s="447" t="s">
        <v>111</v>
      </c>
      <c r="D1493" s="450" t="s">
        <v>3893</v>
      </c>
      <c r="E1493" s="458">
        <v>15000</v>
      </c>
      <c r="F1493" s="636" t="s">
        <v>3108</v>
      </c>
      <c r="G1493" s="450" t="s">
        <v>3894</v>
      </c>
      <c r="H1493" s="450" t="s">
        <v>3134</v>
      </c>
      <c r="I1493" s="450" t="s">
        <v>3144</v>
      </c>
      <c r="J1493" s="450" t="s">
        <v>3134</v>
      </c>
      <c r="K1493" s="538">
        <v>1</v>
      </c>
      <c r="L1493" s="539">
        <v>3</v>
      </c>
      <c r="M1493" s="448">
        <v>45000</v>
      </c>
      <c r="N1493" s="538"/>
      <c r="O1493" s="539"/>
      <c r="P1493" s="449">
        <v>0</v>
      </c>
    </row>
    <row r="1494" spans="1:16" ht="33.75" x14ac:dyDescent="0.2">
      <c r="A1494" s="446" t="s">
        <v>3130</v>
      </c>
      <c r="B1494" s="451" t="s">
        <v>3136</v>
      </c>
      <c r="C1494" s="447" t="s">
        <v>111</v>
      </c>
      <c r="D1494" s="452" t="s">
        <v>3895</v>
      </c>
      <c r="E1494" s="453">
        <v>2500</v>
      </c>
      <c r="F1494" s="636" t="s">
        <v>3896</v>
      </c>
      <c r="G1494" s="454" t="s">
        <v>3897</v>
      </c>
      <c r="H1494" s="455" t="s">
        <v>871</v>
      </c>
      <c r="I1494" s="450" t="s">
        <v>3326</v>
      </c>
      <c r="J1494" s="455" t="s">
        <v>871</v>
      </c>
      <c r="K1494" s="538"/>
      <c r="L1494" s="539"/>
      <c r="M1494" s="448">
        <v>0</v>
      </c>
      <c r="N1494" s="538">
        <v>4</v>
      </c>
      <c r="O1494" s="539">
        <v>6</v>
      </c>
      <c r="P1494" s="449">
        <v>15000</v>
      </c>
    </row>
    <row r="1495" spans="1:16" ht="22.5" x14ac:dyDescent="0.2">
      <c r="A1495" s="446" t="s">
        <v>3130</v>
      </c>
      <c r="B1495" s="447" t="s">
        <v>2056</v>
      </c>
      <c r="C1495" s="447" t="s">
        <v>111</v>
      </c>
      <c r="D1495" s="450" t="s">
        <v>3898</v>
      </c>
      <c r="E1495" s="458">
        <v>3500</v>
      </c>
      <c r="F1495" s="636" t="s">
        <v>3899</v>
      </c>
      <c r="G1495" s="450" t="s">
        <v>3900</v>
      </c>
      <c r="H1495" s="450" t="s">
        <v>3134</v>
      </c>
      <c r="I1495" s="450" t="s">
        <v>3144</v>
      </c>
      <c r="J1495" s="450" t="s">
        <v>3134</v>
      </c>
      <c r="K1495" s="538">
        <v>4</v>
      </c>
      <c r="L1495" s="539">
        <v>12</v>
      </c>
      <c r="M1495" s="448">
        <v>41965.31</v>
      </c>
      <c r="N1495" s="538">
        <v>4</v>
      </c>
      <c r="O1495" s="539">
        <v>6</v>
      </c>
      <c r="P1495" s="449">
        <v>20868.989999999998</v>
      </c>
    </row>
    <row r="1496" spans="1:16" ht="45" x14ac:dyDescent="0.2">
      <c r="A1496" s="446" t="s">
        <v>3130</v>
      </c>
      <c r="B1496" s="447" t="s">
        <v>3136</v>
      </c>
      <c r="C1496" s="447" t="s">
        <v>111</v>
      </c>
      <c r="D1496" s="450" t="s">
        <v>3901</v>
      </c>
      <c r="E1496" s="458">
        <v>10000</v>
      </c>
      <c r="F1496" s="636" t="s">
        <v>3902</v>
      </c>
      <c r="G1496" s="450" t="s">
        <v>3903</v>
      </c>
      <c r="H1496" s="450" t="s">
        <v>854</v>
      </c>
      <c r="I1496" s="450" t="s">
        <v>3144</v>
      </c>
      <c r="J1496" s="450" t="s">
        <v>854</v>
      </c>
      <c r="K1496" s="538">
        <v>4</v>
      </c>
      <c r="L1496" s="539">
        <v>12</v>
      </c>
      <c r="M1496" s="448">
        <v>120300</v>
      </c>
      <c r="N1496" s="538">
        <v>4</v>
      </c>
      <c r="O1496" s="539">
        <v>6</v>
      </c>
      <c r="P1496" s="449">
        <v>60000</v>
      </c>
    </row>
    <row r="1497" spans="1:16" x14ac:dyDescent="0.2">
      <c r="A1497" s="446" t="s">
        <v>3130</v>
      </c>
      <c r="B1497" s="456" t="s">
        <v>3174</v>
      </c>
      <c r="C1497" s="447" t="s">
        <v>111</v>
      </c>
      <c r="D1497" s="452" t="s">
        <v>3145</v>
      </c>
      <c r="E1497" s="453">
        <v>2000</v>
      </c>
      <c r="F1497" s="636" t="s">
        <v>3904</v>
      </c>
      <c r="G1497" s="454" t="s">
        <v>3905</v>
      </c>
      <c r="H1497" s="455" t="s">
        <v>3372</v>
      </c>
      <c r="I1497" s="450" t="s">
        <v>3906</v>
      </c>
      <c r="J1497" s="455" t="s">
        <v>3372</v>
      </c>
      <c r="K1497" s="538">
        <v>1</v>
      </c>
      <c r="L1497" s="539">
        <v>2</v>
      </c>
      <c r="M1497" s="448">
        <v>4666.7</v>
      </c>
      <c r="N1497" s="538">
        <v>4</v>
      </c>
      <c r="O1497" s="539">
        <v>6</v>
      </c>
      <c r="P1497" s="449">
        <v>12000</v>
      </c>
    </row>
    <row r="1498" spans="1:16" ht="22.5" x14ac:dyDescent="0.2">
      <c r="A1498" s="446" t="s">
        <v>3130</v>
      </c>
      <c r="B1498" s="456" t="s">
        <v>2056</v>
      </c>
      <c r="C1498" s="447" t="s">
        <v>111</v>
      </c>
      <c r="D1498" s="452" t="s">
        <v>3907</v>
      </c>
      <c r="E1498" s="453">
        <v>2500</v>
      </c>
      <c r="F1498" s="636">
        <v>10685913</v>
      </c>
      <c r="G1498" s="452" t="s">
        <v>3908</v>
      </c>
      <c r="H1498" s="455" t="s">
        <v>3660</v>
      </c>
      <c r="I1498" s="450" t="s">
        <v>3326</v>
      </c>
      <c r="J1498" s="455" t="s">
        <v>3660</v>
      </c>
      <c r="K1498" s="538">
        <v>0</v>
      </c>
      <c r="L1498" s="539">
        <v>0</v>
      </c>
      <c r="M1498" s="448">
        <v>6215.27</v>
      </c>
      <c r="N1498" s="538"/>
      <c r="O1498" s="539"/>
      <c r="P1498" s="449">
        <v>0</v>
      </c>
    </row>
    <row r="1499" spans="1:16" ht="33.75" x14ac:dyDescent="0.2">
      <c r="A1499" s="446" t="s">
        <v>3130</v>
      </c>
      <c r="B1499" s="456" t="s">
        <v>3174</v>
      </c>
      <c r="C1499" s="447" t="s">
        <v>111</v>
      </c>
      <c r="D1499" s="452" t="s">
        <v>3909</v>
      </c>
      <c r="E1499" s="453">
        <v>8000</v>
      </c>
      <c r="F1499" s="636" t="s">
        <v>3910</v>
      </c>
      <c r="G1499" s="454" t="s">
        <v>3911</v>
      </c>
      <c r="H1499" s="450" t="s">
        <v>712</v>
      </c>
      <c r="I1499" s="450" t="s">
        <v>3144</v>
      </c>
      <c r="J1499" s="450" t="s">
        <v>712</v>
      </c>
      <c r="K1499" s="538">
        <v>1</v>
      </c>
      <c r="L1499" s="539">
        <v>2</v>
      </c>
      <c r="M1499" s="448">
        <v>15129.439999999999</v>
      </c>
      <c r="N1499" s="538">
        <v>5</v>
      </c>
      <c r="O1499" s="539">
        <v>6</v>
      </c>
      <c r="P1499" s="449">
        <v>47603.89</v>
      </c>
    </row>
    <row r="1500" spans="1:16" ht="22.5" x14ac:dyDescent="0.2">
      <c r="A1500" s="446" t="s">
        <v>3130</v>
      </c>
      <c r="B1500" s="447" t="s">
        <v>3136</v>
      </c>
      <c r="C1500" s="447" t="s">
        <v>111</v>
      </c>
      <c r="D1500" s="450" t="s">
        <v>3273</v>
      </c>
      <c r="E1500" s="458">
        <v>8000</v>
      </c>
      <c r="F1500" s="636" t="s">
        <v>3912</v>
      </c>
      <c r="G1500" s="450" t="s">
        <v>3913</v>
      </c>
      <c r="H1500" s="450" t="s">
        <v>3134</v>
      </c>
      <c r="I1500" s="450" t="s">
        <v>3144</v>
      </c>
      <c r="J1500" s="450" t="s">
        <v>3134</v>
      </c>
      <c r="K1500" s="538">
        <v>4</v>
      </c>
      <c r="L1500" s="539">
        <v>12</v>
      </c>
      <c r="M1500" s="448">
        <v>89722.21</v>
      </c>
      <c r="N1500" s="538">
        <v>4</v>
      </c>
      <c r="O1500" s="539">
        <v>6</v>
      </c>
      <c r="P1500" s="449">
        <v>47392.22</v>
      </c>
    </row>
    <row r="1501" spans="1:16" ht="22.5" x14ac:dyDescent="0.2">
      <c r="A1501" s="446" t="s">
        <v>3130</v>
      </c>
      <c r="B1501" s="447" t="s">
        <v>3136</v>
      </c>
      <c r="C1501" s="447" t="s">
        <v>111</v>
      </c>
      <c r="D1501" s="450" t="s">
        <v>3914</v>
      </c>
      <c r="E1501" s="458">
        <v>5000</v>
      </c>
      <c r="F1501" s="636" t="s">
        <v>3915</v>
      </c>
      <c r="G1501" s="450" t="s">
        <v>3916</v>
      </c>
      <c r="H1501" s="450" t="s">
        <v>3140</v>
      </c>
      <c r="I1501" s="450" t="s">
        <v>3144</v>
      </c>
      <c r="J1501" s="450" t="s">
        <v>989</v>
      </c>
      <c r="K1501" s="538">
        <v>5</v>
      </c>
      <c r="L1501" s="539">
        <v>12</v>
      </c>
      <c r="M1501" s="448">
        <v>59764.23</v>
      </c>
      <c r="N1501" s="538">
        <v>4</v>
      </c>
      <c r="O1501" s="539">
        <v>6</v>
      </c>
      <c r="P1501" s="449">
        <v>29955.9</v>
      </c>
    </row>
    <row r="1502" spans="1:16" ht="22.5" x14ac:dyDescent="0.2">
      <c r="A1502" s="446" t="s">
        <v>3130</v>
      </c>
      <c r="B1502" s="447" t="s">
        <v>2056</v>
      </c>
      <c r="C1502" s="447" t="s">
        <v>111</v>
      </c>
      <c r="D1502" s="450" t="s">
        <v>3917</v>
      </c>
      <c r="E1502" s="458">
        <v>7500</v>
      </c>
      <c r="F1502" s="636" t="s">
        <v>3918</v>
      </c>
      <c r="G1502" s="450" t="s">
        <v>3919</v>
      </c>
      <c r="H1502" s="450" t="s">
        <v>3134</v>
      </c>
      <c r="I1502" s="450" t="s">
        <v>3144</v>
      </c>
      <c r="J1502" s="450" t="s">
        <v>3134</v>
      </c>
      <c r="K1502" s="538">
        <v>5</v>
      </c>
      <c r="L1502" s="539">
        <v>12</v>
      </c>
      <c r="M1502" s="448">
        <v>89935.42</v>
      </c>
      <c r="N1502" s="538">
        <v>4</v>
      </c>
      <c r="O1502" s="539">
        <v>6</v>
      </c>
      <c r="P1502" s="449">
        <v>44910.94</v>
      </c>
    </row>
    <row r="1503" spans="1:16" ht="22.5" x14ac:dyDescent="0.2">
      <c r="A1503" s="446" t="s">
        <v>3130</v>
      </c>
      <c r="B1503" s="447" t="s">
        <v>2056</v>
      </c>
      <c r="C1503" s="447" t="s">
        <v>111</v>
      </c>
      <c r="D1503" s="450" t="s">
        <v>3920</v>
      </c>
      <c r="E1503" s="458">
        <v>7500</v>
      </c>
      <c r="F1503" s="636" t="s">
        <v>3921</v>
      </c>
      <c r="G1503" s="450" t="s">
        <v>3922</v>
      </c>
      <c r="H1503" s="450" t="s">
        <v>3134</v>
      </c>
      <c r="I1503" s="450" t="s">
        <v>2860</v>
      </c>
      <c r="J1503" s="450" t="s">
        <v>3134</v>
      </c>
      <c r="K1503" s="538">
        <v>5</v>
      </c>
      <c r="L1503" s="539">
        <v>12</v>
      </c>
      <c r="M1503" s="448">
        <v>90048.44</v>
      </c>
      <c r="N1503" s="538">
        <v>4</v>
      </c>
      <c r="O1503" s="539">
        <v>6</v>
      </c>
      <c r="P1503" s="449">
        <v>45000</v>
      </c>
    </row>
    <row r="1504" spans="1:16" ht="33.75" x14ac:dyDescent="0.2">
      <c r="A1504" s="446" t="s">
        <v>3130</v>
      </c>
      <c r="B1504" s="447" t="s">
        <v>3136</v>
      </c>
      <c r="C1504" s="447" t="s">
        <v>111</v>
      </c>
      <c r="D1504" s="450" t="s">
        <v>3923</v>
      </c>
      <c r="E1504" s="458">
        <v>7000</v>
      </c>
      <c r="F1504" s="636" t="s">
        <v>3924</v>
      </c>
      <c r="G1504" s="450" t="s">
        <v>3925</v>
      </c>
      <c r="H1504" s="450" t="s">
        <v>3211</v>
      </c>
      <c r="I1504" s="450" t="s">
        <v>3144</v>
      </c>
      <c r="J1504" s="450" t="s">
        <v>3211</v>
      </c>
      <c r="K1504" s="538">
        <v>5</v>
      </c>
      <c r="L1504" s="539">
        <v>12</v>
      </c>
      <c r="M1504" s="448">
        <v>83847.420000000013</v>
      </c>
      <c r="N1504" s="538">
        <v>4</v>
      </c>
      <c r="O1504" s="539">
        <v>6</v>
      </c>
      <c r="P1504" s="449">
        <v>41866.32</v>
      </c>
    </row>
    <row r="1505" spans="1:16" ht="22.5" x14ac:dyDescent="0.2">
      <c r="A1505" s="446" t="s">
        <v>3130</v>
      </c>
      <c r="B1505" s="447" t="s">
        <v>3136</v>
      </c>
      <c r="C1505" s="447" t="s">
        <v>111</v>
      </c>
      <c r="D1505" s="450" t="s">
        <v>3634</v>
      </c>
      <c r="E1505" s="458">
        <v>10000</v>
      </c>
      <c r="F1505" s="636" t="s">
        <v>3926</v>
      </c>
      <c r="G1505" s="450" t="s">
        <v>3927</v>
      </c>
      <c r="H1505" s="450" t="s">
        <v>3134</v>
      </c>
      <c r="I1505" s="450" t="s">
        <v>3144</v>
      </c>
      <c r="J1505" s="450" t="s">
        <v>3134</v>
      </c>
      <c r="K1505" s="538">
        <v>5</v>
      </c>
      <c r="L1505" s="539">
        <v>12</v>
      </c>
      <c r="M1505" s="448">
        <v>120300</v>
      </c>
      <c r="N1505" s="538">
        <v>4</v>
      </c>
      <c r="O1505" s="539">
        <v>6</v>
      </c>
      <c r="P1505" s="449">
        <v>60000</v>
      </c>
    </row>
    <row r="1506" spans="1:16" ht="45" x14ac:dyDescent="0.2">
      <c r="A1506" s="446" t="s">
        <v>3130</v>
      </c>
      <c r="B1506" s="447" t="s">
        <v>2056</v>
      </c>
      <c r="C1506" s="447" t="s">
        <v>111</v>
      </c>
      <c r="D1506" s="450" t="s">
        <v>3928</v>
      </c>
      <c r="E1506" s="458">
        <v>6000</v>
      </c>
      <c r="F1506" s="636" t="s">
        <v>3929</v>
      </c>
      <c r="G1506" s="450" t="s">
        <v>3930</v>
      </c>
      <c r="H1506" s="450" t="s">
        <v>3262</v>
      </c>
      <c r="I1506" s="450" t="s">
        <v>3144</v>
      </c>
      <c r="J1506" s="450" t="s">
        <v>3262</v>
      </c>
      <c r="K1506" s="538">
        <v>4</v>
      </c>
      <c r="L1506" s="539">
        <v>9</v>
      </c>
      <c r="M1506" s="448">
        <v>52590.820000000007</v>
      </c>
      <c r="N1506" s="538"/>
      <c r="O1506" s="539"/>
      <c r="P1506" s="449">
        <v>0</v>
      </c>
    </row>
    <row r="1507" spans="1:16" ht="22.5" x14ac:dyDescent="0.2">
      <c r="A1507" s="446" t="s">
        <v>3130</v>
      </c>
      <c r="B1507" s="447" t="s">
        <v>3136</v>
      </c>
      <c r="C1507" s="447" t="s">
        <v>111</v>
      </c>
      <c r="D1507" s="450" t="s">
        <v>3931</v>
      </c>
      <c r="E1507" s="458">
        <v>11000</v>
      </c>
      <c r="F1507" s="636" t="s">
        <v>3932</v>
      </c>
      <c r="G1507" s="450" t="s">
        <v>3933</v>
      </c>
      <c r="H1507" s="450" t="s">
        <v>3134</v>
      </c>
      <c r="I1507" s="450" t="s">
        <v>3144</v>
      </c>
      <c r="J1507" s="450" t="s">
        <v>3134</v>
      </c>
      <c r="K1507" s="538">
        <v>5</v>
      </c>
      <c r="L1507" s="539">
        <v>12</v>
      </c>
      <c r="M1507" s="448">
        <v>132198.40999999997</v>
      </c>
      <c r="N1507" s="538">
        <v>4</v>
      </c>
      <c r="O1507" s="539">
        <v>6</v>
      </c>
      <c r="P1507" s="449">
        <v>66000</v>
      </c>
    </row>
    <row r="1508" spans="1:16" ht="22.5" x14ac:dyDescent="0.2">
      <c r="A1508" s="446" t="s">
        <v>3130</v>
      </c>
      <c r="B1508" s="447" t="s">
        <v>2056</v>
      </c>
      <c r="C1508" s="447" t="s">
        <v>111</v>
      </c>
      <c r="D1508" s="450" t="s">
        <v>3601</v>
      </c>
      <c r="E1508" s="458">
        <v>3500</v>
      </c>
      <c r="F1508" s="636" t="s">
        <v>3934</v>
      </c>
      <c r="G1508" s="450" t="s">
        <v>3935</v>
      </c>
      <c r="H1508" s="450" t="s">
        <v>3134</v>
      </c>
      <c r="I1508" s="450" t="s">
        <v>3144</v>
      </c>
      <c r="J1508" s="450" t="s">
        <v>3134</v>
      </c>
      <c r="K1508" s="538">
        <v>5</v>
      </c>
      <c r="L1508" s="539">
        <v>12</v>
      </c>
      <c r="M1508" s="448">
        <v>41640.340000000004</v>
      </c>
      <c r="N1508" s="538">
        <v>5</v>
      </c>
      <c r="O1508" s="539">
        <v>6</v>
      </c>
      <c r="P1508" s="449">
        <v>20798.75</v>
      </c>
    </row>
    <row r="1509" spans="1:16" ht="22.5" x14ac:dyDescent="0.2">
      <c r="A1509" s="446" t="s">
        <v>3130</v>
      </c>
      <c r="B1509" s="447" t="s">
        <v>2056</v>
      </c>
      <c r="C1509" s="447" t="s">
        <v>111</v>
      </c>
      <c r="D1509" s="452" t="s">
        <v>3936</v>
      </c>
      <c r="E1509" s="458">
        <v>3500</v>
      </c>
      <c r="F1509" s="540" t="s">
        <v>3937</v>
      </c>
      <c r="G1509" s="454" t="s">
        <v>3938</v>
      </c>
      <c r="H1509" s="450" t="s">
        <v>3140</v>
      </c>
      <c r="I1509" s="450" t="s">
        <v>3144</v>
      </c>
      <c r="J1509" s="450" t="s">
        <v>3140</v>
      </c>
      <c r="K1509" s="538"/>
      <c r="L1509" s="539"/>
      <c r="M1509" s="448">
        <v>0</v>
      </c>
      <c r="N1509" s="538">
        <v>3</v>
      </c>
      <c r="O1509" s="539">
        <v>4</v>
      </c>
      <c r="P1509" s="449">
        <v>12833.33</v>
      </c>
    </row>
    <row r="1510" spans="1:16" x14ac:dyDescent="0.2">
      <c r="A1510" s="446" t="s">
        <v>3130</v>
      </c>
      <c r="B1510" s="456" t="s">
        <v>3174</v>
      </c>
      <c r="C1510" s="447" t="s">
        <v>111</v>
      </c>
      <c r="D1510" s="452" t="s">
        <v>3823</v>
      </c>
      <c r="E1510" s="453">
        <v>3500</v>
      </c>
      <c r="F1510" s="636" t="s">
        <v>3939</v>
      </c>
      <c r="G1510" s="454" t="s">
        <v>3940</v>
      </c>
      <c r="H1510" s="455" t="s">
        <v>3826</v>
      </c>
      <c r="I1510" s="450" t="s">
        <v>3827</v>
      </c>
      <c r="J1510" s="455" t="s">
        <v>3826</v>
      </c>
      <c r="K1510" s="538">
        <v>1</v>
      </c>
      <c r="L1510" s="539">
        <v>1</v>
      </c>
      <c r="M1510" s="448">
        <v>3850.01</v>
      </c>
      <c r="N1510" s="538">
        <v>5</v>
      </c>
      <c r="O1510" s="539">
        <v>6</v>
      </c>
      <c r="P1510" s="449">
        <v>20991.25</v>
      </c>
    </row>
    <row r="1511" spans="1:16" ht="33.75" x14ac:dyDescent="0.2">
      <c r="A1511" s="446" t="s">
        <v>3130</v>
      </c>
      <c r="B1511" s="451" t="s">
        <v>3136</v>
      </c>
      <c r="C1511" s="447" t="s">
        <v>111</v>
      </c>
      <c r="D1511" s="452" t="s">
        <v>3941</v>
      </c>
      <c r="E1511" s="453">
        <v>10000</v>
      </c>
      <c r="F1511" s="636" t="s">
        <v>3942</v>
      </c>
      <c r="G1511" s="454" t="s">
        <v>3943</v>
      </c>
      <c r="H1511" s="455" t="s">
        <v>2622</v>
      </c>
      <c r="I1511" s="450" t="s">
        <v>3144</v>
      </c>
      <c r="J1511" s="455" t="s">
        <v>2622</v>
      </c>
      <c r="K1511" s="538"/>
      <c r="L1511" s="539"/>
      <c r="M1511" s="448">
        <v>0</v>
      </c>
      <c r="N1511" s="538">
        <v>4</v>
      </c>
      <c r="O1511" s="539">
        <v>6</v>
      </c>
      <c r="P1511" s="449">
        <v>59000</v>
      </c>
    </row>
    <row r="1512" spans="1:16" ht="33.75" x14ac:dyDescent="0.2">
      <c r="A1512" s="446" t="s">
        <v>3130</v>
      </c>
      <c r="B1512" s="447" t="s">
        <v>3136</v>
      </c>
      <c r="C1512" s="447" t="s">
        <v>111</v>
      </c>
      <c r="D1512" s="450" t="s">
        <v>3944</v>
      </c>
      <c r="E1512" s="458">
        <v>10000</v>
      </c>
      <c r="F1512" s="636" t="s">
        <v>3945</v>
      </c>
      <c r="G1512" s="450" t="s">
        <v>3946</v>
      </c>
      <c r="H1512" s="450" t="s">
        <v>3134</v>
      </c>
      <c r="I1512" s="450" t="s">
        <v>3144</v>
      </c>
      <c r="J1512" s="450" t="s">
        <v>3134</v>
      </c>
      <c r="K1512" s="538">
        <v>4</v>
      </c>
      <c r="L1512" s="539">
        <v>12</v>
      </c>
      <c r="M1512" s="448">
        <v>116012.87</v>
      </c>
      <c r="N1512" s="538">
        <v>4</v>
      </c>
      <c r="O1512" s="539">
        <v>6</v>
      </c>
      <c r="P1512" s="449">
        <v>59893.06</v>
      </c>
    </row>
    <row r="1513" spans="1:16" ht="33.75" x14ac:dyDescent="0.2">
      <c r="A1513" s="446" t="s">
        <v>3130</v>
      </c>
      <c r="B1513" s="447" t="s">
        <v>3136</v>
      </c>
      <c r="C1513" s="447" t="s">
        <v>111</v>
      </c>
      <c r="D1513" s="450" t="s">
        <v>3947</v>
      </c>
      <c r="E1513" s="458">
        <v>3500</v>
      </c>
      <c r="F1513" s="636" t="s">
        <v>3948</v>
      </c>
      <c r="G1513" s="450" t="s">
        <v>3949</v>
      </c>
      <c r="H1513" s="450" t="s">
        <v>3950</v>
      </c>
      <c r="I1513" s="450" t="s">
        <v>2860</v>
      </c>
      <c r="J1513" s="450" t="s">
        <v>3950</v>
      </c>
      <c r="K1513" s="538">
        <v>4</v>
      </c>
      <c r="L1513" s="539">
        <v>12</v>
      </c>
      <c r="M1513" s="448">
        <v>41680.21</v>
      </c>
      <c r="N1513" s="538">
        <v>4</v>
      </c>
      <c r="O1513" s="539">
        <v>6</v>
      </c>
      <c r="P1513" s="449">
        <v>20893.79</v>
      </c>
    </row>
    <row r="1514" spans="1:16" ht="22.5" x14ac:dyDescent="0.2">
      <c r="A1514" s="446" t="s">
        <v>3130</v>
      </c>
      <c r="B1514" s="447" t="s">
        <v>2056</v>
      </c>
      <c r="C1514" s="447" t="s">
        <v>111</v>
      </c>
      <c r="D1514" s="450" t="s">
        <v>3951</v>
      </c>
      <c r="E1514" s="458">
        <v>7500</v>
      </c>
      <c r="F1514" s="636" t="s">
        <v>1316</v>
      </c>
      <c r="G1514" s="450" t="s">
        <v>3952</v>
      </c>
      <c r="H1514" s="450" t="s">
        <v>3134</v>
      </c>
      <c r="I1514" s="450" t="s">
        <v>3144</v>
      </c>
      <c r="J1514" s="450" t="s">
        <v>3134</v>
      </c>
      <c r="K1514" s="538">
        <v>1</v>
      </c>
      <c r="L1514" s="539">
        <v>1</v>
      </c>
      <c r="M1514" s="448">
        <v>3409.37</v>
      </c>
      <c r="N1514" s="538"/>
      <c r="O1514" s="539"/>
      <c r="P1514" s="449">
        <v>0</v>
      </c>
    </row>
    <row r="1515" spans="1:16" ht="22.5" x14ac:dyDescent="0.2">
      <c r="A1515" s="446" t="s">
        <v>3130</v>
      </c>
      <c r="B1515" s="456" t="s">
        <v>2056</v>
      </c>
      <c r="C1515" s="447" t="s">
        <v>111</v>
      </c>
      <c r="D1515" s="452" t="s">
        <v>3907</v>
      </c>
      <c r="E1515" s="453">
        <v>2500</v>
      </c>
      <c r="F1515" s="636" t="s">
        <v>3953</v>
      </c>
      <c r="G1515" s="454" t="s">
        <v>3954</v>
      </c>
      <c r="H1515" s="455" t="s">
        <v>3538</v>
      </c>
      <c r="I1515" s="450" t="s">
        <v>3505</v>
      </c>
      <c r="J1515" s="455" t="s">
        <v>3955</v>
      </c>
      <c r="K1515" s="538">
        <v>1</v>
      </c>
      <c r="L1515" s="539">
        <v>4</v>
      </c>
      <c r="M1515" s="448">
        <v>8166.6399999999994</v>
      </c>
      <c r="N1515" s="538">
        <v>4</v>
      </c>
      <c r="O1515" s="539">
        <v>6</v>
      </c>
      <c r="P1515" s="449">
        <v>14963.54</v>
      </c>
    </row>
    <row r="1516" spans="1:16" ht="45" x14ac:dyDescent="0.2">
      <c r="A1516" s="446" t="s">
        <v>3130</v>
      </c>
      <c r="B1516" s="456" t="s">
        <v>3136</v>
      </c>
      <c r="C1516" s="447" t="s">
        <v>111</v>
      </c>
      <c r="D1516" s="452" t="s">
        <v>3956</v>
      </c>
      <c r="E1516" s="453">
        <v>10000</v>
      </c>
      <c r="F1516" s="636" t="s">
        <v>3957</v>
      </c>
      <c r="G1516" s="454" t="s">
        <v>3958</v>
      </c>
      <c r="H1516" s="455" t="s">
        <v>3140</v>
      </c>
      <c r="I1516" s="450" t="s">
        <v>3144</v>
      </c>
      <c r="J1516" s="455" t="s">
        <v>3140</v>
      </c>
      <c r="K1516" s="538">
        <v>2</v>
      </c>
      <c r="L1516" s="539">
        <v>4</v>
      </c>
      <c r="M1516" s="448">
        <v>33947.18</v>
      </c>
      <c r="N1516" s="538">
        <v>4</v>
      </c>
      <c r="O1516" s="539">
        <v>6</v>
      </c>
      <c r="P1516" s="449">
        <v>59996.53</v>
      </c>
    </row>
    <row r="1517" spans="1:16" ht="33.75" x14ac:dyDescent="0.2">
      <c r="A1517" s="446" t="s">
        <v>3130</v>
      </c>
      <c r="B1517" s="447" t="s">
        <v>2056</v>
      </c>
      <c r="C1517" s="447" t="s">
        <v>111</v>
      </c>
      <c r="D1517" s="450" t="s">
        <v>3604</v>
      </c>
      <c r="E1517" s="458">
        <v>7000</v>
      </c>
      <c r="F1517" s="636" t="s">
        <v>3959</v>
      </c>
      <c r="G1517" s="450" t="s">
        <v>3960</v>
      </c>
      <c r="H1517" s="450" t="s">
        <v>3134</v>
      </c>
      <c r="I1517" s="450" t="s">
        <v>3144</v>
      </c>
      <c r="J1517" s="450" t="s">
        <v>3134</v>
      </c>
      <c r="K1517" s="538">
        <v>4</v>
      </c>
      <c r="L1517" s="539">
        <v>12</v>
      </c>
      <c r="M1517" s="448">
        <v>83868.820000000007</v>
      </c>
      <c r="N1517" s="538">
        <v>4</v>
      </c>
      <c r="O1517" s="539">
        <v>6</v>
      </c>
      <c r="P1517" s="449">
        <v>41726.32</v>
      </c>
    </row>
    <row r="1518" spans="1:16" ht="33.75" x14ac:dyDescent="0.2">
      <c r="A1518" s="446" t="s">
        <v>3130</v>
      </c>
      <c r="B1518" s="447" t="s">
        <v>3136</v>
      </c>
      <c r="C1518" s="447" t="s">
        <v>111</v>
      </c>
      <c r="D1518" s="450" t="s">
        <v>3961</v>
      </c>
      <c r="E1518" s="458">
        <v>13000</v>
      </c>
      <c r="F1518" s="636" t="s">
        <v>3962</v>
      </c>
      <c r="G1518" s="450" t="s">
        <v>3963</v>
      </c>
      <c r="H1518" s="450" t="s">
        <v>3134</v>
      </c>
      <c r="I1518" s="450" t="s">
        <v>3144</v>
      </c>
      <c r="J1518" s="450" t="s">
        <v>3134</v>
      </c>
      <c r="K1518" s="538">
        <v>4</v>
      </c>
      <c r="L1518" s="539">
        <v>12</v>
      </c>
      <c r="M1518" s="448">
        <v>154915.15</v>
      </c>
      <c r="N1518" s="538">
        <v>1</v>
      </c>
      <c r="O1518" s="539">
        <v>1</v>
      </c>
      <c r="P1518" s="449">
        <v>12566.67</v>
      </c>
    </row>
    <row r="1519" spans="1:16" ht="22.5" x14ac:dyDescent="0.2">
      <c r="A1519" s="446" t="s">
        <v>3130</v>
      </c>
      <c r="B1519" s="447" t="s">
        <v>2056</v>
      </c>
      <c r="C1519" s="447" t="s">
        <v>111</v>
      </c>
      <c r="D1519" s="450" t="s">
        <v>3964</v>
      </c>
      <c r="E1519" s="458">
        <v>15000</v>
      </c>
      <c r="F1519" s="636" t="s">
        <v>3965</v>
      </c>
      <c r="G1519" s="450" t="s">
        <v>3966</v>
      </c>
      <c r="H1519" s="450" t="s">
        <v>3134</v>
      </c>
      <c r="I1519" s="450" t="s">
        <v>3144</v>
      </c>
      <c r="J1519" s="450" t="s">
        <v>3134</v>
      </c>
      <c r="K1519" s="538">
        <v>1</v>
      </c>
      <c r="L1519" s="539">
        <v>3</v>
      </c>
      <c r="M1519" s="448">
        <v>45000</v>
      </c>
      <c r="N1519" s="538"/>
      <c r="O1519" s="539"/>
      <c r="P1519" s="449">
        <v>0</v>
      </c>
    </row>
    <row r="1520" spans="1:16" ht="22.5" x14ac:dyDescent="0.2">
      <c r="A1520" s="446" t="s">
        <v>3130</v>
      </c>
      <c r="B1520" s="451" t="s">
        <v>3136</v>
      </c>
      <c r="C1520" s="447" t="s">
        <v>111</v>
      </c>
      <c r="D1520" s="452" t="s">
        <v>3967</v>
      </c>
      <c r="E1520" s="453">
        <v>2200</v>
      </c>
      <c r="F1520" s="636" t="s">
        <v>3968</v>
      </c>
      <c r="G1520" s="454" t="s">
        <v>3969</v>
      </c>
      <c r="H1520" s="450" t="s">
        <v>3140</v>
      </c>
      <c r="I1520" s="450" t="s">
        <v>3191</v>
      </c>
      <c r="J1520" s="455" t="s">
        <v>989</v>
      </c>
      <c r="K1520" s="538">
        <v>1</v>
      </c>
      <c r="L1520" s="539">
        <v>1</v>
      </c>
      <c r="M1520" s="448">
        <v>1613.33</v>
      </c>
      <c r="N1520" s="538">
        <v>4</v>
      </c>
      <c r="O1520" s="539">
        <v>6</v>
      </c>
      <c r="P1520" s="449">
        <v>13167.46</v>
      </c>
    </row>
    <row r="1521" spans="1:16" ht="33.75" x14ac:dyDescent="0.2">
      <c r="A1521" s="446" t="s">
        <v>3130</v>
      </c>
      <c r="B1521" s="447" t="s">
        <v>3136</v>
      </c>
      <c r="C1521" s="447" t="s">
        <v>111</v>
      </c>
      <c r="D1521" s="450" t="s">
        <v>3970</v>
      </c>
      <c r="E1521" s="458">
        <v>10000</v>
      </c>
      <c r="F1521" s="636" t="s">
        <v>3971</v>
      </c>
      <c r="G1521" s="450" t="s">
        <v>3972</v>
      </c>
      <c r="H1521" s="450" t="s">
        <v>3262</v>
      </c>
      <c r="I1521" s="450" t="s">
        <v>3144</v>
      </c>
      <c r="J1521" s="450" t="s">
        <v>3262</v>
      </c>
      <c r="K1521" s="538">
        <v>3</v>
      </c>
      <c r="L1521" s="539">
        <v>8</v>
      </c>
      <c r="M1521" s="448">
        <v>21625</v>
      </c>
      <c r="N1521" s="538"/>
      <c r="O1521" s="539"/>
      <c r="P1521" s="449">
        <v>0</v>
      </c>
    </row>
    <row r="1522" spans="1:16" ht="33.75" x14ac:dyDescent="0.2">
      <c r="A1522" s="446" t="s">
        <v>3130</v>
      </c>
      <c r="B1522" s="456" t="s">
        <v>3136</v>
      </c>
      <c r="C1522" s="447" t="s">
        <v>111</v>
      </c>
      <c r="D1522" s="452" t="s">
        <v>3973</v>
      </c>
      <c r="E1522" s="453">
        <v>1900</v>
      </c>
      <c r="F1522" s="636" t="s">
        <v>3974</v>
      </c>
      <c r="G1522" s="454" t="s">
        <v>3975</v>
      </c>
      <c r="H1522" s="455" t="s">
        <v>3976</v>
      </c>
      <c r="I1522" s="450" t="s">
        <v>3371</v>
      </c>
      <c r="J1522" s="455" t="s">
        <v>3976</v>
      </c>
      <c r="K1522" s="538">
        <v>2</v>
      </c>
      <c r="L1522" s="539">
        <v>4</v>
      </c>
      <c r="M1522" s="448">
        <v>7536.67</v>
      </c>
      <c r="N1522" s="538">
        <v>4</v>
      </c>
      <c r="O1522" s="539">
        <v>6</v>
      </c>
      <c r="P1522" s="449">
        <v>11327.96</v>
      </c>
    </row>
    <row r="1523" spans="1:16" ht="33.75" x14ac:dyDescent="0.2">
      <c r="A1523" s="446" t="s">
        <v>3130</v>
      </c>
      <c r="B1523" s="447" t="s">
        <v>3136</v>
      </c>
      <c r="C1523" s="447" t="s">
        <v>111</v>
      </c>
      <c r="D1523" s="450" t="s">
        <v>3977</v>
      </c>
      <c r="E1523" s="458">
        <v>12000</v>
      </c>
      <c r="F1523" s="636" t="s">
        <v>3978</v>
      </c>
      <c r="G1523" s="450" t="s">
        <v>3979</v>
      </c>
      <c r="H1523" s="450" t="s">
        <v>712</v>
      </c>
      <c r="I1523" s="450" t="s">
        <v>2860</v>
      </c>
      <c r="J1523" s="450" t="s">
        <v>712</v>
      </c>
      <c r="K1523" s="538">
        <v>1</v>
      </c>
      <c r="L1523" s="539">
        <v>3</v>
      </c>
      <c r="M1523" s="448">
        <v>36000</v>
      </c>
      <c r="N1523" s="538"/>
      <c r="O1523" s="539"/>
      <c r="P1523" s="449">
        <v>0</v>
      </c>
    </row>
    <row r="1524" spans="1:16" ht="22.5" x14ac:dyDescent="0.2">
      <c r="A1524" s="446" t="s">
        <v>3130</v>
      </c>
      <c r="B1524" s="451" t="s">
        <v>3136</v>
      </c>
      <c r="C1524" s="447" t="s">
        <v>111</v>
      </c>
      <c r="D1524" s="452" t="s">
        <v>3980</v>
      </c>
      <c r="E1524" s="453">
        <v>7500</v>
      </c>
      <c r="F1524" s="636" t="s">
        <v>3981</v>
      </c>
      <c r="G1524" s="454" t="s">
        <v>3982</v>
      </c>
      <c r="H1524" s="455" t="s">
        <v>3134</v>
      </c>
      <c r="I1524" s="450" t="s">
        <v>3144</v>
      </c>
      <c r="J1524" s="455" t="s">
        <v>3134</v>
      </c>
      <c r="K1524" s="538"/>
      <c r="L1524" s="539"/>
      <c r="M1524" s="448">
        <v>0</v>
      </c>
      <c r="N1524" s="538">
        <v>4</v>
      </c>
      <c r="O1524" s="539">
        <v>6</v>
      </c>
      <c r="P1524" s="449">
        <v>45000</v>
      </c>
    </row>
    <row r="1525" spans="1:16" ht="22.5" x14ac:dyDescent="0.2">
      <c r="A1525" s="446" t="s">
        <v>3130</v>
      </c>
      <c r="B1525" s="447" t="s">
        <v>3136</v>
      </c>
      <c r="C1525" s="447" t="s">
        <v>111</v>
      </c>
      <c r="D1525" s="450" t="s">
        <v>3983</v>
      </c>
      <c r="E1525" s="458">
        <v>7500</v>
      </c>
      <c r="F1525" s="636" t="s">
        <v>3984</v>
      </c>
      <c r="G1525" s="450" t="s">
        <v>3985</v>
      </c>
      <c r="H1525" s="450" t="s">
        <v>3262</v>
      </c>
      <c r="I1525" s="450" t="s">
        <v>2860</v>
      </c>
      <c r="J1525" s="450" t="s">
        <v>3262</v>
      </c>
      <c r="K1525" s="538">
        <v>4</v>
      </c>
      <c r="L1525" s="539">
        <v>12</v>
      </c>
      <c r="M1525" s="448">
        <v>89481.049999999988</v>
      </c>
      <c r="N1525" s="538">
        <v>4</v>
      </c>
      <c r="O1525" s="539">
        <v>6</v>
      </c>
      <c r="P1525" s="449">
        <v>44857.82</v>
      </c>
    </row>
    <row r="1526" spans="1:16" ht="45" x14ac:dyDescent="0.2">
      <c r="A1526" s="446" t="s">
        <v>3130</v>
      </c>
      <c r="B1526" s="447" t="s">
        <v>3136</v>
      </c>
      <c r="C1526" s="447" t="s">
        <v>111</v>
      </c>
      <c r="D1526" s="450" t="s">
        <v>3986</v>
      </c>
      <c r="E1526" s="458">
        <v>10000</v>
      </c>
      <c r="F1526" s="636" t="s">
        <v>3987</v>
      </c>
      <c r="G1526" s="450" t="s">
        <v>3988</v>
      </c>
      <c r="H1526" s="450" t="s">
        <v>3211</v>
      </c>
      <c r="I1526" s="450" t="s">
        <v>3144</v>
      </c>
      <c r="J1526" s="450" t="s">
        <v>3211</v>
      </c>
      <c r="K1526" s="538">
        <v>4</v>
      </c>
      <c r="L1526" s="539">
        <v>12</v>
      </c>
      <c r="M1526" s="448">
        <v>120300</v>
      </c>
      <c r="N1526" s="538">
        <v>4</v>
      </c>
      <c r="O1526" s="539">
        <v>6</v>
      </c>
      <c r="P1526" s="449">
        <v>60000</v>
      </c>
    </row>
    <row r="1527" spans="1:16" ht="45" x14ac:dyDescent="0.2">
      <c r="A1527" s="446" t="s">
        <v>3130</v>
      </c>
      <c r="B1527" s="447" t="s">
        <v>2056</v>
      </c>
      <c r="C1527" s="447" t="s">
        <v>111</v>
      </c>
      <c r="D1527" s="450" t="s">
        <v>3989</v>
      </c>
      <c r="E1527" s="458">
        <v>3500</v>
      </c>
      <c r="F1527" s="636" t="s">
        <v>3990</v>
      </c>
      <c r="G1527" s="450" t="s">
        <v>3991</v>
      </c>
      <c r="H1527" s="450" t="s">
        <v>3388</v>
      </c>
      <c r="I1527" s="450" t="s">
        <v>3203</v>
      </c>
      <c r="J1527" s="450" t="s">
        <v>3388</v>
      </c>
      <c r="K1527" s="538">
        <v>4</v>
      </c>
      <c r="L1527" s="539">
        <v>12</v>
      </c>
      <c r="M1527" s="448">
        <v>42300</v>
      </c>
      <c r="N1527" s="538">
        <v>5</v>
      </c>
      <c r="O1527" s="539">
        <v>6</v>
      </c>
      <c r="P1527" s="449">
        <v>21000</v>
      </c>
    </row>
    <row r="1528" spans="1:16" ht="22.5" x14ac:dyDescent="0.2">
      <c r="A1528" s="446" t="s">
        <v>3130</v>
      </c>
      <c r="B1528" s="447" t="s">
        <v>3136</v>
      </c>
      <c r="C1528" s="447" t="s">
        <v>111</v>
      </c>
      <c r="D1528" s="450" t="s">
        <v>3992</v>
      </c>
      <c r="E1528" s="458">
        <v>15000</v>
      </c>
      <c r="F1528" s="636" t="s">
        <v>3993</v>
      </c>
      <c r="G1528" s="450" t="s">
        <v>3994</v>
      </c>
      <c r="H1528" s="450" t="s">
        <v>3134</v>
      </c>
      <c r="I1528" s="450" t="s">
        <v>3144</v>
      </c>
      <c r="J1528" s="450" t="s">
        <v>3134</v>
      </c>
      <c r="K1528" s="538">
        <v>1</v>
      </c>
      <c r="L1528" s="539">
        <v>12</v>
      </c>
      <c r="M1528" s="448">
        <v>180300</v>
      </c>
      <c r="N1528" s="538">
        <v>1</v>
      </c>
      <c r="O1528" s="539">
        <v>6</v>
      </c>
      <c r="P1528" s="449">
        <v>90000</v>
      </c>
    </row>
    <row r="1529" spans="1:16" ht="22.5" x14ac:dyDescent="0.2">
      <c r="A1529" s="446" t="s">
        <v>3130</v>
      </c>
      <c r="B1529" s="447" t="s">
        <v>2056</v>
      </c>
      <c r="C1529" s="447" t="s">
        <v>111</v>
      </c>
      <c r="D1529" s="450" t="s">
        <v>3995</v>
      </c>
      <c r="E1529" s="458">
        <v>6000</v>
      </c>
      <c r="F1529" s="636" t="s">
        <v>3996</v>
      </c>
      <c r="G1529" s="450" t="s">
        <v>3997</v>
      </c>
      <c r="H1529" s="450" t="s">
        <v>3262</v>
      </c>
      <c r="I1529" s="450" t="s">
        <v>3144</v>
      </c>
      <c r="J1529" s="450" t="s">
        <v>3262</v>
      </c>
      <c r="K1529" s="538">
        <v>4</v>
      </c>
      <c r="L1529" s="539">
        <v>12</v>
      </c>
      <c r="M1529" s="448">
        <v>69918.829999999987</v>
      </c>
      <c r="N1529" s="538">
        <v>5</v>
      </c>
      <c r="O1529" s="539">
        <v>6</v>
      </c>
      <c r="P1529" s="449">
        <v>35366.67</v>
      </c>
    </row>
    <row r="1530" spans="1:16" ht="33.75" x14ac:dyDescent="0.2">
      <c r="A1530" s="446" t="s">
        <v>3130</v>
      </c>
      <c r="B1530" s="447" t="s">
        <v>3136</v>
      </c>
      <c r="C1530" s="447" t="s">
        <v>111</v>
      </c>
      <c r="D1530" s="450" t="s">
        <v>3998</v>
      </c>
      <c r="E1530" s="458">
        <v>5000</v>
      </c>
      <c r="F1530" s="636" t="s">
        <v>3999</v>
      </c>
      <c r="G1530" s="450" t="s">
        <v>4000</v>
      </c>
      <c r="H1530" s="450" t="s">
        <v>712</v>
      </c>
      <c r="I1530" s="450" t="s">
        <v>3191</v>
      </c>
      <c r="J1530" s="450" t="s">
        <v>712</v>
      </c>
      <c r="K1530" s="538">
        <v>5</v>
      </c>
      <c r="L1530" s="539">
        <v>12</v>
      </c>
      <c r="M1530" s="448">
        <v>58112.840000000004</v>
      </c>
      <c r="N1530" s="538">
        <v>4</v>
      </c>
      <c r="O1530" s="539">
        <v>6</v>
      </c>
      <c r="P1530" s="449">
        <v>29407.989999999998</v>
      </c>
    </row>
    <row r="1531" spans="1:16" ht="33.75" x14ac:dyDescent="0.2">
      <c r="A1531" s="446" t="s">
        <v>3130</v>
      </c>
      <c r="B1531" s="447" t="s">
        <v>3136</v>
      </c>
      <c r="C1531" s="447" t="s">
        <v>111</v>
      </c>
      <c r="D1531" s="450" t="s">
        <v>4001</v>
      </c>
      <c r="E1531" s="458">
        <v>12000</v>
      </c>
      <c r="F1531" s="636" t="s">
        <v>4002</v>
      </c>
      <c r="G1531" s="450" t="s">
        <v>4003</v>
      </c>
      <c r="H1531" s="450" t="s">
        <v>3134</v>
      </c>
      <c r="I1531" s="450" t="s">
        <v>3144</v>
      </c>
      <c r="J1531" s="450" t="s">
        <v>3134</v>
      </c>
      <c r="K1531" s="538">
        <v>4</v>
      </c>
      <c r="L1531" s="539">
        <v>12</v>
      </c>
      <c r="M1531" s="448">
        <v>141460</v>
      </c>
      <c r="N1531" s="538"/>
      <c r="O1531" s="539"/>
      <c r="P1531" s="449">
        <v>0</v>
      </c>
    </row>
    <row r="1532" spans="1:16" ht="33.75" x14ac:dyDescent="0.2">
      <c r="A1532" s="446" t="s">
        <v>3130</v>
      </c>
      <c r="B1532" s="447" t="s">
        <v>3136</v>
      </c>
      <c r="C1532" s="447" t="s">
        <v>111</v>
      </c>
      <c r="D1532" s="450" t="s">
        <v>4004</v>
      </c>
      <c r="E1532" s="458">
        <v>8000</v>
      </c>
      <c r="F1532" s="447" t="s">
        <v>4005</v>
      </c>
      <c r="G1532" s="450" t="s">
        <v>4006</v>
      </c>
      <c r="H1532" s="450" t="s">
        <v>712</v>
      </c>
      <c r="I1532" s="450" t="s">
        <v>3144</v>
      </c>
      <c r="J1532" s="450" t="s">
        <v>712</v>
      </c>
      <c r="K1532" s="538"/>
      <c r="L1532" s="539"/>
      <c r="M1532" s="448">
        <v>0</v>
      </c>
      <c r="N1532" s="538">
        <v>4</v>
      </c>
      <c r="O1532" s="539">
        <v>6</v>
      </c>
      <c r="P1532" s="449">
        <v>41600</v>
      </c>
    </row>
    <row r="1533" spans="1:16" ht="22.5" x14ac:dyDescent="0.2">
      <c r="A1533" s="446" t="s">
        <v>3130</v>
      </c>
      <c r="B1533" s="447" t="s">
        <v>3136</v>
      </c>
      <c r="C1533" s="447" t="s">
        <v>111</v>
      </c>
      <c r="D1533" s="450" t="s">
        <v>4007</v>
      </c>
      <c r="E1533" s="458">
        <v>10000</v>
      </c>
      <c r="F1533" s="636" t="s">
        <v>4008</v>
      </c>
      <c r="G1533" s="450" t="s">
        <v>4009</v>
      </c>
      <c r="H1533" s="450" t="s">
        <v>712</v>
      </c>
      <c r="I1533" s="450" t="s">
        <v>3144</v>
      </c>
      <c r="J1533" s="450" t="s">
        <v>712</v>
      </c>
      <c r="K1533" s="538">
        <v>5</v>
      </c>
      <c r="L1533" s="539">
        <v>12</v>
      </c>
      <c r="M1533" s="448">
        <v>120112.49</v>
      </c>
      <c r="N1533" s="538">
        <v>4</v>
      </c>
      <c r="O1533" s="539">
        <v>6</v>
      </c>
      <c r="P1533" s="449">
        <v>59666.67</v>
      </c>
    </row>
    <row r="1534" spans="1:16" ht="33.75" x14ac:dyDescent="0.2">
      <c r="A1534" s="446" t="s">
        <v>3130</v>
      </c>
      <c r="B1534" s="447" t="s">
        <v>3136</v>
      </c>
      <c r="C1534" s="447" t="s">
        <v>111</v>
      </c>
      <c r="D1534" s="450" t="s">
        <v>4010</v>
      </c>
      <c r="E1534" s="458">
        <v>7000</v>
      </c>
      <c r="F1534" s="636" t="s">
        <v>4011</v>
      </c>
      <c r="G1534" s="450" t="s">
        <v>4012</v>
      </c>
      <c r="H1534" s="450" t="s">
        <v>3134</v>
      </c>
      <c r="I1534" s="450" t="s">
        <v>3144</v>
      </c>
      <c r="J1534" s="450" t="s">
        <v>3134</v>
      </c>
      <c r="K1534" s="538">
        <v>4</v>
      </c>
      <c r="L1534" s="539">
        <v>12</v>
      </c>
      <c r="M1534" s="448">
        <v>83675.820000000007</v>
      </c>
      <c r="N1534" s="538">
        <v>4</v>
      </c>
      <c r="O1534" s="539">
        <v>6</v>
      </c>
      <c r="P1534" s="449">
        <v>41766.67</v>
      </c>
    </row>
    <row r="1535" spans="1:16" x14ac:dyDescent="0.2">
      <c r="A1535" s="446" t="s">
        <v>3130</v>
      </c>
      <c r="B1535" s="447" t="s">
        <v>3136</v>
      </c>
      <c r="C1535" s="447" t="s">
        <v>111</v>
      </c>
      <c r="D1535" s="450" t="s">
        <v>4013</v>
      </c>
      <c r="E1535" s="458">
        <v>14000</v>
      </c>
      <c r="F1535" s="636" t="s">
        <v>4014</v>
      </c>
      <c r="G1535" s="450" t="s">
        <v>4015</v>
      </c>
      <c r="H1535" s="450" t="s">
        <v>3134</v>
      </c>
      <c r="I1535" s="450" t="s">
        <v>2860</v>
      </c>
      <c r="J1535" s="450" t="s">
        <v>3134</v>
      </c>
      <c r="K1535" s="538">
        <v>4</v>
      </c>
      <c r="L1535" s="539">
        <v>12</v>
      </c>
      <c r="M1535" s="448">
        <v>167608.75</v>
      </c>
      <c r="N1535" s="538">
        <v>2</v>
      </c>
      <c r="O1535" s="539">
        <v>6</v>
      </c>
      <c r="P1535" s="449">
        <v>84000</v>
      </c>
    </row>
    <row r="1536" spans="1:16" ht="22.5" x14ac:dyDescent="0.2">
      <c r="A1536" s="446" t="s">
        <v>3130</v>
      </c>
      <c r="B1536" s="456" t="s">
        <v>3174</v>
      </c>
      <c r="C1536" s="447" t="s">
        <v>111</v>
      </c>
      <c r="D1536" s="452" t="s">
        <v>3259</v>
      </c>
      <c r="E1536" s="453">
        <v>3100</v>
      </c>
      <c r="F1536" s="636" t="s">
        <v>4016</v>
      </c>
      <c r="G1536" s="454" t="s">
        <v>4017</v>
      </c>
      <c r="H1536" s="450" t="s">
        <v>3140</v>
      </c>
      <c r="I1536" s="450" t="s">
        <v>3191</v>
      </c>
      <c r="J1536" s="455" t="s">
        <v>989</v>
      </c>
      <c r="K1536" s="538">
        <v>1</v>
      </c>
      <c r="L1536" s="539">
        <v>2</v>
      </c>
      <c r="M1536" s="448">
        <v>7233.3</v>
      </c>
      <c r="N1536" s="538">
        <v>4</v>
      </c>
      <c r="O1536" s="539">
        <v>6</v>
      </c>
      <c r="P1536" s="449">
        <v>18600</v>
      </c>
    </row>
    <row r="1537" spans="1:16" ht="22.5" x14ac:dyDescent="0.2">
      <c r="A1537" s="446" t="s">
        <v>3130</v>
      </c>
      <c r="B1537" s="447" t="s">
        <v>3136</v>
      </c>
      <c r="C1537" s="447" t="s">
        <v>111</v>
      </c>
      <c r="D1537" s="450" t="s">
        <v>4018</v>
      </c>
      <c r="E1537" s="458">
        <v>7500</v>
      </c>
      <c r="F1537" s="636" t="s">
        <v>4019</v>
      </c>
      <c r="G1537" s="450" t="s">
        <v>4020</v>
      </c>
      <c r="H1537" s="450" t="s">
        <v>712</v>
      </c>
      <c r="I1537" s="450" t="s">
        <v>3144</v>
      </c>
      <c r="J1537" s="450" t="s">
        <v>712</v>
      </c>
      <c r="K1537" s="538">
        <v>6</v>
      </c>
      <c r="L1537" s="539">
        <v>12</v>
      </c>
      <c r="M1537" s="448">
        <v>88978.459999999977</v>
      </c>
      <c r="N1537" s="538">
        <v>4</v>
      </c>
      <c r="O1537" s="539">
        <v>6</v>
      </c>
      <c r="P1537" s="449">
        <v>44024.47</v>
      </c>
    </row>
    <row r="1538" spans="1:16" ht="33.75" x14ac:dyDescent="0.2">
      <c r="A1538" s="446" t="s">
        <v>3130</v>
      </c>
      <c r="B1538" s="447" t="s">
        <v>3136</v>
      </c>
      <c r="C1538" s="447" t="s">
        <v>111</v>
      </c>
      <c r="D1538" s="450" t="s">
        <v>4021</v>
      </c>
      <c r="E1538" s="458">
        <v>10000</v>
      </c>
      <c r="F1538" s="636" t="s">
        <v>4022</v>
      </c>
      <c r="G1538" s="450" t="s">
        <v>4023</v>
      </c>
      <c r="H1538" s="450" t="s">
        <v>712</v>
      </c>
      <c r="I1538" s="450" t="s">
        <v>2860</v>
      </c>
      <c r="J1538" s="450" t="s">
        <v>712</v>
      </c>
      <c r="K1538" s="538">
        <v>5</v>
      </c>
      <c r="L1538" s="539">
        <v>12</v>
      </c>
      <c r="M1538" s="448">
        <v>120300</v>
      </c>
      <c r="N1538" s="538">
        <v>4</v>
      </c>
      <c r="O1538" s="539">
        <v>6</v>
      </c>
      <c r="P1538" s="449">
        <v>60000</v>
      </c>
    </row>
    <row r="1539" spans="1:16" ht="33.75" x14ac:dyDescent="0.2">
      <c r="A1539" s="446" t="s">
        <v>3130</v>
      </c>
      <c r="B1539" s="447" t="s">
        <v>3136</v>
      </c>
      <c r="C1539" s="447" t="s">
        <v>111</v>
      </c>
      <c r="D1539" s="450" t="s">
        <v>3944</v>
      </c>
      <c r="E1539" s="458">
        <v>12000</v>
      </c>
      <c r="F1539" s="636" t="s">
        <v>3110</v>
      </c>
      <c r="G1539" s="450" t="s">
        <v>4024</v>
      </c>
      <c r="H1539" s="450" t="s">
        <v>3134</v>
      </c>
      <c r="I1539" s="450" t="s">
        <v>2860</v>
      </c>
      <c r="J1539" s="450" t="s">
        <v>3134</v>
      </c>
      <c r="K1539" s="538">
        <v>1</v>
      </c>
      <c r="L1539" s="539">
        <v>3</v>
      </c>
      <c r="M1539" s="448">
        <v>35297.5</v>
      </c>
      <c r="N1539" s="538"/>
      <c r="O1539" s="539"/>
      <c r="P1539" s="449">
        <v>0</v>
      </c>
    </row>
    <row r="1540" spans="1:16" ht="33.75" x14ac:dyDescent="0.2">
      <c r="A1540" s="446" t="s">
        <v>3130</v>
      </c>
      <c r="B1540" s="456" t="s">
        <v>3136</v>
      </c>
      <c r="C1540" s="447" t="s">
        <v>111</v>
      </c>
      <c r="D1540" s="452" t="s">
        <v>4025</v>
      </c>
      <c r="E1540" s="453">
        <v>8000</v>
      </c>
      <c r="F1540" s="636" t="s">
        <v>4026</v>
      </c>
      <c r="G1540" s="450" t="s">
        <v>4027</v>
      </c>
      <c r="H1540" s="450" t="s">
        <v>3134</v>
      </c>
      <c r="I1540" s="450" t="s">
        <v>4028</v>
      </c>
      <c r="J1540" s="450" t="s">
        <v>3134</v>
      </c>
      <c r="K1540" s="538">
        <v>2</v>
      </c>
      <c r="L1540" s="539">
        <v>6</v>
      </c>
      <c r="M1540" s="448">
        <v>45586.11</v>
      </c>
      <c r="N1540" s="538">
        <v>5</v>
      </c>
      <c r="O1540" s="539">
        <v>6</v>
      </c>
      <c r="P1540" s="449">
        <v>46776.66</v>
      </c>
    </row>
    <row r="1541" spans="1:16" x14ac:dyDescent="0.2">
      <c r="A1541" s="446" t="s">
        <v>3130</v>
      </c>
      <c r="B1541" s="447" t="s">
        <v>3136</v>
      </c>
      <c r="C1541" s="447" t="s">
        <v>111</v>
      </c>
      <c r="D1541" s="450" t="s">
        <v>4013</v>
      </c>
      <c r="E1541" s="458">
        <v>12000</v>
      </c>
      <c r="F1541" s="636" t="s">
        <v>4029</v>
      </c>
      <c r="G1541" s="450" t="s">
        <v>4030</v>
      </c>
      <c r="H1541" s="450" t="s">
        <v>3134</v>
      </c>
      <c r="I1541" s="450" t="s">
        <v>2860</v>
      </c>
      <c r="J1541" s="450" t="s">
        <v>3134</v>
      </c>
      <c r="K1541" s="538">
        <v>4</v>
      </c>
      <c r="L1541" s="539">
        <v>12</v>
      </c>
      <c r="M1541" s="448">
        <v>143155</v>
      </c>
      <c r="N1541" s="538">
        <v>2</v>
      </c>
      <c r="O1541" s="539">
        <v>6</v>
      </c>
      <c r="P1541" s="449">
        <v>71825</v>
      </c>
    </row>
    <row r="1542" spans="1:16" ht="56.25" x14ac:dyDescent="0.2">
      <c r="A1542" s="446" t="s">
        <v>3130</v>
      </c>
      <c r="B1542" s="447" t="s">
        <v>3136</v>
      </c>
      <c r="C1542" s="447" t="s">
        <v>111</v>
      </c>
      <c r="D1542" s="450" t="s">
        <v>4031</v>
      </c>
      <c r="E1542" s="458">
        <v>10000</v>
      </c>
      <c r="F1542" s="636" t="s">
        <v>4032</v>
      </c>
      <c r="G1542" s="450" t="s">
        <v>4033</v>
      </c>
      <c r="H1542" s="450" t="s">
        <v>857</v>
      </c>
      <c r="I1542" s="450" t="s">
        <v>3144</v>
      </c>
      <c r="J1542" s="450" t="s">
        <v>857</v>
      </c>
      <c r="K1542" s="538">
        <v>4</v>
      </c>
      <c r="L1542" s="539">
        <v>12</v>
      </c>
      <c r="M1542" s="448">
        <v>120300</v>
      </c>
      <c r="N1542" s="538">
        <v>4</v>
      </c>
      <c r="O1542" s="539">
        <v>6</v>
      </c>
      <c r="P1542" s="449">
        <v>60000</v>
      </c>
    </row>
    <row r="1543" spans="1:16" ht="22.5" x14ac:dyDescent="0.2">
      <c r="A1543" s="446" t="s">
        <v>3130</v>
      </c>
      <c r="B1543" s="447" t="s">
        <v>3136</v>
      </c>
      <c r="C1543" s="447" t="s">
        <v>111</v>
      </c>
      <c r="D1543" s="450" t="s">
        <v>4034</v>
      </c>
      <c r="E1543" s="458">
        <v>5000</v>
      </c>
      <c r="F1543" s="636" t="s">
        <v>4035</v>
      </c>
      <c r="G1543" s="450" t="s">
        <v>4036</v>
      </c>
      <c r="H1543" s="450" t="s">
        <v>4037</v>
      </c>
      <c r="I1543" s="450" t="s">
        <v>3144</v>
      </c>
      <c r="J1543" s="450" t="s">
        <v>4037</v>
      </c>
      <c r="K1543" s="538">
        <v>4</v>
      </c>
      <c r="L1543" s="539">
        <v>12</v>
      </c>
      <c r="M1543" s="448">
        <v>58894.17</v>
      </c>
      <c r="N1543" s="538">
        <v>4</v>
      </c>
      <c r="O1543" s="539">
        <v>6</v>
      </c>
      <c r="P1543" s="449">
        <v>29893.06</v>
      </c>
    </row>
    <row r="1544" spans="1:16" x14ac:dyDescent="0.2">
      <c r="A1544" s="446" t="s">
        <v>3130</v>
      </c>
      <c r="B1544" s="456" t="s">
        <v>3136</v>
      </c>
      <c r="C1544" s="447" t="s">
        <v>111</v>
      </c>
      <c r="D1544" s="452" t="s">
        <v>4038</v>
      </c>
      <c r="E1544" s="453">
        <v>10000</v>
      </c>
      <c r="F1544" s="636" t="s">
        <v>4039</v>
      </c>
      <c r="G1544" s="454" t="s">
        <v>4040</v>
      </c>
      <c r="H1544" s="455" t="s">
        <v>712</v>
      </c>
      <c r="I1544" s="450" t="s">
        <v>3317</v>
      </c>
      <c r="J1544" s="455" t="s">
        <v>712</v>
      </c>
      <c r="K1544" s="538">
        <v>2</v>
      </c>
      <c r="L1544" s="539">
        <v>6</v>
      </c>
      <c r="M1544" s="448">
        <v>62298.209999999992</v>
      </c>
      <c r="N1544" s="538">
        <v>4</v>
      </c>
      <c r="O1544" s="539">
        <v>6</v>
      </c>
      <c r="P1544" s="449">
        <v>65518.759999999995</v>
      </c>
    </row>
    <row r="1545" spans="1:16" ht="45" x14ac:dyDescent="0.2">
      <c r="A1545" s="446" t="s">
        <v>3130</v>
      </c>
      <c r="B1545" s="447" t="s">
        <v>3136</v>
      </c>
      <c r="C1545" s="447" t="s">
        <v>111</v>
      </c>
      <c r="D1545" s="450" t="s">
        <v>4041</v>
      </c>
      <c r="E1545" s="458">
        <v>10000</v>
      </c>
      <c r="F1545" s="636" t="s">
        <v>4042</v>
      </c>
      <c r="G1545" s="450" t="s">
        <v>4043</v>
      </c>
      <c r="H1545" s="450" t="s">
        <v>3538</v>
      </c>
      <c r="I1545" s="450" t="s">
        <v>3505</v>
      </c>
      <c r="J1545" s="450" t="s">
        <v>3538</v>
      </c>
      <c r="K1545" s="538">
        <v>4</v>
      </c>
      <c r="L1545" s="539">
        <v>12</v>
      </c>
      <c r="M1545" s="448">
        <v>118604.15000000001</v>
      </c>
      <c r="N1545" s="538">
        <v>4</v>
      </c>
      <c r="O1545" s="539">
        <v>6</v>
      </c>
      <c r="P1545" s="449">
        <v>59443.06</v>
      </c>
    </row>
    <row r="1546" spans="1:16" ht="22.5" x14ac:dyDescent="0.2">
      <c r="A1546" s="446" t="s">
        <v>3130</v>
      </c>
      <c r="B1546" s="447" t="s">
        <v>2056</v>
      </c>
      <c r="C1546" s="447" t="s">
        <v>111</v>
      </c>
      <c r="D1546" s="450" t="s">
        <v>4044</v>
      </c>
      <c r="E1546" s="458">
        <v>2000</v>
      </c>
      <c r="F1546" s="636" t="s">
        <v>4045</v>
      </c>
      <c r="G1546" s="450" t="s">
        <v>4046</v>
      </c>
      <c r="H1546" s="450" t="s">
        <v>3140</v>
      </c>
      <c r="I1546" s="450" t="s">
        <v>3203</v>
      </c>
      <c r="J1546" s="450" t="s">
        <v>4047</v>
      </c>
      <c r="K1546" s="538">
        <v>5</v>
      </c>
      <c r="L1546" s="539">
        <v>12</v>
      </c>
      <c r="M1546" s="448">
        <v>23884.17</v>
      </c>
      <c r="N1546" s="538">
        <v>4</v>
      </c>
      <c r="O1546" s="539">
        <v>6</v>
      </c>
      <c r="P1546" s="449">
        <v>11934.03</v>
      </c>
    </row>
    <row r="1547" spans="1:16" ht="45" x14ac:dyDescent="0.2">
      <c r="A1547" s="446" t="s">
        <v>3130</v>
      </c>
      <c r="B1547" s="447" t="s">
        <v>3136</v>
      </c>
      <c r="C1547" s="447" t="s">
        <v>111</v>
      </c>
      <c r="D1547" s="450" t="s">
        <v>4048</v>
      </c>
      <c r="E1547" s="458">
        <v>8000</v>
      </c>
      <c r="F1547" s="636" t="s">
        <v>4049</v>
      </c>
      <c r="G1547" s="450" t="s">
        <v>4050</v>
      </c>
      <c r="H1547" s="450" t="s">
        <v>4051</v>
      </c>
      <c r="I1547" s="450" t="s">
        <v>3144</v>
      </c>
      <c r="J1547" s="450" t="s">
        <v>4051</v>
      </c>
      <c r="K1547" s="538">
        <v>4</v>
      </c>
      <c r="L1547" s="539">
        <v>12</v>
      </c>
      <c r="M1547" s="448">
        <v>96299.98</v>
      </c>
      <c r="N1547" s="538">
        <v>4</v>
      </c>
      <c r="O1547" s="539">
        <v>6</v>
      </c>
      <c r="P1547" s="449">
        <v>47955</v>
      </c>
    </row>
    <row r="1548" spans="1:16" ht="22.5" x14ac:dyDescent="0.2">
      <c r="A1548" s="446" t="s">
        <v>3130</v>
      </c>
      <c r="B1548" s="447" t="s">
        <v>2056</v>
      </c>
      <c r="C1548" s="447" t="s">
        <v>111</v>
      </c>
      <c r="D1548" s="450" t="s">
        <v>4052</v>
      </c>
      <c r="E1548" s="458">
        <v>7500</v>
      </c>
      <c r="F1548" s="636" t="s">
        <v>4053</v>
      </c>
      <c r="G1548" s="450" t="s">
        <v>4054</v>
      </c>
      <c r="H1548" s="450" t="s">
        <v>3134</v>
      </c>
      <c r="I1548" s="450" t="s">
        <v>3144</v>
      </c>
      <c r="J1548" s="450" t="s">
        <v>3134</v>
      </c>
      <c r="K1548" s="538">
        <v>4</v>
      </c>
      <c r="L1548" s="539">
        <v>12</v>
      </c>
      <c r="M1548" s="448">
        <v>89442.699999999983</v>
      </c>
      <c r="N1548" s="538">
        <v>4</v>
      </c>
      <c r="O1548" s="539">
        <v>6</v>
      </c>
      <c r="P1548" s="449">
        <v>44750.520000000004</v>
      </c>
    </row>
    <row r="1549" spans="1:16" ht="22.5" x14ac:dyDescent="0.2">
      <c r="A1549" s="446" t="s">
        <v>3130</v>
      </c>
      <c r="B1549" s="447" t="s">
        <v>3136</v>
      </c>
      <c r="C1549" s="447" t="s">
        <v>111</v>
      </c>
      <c r="D1549" s="450" t="s">
        <v>3455</v>
      </c>
      <c r="E1549" s="458">
        <v>8000</v>
      </c>
      <c r="F1549" s="636" t="s">
        <v>4055</v>
      </c>
      <c r="G1549" s="450" t="s">
        <v>4056</v>
      </c>
      <c r="H1549" s="450" t="s">
        <v>857</v>
      </c>
      <c r="I1549" s="450" t="s">
        <v>3144</v>
      </c>
      <c r="J1549" s="450" t="s">
        <v>857</v>
      </c>
      <c r="K1549" s="538">
        <v>6</v>
      </c>
      <c r="L1549" s="539">
        <v>12</v>
      </c>
      <c r="M1549" s="448">
        <v>94766.67</v>
      </c>
      <c r="N1549" s="538">
        <v>4</v>
      </c>
      <c r="O1549" s="539">
        <v>6</v>
      </c>
      <c r="P1549" s="449">
        <v>48000</v>
      </c>
    </row>
    <row r="1550" spans="1:16" ht="45" x14ac:dyDescent="0.2">
      <c r="A1550" s="446" t="s">
        <v>3130</v>
      </c>
      <c r="B1550" s="447" t="s">
        <v>3136</v>
      </c>
      <c r="C1550" s="447" t="s">
        <v>111</v>
      </c>
      <c r="D1550" s="450" t="s">
        <v>4057</v>
      </c>
      <c r="E1550" s="458">
        <v>8000</v>
      </c>
      <c r="F1550" s="636" t="s">
        <v>4058</v>
      </c>
      <c r="G1550" s="450" t="s">
        <v>4059</v>
      </c>
      <c r="H1550" s="450" t="s">
        <v>3303</v>
      </c>
      <c r="I1550" s="450" t="s">
        <v>2860</v>
      </c>
      <c r="J1550" s="450" t="s">
        <v>3303</v>
      </c>
      <c r="K1550" s="538">
        <v>4</v>
      </c>
      <c r="L1550" s="539">
        <v>12</v>
      </c>
      <c r="M1550" s="448">
        <v>95215</v>
      </c>
      <c r="N1550" s="538">
        <v>4</v>
      </c>
      <c r="O1550" s="539">
        <v>6</v>
      </c>
      <c r="P1550" s="449">
        <v>47628.89</v>
      </c>
    </row>
    <row r="1551" spans="1:16" ht="33.75" x14ac:dyDescent="0.2">
      <c r="A1551" s="446" t="s">
        <v>3130</v>
      </c>
      <c r="B1551" s="447" t="s">
        <v>3136</v>
      </c>
      <c r="C1551" s="447" t="s">
        <v>111</v>
      </c>
      <c r="D1551" s="450" t="s">
        <v>3479</v>
      </c>
      <c r="E1551" s="458">
        <v>10000</v>
      </c>
      <c r="F1551" s="636" t="s">
        <v>4060</v>
      </c>
      <c r="G1551" s="450" t="s">
        <v>4061</v>
      </c>
      <c r="H1551" s="450" t="s">
        <v>3134</v>
      </c>
      <c r="I1551" s="450" t="s">
        <v>2860</v>
      </c>
      <c r="J1551" s="450" t="s">
        <v>3134</v>
      </c>
      <c r="K1551" s="538">
        <v>2</v>
      </c>
      <c r="L1551" s="539">
        <v>6</v>
      </c>
      <c r="M1551" s="448">
        <v>63300.009999999995</v>
      </c>
      <c r="N1551" s="538"/>
      <c r="O1551" s="539"/>
      <c r="P1551" s="449">
        <v>0</v>
      </c>
    </row>
    <row r="1552" spans="1:16" ht="22.5" x14ac:dyDescent="0.2">
      <c r="A1552" s="446" t="s">
        <v>3130</v>
      </c>
      <c r="B1552" s="456" t="s">
        <v>3174</v>
      </c>
      <c r="C1552" s="447" t="s">
        <v>111</v>
      </c>
      <c r="D1552" s="452" t="s">
        <v>4062</v>
      </c>
      <c r="E1552" s="453">
        <v>10000</v>
      </c>
      <c r="F1552" s="636" t="s">
        <v>4063</v>
      </c>
      <c r="G1552" s="454" t="s">
        <v>4064</v>
      </c>
      <c r="H1552" s="450" t="s">
        <v>712</v>
      </c>
      <c r="I1552" s="450" t="s">
        <v>3144</v>
      </c>
      <c r="J1552" s="450" t="s">
        <v>712</v>
      </c>
      <c r="K1552" s="538">
        <v>1</v>
      </c>
      <c r="L1552" s="539">
        <v>2</v>
      </c>
      <c r="M1552" s="448">
        <v>18944.440000000002</v>
      </c>
      <c r="N1552" s="538">
        <v>5</v>
      </c>
      <c r="O1552" s="539">
        <v>6</v>
      </c>
      <c r="P1552" s="449">
        <v>60000</v>
      </c>
    </row>
    <row r="1553" spans="1:16" ht="33.75" x14ac:dyDescent="0.2">
      <c r="A1553" s="446" t="s">
        <v>3130</v>
      </c>
      <c r="B1553" s="447" t="s">
        <v>2056</v>
      </c>
      <c r="C1553" s="447" t="s">
        <v>111</v>
      </c>
      <c r="D1553" s="450" t="s">
        <v>4065</v>
      </c>
      <c r="E1553" s="458">
        <v>3500</v>
      </c>
      <c r="F1553" s="636" t="s">
        <v>4066</v>
      </c>
      <c r="G1553" s="450" t="s">
        <v>4067</v>
      </c>
      <c r="H1553" s="450" t="s">
        <v>3630</v>
      </c>
      <c r="I1553" s="450" t="s">
        <v>3191</v>
      </c>
      <c r="J1553" s="450" t="s">
        <v>3630</v>
      </c>
      <c r="K1553" s="538">
        <v>4</v>
      </c>
      <c r="L1553" s="539">
        <v>12</v>
      </c>
      <c r="M1553" s="448">
        <v>42253.57</v>
      </c>
      <c r="N1553" s="538">
        <v>4</v>
      </c>
      <c r="O1553" s="539">
        <v>6</v>
      </c>
      <c r="P1553" s="449">
        <v>20956.489999999998</v>
      </c>
    </row>
    <row r="1554" spans="1:16" x14ac:dyDescent="0.2">
      <c r="A1554" s="446" t="s">
        <v>3130</v>
      </c>
      <c r="B1554" s="447" t="s">
        <v>3136</v>
      </c>
      <c r="C1554" s="447" t="s">
        <v>111</v>
      </c>
      <c r="D1554" s="450" t="s">
        <v>4068</v>
      </c>
      <c r="E1554" s="458">
        <v>12000</v>
      </c>
      <c r="F1554" s="636" t="s">
        <v>4069</v>
      </c>
      <c r="G1554" s="450" t="s">
        <v>4070</v>
      </c>
      <c r="H1554" s="450" t="s">
        <v>712</v>
      </c>
      <c r="I1554" s="450" t="s">
        <v>3144</v>
      </c>
      <c r="J1554" s="450" t="s">
        <v>712</v>
      </c>
      <c r="K1554" s="538">
        <v>3</v>
      </c>
      <c r="L1554" s="539">
        <v>7</v>
      </c>
      <c r="M1554" s="448">
        <v>86100</v>
      </c>
      <c r="N1554" s="538">
        <v>4</v>
      </c>
      <c r="O1554" s="539">
        <v>6</v>
      </c>
      <c r="P1554" s="449">
        <v>72000</v>
      </c>
    </row>
    <row r="1555" spans="1:16" ht="22.5" x14ac:dyDescent="0.2">
      <c r="A1555" s="446" t="s">
        <v>3130</v>
      </c>
      <c r="B1555" s="451" t="s">
        <v>2056</v>
      </c>
      <c r="C1555" s="447" t="s">
        <v>111</v>
      </c>
      <c r="D1555" s="452" t="s">
        <v>4071</v>
      </c>
      <c r="E1555" s="453">
        <v>3500</v>
      </c>
      <c r="F1555" s="636" t="s">
        <v>4072</v>
      </c>
      <c r="G1555" s="454" t="s">
        <v>4073</v>
      </c>
      <c r="H1555" s="450" t="s">
        <v>3262</v>
      </c>
      <c r="I1555" s="450" t="s">
        <v>3528</v>
      </c>
      <c r="J1555" s="450" t="s">
        <v>3262</v>
      </c>
      <c r="K1555" s="538"/>
      <c r="L1555" s="539"/>
      <c r="M1555" s="448">
        <v>0</v>
      </c>
      <c r="N1555" s="538">
        <v>4</v>
      </c>
      <c r="O1555" s="539">
        <v>6</v>
      </c>
      <c r="P1555" s="449">
        <v>20993.919999999998</v>
      </c>
    </row>
    <row r="1556" spans="1:16" x14ac:dyDescent="0.2">
      <c r="A1556" s="446" t="s">
        <v>3130</v>
      </c>
      <c r="B1556" s="456" t="s">
        <v>2056</v>
      </c>
      <c r="C1556" s="447" t="s">
        <v>111</v>
      </c>
      <c r="D1556" s="452" t="s">
        <v>3607</v>
      </c>
      <c r="E1556" s="453">
        <v>8000</v>
      </c>
      <c r="F1556" s="636" t="s">
        <v>4074</v>
      </c>
      <c r="G1556" s="454" t="s">
        <v>4075</v>
      </c>
      <c r="H1556" s="450" t="s">
        <v>712</v>
      </c>
      <c r="I1556" s="450" t="s">
        <v>3144</v>
      </c>
      <c r="J1556" s="450" t="s">
        <v>712</v>
      </c>
      <c r="K1556" s="538">
        <v>2</v>
      </c>
      <c r="L1556" s="539">
        <v>4</v>
      </c>
      <c r="M1556" s="448">
        <v>18875.04</v>
      </c>
      <c r="N1556" s="538">
        <v>4</v>
      </c>
      <c r="O1556" s="539">
        <v>6</v>
      </c>
      <c r="P1556" s="449">
        <v>31200</v>
      </c>
    </row>
    <row r="1557" spans="1:16" ht="33.75" x14ac:dyDescent="0.2">
      <c r="A1557" s="446" t="s">
        <v>3130</v>
      </c>
      <c r="B1557" s="447" t="s">
        <v>3136</v>
      </c>
      <c r="C1557" s="447" t="s">
        <v>111</v>
      </c>
      <c r="D1557" s="450" t="s">
        <v>3619</v>
      </c>
      <c r="E1557" s="458">
        <v>10000</v>
      </c>
      <c r="F1557" s="636" t="s">
        <v>4076</v>
      </c>
      <c r="G1557" s="450" t="s">
        <v>4077</v>
      </c>
      <c r="H1557" s="450" t="s">
        <v>3388</v>
      </c>
      <c r="I1557" s="450" t="s">
        <v>3317</v>
      </c>
      <c r="J1557" s="450" t="s">
        <v>3388</v>
      </c>
      <c r="K1557" s="538">
        <v>4</v>
      </c>
      <c r="L1557" s="539">
        <v>12</v>
      </c>
      <c r="M1557" s="448">
        <v>115919.59999999999</v>
      </c>
      <c r="N1557" s="538">
        <v>4</v>
      </c>
      <c r="O1557" s="539">
        <v>6</v>
      </c>
      <c r="P1557" s="449">
        <v>58146.53</v>
      </c>
    </row>
    <row r="1558" spans="1:16" x14ac:dyDescent="0.2">
      <c r="A1558" s="446" t="s">
        <v>3130</v>
      </c>
      <c r="B1558" s="451" t="s">
        <v>3136</v>
      </c>
      <c r="C1558" s="447" t="s">
        <v>111</v>
      </c>
      <c r="D1558" s="452" t="s">
        <v>3524</v>
      </c>
      <c r="E1558" s="453">
        <v>2000</v>
      </c>
      <c r="F1558" s="636" t="s">
        <v>4078</v>
      </c>
      <c r="G1558" s="454" t="s">
        <v>4079</v>
      </c>
      <c r="H1558" s="455" t="s">
        <v>3372</v>
      </c>
      <c r="I1558" s="450" t="s">
        <v>3906</v>
      </c>
      <c r="J1558" s="455" t="s">
        <v>3372</v>
      </c>
      <c r="K1558" s="538"/>
      <c r="L1558" s="539"/>
      <c r="M1558" s="448">
        <v>0</v>
      </c>
      <c r="N1558" s="538">
        <v>4</v>
      </c>
      <c r="O1558" s="539">
        <v>6</v>
      </c>
      <c r="P1558" s="449">
        <v>12000</v>
      </c>
    </row>
    <row r="1559" spans="1:16" ht="22.5" x14ac:dyDescent="0.2">
      <c r="A1559" s="446" t="s">
        <v>3130</v>
      </c>
      <c r="B1559" s="447" t="s">
        <v>3136</v>
      </c>
      <c r="C1559" s="447" t="s">
        <v>111</v>
      </c>
      <c r="D1559" s="450" t="s">
        <v>4080</v>
      </c>
      <c r="E1559" s="458">
        <v>8000</v>
      </c>
      <c r="F1559" s="636" t="s">
        <v>4081</v>
      </c>
      <c r="G1559" s="450" t="s">
        <v>4082</v>
      </c>
      <c r="H1559" s="450" t="s">
        <v>857</v>
      </c>
      <c r="I1559" s="450" t="s">
        <v>3144</v>
      </c>
      <c r="J1559" s="450" t="s">
        <v>857</v>
      </c>
      <c r="K1559" s="538">
        <v>4</v>
      </c>
      <c r="L1559" s="539">
        <v>12</v>
      </c>
      <c r="M1559" s="448">
        <v>90078.34</v>
      </c>
      <c r="N1559" s="538">
        <v>4</v>
      </c>
      <c r="O1559" s="539">
        <v>6</v>
      </c>
      <c r="P1559" s="449">
        <v>47436.11</v>
      </c>
    </row>
    <row r="1560" spans="1:16" ht="22.5" x14ac:dyDescent="0.2">
      <c r="A1560" s="446" t="s">
        <v>3130</v>
      </c>
      <c r="B1560" s="447" t="s">
        <v>2056</v>
      </c>
      <c r="C1560" s="447" t="s">
        <v>111</v>
      </c>
      <c r="D1560" s="450" t="s">
        <v>4083</v>
      </c>
      <c r="E1560" s="458">
        <v>7500</v>
      </c>
      <c r="F1560" s="636" t="s">
        <v>4084</v>
      </c>
      <c r="G1560" s="450" t="s">
        <v>4085</v>
      </c>
      <c r="H1560" s="450" t="s">
        <v>3134</v>
      </c>
      <c r="I1560" s="450" t="s">
        <v>3144</v>
      </c>
      <c r="J1560" s="450" t="s">
        <v>3134</v>
      </c>
      <c r="K1560" s="538">
        <v>4</v>
      </c>
      <c r="L1560" s="539">
        <v>12</v>
      </c>
      <c r="M1560" s="448">
        <v>90300</v>
      </c>
      <c r="N1560" s="538">
        <v>4</v>
      </c>
      <c r="O1560" s="539">
        <v>6</v>
      </c>
      <c r="P1560" s="449">
        <v>45000</v>
      </c>
    </row>
    <row r="1561" spans="1:16" ht="22.5" x14ac:dyDescent="0.2">
      <c r="A1561" s="446" t="s">
        <v>3130</v>
      </c>
      <c r="B1561" s="456" t="s">
        <v>3174</v>
      </c>
      <c r="C1561" s="447" t="s">
        <v>111</v>
      </c>
      <c r="D1561" s="452" t="s">
        <v>3131</v>
      </c>
      <c r="E1561" s="453">
        <v>3500</v>
      </c>
      <c r="F1561" s="636" t="s">
        <v>4086</v>
      </c>
      <c r="G1561" s="454" t="s">
        <v>4087</v>
      </c>
      <c r="H1561" s="455" t="s">
        <v>3134</v>
      </c>
      <c r="I1561" s="450" t="s">
        <v>3144</v>
      </c>
      <c r="J1561" s="455" t="s">
        <v>3134</v>
      </c>
      <c r="K1561" s="538">
        <v>1</v>
      </c>
      <c r="L1561" s="539">
        <v>3</v>
      </c>
      <c r="M1561" s="448">
        <v>10427.08</v>
      </c>
      <c r="N1561" s="538">
        <v>4</v>
      </c>
      <c r="O1561" s="539">
        <v>6</v>
      </c>
      <c r="P1561" s="449">
        <v>20980.07</v>
      </c>
    </row>
    <row r="1562" spans="1:16" ht="33.75" x14ac:dyDescent="0.2">
      <c r="A1562" s="446" t="s">
        <v>3130</v>
      </c>
      <c r="B1562" s="456" t="s">
        <v>3174</v>
      </c>
      <c r="C1562" s="447" t="s">
        <v>111</v>
      </c>
      <c r="D1562" s="452" t="s">
        <v>3348</v>
      </c>
      <c r="E1562" s="453">
        <v>10000</v>
      </c>
      <c r="F1562" s="636" t="s">
        <v>4088</v>
      </c>
      <c r="G1562" s="454" t="s">
        <v>4089</v>
      </c>
      <c r="H1562" s="455" t="s">
        <v>703</v>
      </c>
      <c r="I1562" s="450" t="s">
        <v>3144</v>
      </c>
      <c r="J1562" s="455" t="s">
        <v>703</v>
      </c>
      <c r="K1562" s="538">
        <v>1</v>
      </c>
      <c r="L1562" s="539">
        <v>1</v>
      </c>
      <c r="M1562" s="448">
        <v>13333.3</v>
      </c>
      <c r="N1562" s="538">
        <v>4</v>
      </c>
      <c r="O1562" s="539">
        <v>6</v>
      </c>
      <c r="P1562" s="449">
        <v>59468.75</v>
      </c>
    </row>
    <row r="1563" spans="1:16" ht="33.75" x14ac:dyDescent="0.2">
      <c r="A1563" s="446" t="s">
        <v>3130</v>
      </c>
      <c r="B1563" s="447" t="s">
        <v>2056</v>
      </c>
      <c r="C1563" s="447" t="s">
        <v>111</v>
      </c>
      <c r="D1563" s="450" t="s">
        <v>4090</v>
      </c>
      <c r="E1563" s="458">
        <v>3500</v>
      </c>
      <c r="F1563" s="636" t="s">
        <v>4091</v>
      </c>
      <c r="G1563" s="450" t="s">
        <v>4092</v>
      </c>
      <c r="H1563" s="450" t="s">
        <v>3134</v>
      </c>
      <c r="I1563" s="450" t="s">
        <v>3191</v>
      </c>
      <c r="J1563" s="450" t="s">
        <v>3134</v>
      </c>
      <c r="K1563" s="538">
        <v>4</v>
      </c>
      <c r="L1563" s="539">
        <v>12</v>
      </c>
      <c r="M1563" s="448">
        <v>41728.820000000007</v>
      </c>
      <c r="N1563" s="538"/>
      <c r="O1563" s="539"/>
      <c r="P1563" s="449">
        <v>0</v>
      </c>
    </row>
    <row r="1564" spans="1:16" ht="22.5" x14ac:dyDescent="0.2">
      <c r="A1564" s="446" t="s">
        <v>3130</v>
      </c>
      <c r="B1564" s="447" t="s">
        <v>3136</v>
      </c>
      <c r="C1564" s="447" t="s">
        <v>111</v>
      </c>
      <c r="D1564" s="450" t="s">
        <v>3634</v>
      </c>
      <c r="E1564" s="458">
        <v>12000</v>
      </c>
      <c r="F1564" s="636" t="s">
        <v>3112</v>
      </c>
      <c r="G1564" s="450" t="s">
        <v>4093</v>
      </c>
      <c r="H1564" s="450" t="s">
        <v>3134</v>
      </c>
      <c r="I1564" s="450" t="s">
        <v>3144</v>
      </c>
      <c r="J1564" s="450" t="s">
        <v>3134</v>
      </c>
      <c r="K1564" s="538">
        <v>3</v>
      </c>
      <c r="L1564" s="539">
        <v>3</v>
      </c>
      <c r="M1564" s="448">
        <v>36000</v>
      </c>
      <c r="N1564" s="538"/>
      <c r="O1564" s="539"/>
      <c r="P1564" s="449">
        <v>0</v>
      </c>
    </row>
    <row r="1565" spans="1:16" ht="22.5" x14ac:dyDescent="0.2">
      <c r="A1565" s="446" t="s">
        <v>3130</v>
      </c>
      <c r="B1565" s="447" t="s">
        <v>3136</v>
      </c>
      <c r="C1565" s="447" t="s">
        <v>111</v>
      </c>
      <c r="D1565" s="450" t="s">
        <v>4094</v>
      </c>
      <c r="E1565" s="458">
        <v>13000</v>
      </c>
      <c r="F1565" s="636" t="s">
        <v>4095</v>
      </c>
      <c r="G1565" s="450" t="s">
        <v>4096</v>
      </c>
      <c r="H1565" s="450" t="s">
        <v>3134</v>
      </c>
      <c r="I1565" s="450" t="s">
        <v>2860</v>
      </c>
      <c r="J1565" s="450" t="s">
        <v>3134</v>
      </c>
      <c r="K1565" s="538">
        <v>4</v>
      </c>
      <c r="L1565" s="539">
        <v>12</v>
      </c>
      <c r="M1565" s="448">
        <v>149562.56</v>
      </c>
      <c r="N1565" s="538">
        <v>4</v>
      </c>
      <c r="O1565" s="539">
        <v>6</v>
      </c>
      <c r="P1565" s="449">
        <v>77131.520000000004</v>
      </c>
    </row>
    <row r="1566" spans="1:16" ht="22.5" x14ac:dyDescent="0.2">
      <c r="A1566" s="446" t="s">
        <v>3130</v>
      </c>
      <c r="B1566" s="447" t="s">
        <v>3136</v>
      </c>
      <c r="C1566" s="447" t="s">
        <v>111</v>
      </c>
      <c r="D1566" s="450" t="s">
        <v>4097</v>
      </c>
      <c r="E1566" s="458">
        <v>8000</v>
      </c>
      <c r="F1566" s="636" t="s">
        <v>4098</v>
      </c>
      <c r="G1566" s="450" t="s">
        <v>4099</v>
      </c>
      <c r="H1566" s="450" t="s">
        <v>3538</v>
      </c>
      <c r="I1566" s="450" t="s">
        <v>3351</v>
      </c>
      <c r="J1566" s="450" t="s">
        <v>3538</v>
      </c>
      <c r="K1566" s="538">
        <v>4</v>
      </c>
      <c r="L1566" s="539">
        <v>12</v>
      </c>
      <c r="M1566" s="448">
        <v>94468.319999999992</v>
      </c>
      <c r="N1566" s="538">
        <v>4</v>
      </c>
      <c r="O1566" s="539">
        <v>6</v>
      </c>
      <c r="P1566" s="449">
        <v>47553.34</v>
      </c>
    </row>
    <row r="1567" spans="1:16" ht="33.75" x14ac:dyDescent="0.2">
      <c r="A1567" s="446" t="s">
        <v>3130</v>
      </c>
      <c r="B1567" s="447" t="s">
        <v>3136</v>
      </c>
      <c r="C1567" s="447" t="s">
        <v>111</v>
      </c>
      <c r="D1567" s="450" t="s">
        <v>3646</v>
      </c>
      <c r="E1567" s="458">
        <v>10000</v>
      </c>
      <c r="F1567" s="636" t="s">
        <v>4100</v>
      </c>
      <c r="G1567" s="450" t="s">
        <v>4101</v>
      </c>
      <c r="H1567" s="450" t="s">
        <v>3134</v>
      </c>
      <c r="I1567" s="450" t="s">
        <v>3144</v>
      </c>
      <c r="J1567" s="450" t="s">
        <v>3134</v>
      </c>
      <c r="K1567" s="538">
        <v>4</v>
      </c>
      <c r="L1567" s="539">
        <v>12</v>
      </c>
      <c r="M1567" s="448">
        <v>120020.14</v>
      </c>
      <c r="N1567" s="538">
        <v>4</v>
      </c>
      <c r="O1567" s="539">
        <v>6</v>
      </c>
      <c r="P1567" s="449">
        <v>59954.17</v>
      </c>
    </row>
    <row r="1568" spans="1:16" ht="33.75" x14ac:dyDescent="0.2">
      <c r="A1568" s="446" t="s">
        <v>3130</v>
      </c>
      <c r="B1568" s="447" t="s">
        <v>3136</v>
      </c>
      <c r="C1568" s="447" t="s">
        <v>111</v>
      </c>
      <c r="D1568" s="450" t="s">
        <v>4102</v>
      </c>
      <c r="E1568" s="458">
        <v>10000</v>
      </c>
      <c r="F1568" s="636" t="s">
        <v>4103</v>
      </c>
      <c r="G1568" s="450" t="s">
        <v>4104</v>
      </c>
      <c r="H1568" s="450" t="s">
        <v>3134</v>
      </c>
      <c r="I1568" s="450" t="s">
        <v>3144</v>
      </c>
      <c r="J1568" s="450" t="s">
        <v>3134</v>
      </c>
      <c r="K1568" s="538">
        <v>4</v>
      </c>
      <c r="L1568" s="539">
        <v>12</v>
      </c>
      <c r="M1568" s="448">
        <v>119803.47</v>
      </c>
      <c r="N1568" s="538">
        <v>4</v>
      </c>
      <c r="O1568" s="539">
        <v>6</v>
      </c>
      <c r="P1568" s="449">
        <v>59977.08</v>
      </c>
    </row>
    <row r="1569" spans="1:16" ht="22.5" x14ac:dyDescent="0.2">
      <c r="A1569" s="446" t="s">
        <v>3130</v>
      </c>
      <c r="B1569" s="447" t="s">
        <v>2056</v>
      </c>
      <c r="C1569" s="447" t="s">
        <v>111</v>
      </c>
      <c r="D1569" s="450" t="s">
        <v>3725</v>
      </c>
      <c r="E1569" s="458">
        <v>3500</v>
      </c>
      <c r="F1569" s="636" t="s">
        <v>4105</v>
      </c>
      <c r="G1569" s="450" t="s">
        <v>4106</v>
      </c>
      <c r="H1569" s="450" t="s">
        <v>3134</v>
      </c>
      <c r="I1569" s="450" t="s">
        <v>3144</v>
      </c>
      <c r="J1569" s="450" t="s">
        <v>3134</v>
      </c>
      <c r="K1569" s="538">
        <v>1</v>
      </c>
      <c r="L1569" s="539">
        <v>1</v>
      </c>
      <c r="M1569" s="448">
        <v>3500</v>
      </c>
      <c r="N1569" s="538"/>
      <c r="O1569" s="539"/>
      <c r="P1569" s="449">
        <v>0</v>
      </c>
    </row>
    <row r="1570" spans="1:16" ht="33.75" x14ac:dyDescent="0.2">
      <c r="A1570" s="446" t="s">
        <v>3130</v>
      </c>
      <c r="B1570" s="447" t="s">
        <v>3136</v>
      </c>
      <c r="C1570" s="447" t="s">
        <v>111</v>
      </c>
      <c r="D1570" s="450" t="s">
        <v>4107</v>
      </c>
      <c r="E1570" s="458">
        <v>8000</v>
      </c>
      <c r="F1570" s="636" t="s">
        <v>4108</v>
      </c>
      <c r="G1570" s="450" t="s">
        <v>4109</v>
      </c>
      <c r="H1570" s="450" t="s">
        <v>3313</v>
      </c>
      <c r="I1570" s="450" t="s">
        <v>3144</v>
      </c>
      <c r="J1570" s="450" t="s">
        <v>3313</v>
      </c>
      <c r="K1570" s="538">
        <v>4</v>
      </c>
      <c r="L1570" s="539">
        <v>12</v>
      </c>
      <c r="M1570" s="448">
        <v>95196.08</v>
      </c>
      <c r="N1570" s="538">
        <v>4</v>
      </c>
      <c r="O1570" s="539">
        <v>6</v>
      </c>
      <c r="P1570" s="449">
        <v>47316.66</v>
      </c>
    </row>
    <row r="1571" spans="1:16" ht="22.5" x14ac:dyDescent="0.2">
      <c r="A1571" s="446" t="s">
        <v>3130</v>
      </c>
      <c r="B1571" s="447" t="s">
        <v>3136</v>
      </c>
      <c r="C1571" s="447" t="s">
        <v>111</v>
      </c>
      <c r="D1571" s="450" t="s">
        <v>4110</v>
      </c>
      <c r="E1571" s="458">
        <v>8700</v>
      </c>
      <c r="F1571" s="636" t="s">
        <v>4111</v>
      </c>
      <c r="G1571" s="450" t="s">
        <v>4112</v>
      </c>
      <c r="H1571" s="450" t="s">
        <v>3140</v>
      </c>
      <c r="I1571" s="450" t="s">
        <v>3144</v>
      </c>
      <c r="J1571" s="450" t="s">
        <v>787</v>
      </c>
      <c r="K1571" s="538">
        <v>3</v>
      </c>
      <c r="L1571" s="539">
        <v>12</v>
      </c>
      <c r="M1571" s="448">
        <v>102464.88</v>
      </c>
      <c r="N1571" s="538">
        <v>4</v>
      </c>
      <c r="O1571" s="539">
        <v>6</v>
      </c>
      <c r="P1571" s="449">
        <v>52200</v>
      </c>
    </row>
    <row r="1572" spans="1:16" ht="33.75" x14ac:dyDescent="0.2">
      <c r="A1572" s="446" t="s">
        <v>3130</v>
      </c>
      <c r="B1572" s="447" t="s">
        <v>3136</v>
      </c>
      <c r="C1572" s="447" t="s">
        <v>111</v>
      </c>
      <c r="D1572" s="450" t="s">
        <v>4113</v>
      </c>
      <c r="E1572" s="458">
        <v>10000</v>
      </c>
      <c r="F1572" s="636" t="s">
        <v>4114</v>
      </c>
      <c r="G1572" s="450" t="s">
        <v>4115</v>
      </c>
      <c r="H1572" s="450" t="s">
        <v>3413</v>
      </c>
      <c r="I1572" s="450" t="s">
        <v>3144</v>
      </c>
      <c r="J1572" s="450" t="s">
        <v>3413</v>
      </c>
      <c r="K1572" s="538">
        <v>4</v>
      </c>
      <c r="L1572" s="539">
        <v>12</v>
      </c>
      <c r="M1572" s="448">
        <v>120125.7</v>
      </c>
      <c r="N1572" s="538">
        <v>4</v>
      </c>
      <c r="O1572" s="539">
        <v>6</v>
      </c>
      <c r="P1572" s="449">
        <v>60000</v>
      </c>
    </row>
    <row r="1573" spans="1:16" ht="22.5" x14ac:dyDescent="0.2">
      <c r="A1573" s="446" t="s">
        <v>3130</v>
      </c>
      <c r="B1573" s="447" t="s">
        <v>3136</v>
      </c>
      <c r="C1573" s="447" t="s">
        <v>111</v>
      </c>
      <c r="D1573" s="450" t="s">
        <v>4116</v>
      </c>
      <c r="E1573" s="458">
        <v>7500</v>
      </c>
      <c r="F1573" s="636" t="s">
        <v>4117</v>
      </c>
      <c r="G1573" s="450" t="s">
        <v>4118</v>
      </c>
      <c r="H1573" s="450" t="s">
        <v>2622</v>
      </c>
      <c r="I1573" s="450" t="s">
        <v>3144</v>
      </c>
      <c r="J1573" s="450" t="s">
        <v>2622</v>
      </c>
      <c r="K1573" s="538">
        <v>4</v>
      </c>
      <c r="L1573" s="539">
        <v>12</v>
      </c>
      <c r="M1573" s="448">
        <v>85978.75</v>
      </c>
      <c r="N1573" s="538">
        <v>4</v>
      </c>
      <c r="O1573" s="539">
        <v>6</v>
      </c>
      <c r="P1573" s="449">
        <v>44639.58</v>
      </c>
    </row>
    <row r="1574" spans="1:16" ht="33.75" x14ac:dyDescent="0.2">
      <c r="A1574" s="446" t="s">
        <v>3130</v>
      </c>
      <c r="B1574" s="456" t="s">
        <v>3174</v>
      </c>
      <c r="C1574" s="447" t="s">
        <v>111</v>
      </c>
      <c r="D1574" s="452" t="s">
        <v>4119</v>
      </c>
      <c r="E1574" s="453">
        <v>4500</v>
      </c>
      <c r="F1574" s="636" t="s">
        <v>4120</v>
      </c>
      <c r="G1574" s="454" t="s">
        <v>4121</v>
      </c>
      <c r="H1574" s="455" t="s">
        <v>3976</v>
      </c>
      <c r="I1574" s="450" t="s">
        <v>3326</v>
      </c>
      <c r="J1574" s="455" t="s">
        <v>3976</v>
      </c>
      <c r="K1574" s="538">
        <v>1</v>
      </c>
      <c r="L1574" s="539">
        <v>2</v>
      </c>
      <c r="M1574" s="448">
        <v>7500</v>
      </c>
      <c r="N1574" s="538">
        <v>4</v>
      </c>
      <c r="O1574" s="539">
        <v>6</v>
      </c>
      <c r="P1574" s="449">
        <v>27000</v>
      </c>
    </row>
    <row r="1575" spans="1:16" ht="45" x14ac:dyDescent="0.2">
      <c r="A1575" s="446" t="s">
        <v>3130</v>
      </c>
      <c r="B1575" s="447" t="s">
        <v>3136</v>
      </c>
      <c r="C1575" s="447" t="s">
        <v>111</v>
      </c>
      <c r="D1575" s="450" t="s">
        <v>4122</v>
      </c>
      <c r="E1575" s="458">
        <v>6000</v>
      </c>
      <c r="F1575" s="636" t="s">
        <v>4123</v>
      </c>
      <c r="G1575" s="450" t="s">
        <v>4124</v>
      </c>
      <c r="H1575" s="450" t="s">
        <v>871</v>
      </c>
      <c r="I1575" s="450" t="s">
        <v>3191</v>
      </c>
      <c r="J1575" s="450" t="s">
        <v>871</v>
      </c>
      <c r="K1575" s="538">
        <v>4</v>
      </c>
      <c r="L1575" s="539">
        <v>12</v>
      </c>
      <c r="M1575" s="448">
        <v>71692.91</v>
      </c>
      <c r="N1575" s="538">
        <v>4</v>
      </c>
      <c r="O1575" s="539">
        <v>6</v>
      </c>
      <c r="P1575" s="449">
        <v>35883.33</v>
      </c>
    </row>
    <row r="1576" spans="1:16" ht="22.5" x14ac:dyDescent="0.2">
      <c r="A1576" s="446" t="s">
        <v>3130</v>
      </c>
      <c r="B1576" s="447" t="s">
        <v>3136</v>
      </c>
      <c r="C1576" s="447" t="s">
        <v>111</v>
      </c>
      <c r="D1576" s="450" t="s">
        <v>4125</v>
      </c>
      <c r="E1576" s="458">
        <v>10000</v>
      </c>
      <c r="F1576" s="636" t="s">
        <v>4126</v>
      </c>
      <c r="G1576" s="450" t="s">
        <v>4127</v>
      </c>
      <c r="H1576" s="450" t="s">
        <v>703</v>
      </c>
      <c r="I1576" s="450" t="s">
        <v>3144</v>
      </c>
      <c r="J1576" s="450" t="s">
        <v>703</v>
      </c>
      <c r="K1576" s="538">
        <v>3</v>
      </c>
      <c r="L1576" s="539">
        <v>7</v>
      </c>
      <c r="M1576" s="448">
        <v>71704.17</v>
      </c>
      <c r="N1576" s="538">
        <v>4</v>
      </c>
      <c r="O1576" s="539">
        <v>6</v>
      </c>
      <c r="P1576" s="449">
        <v>60000</v>
      </c>
    </row>
    <row r="1577" spans="1:16" ht="22.5" x14ac:dyDescent="0.2">
      <c r="A1577" s="446" t="s">
        <v>3130</v>
      </c>
      <c r="B1577" s="447" t="s">
        <v>3136</v>
      </c>
      <c r="C1577" s="447" t="s">
        <v>111</v>
      </c>
      <c r="D1577" s="450" t="s">
        <v>4128</v>
      </c>
      <c r="E1577" s="458">
        <v>6500</v>
      </c>
      <c r="F1577" s="636" t="s">
        <v>4129</v>
      </c>
      <c r="G1577" s="450" t="s">
        <v>4130</v>
      </c>
      <c r="H1577" s="450" t="s">
        <v>3140</v>
      </c>
      <c r="I1577" s="450" t="s">
        <v>3144</v>
      </c>
      <c r="J1577" s="450" t="s">
        <v>989</v>
      </c>
      <c r="K1577" s="538">
        <v>4</v>
      </c>
      <c r="L1577" s="539">
        <v>12</v>
      </c>
      <c r="M1577" s="448">
        <v>77823.78</v>
      </c>
      <c r="N1577" s="538">
        <v>4</v>
      </c>
      <c r="O1577" s="539">
        <v>6</v>
      </c>
      <c r="P1577" s="449">
        <v>38929.130000000005</v>
      </c>
    </row>
    <row r="1578" spans="1:16" ht="22.5" x14ac:dyDescent="0.2">
      <c r="A1578" s="446" t="s">
        <v>3130</v>
      </c>
      <c r="B1578" s="451" t="s">
        <v>3136</v>
      </c>
      <c r="C1578" s="447" t="s">
        <v>111</v>
      </c>
      <c r="D1578" s="452" t="s">
        <v>4131</v>
      </c>
      <c r="E1578" s="453">
        <v>2700</v>
      </c>
      <c r="F1578" s="636" t="s">
        <v>4132</v>
      </c>
      <c r="G1578" s="454" t="s">
        <v>4133</v>
      </c>
      <c r="H1578" s="455" t="s">
        <v>871</v>
      </c>
      <c r="I1578" s="450" t="s">
        <v>3528</v>
      </c>
      <c r="J1578" s="455" t="s">
        <v>871</v>
      </c>
      <c r="K1578" s="538">
        <v>1</v>
      </c>
      <c r="L1578" s="539">
        <v>1</v>
      </c>
      <c r="M1578" s="448">
        <v>1080</v>
      </c>
      <c r="N1578" s="538">
        <v>4</v>
      </c>
      <c r="O1578" s="539">
        <v>6</v>
      </c>
      <c r="P1578" s="449">
        <v>16200</v>
      </c>
    </row>
    <row r="1579" spans="1:16" ht="22.5" x14ac:dyDescent="0.2">
      <c r="A1579" s="446" t="s">
        <v>3130</v>
      </c>
      <c r="B1579" s="447" t="s">
        <v>3136</v>
      </c>
      <c r="C1579" s="447" t="s">
        <v>111</v>
      </c>
      <c r="D1579" s="450" t="s">
        <v>4134</v>
      </c>
      <c r="E1579" s="458">
        <v>15000</v>
      </c>
      <c r="F1579" s="636" t="s">
        <v>4135</v>
      </c>
      <c r="G1579" s="450" t="s">
        <v>4136</v>
      </c>
      <c r="H1579" s="450" t="s">
        <v>3134</v>
      </c>
      <c r="I1579" s="450" t="s">
        <v>3144</v>
      </c>
      <c r="J1579" s="450" t="s">
        <v>3134</v>
      </c>
      <c r="K1579" s="538">
        <v>4</v>
      </c>
      <c r="L1579" s="539">
        <v>12</v>
      </c>
      <c r="M1579" s="448">
        <v>177738.54</v>
      </c>
      <c r="N1579" s="538">
        <v>4</v>
      </c>
      <c r="O1579" s="539">
        <v>6</v>
      </c>
      <c r="P1579" s="449">
        <v>89552.09</v>
      </c>
    </row>
    <row r="1580" spans="1:16" ht="22.5" x14ac:dyDescent="0.2">
      <c r="A1580" s="446" t="s">
        <v>3130</v>
      </c>
      <c r="B1580" s="451" t="s">
        <v>3436</v>
      </c>
      <c r="C1580" s="447" t="s">
        <v>111</v>
      </c>
      <c r="D1580" s="452" t="s">
        <v>4137</v>
      </c>
      <c r="E1580" s="453">
        <v>3500</v>
      </c>
      <c r="F1580" s="636" t="s">
        <v>4138</v>
      </c>
      <c r="G1580" s="454" t="s">
        <v>4139</v>
      </c>
      <c r="H1580" s="450" t="s">
        <v>3134</v>
      </c>
      <c r="I1580" s="450" t="s">
        <v>3191</v>
      </c>
      <c r="J1580" s="450" t="s">
        <v>3134</v>
      </c>
      <c r="K1580" s="538"/>
      <c r="L1580" s="539"/>
      <c r="M1580" s="448">
        <v>0</v>
      </c>
      <c r="N1580" s="538">
        <v>4</v>
      </c>
      <c r="O1580" s="539">
        <v>6</v>
      </c>
      <c r="P1580" s="449">
        <v>21000</v>
      </c>
    </row>
    <row r="1581" spans="1:16" ht="56.25" x14ac:dyDescent="0.2">
      <c r="A1581" s="446" t="s">
        <v>3130</v>
      </c>
      <c r="B1581" s="447" t="s">
        <v>2056</v>
      </c>
      <c r="C1581" s="447" t="s">
        <v>111</v>
      </c>
      <c r="D1581" s="450" t="s">
        <v>4140</v>
      </c>
      <c r="E1581" s="458">
        <v>9000</v>
      </c>
      <c r="F1581" s="636" t="s">
        <v>4141</v>
      </c>
      <c r="G1581" s="450" t="s">
        <v>4142</v>
      </c>
      <c r="H1581" s="450" t="s">
        <v>3134</v>
      </c>
      <c r="I1581" s="450" t="s">
        <v>3144</v>
      </c>
      <c r="J1581" s="450" t="s">
        <v>3134</v>
      </c>
      <c r="K1581" s="538">
        <v>4</v>
      </c>
      <c r="L1581" s="539">
        <v>12</v>
      </c>
      <c r="M1581" s="448">
        <v>101400</v>
      </c>
      <c r="N1581" s="538">
        <v>5</v>
      </c>
      <c r="O1581" s="539">
        <v>6</v>
      </c>
      <c r="P1581" s="449">
        <v>53399.38</v>
      </c>
    </row>
    <row r="1582" spans="1:16" ht="22.5" x14ac:dyDescent="0.2">
      <c r="A1582" s="446" t="s">
        <v>3130</v>
      </c>
      <c r="B1582" s="447" t="s">
        <v>3136</v>
      </c>
      <c r="C1582" s="447" t="s">
        <v>111</v>
      </c>
      <c r="D1582" s="450" t="s">
        <v>4143</v>
      </c>
      <c r="E1582" s="458">
        <v>3500</v>
      </c>
      <c r="F1582" s="636" t="s">
        <v>4144</v>
      </c>
      <c r="G1582" s="450" t="s">
        <v>4145</v>
      </c>
      <c r="H1582" s="450" t="s">
        <v>3870</v>
      </c>
      <c r="I1582" s="450" t="s">
        <v>3191</v>
      </c>
      <c r="J1582" s="450" t="s">
        <v>3870</v>
      </c>
      <c r="K1582" s="538">
        <v>4</v>
      </c>
      <c r="L1582" s="539">
        <v>12</v>
      </c>
      <c r="M1582" s="448">
        <v>40729.93</v>
      </c>
      <c r="N1582" s="538">
        <v>4</v>
      </c>
      <c r="O1582" s="539">
        <v>6</v>
      </c>
      <c r="P1582" s="449">
        <v>20997.809999999998</v>
      </c>
    </row>
    <row r="1583" spans="1:16" ht="33.75" x14ac:dyDescent="0.2">
      <c r="A1583" s="446" t="s">
        <v>3130</v>
      </c>
      <c r="B1583" s="447" t="s">
        <v>3136</v>
      </c>
      <c r="C1583" s="447" t="s">
        <v>111</v>
      </c>
      <c r="D1583" s="450" t="s">
        <v>4146</v>
      </c>
      <c r="E1583" s="458">
        <v>8000</v>
      </c>
      <c r="F1583" s="636" t="s">
        <v>4147</v>
      </c>
      <c r="G1583" s="450" t="s">
        <v>4148</v>
      </c>
      <c r="H1583" s="450" t="s">
        <v>712</v>
      </c>
      <c r="I1583" s="450" t="s">
        <v>3144</v>
      </c>
      <c r="J1583" s="450" t="s">
        <v>712</v>
      </c>
      <c r="K1583" s="538">
        <v>4</v>
      </c>
      <c r="L1583" s="539">
        <v>12</v>
      </c>
      <c r="M1583" s="448">
        <v>94795</v>
      </c>
      <c r="N1583" s="538">
        <v>4</v>
      </c>
      <c r="O1583" s="539">
        <v>6</v>
      </c>
      <c r="P1583" s="449">
        <v>47372.78</v>
      </c>
    </row>
    <row r="1584" spans="1:16" ht="33.75" x14ac:dyDescent="0.2">
      <c r="A1584" s="446" t="s">
        <v>3130</v>
      </c>
      <c r="B1584" s="447" t="s">
        <v>3136</v>
      </c>
      <c r="C1584" s="447" t="s">
        <v>111</v>
      </c>
      <c r="D1584" s="450" t="s">
        <v>4149</v>
      </c>
      <c r="E1584" s="458">
        <v>15000</v>
      </c>
      <c r="F1584" s="636" t="s">
        <v>4150</v>
      </c>
      <c r="G1584" s="450" t="s">
        <v>4151</v>
      </c>
      <c r="H1584" s="450" t="s">
        <v>3134</v>
      </c>
      <c r="I1584" s="450" t="s">
        <v>2860</v>
      </c>
      <c r="J1584" s="450" t="s">
        <v>3134</v>
      </c>
      <c r="K1584" s="538">
        <v>1</v>
      </c>
      <c r="L1584" s="539">
        <v>2</v>
      </c>
      <c r="M1584" s="448">
        <v>45000</v>
      </c>
      <c r="N1584" s="538"/>
      <c r="O1584" s="539"/>
      <c r="P1584" s="449">
        <v>0</v>
      </c>
    </row>
    <row r="1585" spans="1:16" ht="33.75" x14ac:dyDescent="0.2">
      <c r="A1585" s="446" t="s">
        <v>3130</v>
      </c>
      <c r="B1585" s="447" t="s">
        <v>3136</v>
      </c>
      <c r="C1585" s="447" t="s">
        <v>111</v>
      </c>
      <c r="D1585" s="450" t="s">
        <v>4149</v>
      </c>
      <c r="E1585" s="458">
        <v>15600</v>
      </c>
      <c r="F1585" s="636" t="s">
        <v>4150</v>
      </c>
      <c r="G1585" s="450" t="s">
        <v>4151</v>
      </c>
      <c r="H1585" s="450" t="s">
        <v>3134</v>
      </c>
      <c r="I1585" s="450" t="s">
        <v>3144</v>
      </c>
      <c r="J1585" s="450" t="s">
        <v>3134</v>
      </c>
      <c r="K1585" s="538">
        <v>1</v>
      </c>
      <c r="L1585" s="539">
        <v>10</v>
      </c>
      <c r="M1585" s="448">
        <v>140700</v>
      </c>
      <c r="N1585" s="538">
        <v>1</v>
      </c>
      <c r="O1585" s="539">
        <v>6</v>
      </c>
      <c r="P1585" s="449">
        <v>93600</v>
      </c>
    </row>
    <row r="1586" spans="1:16" x14ac:dyDescent="0.2">
      <c r="A1586" s="446" t="s">
        <v>3130</v>
      </c>
      <c r="B1586" s="456" t="s">
        <v>3174</v>
      </c>
      <c r="C1586" s="447" t="s">
        <v>111</v>
      </c>
      <c r="D1586" s="452" t="s">
        <v>4152</v>
      </c>
      <c r="E1586" s="453">
        <v>5500</v>
      </c>
      <c r="F1586" s="636" t="s">
        <v>4153</v>
      </c>
      <c r="G1586" s="454" t="s">
        <v>4154</v>
      </c>
      <c r="H1586" s="455" t="s">
        <v>3134</v>
      </c>
      <c r="I1586" s="450" t="s">
        <v>3144</v>
      </c>
      <c r="J1586" s="455" t="s">
        <v>3134</v>
      </c>
      <c r="K1586" s="538">
        <v>1</v>
      </c>
      <c r="L1586" s="539">
        <v>3</v>
      </c>
      <c r="M1586" s="448">
        <v>16459.900000000001</v>
      </c>
      <c r="N1586" s="538">
        <v>4</v>
      </c>
      <c r="O1586" s="539">
        <v>6</v>
      </c>
      <c r="P1586" s="449">
        <v>32621.88</v>
      </c>
    </row>
    <row r="1587" spans="1:16" ht="33.75" x14ac:dyDescent="0.2">
      <c r="A1587" s="446" t="s">
        <v>3130</v>
      </c>
      <c r="B1587" s="447" t="s">
        <v>3136</v>
      </c>
      <c r="C1587" s="447" t="s">
        <v>111</v>
      </c>
      <c r="D1587" s="450" t="s">
        <v>4155</v>
      </c>
      <c r="E1587" s="458">
        <v>8000</v>
      </c>
      <c r="F1587" s="636" t="s">
        <v>4156</v>
      </c>
      <c r="G1587" s="450" t="s">
        <v>4157</v>
      </c>
      <c r="H1587" s="450" t="s">
        <v>4158</v>
      </c>
      <c r="I1587" s="450" t="s">
        <v>3144</v>
      </c>
      <c r="J1587" s="450" t="s">
        <v>4159</v>
      </c>
      <c r="K1587" s="538">
        <v>4</v>
      </c>
      <c r="L1587" s="539">
        <v>12</v>
      </c>
      <c r="M1587" s="448">
        <v>96300</v>
      </c>
      <c r="N1587" s="538">
        <v>4</v>
      </c>
      <c r="O1587" s="539">
        <v>6</v>
      </c>
      <c r="P1587" s="449">
        <v>48000</v>
      </c>
    </row>
    <row r="1588" spans="1:16" ht="22.5" x14ac:dyDescent="0.2">
      <c r="A1588" s="446" t="s">
        <v>3130</v>
      </c>
      <c r="B1588" s="447" t="s">
        <v>2056</v>
      </c>
      <c r="C1588" s="447" t="s">
        <v>111</v>
      </c>
      <c r="D1588" s="450" t="s">
        <v>3725</v>
      </c>
      <c r="E1588" s="458">
        <v>3500</v>
      </c>
      <c r="F1588" s="636">
        <v>46620715</v>
      </c>
      <c r="G1588" s="452" t="s">
        <v>4160</v>
      </c>
      <c r="H1588" s="450" t="s">
        <v>3134</v>
      </c>
      <c r="I1588" s="450" t="s">
        <v>3144</v>
      </c>
      <c r="J1588" s="450" t="s">
        <v>3134</v>
      </c>
      <c r="K1588" s="538">
        <v>0</v>
      </c>
      <c r="L1588" s="539">
        <v>0</v>
      </c>
      <c r="M1588" s="448">
        <v>2790.28</v>
      </c>
      <c r="N1588" s="538"/>
      <c r="O1588" s="539"/>
      <c r="P1588" s="449">
        <v>0</v>
      </c>
    </row>
    <row r="1589" spans="1:16" ht="22.5" x14ac:dyDescent="0.2">
      <c r="A1589" s="446" t="s">
        <v>3130</v>
      </c>
      <c r="B1589" s="447" t="s">
        <v>2056</v>
      </c>
      <c r="C1589" s="447" t="s">
        <v>111</v>
      </c>
      <c r="D1589" s="450" t="s">
        <v>4161</v>
      </c>
      <c r="E1589" s="458">
        <v>7500</v>
      </c>
      <c r="F1589" s="636" t="s">
        <v>4162</v>
      </c>
      <c r="G1589" s="450" t="s">
        <v>4163</v>
      </c>
      <c r="H1589" s="450" t="s">
        <v>3134</v>
      </c>
      <c r="I1589" s="450" t="s">
        <v>3144</v>
      </c>
      <c r="J1589" s="450" t="s">
        <v>3134</v>
      </c>
      <c r="K1589" s="538">
        <v>4</v>
      </c>
      <c r="L1589" s="539">
        <v>12</v>
      </c>
      <c r="M1589" s="448">
        <v>90300</v>
      </c>
      <c r="N1589" s="538">
        <v>4</v>
      </c>
      <c r="O1589" s="539">
        <v>6</v>
      </c>
      <c r="P1589" s="449">
        <v>45000</v>
      </c>
    </row>
    <row r="1590" spans="1:16" ht="33.75" x14ac:dyDescent="0.2">
      <c r="A1590" s="446" t="s">
        <v>3130</v>
      </c>
      <c r="B1590" s="447" t="s">
        <v>3136</v>
      </c>
      <c r="C1590" s="447" t="s">
        <v>111</v>
      </c>
      <c r="D1590" s="450" t="s">
        <v>3619</v>
      </c>
      <c r="E1590" s="458">
        <v>10000</v>
      </c>
      <c r="F1590" s="636" t="s">
        <v>4164</v>
      </c>
      <c r="G1590" s="450" t="s">
        <v>4165</v>
      </c>
      <c r="H1590" s="450" t="s">
        <v>3134</v>
      </c>
      <c r="I1590" s="450" t="s">
        <v>3144</v>
      </c>
      <c r="J1590" s="450" t="s">
        <v>3134</v>
      </c>
      <c r="K1590" s="538">
        <v>4</v>
      </c>
      <c r="L1590" s="539">
        <v>12</v>
      </c>
      <c r="M1590" s="448">
        <v>120137.5</v>
      </c>
      <c r="N1590" s="538">
        <v>4</v>
      </c>
      <c r="O1590" s="539">
        <v>6</v>
      </c>
      <c r="P1590" s="449">
        <v>59771.520000000004</v>
      </c>
    </row>
    <row r="1591" spans="1:16" x14ac:dyDescent="0.2">
      <c r="A1591" s="446" t="s">
        <v>3130</v>
      </c>
      <c r="B1591" s="456" t="s">
        <v>3174</v>
      </c>
      <c r="C1591" s="447" t="s">
        <v>111</v>
      </c>
      <c r="D1591" s="452" t="s">
        <v>3145</v>
      </c>
      <c r="E1591" s="453">
        <v>2000</v>
      </c>
      <c r="F1591" s="636" t="s">
        <v>4166</v>
      </c>
      <c r="G1591" s="454" t="s">
        <v>4167</v>
      </c>
      <c r="H1591" s="455" t="s">
        <v>3262</v>
      </c>
      <c r="I1591" s="450" t="s">
        <v>3528</v>
      </c>
      <c r="J1591" s="455" t="s">
        <v>3262</v>
      </c>
      <c r="K1591" s="538">
        <v>1</v>
      </c>
      <c r="L1591" s="539">
        <v>2</v>
      </c>
      <c r="M1591" s="448">
        <v>4666.7</v>
      </c>
      <c r="N1591" s="538">
        <v>4</v>
      </c>
      <c r="O1591" s="539">
        <v>6</v>
      </c>
      <c r="P1591" s="449">
        <v>12000</v>
      </c>
    </row>
    <row r="1592" spans="1:16" ht="22.5" x14ac:dyDescent="0.2">
      <c r="A1592" s="446" t="s">
        <v>3130</v>
      </c>
      <c r="B1592" s="456" t="s">
        <v>2056</v>
      </c>
      <c r="C1592" s="447" t="s">
        <v>111</v>
      </c>
      <c r="D1592" s="452" t="s">
        <v>3624</v>
      </c>
      <c r="E1592" s="453">
        <v>3500</v>
      </c>
      <c r="F1592" s="636" t="s">
        <v>4168</v>
      </c>
      <c r="G1592" s="454" t="s">
        <v>4169</v>
      </c>
      <c r="H1592" s="450" t="s">
        <v>3134</v>
      </c>
      <c r="I1592" s="450" t="s">
        <v>3144</v>
      </c>
      <c r="J1592" s="450" t="s">
        <v>3134</v>
      </c>
      <c r="K1592" s="538">
        <v>2</v>
      </c>
      <c r="L1592" s="539">
        <v>6</v>
      </c>
      <c r="M1592" s="448">
        <v>19483.330000000002</v>
      </c>
      <c r="N1592" s="538">
        <v>4</v>
      </c>
      <c r="O1592" s="539">
        <v>6</v>
      </c>
      <c r="P1592" s="449">
        <v>21000</v>
      </c>
    </row>
    <row r="1593" spans="1:16" ht="33.75" x14ac:dyDescent="0.2">
      <c r="A1593" s="446" t="s">
        <v>3130</v>
      </c>
      <c r="B1593" s="447" t="s">
        <v>3136</v>
      </c>
      <c r="C1593" s="447" t="s">
        <v>111</v>
      </c>
      <c r="D1593" s="450" t="s">
        <v>4170</v>
      </c>
      <c r="E1593" s="458">
        <v>3500</v>
      </c>
      <c r="F1593" s="636" t="s">
        <v>4171</v>
      </c>
      <c r="G1593" s="450" t="s">
        <v>4172</v>
      </c>
      <c r="H1593" s="450" t="s">
        <v>3140</v>
      </c>
      <c r="I1593" s="450" t="s">
        <v>3144</v>
      </c>
      <c r="J1593" s="450" t="s">
        <v>989</v>
      </c>
      <c r="K1593" s="538">
        <v>4</v>
      </c>
      <c r="L1593" s="539">
        <v>12</v>
      </c>
      <c r="M1593" s="448">
        <v>42298.3</v>
      </c>
      <c r="N1593" s="538">
        <v>5</v>
      </c>
      <c r="O1593" s="539">
        <v>6</v>
      </c>
      <c r="P1593" s="449">
        <v>21000</v>
      </c>
    </row>
    <row r="1594" spans="1:16" ht="33.75" x14ac:dyDescent="0.2">
      <c r="A1594" s="446" t="s">
        <v>3130</v>
      </c>
      <c r="B1594" s="447" t="s">
        <v>3136</v>
      </c>
      <c r="C1594" s="447" t="s">
        <v>111</v>
      </c>
      <c r="D1594" s="450" t="s">
        <v>4173</v>
      </c>
      <c r="E1594" s="458">
        <v>6000</v>
      </c>
      <c r="F1594" s="636" t="s">
        <v>4174</v>
      </c>
      <c r="G1594" s="450" t="s">
        <v>4175</v>
      </c>
      <c r="H1594" s="450" t="s">
        <v>712</v>
      </c>
      <c r="I1594" s="450" t="s">
        <v>3144</v>
      </c>
      <c r="J1594" s="450" t="s">
        <v>712</v>
      </c>
      <c r="K1594" s="538">
        <v>4</v>
      </c>
      <c r="L1594" s="539">
        <v>12</v>
      </c>
      <c r="M1594" s="448">
        <v>70986.25</v>
      </c>
      <c r="N1594" s="538">
        <v>1</v>
      </c>
      <c r="O1594" s="539">
        <v>1</v>
      </c>
      <c r="P1594" s="449">
        <v>6679.16</v>
      </c>
    </row>
    <row r="1595" spans="1:16" ht="22.5" x14ac:dyDescent="0.2">
      <c r="A1595" s="446" t="s">
        <v>3130</v>
      </c>
      <c r="B1595" s="447" t="s">
        <v>2056</v>
      </c>
      <c r="C1595" s="447" t="s">
        <v>111</v>
      </c>
      <c r="D1595" s="450" t="s">
        <v>4176</v>
      </c>
      <c r="E1595" s="458">
        <v>3500</v>
      </c>
      <c r="F1595" s="636" t="s">
        <v>4177</v>
      </c>
      <c r="G1595" s="450" t="s">
        <v>4178</v>
      </c>
      <c r="H1595" s="450" t="s">
        <v>3134</v>
      </c>
      <c r="I1595" s="450" t="s">
        <v>3144</v>
      </c>
      <c r="J1595" s="450" t="s">
        <v>3134</v>
      </c>
      <c r="K1595" s="538">
        <v>4</v>
      </c>
      <c r="L1595" s="539">
        <v>12</v>
      </c>
      <c r="M1595" s="448">
        <v>42300</v>
      </c>
      <c r="N1595" s="538">
        <v>4</v>
      </c>
      <c r="O1595" s="539">
        <v>6</v>
      </c>
      <c r="P1595" s="449">
        <v>21000</v>
      </c>
    </row>
    <row r="1596" spans="1:16" ht="33.75" x14ac:dyDescent="0.2">
      <c r="A1596" s="446" t="s">
        <v>3130</v>
      </c>
      <c r="B1596" s="447" t="s">
        <v>3136</v>
      </c>
      <c r="C1596" s="447" t="s">
        <v>111</v>
      </c>
      <c r="D1596" s="450" t="s">
        <v>3703</v>
      </c>
      <c r="E1596" s="458">
        <v>12000</v>
      </c>
      <c r="F1596" s="636" t="s">
        <v>4179</v>
      </c>
      <c r="G1596" s="450" t="s">
        <v>4180</v>
      </c>
      <c r="H1596" s="450" t="s">
        <v>3134</v>
      </c>
      <c r="I1596" s="450" t="s">
        <v>3491</v>
      </c>
      <c r="J1596" s="450" t="s">
        <v>3134</v>
      </c>
      <c r="K1596" s="538">
        <v>4</v>
      </c>
      <c r="L1596" s="539">
        <v>12</v>
      </c>
      <c r="M1596" s="448">
        <v>145688.89666666667</v>
      </c>
      <c r="N1596" s="538">
        <v>4</v>
      </c>
      <c r="O1596" s="539">
        <v>6</v>
      </c>
      <c r="P1596" s="449">
        <v>70786.67</v>
      </c>
    </row>
    <row r="1597" spans="1:16" ht="22.5" x14ac:dyDescent="0.2">
      <c r="A1597" s="446" t="s">
        <v>3130</v>
      </c>
      <c r="B1597" s="456" t="s">
        <v>3436</v>
      </c>
      <c r="C1597" s="447" t="s">
        <v>111</v>
      </c>
      <c r="D1597" s="452" t="s">
        <v>3624</v>
      </c>
      <c r="E1597" s="453">
        <v>3500</v>
      </c>
      <c r="F1597" s="636" t="s">
        <v>4181</v>
      </c>
      <c r="G1597" s="454" t="s">
        <v>4182</v>
      </c>
      <c r="H1597" s="450" t="s">
        <v>3134</v>
      </c>
      <c r="I1597" s="450" t="s">
        <v>3144</v>
      </c>
      <c r="J1597" s="450" t="s">
        <v>3134</v>
      </c>
      <c r="K1597" s="538">
        <v>1</v>
      </c>
      <c r="L1597" s="539">
        <v>3</v>
      </c>
      <c r="M1597" s="448">
        <v>8573.59</v>
      </c>
      <c r="N1597" s="538">
        <v>4</v>
      </c>
      <c r="O1597" s="539">
        <v>6</v>
      </c>
      <c r="P1597" s="449">
        <v>20872.88</v>
      </c>
    </row>
    <row r="1598" spans="1:16" ht="45" x14ac:dyDescent="0.2">
      <c r="A1598" s="446" t="s">
        <v>3130</v>
      </c>
      <c r="B1598" s="447" t="s">
        <v>3136</v>
      </c>
      <c r="C1598" s="447" t="s">
        <v>111</v>
      </c>
      <c r="D1598" s="450" t="s">
        <v>4183</v>
      </c>
      <c r="E1598" s="458">
        <v>8000</v>
      </c>
      <c r="F1598" s="636" t="s">
        <v>4184</v>
      </c>
      <c r="G1598" s="450" t="s">
        <v>4185</v>
      </c>
      <c r="H1598" s="450" t="s">
        <v>3134</v>
      </c>
      <c r="I1598" s="450" t="s">
        <v>3144</v>
      </c>
      <c r="J1598" s="450" t="s">
        <v>3134</v>
      </c>
      <c r="K1598" s="538">
        <v>4</v>
      </c>
      <c r="L1598" s="539">
        <v>12</v>
      </c>
      <c r="M1598" s="448">
        <v>96300</v>
      </c>
      <c r="N1598" s="538">
        <v>4</v>
      </c>
      <c r="O1598" s="539">
        <v>6</v>
      </c>
      <c r="P1598" s="449">
        <v>48000</v>
      </c>
    </row>
    <row r="1599" spans="1:16" ht="22.5" x14ac:dyDescent="0.2">
      <c r="A1599" s="446" t="s">
        <v>3130</v>
      </c>
      <c r="B1599" s="447" t="s">
        <v>3136</v>
      </c>
      <c r="C1599" s="447" t="s">
        <v>111</v>
      </c>
      <c r="D1599" s="450" t="s">
        <v>4186</v>
      </c>
      <c r="E1599" s="458">
        <v>8000</v>
      </c>
      <c r="F1599" s="636" t="s">
        <v>4187</v>
      </c>
      <c r="G1599" s="450" t="s">
        <v>4188</v>
      </c>
      <c r="H1599" s="450" t="s">
        <v>3252</v>
      </c>
      <c r="I1599" s="450" t="s">
        <v>2860</v>
      </c>
      <c r="J1599" s="450" t="s">
        <v>3252</v>
      </c>
      <c r="K1599" s="538">
        <v>1</v>
      </c>
      <c r="L1599" s="539">
        <v>1</v>
      </c>
      <c r="M1599" s="448">
        <v>7925</v>
      </c>
      <c r="N1599" s="538"/>
      <c r="O1599" s="539"/>
      <c r="P1599" s="449">
        <v>0</v>
      </c>
    </row>
    <row r="1600" spans="1:16" ht="22.5" x14ac:dyDescent="0.2">
      <c r="A1600" s="446" t="s">
        <v>3130</v>
      </c>
      <c r="B1600" s="447" t="s">
        <v>3136</v>
      </c>
      <c r="C1600" s="447" t="s">
        <v>111</v>
      </c>
      <c r="D1600" s="450" t="s">
        <v>4186</v>
      </c>
      <c r="E1600" s="458">
        <v>10000</v>
      </c>
      <c r="F1600" s="636" t="s">
        <v>4187</v>
      </c>
      <c r="G1600" s="450" t="s">
        <v>4188</v>
      </c>
      <c r="H1600" s="450" t="s">
        <v>3252</v>
      </c>
      <c r="I1600" s="450" t="s">
        <v>2860</v>
      </c>
      <c r="J1600" s="450" t="s">
        <v>3252</v>
      </c>
      <c r="K1600" s="538">
        <v>3</v>
      </c>
      <c r="L1600" s="539">
        <v>11</v>
      </c>
      <c r="M1600" s="448">
        <v>108913.9</v>
      </c>
      <c r="N1600" s="538">
        <v>4</v>
      </c>
      <c r="O1600" s="539">
        <v>6</v>
      </c>
      <c r="P1600" s="449">
        <v>60000</v>
      </c>
    </row>
    <row r="1601" spans="1:16" ht="33.75" x14ac:dyDescent="0.2">
      <c r="A1601" s="446" t="s">
        <v>3130</v>
      </c>
      <c r="B1601" s="447" t="s">
        <v>3136</v>
      </c>
      <c r="C1601" s="447" t="s">
        <v>111</v>
      </c>
      <c r="D1601" s="450" t="s">
        <v>4189</v>
      </c>
      <c r="E1601" s="458">
        <v>6600</v>
      </c>
      <c r="F1601" s="636" t="s">
        <v>4190</v>
      </c>
      <c r="G1601" s="450" t="s">
        <v>4191</v>
      </c>
      <c r="H1601" s="450" t="s">
        <v>712</v>
      </c>
      <c r="I1601" s="450" t="s">
        <v>3144</v>
      </c>
      <c r="J1601" s="450" t="s">
        <v>3215</v>
      </c>
      <c r="K1601" s="538">
        <v>1</v>
      </c>
      <c r="L1601" s="539">
        <v>1</v>
      </c>
      <c r="M1601" s="448">
        <v>6448.75</v>
      </c>
      <c r="N1601" s="538"/>
      <c r="O1601" s="539"/>
      <c r="P1601" s="449">
        <v>0</v>
      </c>
    </row>
    <row r="1602" spans="1:16" ht="22.5" x14ac:dyDescent="0.2">
      <c r="A1602" s="446" t="s">
        <v>3130</v>
      </c>
      <c r="B1602" s="447" t="s">
        <v>3136</v>
      </c>
      <c r="C1602" s="447" t="s">
        <v>111</v>
      </c>
      <c r="D1602" s="450" t="s">
        <v>4116</v>
      </c>
      <c r="E1602" s="458">
        <v>7500</v>
      </c>
      <c r="F1602" s="636" t="s">
        <v>4192</v>
      </c>
      <c r="G1602" s="450" t="s">
        <v>4193</v>
      </c>
      <c r="H1602" s="450" t="s">
        <v>2622</v>
      </c>
      <c r="I1602" s="450" t="s">
        <v>3144</v>
      </c>
      <c r="J1602" s="450" t="s">
        <v>2622</v>
      </c>
      <c r="K1602" s="538">
        <v>4</v>
      </c>
      <c r="L1602" s="539">
        <v>12</v>
      </c>
      <c r="M1602" s="448">
        <v>89868.23</v>
      </c>
      <c r="N1602" s="538">
        <v>4</v>
      </c>
      <c r="O1602" s="539">
        <v>6</v>
      </c>
      <c r="P1602" s="449">
        <v>45000</v>
      </c>
    </row>
    <row r="1603" spans="1:16" ht="33.75" x14ac:dyDescent="0.2">
      <c r="A1603" s="446" t="s">
        <v>3130</v>
      </c>
      <c r="B1603" s="447" t="s">
        <v>2056</v>
      </c>
      <c r="C1603" s="447" t="s">
        <v>111</v>
      </c>
      <c r="D1603" s="450" t="s">
        <v>4194</v>
      </c>
      <c r="E1603" s="458">
        <v>3500</v>
      </c>
      <c r="F1603" s="636" t="s">
        <v>4195</v>
      </c>
      <c r="G1603" s="450" t="s">
        <v>4196</v>
      </c>
      <c r="H1603" s="450" t="s">
        <v>3134</v>
      </c>
      <c r="I1603" s="450" t="s">
        <v>3144</v>
      </c>
      <c r="J1603" s="450" t="s">
        <v>3134</v>
      </c>
      <c r="K1603" s="538">
        <v>4</v>
      </c>
      <c r="L1603" s="539">
        <v>12</v>
      </c>
      <c r="M1603" s="448">
        <v>41768.079999999994</v>
      </c>
      <c r="N1603" s="538">
        <v>4</v>
      </c>
      <c r="O1603" s="539">
        <v>6</v>
      </c>
      <c r="P1603" s="449">
        <v>20949.439999999999</v>
      </c>
    </row>
    <row r="1604" spans="1:16" ht="45" x14ac:dyDescent="0.2">
      <c r="A1604" s="446" t="s">
        <v>3130</v>
      </c>
      <c r="B1604" s="456" t="s">
        <v>3174</v>
      </c>
      <c r="C1604" s="447" t="s">
        <v>111</v>
      </c>
      <c r="D1604" s="452" t="s">
        <v>4197</v>
      </c>
      <c r="E1604" s="453">
        <v>10000</v>
      </c>
      <c r="F1604" s="636" t="s">
        <v>4198</v>
      </c>
      <c r="G1604" s="454" t="s">
        <v>4199</v>
      </c>
      <c r="H1604" s="450" t="s">
        <v>3134</v>
      </c>
      <c r="I1604" s="450" t="s">
        <v>3144</v>
      </c>
      <c r="J1604" s="450" t="s">
        <v>3134</v>
      </c>
      <c r="K1604" s="538">
        <v>1</v>
      </c>
      <c r="L1604" s="539">
        <v>3</v>
      </c>
      <c r="M1604" s="448">
        <v>29000</v>
      </c>
      <c r="N1604" s="538">
        <v>4</v>
      </c>
      <c r="O1604" s="539">
        <v>6</v>
      </c>
      <c r="P1604" s="449">
        <v>60000</v>
      </c>
    </row>
    <row r="1605" spans="1:16" ht="33.75" x14ac:dyDescent="0.2">
      <c r="A1605" s="446" t="s">
        <v>3130</v>
      </c>
      <c r="B1605" s="447" t="s">
        <v>3136</v>
      </c>
      <c r="C1605" s="447" t="s">
        <v>111</v>
      </c>
      <c r="D1605" s="450" t="s">
        <v>4200</v>
      </c>
      <c r="E1605" s="458">
        <v>15000</v>
      </c>
      <c r="F1605" s="636" t="s">
        <v>4201</v>
      </c>
      <c r="G1605" s="450" t="s">
        <v>4202</v>
      </c>
      <c r="H1605" s="450" t="s">
        <v>3134</v>
      </c>
      <c r="I1605" s="450" t="s">
        <v>3144</v>
      </c>
      <c r="J1605" s="450" t="s">
        <v>3134</v>
      </c>
      <c r="K1605" s="538">
        <v>1</v>
      </c>
      <c r="L1605" s="539">
        <v>7</v>
      </c>
      <c r="M1605" s="448">
        <v>111100</v>
      </c>
      <c r="N1605" s="538">
        <v>1</v>
      </c>
      <c r="O1605" s="539">
        <v>6</v>
      </c>
      <c r="P1605" s="449">
        <v>90000</v>
      </c>
    </row>
    <row r="1606" spans="1:16" ht="22.5" x14ac:dyDescent="0.2">
      <c r="A1606" s="446" t="s">
        <v>3130</v>
      </c>
      <c r="B1606" s="447" t="s">
        <v>3136</v>
      </c>
      <c r="C1606" s="447" t="s">
        <v>111</v>
      </c>
      <c r="D1606" s="450" t="s">
        <v>4203</v>
      </c>
      <c r="E1606" s="458">
        <v>8700</v>
      </c>
      <c r="F1606" s="636" t="s">
        <v>4204</v>
      </c>
      <c r="G1606" s="450" t="s">
        <v>4205</v>
      </c>
      <c r="H1606" s="450" t="s">
        <v>3140</v>
      </c>
      <c r="I1606" s="450" t="s">
        <v>3144</v>
      </c>
      <c r="J1606" s="450" t="s">
        <v>989</v>
      </c>
      <c r="K1606" s="538">
        <v>1</v>
      </c>
      <c r="L1606" s="539">
        <v>2</v>
      </c>
      <c r="M1606" s="448">
        <v>16820</v>
      </c>
      <c r="N1606" s="538"/>
      <c r="O1606" s="539"/>
      <c r="P1606" s="449">
        <v>0</v>
      </c>
    </row>
    <row r="1607" spans="1:16" ht="33.75" x14ac:dyDescent="0.2">
      <c r="A1607" s="446" t="s">
        <v>3130</v>
      </c>
      <c r="B1607" s="447" t="s">
        <v>2056</v>
      </c>
      <c r="C1607" s="447" t="s">
        <v>111</v>
      </c>
      <c r="D1607" s="450" t="s">
        <v>4206</v>
      </c>
      <c r="E1607" s="458">
        <v>7500</v>
      </c>
      <c r="F1607" s="636" t="s">
        <v>4207</v>
      </c>
      <c r="G1607" s="450" t="s">
        <v>4208</v>
      </c>
      <c r="H1607" s="450" t="s">
        <v>3134</v>
      </c>
      <c r="I1607" s="450" t="s">
        <v>3144</v>
      </c>
      <c r="J1607" s="450" t="s">
        <v>3134</v>
      </c>
      <c r="K1607" s="538">
        <v>4</v>
      </c>
      <c r="L1607" s="539">
        <v>10</v>
      </c>
      <c r="M1607" s="448">
        <v>71192.710000000006</v>
      </c>
      <c r="N1607" s="538"/>
      <c r="O1607" s="539"/>
      <c r="P1607" s="449">
        <v>0</v>
      </c>
    </row>
    <row r="1608" spans="1:16" ht="22.5" x14ac:dyDescent="0.2">
      <c r="A1608" s="446" t="s">
        <v>3130</v>
      </c>
      <c r="B1608" s="451" t="s">
        <v>2056</v>
      </c>
      <c r="C1608" s="447" t="s">
        <v>111</v>
      </c>
      <c r="D1608" s="452" t="s">
        <v>3575</v>
      </c>
      <c r="E1608" s="453">
        <v>7500</v>
      </c>
      <c r="F1608" s="636" t="s">
        <v>4207</v>
      </c>
      <c r="G1608" s="454" t="s">
        <v>4208</v>
      </c>
      <c r="H1608" s="450" t="s">
        <v>3134</v>
      </c>
      <c r="I1608" s="450" t="s">
        <v>3144</v>
      </c>
      <c r="J1608" s="450" t="s">
        <v>3134</v>
      </c>
      <c r="K1608" s="538">
        <v>1</v>
      </c>
      <c r="L1608" s="539">
        <v>2</v>
      </c>
      <c r="M1608" s="448">
        <v>14750</v>
      </c>
      <c r="N1608" s="538">
        <v>4</v>
      </c>
      <c r="O1608" s="539">
        <v>6</v>
      </c>
      <c r="P1608" s="449">
        <v>45000</v>
      </c>
    </row>
    <row r="1609" spans="1:16" ht="33.75" x14ac:dyDescent="0.2">
      <c r="A1609" s="446" t="s">
        <v>3130</v>
      </c>
      <c r="B1609" s="447" t="s">
        <v>3136</v>
      </c>
      <c r="C1609" s="447" t="s">
        <v>111</v>
      </c>
      <c r="D1609" s="450" t="s">
        <v>4209</v>
      </c>
      <c r="E1609" s="453">
        <v>8000</v>
      </c>
      <c r="F1609" s="447" t="s">
        <v>4210</v>
      </c>
      <c r="G1609" s="450" t="s">
        <v>4211</v>
      </c>
      <c r="H1609" s="450" t="s">
        <v>712</v>
      </c>
      <c r="I1609" s="450" t="s">
        <v>3144</v>
      </c>
      <c r="J1609" s="450" t="s">
        <v>712</v>
      </c>
      <c r="K1609" s="538"/>
      <c r="L1609" s="539"/>
      <c r="M1609" s="448">
        <v>0</v>
      </c>
      <c r="N1609" s="538">
        <v>4</v>
      </c>
      <c r="O1609" s="539">
        <v>6</v>
      </c>
      <c r="P1609" s="449">
        <v>42133.33</v>
      </c>
    </row>
    <row r="1610" spans="1:16" ht="33.75" x14ac:dyDescent="0.2">
      <c r="A1610" s="446" t="s">
        <v>3130</v>
      </c>
      <c r="B1610" s="447" t="s">
        <v>3136</v>
      </c>
      <c r="C1610" s="447" t="s">
        <v>111</v>
      </c>
      <c r="D1610" s="450" t="s">
        <v>3398</v>
      </c>
      <c r="E1610" s="458">
        <v>12000</v>
      </c>
      <c r="F1610" s="636" t="s">
        <v>3114</v>
      </c>
      <c r="G1610" s="450" t="s">
        <v>4212</v>
      </c>
      <c r="H1610" s="450" t="s">
        <v>3134</v>
      </c>
      <c r="I1610" s="450" t="s">
        <v>2860</v>
      </c>
      <c r="J1610" s="450" t="s">
        <v>3134</v>
      </c>
      <c r="K1610" s="538">
        <v>1</v>
      </c>
      <c r="L1610" s="539">
        <v>3</v>
      </c>
      <c r="M1610" s="448">
        <v>35719.17</v>
      </c>
      <c r="N1610" s="538"/>
      <c r="O1610" s="539"/>
      <c r="P1610" s="449">
        <v>0</v>
      </c>
    </row>
    <row r="1611" spans="1:16" ht="22.5" x14ac:dyDescent="0.2">
      <c r="A1611" s="446" t="s">
        <v>3130</v>
      </c>
      <c r="B1611" s="447" t="s">
        <v>2056</v>
      </c>
      <c r="C1611" s="447" t="s">
        <v>111</v>
      </c>
      <c r="D1611" s="450" t="s">
        <v>4213</v>
      </c>
      <c r="E1611" s="458">
        <v>7500</v>
      </c>
      <c r="F1611" s="636" t="s">
        <v>4214</v>
      </c>
      <c r="G1611" s="450" t="s">
        <v>4215</v>
      </c>
      <c r="H1611" s="450" t="s">
        <v>3134</v>
      </c>
      <c r="I1611" s="450" t="s">
        <v>3144</v>
      </c>
      <c r="J1611" s="450" t="s">
        <v>3134</v>
      </c>
      <c r="K1611" s="538">
        <v>4</v>
      </c>
      <c r="L1611" s="539">
        <v>12</v>
      </c>
      <c r="M1611" s="448">
        <v>90007.61</v>
      </c>
      <c r="N1611" s="538">
        <v>4</v>
      </c>
      <c r="O1611" s="539">
        <v>6</v>
      </c>
      <c r="P1611" s="449">
        <v>44957.81</v>
      </c>
    </row>
    <row r="1612" spans="1:16" ht="33.75" x14ac:dyDescent="0.2">
      <c r="A1612" s="446" t="s">
        <v>3130</v>
      </c>
      <c r="B1612" s="447" t="s">
        <v>2056</v>
      </c>
      <c r="C1612" s="447" t="s">
        <v>111</v>
      </c>
      <c r="D1612" s="450" t="s">
        <v>3604</v>
      </c>
      <c r="E1612" s="458">
        <v>7000</v>
      </c>
      <c r="F1612" s="636" t="s">
        <v>4216</v>
      </c>
      <c r="G1612" s="450" t="s">
        <v>4217</v>
      </c>
      <c r="H1612" s="450" t="s">
        <v>3134</v>
      </c>
      <c r="I1612" s="450" t="s">
        <v>3144</v>
      </c>
      <c r="J1612" s="450" t="s">
        <v>3134</v>
      </c>
      <c r="K1612" s="538">
        <v>4</v>
      </c>
      <c r="L1612" s="539">
        <v>12</v>
      </c>
      <c r="M1612" s="448">
        <v>84300</v>
      </c>
      <c r="N1612" s="538"/>
      <c r="O1612" s="539"/>
      <c r="P1612" s="449">
        <v>0</v>
      </c>
    </row>
    <row r="1613" spans="1:16" ht="33.75" x14ac:dyDescent="0.2">
      <c r="A1613" s="446" t="s">
        <v>3130</v>
      </c>
      <c r="B1613" s="451" t="s">
        <v>3136</v>
      </c>
      <c r="C1613" s="447" t="s">
        <v>111</v>
      </c>
      <c r="D1613" s="452" t="s">
        <v>3181</v>
      </c>
      <c r="E1613" s="453">
        <v>10000</v>
      </c>
      <c r="F1613" s="636" t="s">
        <v>4216</v>
      </c>
      <c r="G1613" s="454" t="s">
        <v>4217</v>
      </c>
      <c r="H1613" s="450" t="s">
        <v>3134</v>
      </c>
      <c r="I1613" s="450" t="s">
        <v>3144</v>
      </c>
      <c r="J1613" s="450" t="s">
        <v>3134</v>
      </c>
      <c r="K1613" s="538"/>
      <c r="L1613" s="539"/>
      <c r="M1613" s="448">
        <v>0</v>
      </c>
      <c r="N1613" s="538">
        <v>4</v>
      </c>
      <c r="O1613" s="539">
        <v>6</v>
      </c>
      <c r="P1613" s="449">
        <v>59929.86</v>
      </c>
    </row>
    <row r="1614" spans="1:16" ht="22.5" x14ac:dyDescent="0.2">
      <c r="A1614" s="446" t="s">
        <v>3130</v>
      </c>
      <c r="B1614" s="447" t="s">
        <v>3136</v>
      </c>
      <c r="C1614" s="447" t="s">
        <v>111</v>
      </c>
      <c r="D1614" s="450" t="s">
        <v>4218</v>
      </c>
      <c r="E1614" s="458">
        <v>13000</v>
      </c>
      <c r="F1614" s="636" t="s">
        <v>4219</v>
      </c>
      <c r="G1614" s="450" t="s">
        <v>4220</v>
      </c>
      <c r="H1614" s="450" t="s">
        <v>3134</v>
      </c>
      <c r="I1614" s="450" t="s">
        <v>2860</v>
      </c>
      <c r="J1614" s="450" t="s">
        <v>3134</v>
      </c>
      <c r="K1614" s="538">
        <v>4</v>
      </c>
      <c r="L1614" s="539">
        <v>12</v>
      </c>
      <c r="M1614" s="448">
        <v>155935.28</v>
      </c>
      <c r="N1614" s="538">
        <v>4</v>
      </c>
      <c r="O1614" s="539">
        <v>6</v>
      </c>
      <c r="P1614" s="449">
        <v>78000</v>
      </c>
    </row>
    <row r="1615" spans="1:16" ht="22.5" x14ac:dyDescent="0.2">
      <c r="A1615" s="446" t="s">
        <v>3130</v>
      </c>
      <c r="B1615" s="447" t="s">
        <v>3136</v>
      </c>
      <c r="C1615" s="447" t="s">
        <v>111</v>
      </c>
      <c r="D1615" s="450" t="s">
        <v>4221</v>
      </c>
      <c r="E1615" s="458">
        <v>13000</v>
      </c>
      <c r="F1615" s="636" t="s">
        <v>4222</v>
      </c>
      <c r="G1615" s="450" t="s">
        <v>4223</v>
      </c>
      <c r="H1615" s="450" t="s">
        <v>3134</v>
      </c>
      <c r="I1615" s="450" t="s">
        <v>3144</v>
      </c>
      <c r="J1615" s="450" t="s">
        <v>3134</v>
      </c>
      <c r="K1615" s="538">
        <v>4</v>
      </c>
      <c r="L1615" s="539">
        <v>12</v>
      </c>
      <c r="M1615" s="448">
        <v>156300</v>
      </c>
      <c r="N1615" s="538">
        <v>4</v>
      </c>
      <c r="O1615" s="539">
        <v>6</v>
      </c>
      <c r="P1615" s="449">
        <v>77884.44</v>
      </c>
    </row>
    <row r="1616" spans="1:16" ht="33.75" x14ac:dyDescent="0.2">
      <c r="A1616" s="446" t="s">
        <v>3130</v>
      </c>
      <c r="B1616" s="447" t="s">
        <v>3136</v>
      </c>
      <c r="C1616" s="447" t="s">
        <v>111</v>
      </c>
      <c r="D1616" s="450" t="s">
        <v>4224</v>
      </c>
      <c r="E1616" s="458">
        <v>12000</v>
      </c>
      <c r="F1616" s="636" t="s">
        <v>4225</v>
      </c>
      <c r="G1616" s="450" t="s">
        <v>4226</v>
      </c>
      <c r="H1616" s="450" t="s">
        <v>3413</v>
      </c>
      <c r="I1616" s="450" t="s">
        <v>3144</v>
      </c>
      <c r="J1616" s="450" t="s">
        <v>3413</v>
      </c>
      <c r="K1616" s="538">
        <v>4</v>
      </c>
      <c r="L1616" s="539">
        <v>12</v>
      </c>
      <c r="M1616" s="448">
        <v>144151.66999999998</v>
      </c>
      <c r="N1616" s="538">
        <v>4</v>
      </c>
      <c r="O1616" s="539">
        <v>6</v>
      </c>
      <c r="P1616" s="449">
        <v>72000</v>
      </c>
    </row>
    <row r="1617" spans="1:16" ht="33.75" x14ac:dyDescent="0.2">
      <c r="A1617" s="446" t="s">
        <v>3130</v>
      </c>
      <c r="B1617" s="447" t="s">
        <v>2056</v>
      </c>
      <c r="C1617" s="447" t="s">
        <v>111</v>
      </c>
      <c r="D1617" s="450" t="s">
        <v>4227</v>
      </c>
      <c r="E1617" s="458">
        <v>13000</v>
      </c>
      <c r="F1617" s="636" t="s">
        <v>4228</v>
      </c>
      <c r="G1617" s="450" t="s">
        <v>4229</v>
      </c>
      <c r="H1617" s="450" t="s">
        <v>3134</v>
      </c>
      <c r="I1617" s="450" t="s">
        <v>3144</v>
      </c>
      <c r="J1617" s="450" t="s">
        <v>3134</v>
      </c>
      <c r="K1617" s="538">
        <v>1</v>
      </c>
      <c r="L1617" s="539">
        <v>1</v>
      </c>
      <c r="M1617" s="448">
        <v>12633.470000000001</v>
      </c>
      <c r="N1617" s="538"/>
      <c r="O1617" s="539"/>
      <c r="P1617" s="449">
        <v>0</v>
      </c>
    </row>
    <row r="1618" spans="1:16" ht="22.5" x14ac:dyDescent="0.2">
      <c r="A1618" s="446" t="s">
        <v>3130</v>
      </c>
      <c r="B1618" s="447" t="s">
        <v>3136</v>
      </c>
      <c r="C1618" s="447" t="s">
        <v>111</v>
      </c>
      <c r="D1618" s="450" t="s">
        <v>4230</v>
      </c>
      <c r="E1618" s="458">
        <v>10000</v>
      </c>
      <c r="F1618" s="636" t="s">
        <v>4231</v>
      </c>
      <c r="G1618" s="450" t="s">
        <v>4232</v>
      </c>
      <c r="H1618" s="450" t="s">
        <v>712</v>
      </c>
      <c r="I1618" s="450" t="s">
        <v>3144</v>
      </c>
      <c r="J1618" s="450" t="s">
        <v>712</v>
      </c>
      <c r="K1618" s="538">
        <v>1</v>
      </c>
      <c r="L1618" s="539">
        <v>1</v>
      </c>
      <c r="M1618" s="448">
        <v>15600.08</v>
      </c>
      <c r="N1618" s="538"/>
      <c r="O1618" s="539"/>
      <c r="P1618" s="449">
        <v>0</v>
      </c>
    </row>
    <row r="1619" spans="1:16" ht="22.5" x14ac:dyDescent="0.2">
      <c r="A1619" s="446" t="s">
        <v>3130</v>
      </c>
      <c r="B1619" s="447" t="s">
        <v>2056</v>
      </c>
      <c r="C1619" s="447" t="s">
        <v>111</v>
      </c>
      <c r="D1619" s="450" t="s">
        <v>3188</v>
      </c>
      <c r="E1619" s="458">
        <v>3500</v>
      </c>
      <c r="F1619" s="636" t="s">
        <v>4233</v>
      </c>
      <c r="G1619" s="450" t="s">
        <v>4234</v>
      </c>
      <c r="H1619" s="450" t="s">
        <v>3134</v>
      </c>
      <c r="I1619" s="450" t="s">
        <v>3191</v>
      </c>
      <c r="J1619" s="450" t="s">
        <v>3134</v>
      </c>
      <c r="K1619" s="538">
        <v>4</v>
      </c>
      <c r="L1619" s="539">
        <v>12</v>
      </c>
      <c r="M1619" s="448">
        <v>42077.36</v>
      </c>
      <c r="N1619" s="538">
        <v>4</v>
      </c>
      <c r="O1619" s="539">
        <v>6</v>
      </c>
      <c r="P1619" s="449">
        <v>20984.690000000002</v>
      </c>
    </row>
    <row r="1620" spans="1:16" ht="33.75" x14ac:dyDescent="0.2">
      <c r="A1620" s="446" t="s">
        <v>3130</v>
      </c>
      <c r="B1620" s="447" t="s">
        <v>3136</v>
      </c>
      <c r="C1620" s="447" t="s">
        <v>111</v>
      </c>
      <c r="D1620" s="450" t="s">
        <v>4235</v>
      </c>
      <c r="E1620" s="458">
        <v>3500</v>
      </c>
      <c r="F1620" s="636" t="s">
        <v>4236</v>
      </c>
      <c r="G1620" s="450" t="s">
        <v>4237</v>
      </c>
      <c r="H1620" s="450" t="s">
        <v>3134</v>
      </c>
      <c r="I1620" s="450" t="s">
        <v>3191</v>
      </c>
      <c r="J1620" s="450" t="s">
        <v>3134</v>
      </c>
      <c r="K1620" s="538">
        <v>4</v>
      </c>
      <c r="L1620" s="539">
        <v>12</v>
      </c>
      <c r="M1620" s="448">
        <v>44590.380000000005</v>
      </c>
      <c r="N1620" s="538">
        <v>4</v>
      </c>
      <c r="O1620" s="539">
        <v>6</v>
      </c>
      <c r="P1620" s="449">
        <v>20183.34</v>
      </c>
    </row>
    <row r="1621" spans="1:16" ht="22.5" x14ac:dyDescent="0.2">
      <c r="A1621" s="446" t="s">
        <v>3130</v>
      </c>
      <c r="B1621" s="451" t="s">
        <v>3436</v>
      </c>
      <c r="C1621" s="447" t="s">
        <v>111</v>
      </c>
      <c r="D1621" s="452" t="s">
        <v>4137</v>
      </c>
      <c r="E1621" s="453">
        <v>3500</v>
      </c>
      <c r="F1621" s="636" t="s">
        <v>4238</v>
      </c>
      <c r="G1621" s="454" t="s">
        <v>4239</v>
      </c>
      <c r="H1621" s="450" t="s">
        <v>3134</v>
      </c>
      <c r="I1621" s="450" t="s">
        <v>3191</v>
      </c>
      <c r="J1621" s="450" t="s">
        <v>3134</v>
      </c>
      <c r="K1621" s="538"/>
      <c r="L1621" s="539"/>
      <c r="M1621" s="448">
        <v>0</v>
      </c>
      <c r="N1621" s="538">
        <v>4</v>
      </c>
      <c r="O1621" s="539">
        <v>6</v>
      </c>
      <c r="P1621" s="449">
        <v>21000</v>
      </c>
    </row>
    <row r="1622" spans="1:16" ht="45" x14ac:dyDescent="0.2">
      <c r="A1622" s="446" t="s">
        <v>3130</v>
      </c>
      <c r="B1622" s="447" t="s">
        <v>3136</v>
      </c>
      <c r="C1622" s="447" t="s">
        <v>111</v>
      </c>
      <c r="D1622" s="450" t="s">
        <v>4240</v>
      </c>
      <c r="E1622" s="458">
        <v>4500</v>
      </c>
      <c r="F1622" s="636" t="s">
        <v>4241</v>
      </c>
      <c r="G1622" s="450" t="s">
        <v>4242</v>
      </c>
      <c r="H1622" s="450" t="s">
        <v>3169</v>
      </c>
      <c r="I1622" s="450" t="s">
        <v>3144</v>
      </c>
      <c r="J1622" s="450" t="s">
        <v>3169</v>
      </c>
      <c r="K1622" s="538">
        <v>4</v>
      </c>
      <c r="L1622" s="539">
        <v>12</v>
      </c>
      <c r="M1622" s="448">
        <v>53430.95</v>
      </c>
      <c r="N1622" s="538">
        <v>4</v>
      </c>
      <c r="O1622" s="539">
        <v>6</v>
      </c>
      <c r="P1622" s="449">
        <v>26866.880000000001</v>
      </c>
    </row>
    <row r="1623" spans="1:16" ht="33.75" x14ac:dyDescent="0.2">
      <c r="A1623" s="446" t="s">
        <v>3130</v>
      </c>
      <c r="B1623" s="447" t="s">
        <v>3136</v>
      </c>
      <c r="C1623" s="447" t="s">
        <v>111</v>
      </c>
      <c r="D1623" s="450" t="s">
        <v>4243</v>
      </c>
      <c r="E1623" s="458">
        <v>10000</v>
      </c>
      <c r="F1623" s="636" t="s">
        <v>4244</v>
      </c>
      <c r="G1623" s="450" t="s">
        <v>4245</v>
      </c>
      <c r="H1623" s="450" t="s">
        <v>3134</v>
      </c>
      <c r="I1623" s="450" t="s">
        <v>2860</v>
      </c>
      <c r="J1623" s="450" t="s">
        <v>3134</v>
      </c>
      <c r="K1623" s="538">
        <v>4</v>
      </c>
      <c r="L1623" s="539">
        <v>12</v>
      </c>
      <c r="M1623" s="448">
        <v>119172.91</v>
      </c>
      <c r="N1623" s="538">
        <v>4</v>
      </c>
      <c r="O1623" s="539">
        <v>6</v>
      </c>
      <c r="P1623" s="449">
        <v>59502.78</v>
      </c>
    </row>
    <row r="1624" spans="1:16" ht="33.75" x14ac:dyDescent="0.2">
      <c r="A1624" s="446" t="s">
        <v>3130</v>
      </c>
      <c r="B1624" s="447" t="s">
        <v>3136</v>
      </c>
      <c r="C1624" s="447" t="s">
        <v>111</v>
      </c>
      <c r="D1624" s="450" t="s">
        <v>4113</v>
      </c>
      <c r="E1624" s="458">
        <v>10000</v>
      </c>
      <c r="F1624" s="636" t="s">
        <v>4246</v>
      </c>
      <c r="G1624" s="450" t="s">
        <v>4247</v>
      </c>
      <c r="H1624" s="450" t="s">
        <v>3413</v>
      </c>
      <c r="I1624" s="450" t="s">
        <v>3144</v>
      </c>
      <c r="J1624" s="450" t="s">
        <v>3413</v>
      </c>
      <c r="K1624" s="538">
        <v>4</v>
      </c>
      <c r="L1624" s="539">
        <v>12</v>
      </c>
      <c r="M1624" s="448">
        <v>120299.31</v>
      </c>
      <c r="N1624" s="538">
        <v>4</v>
      </c>
      <c r="O1624" s="539">
        <v>6</v>
      </c>
      <c r="P1624" s="449">
        <v>60000</v>
      </c>
    </row>
    <row r="1625" spans="1:16" ht="22.5" x14ac:dyDescent="0.2">
      <c r="A1625" s="446" t="s">
        <v>3130</v>
      </c>
      <c r="B1625" s="447" t="s">
        <v>3136</v>
      </c>
      <c r="C1625" s="447" t="s">
        <v>111</v>
      </c>
      <c r="D1625" s="450" t="s">
        <v>4248</v>
      </c>
      <c r="E1625" s="458">
        <v>8500</v>
      </c>
      <c r="F1625" s="636" t="s">
        <v>4249</v>
      </c>
      <c r="G1625" s="450" t="s">
        <v>4250</v>
      </c>
      <c r="H1625" s="450" t="s">
        <v>712</v>
      </c>
      <c r="I1625" s="450" t="s">
        <v>3144</v>
      </c>
      <c r="J1625" s="450" t="s">
        <v>712</v>
      </c>
      <c r="K1625" s="538">
        <v>4</v>
      </c>
      <c r="L1625" s="539">
        <v>12</v>
      </c>
      <c r="M1625" s="448">
        <v>97482.250000000015</v>
      </c>
      <c r="N1625" s="538">
        <v>1</v>
      </c>
      <c r="O1625" s="539">
        <v>1</v>
      </c>
      <c r="P1625" s="449">
        <v>4466.0399999999991</v>
      </c>
    </row>
    <row r="1626" spans="1:16" ht="33.75" x14ac:dyDescent="0.2">
      <c r="A1626" s="446" t="s">
        <v>3130</v>
      </c>
      <c r="B1626" s="451" t="s">
        <v>3136</v>
      </c>
      <c r="C1626" s="447" t="s">
        <v>111</v>
      </c>
      <c r="D1626" s="452" t="s">
        <v>4251</v>
      </c>
      <c r="E1626" s="453">
        <v>8000</v>
      </c>
      <c r="F1626" s="636" t="s">
        <v>4252</v>
      </c>
      <c r="G1626" s="454" t="s">
        <v>4253</v>
      </c>
      <c r="H1626" s="455" t="s">
        <v>3388</v>
      </c>
      <c r="I1626" s="450" t="s">
        <v>3144</v>
      </c>
      <c r="J1626" s="455" t="s">
        <v>3388</v>
      </c>
      <c r="K1626" s="538"/>
      <c r="L1626" s="539"/>
      <c r="M1626" s="448">
        <v>0</v>
      </c>
      <c r="N1626" s="538">
        <v>4</v>
      </c>
      <c r="O1626" s="539">
        <v>6</v>
      </c>
      <c r="P1626" s="449">
        <v>48000</v>
      </c>
    </row>
    <row r="1627" spans="1:16" ht="33.75" x14ac:dyDescent="0.2">
      <c r="A1627" s="446" t="s">
        <v>3130</v>
      </c>
      <c r="B1627" s="447" t="s">
        <v>3136</v>
      </c>
      <c r="C1627" s="447" t="s">
        <v>111</v>
      </c>
      <c r="D1627" s="450" t="s">
        <v>4254</v>
      </c>
      <c r="E1627" s="458">
        <v>6600</v>
      </c>
      <c r="F1627" s="636" t="s">
        <v>4255</v>
      </c>
      <c r="G1627" s="450" t="s">
        <v>4256</v>
      </c>
      <c r="H1627" s="450" t="s">
        <v>3169</v>
      </c>
      <c r="I1627" s="450" t="s">
        <v>3144</v>
      </c>
      <c r="J1627" s="450" t="s">
        <v>3169</v>
      </c>
      <c r="K1627" s="538">
        <v>4</v>
      </c>
      <c r="L1627" s="539">
        <v>12</v>
      </c>
      <c r="M1627" s="448">
        <v>76922.81</v>
      </c>
      <c r="N1627" s="538">
        <v>5</v>
      </c>
      <c r="O1627" s="539">
        <v>6</v>
      </c>
      <c r="P1627" s="449">
        <v>38885.46</v>
      </c>
    </row>
    <row r="1628" spans="1:16" ht="22.5" x14ac:dyDescent="0.2">
      <c r="A1628" s="446" t="s">
        <v>3130</v>
      </c>
      <c r="B1628" s="451" t="s">
        <v>3136</v>
      </c>
      <c r="C1628" s="447" t="s">
        <v>111</v>
      </c>
      <c r="D1628" s="452" t="s">
        <v>4257</v>
      </c>
      <c r="E1628" s="453">
        <v>2200</v>
      </c>
      <c r="F1628" s="636" t="s">
        <v>4258</v>
      </c>
      <c r="G1628" s="454" t="s">
        <v>4259</v>
      </c>
      <c r="H1628" s="455" t="s">
        <v>3140</v>
      </c>
      <c r="I1628" s="450" t="s">
        <v>3144</v>
      </c>
      <c r="J1628" s="455" t="s">
        <v>3140</v>
      </c>
      <c r="K1628" s="538">
        <v>1</v>
      </c>
      <c r="L1628" s="539">
        <v>1</v>
      </c>
      <c r="M1628" s="448">
        <v>1833.33</v>
      </c>
      <c r="N1628" s="538">
        <v>4</v>
      </c>
      <c r="O1628" s="539">
        <v>6</v>
      </c>
      <c r="P1628" s="449">
        <v>13200</v>
      </c>
    </row>
    <row r="1629" spans="1:16" ht="33.75" x14ac:dyDescent="0.2">
      <c r="A1629" s="446" t="s">
        <v>3130</v>
      </c>
      <c r="B1629" s="447" t="s">
        <v>2056</v>
      </c>
      <c r="C1629" s="447" t="s">
        <v>111</v>
      </c>
      <c r="D1629" s="450" t="s">
        <v>3341</v>
      </c>
      <c r="E1629" s="458">
        <v>3500</v>
      </c>
      <c r="F1629" s="636" t="s">
        <v>4260</v>
      </c>
      <c r="G1629" s="450" t="s">
        <v>4261</v>
      </c>
      <c r="H1629" s="450" t="s">
        <v>3134</v>
      </c>
      <c r="I1629" s="450" t="s">
        <v>3144</v>
      </c>
      <c r="J1629" s="450" t="s">
        <v>3134</v>
      </c>
      <c r="K1629" s="538">
        <v>4</v>
      </c>
      <c r="L1629" s="539">
        <v>6</v>
      </c>
      <c r="M1629" s="448">
        <v>21451.11</v>
      </c>
      <c r="N1629" s="538"/>
      <c r="O1629" s="539"/>
      <c r="P1629" s="449">
        <v>0</v>
      </c>
    </row>
    <row r="1630" spans="1:16" ht="22.5" x14ac:dyDescent="0.2">
      <c r="A1630" s="446" t="s">
        <v>3130</v>
      </c>
      <c r="B1630" s="451" t="s">
        <v>2056</v>
      </c>
      <c r="C1630" s="447" t="s">
        <v>111</v>
      </c>
      <c r="D1630" s="452" t="s">
        <v>3575</v>
      </c>
      <c r="E1630" s="458">
        <v>7500</v>
      </c>
      <c r="F1630" s="636" t="s">
        <v>4260</v>
      </c>
      <c r="G1630" s="454" t="s">
        <v>4261</v>
      </c>
      <c r="H1630" s="450" t="s">
        <v>3134</v>
      </c>
      <c r="I1630" s="450" t="s">
        <v>3144</v>
      </c>
      <c r="J1630" s="450" t="s">
        <v>3134</v>
      </c>
      <c r="K1630" s="538">
        <v>2</v>
      </c>
      <c r="L1630" s="539">
        <v>6</v>
      </c>
      <c r="M1630" s="448">
        <v>43835.93</v>
      </c>
      <c r="N1630" s="538"/>
      <c r="O1630" s="539"/>
      <c r="P1630" s="449">
        <v>0</v>
      </c>
    </row>
    <row r="1631" spans="1:16" ht="45" x14ac:dyDescent="0.2">
      <c r="A1631" s="446" t="s">
        <v>3130</v>
      </c>
      <c r="B1631" s="451" t="s">
        <v>3136</v>
      </c>
      <c r="C1631" s="447" t="s">
        <v>111</v>
      </c>
      <c r="D1631" s="452" t="s">
        <v>4262</v>
      </c>
      <c r="E1631" s="459">
        <v>10000</v>
      </c>
      <c r="F1631" s="636">
        <v>22088643</v>
      </c>
      <c r="G1631" s="452" t="s">
        <v>4263</v>
      </c>
      <c r="H1631" s="450" t="s">
        <v>857</v>
      </c>
      <c r="I1631" s="450" t="s">
        <v>3144</v>
      </c>
      <c r="J1631" s="450" t="s">
        <v>857</v>
      </c>
      <c r="K1631" s="538">
        <v>0</v>
      </c>
      <c r="L1631" s="539">
        <v>0</v>
      </c>
      <c r="M1631" s="448">
        <v>1722.23</v>
      </c>
      <c r="N1631" s="538"/>
      <c r="O1631" s="539"/>
      <c r="P1631" s="449">
        <v>0</v>
      </c>
    </row>
    <row r="1632" spans="1:16" ht="33.75" x14ac:dyDescent="0.2">
      <c r="A1632" s="446" t="s">
        <v>3130</v>
      </c>
      <c r="B1632" s="447" t="s">
        <v>3136</v>
      </c>
      <c r="C1632" s="447" t="s">
        <v>111</v>
      </c>
      <c r="D1632" s="450" t="s">
        <v>3398</v>
      </c>
      <c r="E1632" s="458">
        <v>12000</v>
      </c>
      <c r="F1632" s="636" t="s">
        <v>4264</v>
      </c>
      <c r="G1632" s="450" t="s">
        <v>4265</v>
      </c>
      <c r="H1632" s="450" t="s">
        <v>3401</v>
      </c>
      <c r="I1632" s="450" t="s">
        <v>3144</v>
      </c>
      <c r="J1632" s="450" t="s">
        <v>3401</v>
      </c>
      <c r="K1632" s="538">
        <v>4</v>
      </c>
      <c r="L1632" s="539">
        <v>12</v>
      </c>
      <c r="M1632" s="448">
        <v>144300</v>
      </c>
      <c r="N1632" s="538">
        <v>4</v>
      </c>
      <c r="O1632" s="539">
        <v>6</v>
      </c>
      <c r="P1632" s="449">
        <v>72000</v>
      </c>
    </row>
    <row r="1633" spans="1:16" ht="45" x14ac:dyDescent="0.2">
      <c r="A1633" s="446" t="s">
        <v>3130</v>
      </c>
      <c r="B1633" s="447" t="s">
        <v>2056</v>
      </c>
      <c r="C1633" s="447" t="s">
        <v>111</v>
      </c>
      <c r="D1633" s="450" t="s">
        <v>4266</v>
      </c>
      <c r="E1633" s="458">
        <v>7000</v>
      </c>
      <c r="F1633" s="636" t="s">
        <v>4267</v>
      </c>
      <c r="G1633" s="450" t="s">
        <v>4268</v>
      </c>
      <c r="H1633" s="450" t="s">
        <v>3140</v>
      </c>
      <c r="I1633" s="450" t="s">
        <v>3144</v>
      </c>
      <c r="J1633" s="450" t="s">
        <v>3156</v>
      </c>
      <c r="K1633" s="538">
        <v>4</v>
      </c>
      <c r="L1633" s="539">
        <v>12</v>
      </c>
      <c r="M1633" s="448">
        <v>83016.199999999983</v>
      </c>
      <c r="N1633" s="538">
        <v>4</v>
      </c>
      <c r="O1633" s="539">
        <v>6</v>
      </c>
      <c r="P1633" s="449">
        <v>41724.369999999995</v>
      </c>
    </row>
    <row r="1634" spans="1:16" x14ac:dyDescent="0.2">
      <c r="A1634" s="446" t="s">
        <v>3130</v>
      </c>
      <c r="B1634" s="447" t="s">
        <v>3136</v>
      </c>
      <c r="C1634" s="447" t="s">
        <v>111</v>
      </c>
      <c r="D1634" s="450" t="s">
        <v>4038</v>
      </c>
      <c r="E1634" s="458">
        <v>8000</v>
      </c>
      <c r="F1634" s="636" t="s">
        <v>4269</v>
      </c>
      <c r="G1634" s="450" t="s">
        <v>4270</v>
      </c>
      <c r="H1634" s="450" t="s">
        <v>712</v>
      </c>
      <c r="I1634" s="450" t="s">
        <v>3144</v>
      </c>
      <c r="J1634" s="450" t="s">
        <v>712</v>
      </c>
      <c r="K1634" s="538">
        <v>4</v>
      </c>
      <c r="L1634" s="539">
        <v>12</v>
      </c>
      <c r="M1634" s="448">
        <v>95893.34</v>
      </c>
      <c r="N1634" s="538">
        <v>4</v>
      </c>
      <c r="O1634" s="539">
        <v>6</v>
      </c>
      <c r="P1634" s="449">
        <v>47881.66</v>
      </c>
    </row>
    <row r="1635" spans="1:16" ht="22.5" x14ac:dyDescent="0.2">
      <c r="A1635" s="446" t="s">
        <v>3130</v>
      </c>
      <c r="B1635" s="447" t="s">
        <v>2056</v>
      </c>
      <c r="C1635" s="447" t="s">
        <v>111</v>
      </c>
      <c r="D1635" s="450" t="s">
        <v>4271</v>
      </c>
      <c r="E1635" s="458">
        <v>10000</v>
      </c>
      <c r="F1635" s="636" t="s">
        <v>4272</v>
      </c>
      <c r="G1635" s="450" t="s">
        <v>4273</v>
      </c>
      <c r="H1635" s="450" t="s">
        <v>857</v>
      </c>
      <c r="I1635" s="450" t="s">
        <v>2860</v>
      </c>
      <c r="J1635" s="450" t="s">
        <v>857</v>
      </c>
      <c r="K1635" s="538">
        <v>1</v>
      </c>
      <c r="L1635" s="539">
        <v>3</v>
      </c>
      <c r="M1635" s="448">
        <v>24647.23</v>
      </c>
      <c r="N1635" s="538"/>
      <c r="O1635" s="539"/>
      <c r="P1635" s="449">
        <v>0</v>
      </c>
    </row>
    <row r="1636" spans="1:16" ht="22.5" x14ac:dyDescent="0.2">
      <c r="A1636" s="446" t="s">
        <v>3130</v>
      </c>
      <c r="B1636" s="447" t="s">
        <v>3136</v>
      </c>
      <c r="C1636" s="447" t="s">
        <v>111</v>
      </c>
      <c r="D1636" s="450" t="s">
        <v>3670</v>
      </c>
      <c r="E1636" s="458">
        <v>10000</v>
      </c>
      <c r="F1636" s="636" t="s">
        <v>4274</v>
      </c>
      <c r="G1636" s="450" t="s">
        <v>4275</v>
      </c>
      <c r="H1636" s="450" t="s">
        <v>3134</v>
      </c>
      <c r="I1636" s="450" t="s">
        <v>3144</v>
      </c>
      <c r="J1636" s="450" t="s">
        <v>3134</v>
      </c>
      <c r="K1636" s="538">
        <v>4</v>
      </c>
      <c r="L1636" s="539">
        <v>12</v>
      </c>
      <c r="M1636" s="448">
        <v>118478.47</v>
      </c>
      <c r="N1636" s="538">
        <v>4</v>
      </c>
      <c r="O1636" s="539">
        <v>6</v>
      </c>
      <c r="P1636" s="449">
        <v>59666.67</v>
      </c>
    </row>
    <row r="1637" spans="1:16" x14ac:dyDescent="0.2">
      <c r="A1637" s="446" t="s">
        <v>3130</v>
      </c>
      <c r="B1637" s="447" t="s">
        <v>3136</v>
      </c>
      <c r="C1637" s="447" t="s">
        <v>111</v>
      </c>
      <c r="D1637" s="450" t="s">
        <v>3747</v>
      </c>
      <c r="E1637" s="458">
        <v>7000</v>
      </c>
      <c r="F1637" s="636" t="s">
        <v>4276</v>
      </c>
      <c r="G1637" s="450" t="s">
        <v>4277</v>
      </c>
      <c r="H1637" s="450" t="s">
        <v>712</v>
      </c>
      <c r="I1637" s="450" t="s">
        <v>3144</v>
      </c>
      <c r="J1637" s="450" t="s">
        <v>712</v>
      </c>
      <c r="K1637" s="538">
        <v>3</v>
      </c>
      <c r="L1637" s="539">
        <v>7</v>
      </c>
      <c r="M1637" s="448">
        <v>45882.57</v>
      </c>
      <c r="N1637" s="538">
        <v>4</v>
      </c>
      <c r="O1637" s="539">
        <v>6</v>
      </c>
      <c r="P1637" s="449">
        <v>41663.130000000005</v>
      </c>
    </row>
    <row r="1638" spans="1:16" ht="33.75" x14ac:dyDescent="0.2">
      <c r="A1638" s="446" t="s">
        <v>3130</v>
      </c>
      <c r="B1638" s="447" t="s">
        <v>3136</v>
      </c>
      <c r="C1638" s="447" t="s">
        <v>111</v>
      </c>
      <c r="D1638" s="450" t="s">
        <v>4278</v>
      </c>
      <c r="E1638" s="542">
        <v>8000</v>
      </c>
      <c r="F1638" s="447" t="s">
        <v>4279</v>
      </c>
      <c r="G1638" s="450" t="s">
        <v>4280</v>
      </c>
      <c r="H1638" s="450" t="s">
        <v>3134</v>
      </c>
      <c r="I1638" s="450" t="s">
        <v>3144</v>
      </c>
      <c r="J1638" s="450" t="s">
        <v>3134</v>
      </c>
      <c r="K1638" s="538"/>
      <c r="L1638" s="539"/>
      <c r="M1638" s="448">
        <v>0</v>
      </c>
      <c r="N1638" s="538">
        <v>4</v>
      </c>
      <c r="O1638" s="538">
        <v>6</v>
      </c>
      <c r="P1638" s="449">
        <v>42666.67</v>
      </c>
    </row>
    <row r="1639" spans="1:16" ht="45" x14ac:dyDescent="0.2">
      <c r="A1639" s="446" t="s">
        <v>3130</v>
      </c>
      <c r="B1639" s="447" t="s">
        <v>3136</v>
      </c>
      <c r="C1639" s="447" t="s">
        <v>111</v>
      </c>
      <c r="D1639" s="450" t="s">
        <v>4281</v>
      </c>
      <c r="E1639" s="458">
        <v>12000</v>
      </c>
      <c r="F1639" s="636" t="s">
        <v>4282</v>
      </c>
      <c r="G1639" s="450" t="s">
        <v>4283</v>
      </c>
      <c r="H1639" s="450" t="s">
        <v>3272</v>
      </c>
      <c r="I1639" s="450" t="s">
        <v>3144</v>
      </c>
      <c r="J1639" s="450" t="s">
        <v>3272</v>
      </c>
      <c r="K1639" s="538">
        <v>4</v>
      </c>
      <c r="L1639" s="539">
        <v>12</v>
      </c>
      <c r="M1639" s="448">
        <v>140627.49</v>
      </c>
      <c r="N1639" s="538">
        <v>4</v>
      </c>
      <c r="O1639" s="539">
        <v>6</v>
      </c>
      <c r="P1639" s="449">
        <v>71600</v>
      </c>
    </row>
    <row r="1640" spans="1:16" ht="33.75" x14ac:dyDescent="0.2">
      <c r="A1640" s="446" t="s">
        <v>3130</v>
      </c>
      <c r="B1640" s="447" t="s">
        <v>3136</v>
      </c>
      <c r="C1640" s="447" t="s">
        <v>111</v>
      </c>
      <c r="D1640" s="450" t="s">
        <v>3703</v>
      </c>
      <c r="E1640" s="458">
        <v>12000</v>
      </c>
      <c r="F1640" s="636" t="s">
        <v>4284</v>
      </c>
      <c r="G1640" s="450" t="s">
        <v>4285</v>
      </c>
      <c r="H1640" s="450" t="s">
        <v>3134</v>
      </c>
      <c r="I1640" s="450" t="s">
        <v>3144</v>
      </c>
      <c r="J1640" s="450" t="s">
        <v>3134</v>
      </c>
      <c r="K1640" s="538">
        <v>4</v>
      </c>
      <c r="L1640" s="539">
        <v>12</v>
      </c>
      <c r="M1640" s="448">
        <v>141096.66999999998</v>
      </c>
      <c r="N1640" s="538">
        <v>4</v>
      </c>
      <c r="O1640" s="539">
        <v>6</v>
      </c>
      <c r="P1640" s="449">
        <v>72000</v>
      </c>
    </row>
    <row r="1641" spans="1:16" ht="33.75" x14ac:dyDescent="0.2">
      <c r="A1641" s="446" t="s">
        <v>3130</v>
      </c>
      <c r="B1641" s="447" t="s">
        <v>3136</v>
      </c>
      <c r="C1641" s="447" t="s">
        <v>111</v>
      </c>
      <c r="D1641" s="450" t="s">
        <v>4286</v>
      </c>
      <c r="E1641" s="458">
        <v>15600</v>
      </c>
      <c r="F1641" s="636" t="s">
        <v>4287</v>
      </c>
      <c r="G1641" s="450" t="s">
        <v>4288</v>
      </c>
      <c r="H1641" s="450" t="s">
        <v>3134</v>
      </c>
      <c r="I1641" s="450" t="s">
        <v>2860</v>
      </c>
      <c r="J1641" s="450" t="s">
        <v>3134</v>
      </c>
      <c r="K1641" s="538">
        <v>1</v>
      </c>
      <c r="L1641" s="539">
        <v>12</v>
      </c>
      <c r="M1641" s="448">
        <v>187500</v>
      </c>
      <c r="N1641" s="538">
        <v>1</v>
      </c>
      <c r="O1641" s="539">
        <v>6</v>
      </c>
      <c r="P1641" s="449">
        <v>93600</v>
      </c>
    </row>
    <row r="1642" spans="1:16" ht="22.5" x14ac:dyDescent="0.2">
      <c r="A1642" s="446" t="s">
        <v>3130</v>
      </c>
      <c r="B1642" s="447" t="s">
        <v>2056</v>
      </c>
      <c r="C1642" s="447" t="s">
        <v>111</v>
      </c>
      <c r="D1642" s="450" t="s">
        <v>4289</v>
      </c>
      <c r="E1642" s="458">
        <v>3800</v>
      </c>
      <c r="F1642" s="636" t="s">
        <v>4290</v>
      </c>
      <c r="G1642" s="450" t="s">
        <v>4291</v>
      </c>
      <c r="H1642" s="450" t="s">
        <v>3538</v>
      </c>
      <c r="I1642" s="450" t="s">
        <v>3191</v>
      </c>
      <c r="J1642" s="450" t="s">
        <v>3538</v>
      </c>
      <c r="K1642" s="538">
        <v>4</v>
      </c>
      <c r="L1642" s="539">
        <v>12</v>
      </c>
      <c r="M1642" s="448">
        <v>44920.56</v>
      </c>
      <c r="N1642" s="538">
        <v>4</v>
      </c>
      <c r="O1642" s="539">
        <v>6</v>
      </c>
      <c r="P1642" s="449">
        <v>22241.879999999997</v>
      </c>
    </row>
    <row r="1643" spans="1:16" x14ac:dyDescent="0.2">
      <c r="A1643" s="446" t="s">
        <v>3130</v>
      </c>
      <c r="B1643" s="447" t="s">
        <v>3136</v>
      </c>
      <c r="C1643" s="447" t="s">
        <v>111</v>
      </c>
      <c r="D1643" s="450" t="s">
        <v>3744</v>
      </c>
      <c r="E1643" s="458">
        <v>7500</v>
      </c>
      <c r="F1643" s="636" t="s">
        <v>4292</v>
      </c>
      <c r="G1643" s="450" t="s">
        <v>4293</v>
      </c>
      <c r="H1643" s="450" t="s">
        <v>3134</v>
      </c>
      <c r="I1643" s="450" t="s">
        <v>3144</v>
      </c>
      <c r="J1643" s="450" t="s">
        <v>3134</v>
      </c>
      <c r="K1643" s="538">
        <v>4</v>
      </c>
      <c r="L1643" s="539">
        <v>12</v>
      </c>
      <c r="M1643" s="448">
        <v>89931.77</v>
      </c>
      <c r="N1643" s="538">
        <v>4</v>
      </c>
      <c r="O1643" s="539">
        <v>6</v>
      </c>
      <c r="P1643" s="449">
        <v>44750</v>
      </c>
    </row>
    <row r="1644" spans="1:16" x14ac:dyDescent="0.2">
      <c r="A1644" s="446" t="s">
        <v>3130</v>
      </c>
      <c r="B1644" s="447" t="s">
        <v>3136</v>
      </c>
      <c r="C1644" s="447" t="s">
        <v>111</v>
      </c>
      <c r="D1644" s="450" t="s">
        <v>4294</v>
      </c>
      <c r="E1644" s="458">
        <v>1900</v>
      </c>
      <c r="F1644" s="636" t="s">
        <v>3116</v>
      </c>
      <c r="G1644" s="450" t="s">
        <v>4295</v>
      </c>
      <c r="H1644" s="450" t="s">
        <v>742</v>
      </c>
      <c r="I1644" s="450" t="s">
        <v>4296</v>
      </c>
      <c r="J1644" s="450" t="s">
        <v>742</v>
      </c>
      <c r="K1644" s="538">
        <v>1</v>
      </c>
      <c r="L1644" s="539">
        <v>3</v>
      </c>
      <c r="M1644" s="448">
        <v>5622.29</v>
      </c>
      <c r="N1644" s="538"/>
      <c r="O1644" s="539"/>
      <c r="P1644" s="449">
        <v>0</v>
      </c>
    </row>
    <row r="1645" spans="1:16" ht="22.5" x14ac:dyDescent="0.2">
      <c r="A1645" s="446" t="s">
        <v>3130</v>
      </c>
      <c r="B1645" s="447" t="s">
        <v>3136</v>
      </c>
      <c r="C1645" s="447" t="s">
        <v>111</v>
      </c>
      <c r="D1645" s="450" t="s">
        <v>3205</v>
      </c>
      <c r="E1645" s="458">
        <v>10000</v>
      </c>
      <c r="F1645" s="636" t="s">
        <v>4297</v>
      </c>
      <c r="G1645" s="450" t="s">
        <v>4298</v>
      </c>
      <c r="H1645" s="450" t="s">
        <v>4299</v>
      </c>
      <c r="I1645" s="450" t="s">
        <v>2860</v>
      </c>
      <c r="J1645" s="450" t="s">
        <v>4299</v>
      </c>
      <c r="K1645" s="538">
        <v>4</v>
      </c>
      <c r="L1645" s="539">
        <v>12</v>
      </c>
      <c r="M1645" s="448">
        <v>118864.59999999999</v>
      </c>
      <c r="N1645" s="538">
        <v>4</v>
      </c>
      <c r="O1645" s="539">
        <v>6</v>
      </c>
      <c r="P1645" s="449">
        <v>59606.239999999998</v>
      </c>
    </row>
    <row r="1646" spans="1:16" ht="22.5" x14ac:dyDescent="0.2">
      <c r="A1646" s="446" t="s">
        <v>3130</v>
      </c>
      <c r="B1646" s="456" t="s">
        <v>2056</v>
      </c>
      <c r="C1646" s="447" t="s">
        <v>111</v>
      </c>
      <c r="D1646" s="452" t="s">
        <v>4300</v>
      </c>
      <c r="E1646" s="453">
        <v>3000</v>
      </c>
      <c r="F1646" s="636" t="s">
        <v>4301</v>
      </c>
      <c r="G1646" s="454" t="s">
        <v>4302</v>
      </c>
      <c r="H1646" s="455" t="s">
        <v>703</v>
      </c>
      <c r="I1646" s="450" t="s">
        <v>3144</v>
      </c>
      <c r="J1646" s="455" t="s">
        <v>703</v>
      </c>
      <c r="K1646" s="538">
        <v>1</v>
      </c>
      <c r="L1646" s="539">
        <v>3</v>
      </c>
      <c r="M1646" s="448">
        <v>8700</v>
      </c>
      <c r="N1646" s="538">
        <v>4</v>
      </c>
      <c r="O1646" s="539">
        <v>6</v>
      </c>
      <c r="P1646" s="449">
        <v>17986.669999999998</v>
      </c>
    </row>
    <row r="1647" spans="1:16" ht="33.75" x14ac:dyDescent="0.2">
      <c r="A1647" s="446" t="s">
        <v>3130</v>
      </c>
      <c r="B1647" s="447" t="s">
        <v>3136</v>
      </c>
      <c r="C1647" s="447" t="s">
        <v>111</v>
      </c>
      <c r="D1647" s="450" t="s">
        <v>4303</v>
      </c>
      <c r="E1647" s="458">
        <v>15600</v>
      </c>
      <c r="F1647" s="636" t="s">
        <v>4304</v>
      </c>
      <c r="G1647" s="450" t="s">
        <v>4305</v>
      </c>
      <c r="H1647" s="450" t="s">
        <v>2622</v>
      </c>
      <c r="I1647" s="450" t="s">
        <v>3414</v>
      </c>
      <c r="J1647" s="450" t="s">
        <v>2622</v>
      </c>
      <c r="K1647" s="538">
        <v>1</v>
      </c>
      <c r="L1647" s="539">
        <v>8</v>
      </c>
      <c r="M1647" s="448">
        <v>187500</v>
      </c>
      <c r="N1647" s="538">
        <v>1</v>
      </c>
      <c r="O1647" s="539">
        <v>2</v>
      </c>
      <c r="P1647" s="449">
        <v>31200</v>
      </c>
    </row>
    <row r="1648" spans="1:16" ht="33.75" x14ac:dyDescent="0.2">
      <c r="A1648" s="446" t="s">
        <v>3130</v>
      </c>
      <c r="B1648" s="447" t="s">
        <v>3136</v>
      </c>
      <c r="C1648" s="447" t="s">
        <v>111</v>
      </c>
      <c r="D1648" s="450" t="s">
        <v>4306</v>
      </c>
      <c r="E1648" s="458">
        <v>10000</v>
      </c>
      <c r="F1648" s="636" t="s">
        <v>4307</v>
      </c>
      <c r="G1648" s="450" t="s">
        <v>4308</v>
      </c>
      <c r="H1648" s="450" t="s">
        <v>3134</v>
      </c>
      <c r="I1648" s="450" t="s">
        <v>3144</v>
      </c>
      <c r="J1648" s="450" t="s">
        <v>3134</v>
      </c>
      <c r="K1648" s="538">
        <v>1</v>
      </c>
      <c r="L1648" s="539">
        <v>8</v>
      </c>
      <c r="M1648" s="448">
        <v>89918.040000000008</v>
      </c>
      <c r="N1648" s="538">
        <v>1</v>
      </c>
      <c r="O1648" s="539">
        <v>6</v>
      </c>
      <c r="P1648" s="449">
        <v>59870.14</v>
      </c>
    </row>
    <row r="1649" spans="1:16" ht="22.5" x14ac:dyDescent="0.2">
      <c r="A1649" s="446" t="s">
        <v>3130</v>
      </c>
      <c r="B1649" s="451" t="s">
        <v>2056</v>
      </c>
      <c r="C1649" s="447" t="s">
        <v>111</v>
      </c>
      <c r="D1649" s="452" t="s">
        <v>4309</v>
      </c>
      <c r="E1649" s="453">
        <v>3500</v>
      </c>
      <c r="F1649" s="636" t="s">
        <v>4310</v>
      </c>
      <c r="G1649" s="454" t="s">
        <v>4311</v>
      </c>
      <c r="H1649" s="455" t="s">
        <v>857</v>
      </c>
      <c r="I1649" s="450" t="s">
        <v>3191</v>
      </c>
      <c r="J1649" s="455" t="s">
        <v>857</v>
      </c>
      <c r="K1649" s="538"/>
      <c r="L1649" s="539"/>
      <c r="M1649" s="448">
        <v>0</v>
      </c>
      <c r="N1649" s="538">
        <v>4</v>
      </c>
      <c r="O1649" s="539">
        <v>6</v>
      </c>
      <c r="P1649" s="449">
        <v>20949.2</v>
      </c>
    </row>
    <row r="1650" spans="1:16" ht="33.75" x14ac:dyDescent="0.2">
      <c r="A1650" s="446" t="s">
        <v>3130</v>
      </c>
      <c r="B1650" s="456" t="s">
        <v>3174</v>
      </c>
      <c r="C1650" s="447" t="s">
        <v>111</v>
      </c>
      <c r="D1650" s="452" t="s">
        <v>4312</v>
      </c>
      <c r="E1650" s="453">
        <v>7500</v>
      </c>
      <c r="F1650" s="636" t="s">
        <v>4313</v>
      </c>
      <c r="G1650" s="454" t="s">
        <v>4314</v>
      </c>
      <c r="H1650" s="455" t="s">
        <v>3169</v>
      </c>
      <c r="I1650" s="450" t="s">
        <v>3144</v>
      </c>
      <c r="J1650" s="455" t="s">
        <v>3169</v>
      </c>
      <c r="K1650" s="538">
        <v>1</v>
      </c>
      <c r="L1650" s="539">
        <v>1</v>
      </c>
      <c r="M1650" s="448">
        <v>9967.7099999999991</v>
      </c>
      <c r="N1650" s="538">
        <v>4</v>
      </c>
      <c r="O1650" s="539">
        <v>6</v>
      </c>
      <c r="P1650" s="449">
        <v>44318.229999999996</v>
      </c>
    </row>
    <row r="1651" spans="1:16" ht="33.75" x14ac:dyDescent="0.2">
      <c r="A1651" s="446" t="s">
        <v>3130</v>
      </c>
      <c r="B1651" s="456" t="s">
        <v>3136</v>
      </c>
      <c r="C1651" s="447" t="s">
        <v>111</v>
      </c>
      <c r="D1651" s="452" t="s">
        <v>3715</v>
      </c>
      <c r="E1651" s="453">
        <v>10000</v>
      </c>
      <c r="F1651" s="636" t="s">
        <v>4315</v>
      </c>
      <c r="G1651" s="454" t="s">
        <v>4316</v>
      </c>
      <c r="H1651" s="455" t="s">
        <v>3134</v>
      </c>
      <c r="I1651" s="450" t="s">
        <v>3191</v>
      </c>
      <c r="J1651" s="455" t="s">
        <v>3134</v>
      </c>
      <c r="K1651" s="538">
        <v>2</v>
      </c>
      <c r="L1651" s="539">
        <v>6</v>
      </c>
      <c r="M1651" s="448">
        <v>56607.64</v>
      </c>
      <c r="N1651" s="538">
        <v>4</v>
      </c>
      <c r="O1651" s="539">
        <v>6</v>
      </c>
      <c r="P1651" s="449">
        <v>59666.67</v>
      </c>
    </row>
    <row r="1652" spans="1:16" x14ac:dyDescent="0.2">
      <c r="A1652" s="446" t="s">
        <v>3130</v>
      </c>
      <c r="B1652" s="451" t="s">
        <v>3136</v>
      </c>
      <c r="C1652" s="447" t="s">
        <v>111</v>
      </c>
      <c r="D1652" s="452" t="s">
        <v>4317</v>
      </c>
      <c r="E1652" s="453">
        <v>7000</v>
      </c>
      <c r="F1652" s="636" t="s">
        <v>4318</v>
      </c>
      <c r="G1652" s="454" t="s">
        <v>4319</v>
      </c>
      <c r="H1652" s="455" t="s">
        <v>712</v>
      </c>
      <c r="I1652" s="450" t="s">
        <v>3144</v>
      </c>
      <c r="J1652" s="455" t="s">
        <v>712</v>
      </c>
      <c r="K1652" s="538"/>
      <c r="L1652" s="539"/>
      <c r="M1652" s="448">
        <v>0</v>
      </c>
      <c r="N1652" s="538">
        <v>1</v>
      </c>
      <c r="O1652" s="539">
        <v>1</v>
      </c>
      <c r="P1652" s="449">
        <v>4993.8</v>
      </c>
    </row>
    <row r="1653" spans="1:16" ht="22.5" x14ac:dyDescent="0.2">
      <c r="A1653" s="446" t="s">
        <v>3130</v>
      </c>
      <c r="B1653" s="447" t="s">
        <v>2056</v>
      </c>
      <c r="C1653" s="447" t="s">
        <v>111</v>
      </c>
      <c r="D1653" s="450" t="s">
        <v>4320</v>
      </c>
      <c r="E1653" s="458">
        <v>7500</v>
      </c>
      <c r="F1653" s="636" t="s">
        <v>4321</v>
      </c>
      <c r="G1653" s="450" t="s">
        <v>4322</v>
      </c>
      <c r="H1653" s="450" t="s">
        <v>3134</v>
      </c>
      <c r="I1653" s="450" t="s">
        <v>3144</v>
      </c>
      <c r="J1653" s="450" t="s">
        <v>3134</v>
      </c>
      <c r="K1653" s="538">
        <v>4</v>
      </c>
      <c r="L1653" s="539">
        <v>12</v>
      </c>
      <c r="M1653" s="448">
        <v>89279.340000000011</v>
      </c>
      <c r="N1653" s="538">
        <v>4</v>
      </c>
      <c r="O1653" s="539">
        <v>6</v>
      </c>
      <c r="P1653" s="449">
        <v>44770.84</v>
      </c>
    </row>
    <row r="1654" spans="1:16" ht="22.5" x14ac:dyDescent="0.2">
      <c r="A1654" s="446" t="s">
        <v>3130</v>
      </c>
      <c r="B1654" s="456" t="s">
        <v>3436</v>
      </c>
      <c r="C1654" s="447" t="s">
        <v>111</v>
      </c>
      <c r="D1654" s="452" t="s">
        <v>3273</v>
      </c>
      <c r="E1654" s="453">
        <v>10000</v>
      </c>
      <c r="F1654" s="636" t="s">
        <v>4323</v>
      </c>
      <c r="G1654" s="454" t="s">
        <v>4324</v>
      </c>
      <c r="H1654" s="450" t="s">
        <v>3140</v>
      </c>
      <c r="I1654" s="450" t="s">
        <v>3351</v>
      </c>
      <c r="J1654" s="455" t="s">
        <v>787</v>
      </c>
      <c r="K1654" s="538">
        <v>1</v>
      </c>
      <c r="L1654" s="539">
        <v>3</v>
      </c>
      <c r="M1654" s="448">
        <v>51777.770000000004</v>
      </c>
      <c r="N1654" s="538">
        <v>4</v>
      </c>
      <c r="O1654" s="539">
        <v>6</v>
      </c>
      <c r="P1654" s="449">
        <v>59855.56</v>
      </c>
    </row>
    <row r="1655" spans="1:16" ht="33.75" x14ac:dyDescent="0.2">
      <c r="A1655" s="446" t="s">
        <v>3130</v>
      </c>
      <c r="B1655" s="447" t="s">
        <v>3136</v>
      </c>
      <c r="C1655" s="447" t="s">
        <v>111</v>
      </c>
      <c r="D1655" s="450" t="s">
        <v>4325</v>
      </c>
      <c r="E1655" s="458">
        <v>8000</v>
      </c>
      <c r="F1655" s="636" t="s">
        <v>4326</v>
      </c>
      <c r="G1655" s="450" t="s">
        <v>4327</v>
      </c>
      <c r="H1655" s="450" t="s">
        <v>3134</v>
      </c>
      <c r="I1655" s="450" t="s">
        <v>3144</v>
      </c>
      <c r="J1655" s="450" t="s">
        <v>3134</v>
      </c>
      <c r="K1655" s="538">
        <v>4</v>
      </c>
      <c r="L1655" s="539">
        <v>12</v>
      </c>
      <c r="M1655" s="448">
        <v>95480.569999999992</v>
      </c>
      <c r="N1655" s="538">
        <v>4</v>
      </c>
      <c r="O1655" s="539">
        <v>6</v>
      </c>
      <c r="P1655" s="449">
        <v>47872.78</v>
      </c>
    </row>
    <row r="1656" spans="1:16" ht="33.75" x14ac:dyDescent="0.2">
      <c r="A1656" s="446" t="s">
        <v>3130</v>
      </c>
      <c r="B1656" s="447" t="s">
        <v>3136</v>
      </c>
      <c r="C1656" s="447" t="s">
        <v>111</v>
      </c>
      <c r="D1656" s="450" t="s">
        <v>4328</v>
      </c>
      <c r="E1656" s="458">
        <v>3500</v>
      </c>
      <c r="F1656" s="636" t="s">
        <v>4329</v>
      </c>
      <c r="G1656" s="450" t="s">
        <v>4330</v>
      </c>
      <c r="H1656" s="450" t="s">
        <v>3140</v>
      </c>
      <c r="I1656" s="450" t="s">
        <v>3191</v>
      </c>
      <c r="J1656" s="450" t="s">
        <v>989</v>
      </c>
      <c r="K1656" s="538">
        <v>4</v>
      </c>
      <c r="L1656" s="539">
        <v>8</v>
      </c>
      <c r="M1656" s="448">
        <v>27946.67</v>
      </c>
      <c r="N1656" s="538"/>
      <c r="O1656" s="539"/>
      <c r="P1656" s="449">
        <v>0</v>
      </c>
    </row>
    <row r="1657" spans="1:16" ht="33.75" x14ac:dyDescent="0.2">
      <c r="A1657" s="446" t="s">
        <v>3130</v>
      </c>
      <c r="B1657" s="451" t="s">
        <v>3136</v>
      </c>
      <c r="C1657" s="447" t="s">
        <v>111</v>
      </c>
      <c r="D1657" s="452" t="s">
        <v>4331</v>
      </c>
      <c r="E1657" s="453">
        <v>6600</v>
      </c>
      <c r="F1657" s="636" t="s">
        <v>4329</v>
      </c>
      <c r="G1657" s="454" t="s">
        <v>4330</v>
      </c>
      <c r="H1657" s="450" t="s">
        <v>3140</v>
      </c>
      <c r="I1657" s="450" t="s">
        <v>3191</v>
      </c>
      <c r="J1657" s="450" t="s">
        <v>989</v>
      </c>
      <c r="K1657" s="538">
        <v>2</v>
      </c>
      <c r="L1657" s="539">
        <v>4</v>
      </c>
      <c r="M1657" s="448">
        <v>27420.059999999998</v>
      </c>
      <c r="N1657" s="538">
        <v>4</v>
      </c>
      <c r="O1657" s="539">
        <v>6</v>
      </c>
      <c r="P1657" s="449">
        <v>39283.75</v>
      </c>
    </row>
    <row r="1658" spans="1:16" ht="22.5" x14ac:dyDescent="0.2">
      <c r="A1658" s="446" t="s">
        <v>3130</v>
      </c>
      <c r="B1658" s="451" t="s">
        <v>3136</v>
      </c>
      <c r="C1658" s="447" t="s">
        <v>111</v>
      </c>
      <c r="D1658" s="452" t="s">
        <v>4332</v>
      </c>
      <c r="E1658" s="453">
        <v>10000</v>
      </c>
      <c r="F1658" s="447">
        <v>40355393</v>
      </c>
      <c r="G1658" s="452" t="s">
        <v>4333</v>
      </c>
      <c r="H1658" s="450" t="s">
        <v>712</v>
      </c>
      <c r="I1658" s="450" t="s">
        <v>3144</v>
      </c>
      <c r="J1658" s="450" t="s">
        <v>712</v>
      </c>
      <c r="K1658" s="538">
        <v>2</v>
      </c>
      <c r="L1658" s="539">
        <v>4</v>
      </c>
      <c r="M1658" s="448">
        <v>37072.22</v>
      </c>
      <c r="N1658" s="538"/>
      <c r="O1658" s="539"/>
      <c r="P1658" s="449">
        <v>0</v>
      </c>
    </row>
    <row r="1659" spans="1:16" x14ac:dyDescent="0.2">
      <c r="A1659" s="446" t="s">
        <v>3130</v>
      </c>
      <c r="B1659" s="451" t="s">
        <v>3136</v>
      </c>
      <c r="C1659" s="447" t="s">
        <v>111</v>
      </c>
      <c r="D1659" s="452" t="s">
        <v>4038</v>
      </c>
      <c r="E1659" s="453">
        <v>10000</v>
      </c>
      <c r="F1659" s="447">
        <v>40694756</v>
      </c>
      <c r="G1659" s="452" t="s">
        <v>4334</v>
      </c>
      <c r="H1659" s="450" t="s">
        <v>712</v>
      </c>
      <c r="I1659" s="450" t="s">
        <v>3144</v>
      </c>
      <c r="J1659" s="450" t="s">
        <v>712</v>
      </c>
      <c r="K1659" s="538">
        <v>0</v>
      </c>
      <c r="L1659" s="539">
        <v>0</v>
      </c>
      <c r="M1659" s="448">
        <v>4361.1099999999997</v>
      </c>
      <c r="N1659" s="538"/>
      <c r="O1659" s="539"/>
      <c r="P1659" s="449">
        <v>0</v>
      </c>
    </row>
    <row r="1660" spans="1:16" x14ac:dyDescent="0.2">
      <c r="A1660" s="446" t="s">
        <v>3130</v>
      </c>
      <c r="B1660" s="451" t="s">
        <v>3436</v>
      </c>
      <c r="C1660" s="447" t="s">
        <v>111</v>
      </c>
      <c r="D1660" s="452" t="s">
        <v>4335</v>
      </c>
      <c r="E1660" s="453">
        <v>3100</v>
      </c>
      <c r="F1660" s="636" t="s">
        <v>4336</v>
      </c>
      <c r="G1660" s="454" t="s">
        <v>4337</v>
      </c>
      <c r="H1660" s="455" t="s">
        <v>3262</v>
      </c>
      <c r="I1660" s="450" t="s">
        <v>3144</v>
      </c>
      <c r="J1660" s="455" t="s">
        <v>3262</v>
      </c>
      <c r="K1660" s="538"/>
      <c r="L1660" s="539"/>
      <c r="M1660" s="448">
        <v>0</v>
      </c>
      <c r="N1660" s="538">
        <v>4</v>
      </c>
      <c r="O1660" s="539">
        <v>6</v>
      </c>
      <c r="P1660" s="449">
        <v>18600</v>
      </c>
    </row>
    <row r="1661" spans="1:16" ht="56.25" x14ac:dyDescent="0.2">
      <c r="A1661" s="446" t="s">
        <v>3130</v>
      </c>
      <c r="B1661" s="447" t="s">
        <v>2056</v>
      </c>
      <c r="C1661" s="447" t="s">
        <v>111</v>
      </c>
      <c r="D1661" s="450" t="s">
        <v>3882</v>
      </c>
      <c r="E1661" s="458">
        <v>2500</v>
      </c>
      <c r="F1661" s="636" t="s">
        <v>4338</v>
      </c>
      <c r="G1661" s="450" t="s">
        <v>4339</v>
      </c>
      <c r="H1661" s="450" t="s">
        <v>871</v>
      </c>
      <c r="I1661" s="450" t="s">
        <v>718</v>
      </c>
      <c r="J1661" s="450" t="s">
        <v>871</v>
      </c>
      <c r="K1661" s="538">
        <v>4</v>
      </c>
      <c r="L1661" s="539">
        <v>12</v>
      </c>
      <c r="M1661" s="448">
        <v>30169.799999999996</v>
      </c>
      <c r="N1661" s="538">
        <v>4</v>
      </c>
      <c r="O1661" s="539">
        <v>6</v>
      </c>
      <c r="P1661" s="449">
        <v>15000</v>
      </c>
    </row>
    <row r="1662" spans="1:16" x14ac:dyDescent="0.2">
      <c r="A1662" s="446" t="s">
        <v>3130</v>
      </c>
      <c r="B1662" s="451" t="s">
        <v>3174</v>
      </c>
      <c r="C1662" s="447" t="s">
        <v>111</v>
      </c>
      <c r="D1662" s="452" t="s">
        <v>3823</v>
      </c>
      <c r="E1662" s="453">
        <v>2300</v>
      </c>
      <c r="F1662" s="636" t="s">
        <v>4340</v>
      </c>
      <c r="G1662" s="454" t="s">
        <v>4341</v>
      </c>
      <c r="H1662" s="455" t="s">
        <v>3826</v>
      </c>
      <c r="I1662" s="450" t="s">
        <v>3827</v>
      </c>
      <c r="J1662" s="455" t="s">
        <v>3826</v>
      </c>
      <c r="K1662" s="538"/>
      <c r="L1662" s="539"/>
      <c r="M1662" s="448">
        <v>0</v>
      </c>
      <c r="N1662" s="538">
        <v>4</v>
      </c>
      <c r="O1662" s="539">
        <v>6</v>
      </c>
      <c r="P1662" s="449">
        <v>13800</v>
      </c>
    </row>
    <row r="1663" spans="1:16" ht="22.5" x14ac:dyDescent="0.2">
      <c r="A1663" s="446" t="s">
        <v>3130</v>
      </c>
      <c r="B1663" s="447" t="s">
        <v>3136</v>
      </c>
      <c r="C1663" s="447" t="s">
        <v>111</v>
      </c>
      <c r="D1663" s="450" t="s">
        <v>4342</v>
      </c>
      <c r="E1663" s="458">
        <v>8000</v>
      </c>
      <c r="F1663" s="636" t="s">
        <v>4343</v>
      </c>
      <c r="G1663" s="450" t="s">
        <v>4344</v>
      </c>
      <c r="H1663" s="450" t="s">
        <v>3272</v>
      </c>
      <c r="I1663" s="450" t="s">
        <v>3144</v>
      </c>
      <c r="J1663" s="450" t="s">
        <v>3272</v>
      </c>
      <c r="K1663" s="538">
        <v>4</v>
      </c>
      <c r="L1663" s="539">
        <v>11</v>
      </c>
      <c r="M1663" s="448">
        <v>88216.66</v>
      </c>
      <c r="N1663" s="538"/>
      <c r="O1663" s="539"/>
      <c r="P1663" s="449">
        <v>0</v>
      </c>
    </row>
    <row r="1664" spans="1:16" ht="33.75" x14ac:dyDescent="0.2">
      <c r="A1664" s="446" t="s">
        <v>3130</v>
      </c>
      <c r="B1664" s="451" t="s">
        <v>3136</v>
      </c>
      <c r="C1664" s="447" t="s">
        <v>111</v>
      </c>
      <c r="D1664" s="452" t="s">
        <v>4345</v>
      </c>
      <c r="E1664" s="453">
        <v>10000</v>
      </c>
      <c r="F1664" s="636" t="s">
        <v>4343</v>
      </c>
      <c r="G1664" s="454" t="s">
        <v>4344</v>
      </c>
      <c r="H1664" s="450" t="s">
        <v>3272</v>
      </c>
      <c r="I1664" s="450" t="s">
        <v>3144</v>
      </c>
      <c r="J1664" s="450" t="s">
        <v>3272</v>
      </c>
      <c r="K1664" s="538">
        <v>1</v>
      </c>
      <c r="L1664" s="539">
        <v>1</v>
      </c>
      <c r="M1664" s="448">
        <v>13666.62999999999</v>
      </c>
      <c r="N1664" s="538">
        <v>5</v>
      </c>
      <c r="O1664" s="539">
        <v>6</v>
      </c>
      <c r="P1664" s="449">
        <v>59999.99</v>
      </c>
    </row>
    <row r="1665" spans="1:16" ht="22.5" x14ac:dyDescent="0.2">
      <c r="A1665" s="446" t="s">
        <v>3130</v>
      </c>
      <c r="B1665" s="447" t="s">
        <v>2056</v>
      </c>
      <c r="C1665" s="447" t="s">
        <v>111</v>
      </c>
      <c r="D1665" s="450" t="s">
        <v>4346</v>
      </c>
      <c r="E1665" s="458">
        <v>7000</v>
      </c>
      <c r="F1665" s="636" t="s">
        <v>4347</v>
      </c>
      <c r="G1665" s="450" t="s">
        <v>4348</v>
      </c>
      <c r="H1665" s="450" t="s">
        <v>3134</v>
      </c>
      <c r="I1665" s="450" t="s">
        <v>3144</v>
      </c>
      <c r="J1665" s="450" t="s">
        <v>3134</v>
      </c>
      <c r="K1665" s="538">
        <v>4</v>
      </c>
      <c r="L1665" s="539">
        <v>12</v>
      </c>
      <c r="M1665" s="448">
        <v>84236.81</v>
      </c>
      <c r="N1665" s="538">
        <v>4</v>
      </c>
      <c r="O1665" s="539">
        <v>6</v>
      </c>
      <c r="P1665" s="449">
        <v>41989.31</v>
      </c>
    </row>
    <row r="1666" spans="1:16" ht="33.75" x14ac:dyDescent="0.2">
      <c r="A1666" s="446" t="s">
        <v>3130</v>
      </c>
      <c r="B1666" s="447" t="s">
        <v>3136</v>
      </c>
      <c r="C1666" s="447" t="s">
        <v>111</v>
      </c>
      <c r="D1666" s="450" t="s">
        <v>3597</v>
      </c>
      <c r="E1666" s="458">
        <v>8000</v>
      </c>
      <c r="F1666" s="636" t="s">
        <v>4349</v>
      </c>
      <c r="G1666" s="450" t="s">
        <v>4350</v>
      </c>
      <c r="H1666" s="450" t="s">
        <v>712</v>
      </c>
      <c r="I1666" s="450" t="s">
        <v>3144</v>
      </c>
      <c r="J1666" s="450" t="s">
        <v>712</v>
      </c>
      <c r="K1666" s="538">
        <v>4</v>
      </c>
      <c r="L1666" s="539">
        <v>8</v>
      </c>
      <c r="M1666" s="448">
        <v>61393.89</v>
      </c>
      <c r="N1666" s="538"/>
      <c r="O1666" s="539"/>
      <c r="P1666" s="449">
        <v>0</v>
      </c>
    </row>
    <row r="1667" spans="1:16" x14ac:dyDescent="0.2">
      <c r="A1667" s="446" t="s">
        <v>3130</v>
      </c>
      <c r="B1667" s="451" t="s">
        <v>3136</v>
      </c>
      <c r="C1667" s="447" t="s">
        <v>111</v>
      </c>
      <c r="D1667" s="452" t="s">
        <v>3600</v>
      </c>
      <c r="E1667" s="453">
        <v>10000</v>
      </c>
      <c r="F1667" s="636" t="s">
        <v>4349</v>
      </c>
      <c r="G1667" s="454" t="s">
        <v>4350</v>
      </c>
      <c r="H1667" s="450" t="s">
        <v>712</v>
      </c>
      <c r="I1667" s="450" t="s">
        <v>3144</v>
      </c>
      <c r="J1667" s="450" t="s">
        <v>712</v>
      </c>
      <c r="K1667" s="538">
        <v>2</v>
      </c>
      <c r="L1667" s="539">
        <v>4</v>
      </c>
      <c r="M1667" s="448">
        <v>38581.979999999996</v>
      </c>
      <c r="N1667" s="538">
        <v>4</v>
      </c>
      <c r="O1667" s="539">
        <v>6</v>
      </c>
      <c r="P1667" s="449">
        <v>58690.29</v>
      </c>
    </row>
    <row r="1668" spans="1:16" ht="33.75" x14ac:dyDescent="0.2">
      <c r="A1668" s="446" t="s">
        <v>3130</v>
      </c>
      <c r="B1668" s="447" t="s">
        <v>3136</v>
      </c>
      <c r="C1668" s="447" t="s">
        <v>111</v>
      </c>
      <c r="D1668" s="450" t="s">
        <v>3646</v>
      </c>
      <c r="E1668" s="458">
        <v>10000</v>
      </c>
      <c r="F1668" s="636" t="s">
        <v>2803</v>
      </c>
      <c r="G1668" s="450" t="s">
        <v>4351</v>
      </c>
      <c r="H1668" s="450" t="s">
        <v>3134</v>
      </c>
      <c r="I1668" s="450" t="s">
        <v>3144</v>
      </c>
      <c r="J1668" s="450" t="s">
        <v>3134</v>
      </c>
      <c r="K1668" s="538">
        <v>1</v>
      </c>
      <c r="L1668" s="539">
        <v>2</v>
      </c>
      <c r="M1668" s="448">
        <v>17666.669999999998</v>
      </c>
      <c r="N1668" s="538"/>
      <c r="O1668" s="539"/>
      <c r="P1668" s="449">
        <v>0</v>
      </c>
    </row>
    <row r="1669" spans="1:16" ht="33.75" x14ac:dyDescent="0.2">
      <c r="A1669" s="446" t="s">
        <v>3130</v>
      </c>
      <c r="B1669" s="447" t="s">
        <v>3136</v>
      </c>
      <c r="C1669" s="447" t="s">
        <v>111</v>
      </c>
      <c r="D1669" s="450" t="s">
        <v>4352</v>
      </c>
      <c r="E1669" s="458">
        <v>7000</v>
      </c>
      <c r="F1669" s="636" t="s">
        <v>4353</v>
      </c>
      <c r="G1669" s="450" t="s">
        <v>4354</v>
      </c>
      <c r="H1669" s="450" t="s">
        <v>857</v>
      </c>
      <c r="I1669" s="450" t="s">
        <v>3191</v>
      </c>
      <c r="J1669" s="450" t="s">
        <v>857</v>
      </c>
      <c r="K1669" s="538">
        <v>4</v>
      </c>
      <c r="L1669" s="539">
        <v>9</v>
      </c>
      <c r="M1669" s="448">
        <v>63214.44</v>
      </c>
      <c r="N1669" s="538"/>
      <c r="O1669" s="539"/>
      <c r="P1669" s="449">
        <v>0</v>
      </c>
    </row>
    <row r="1670" spans="1:16" ht="56.25" x14ac:dyDescent="0.2">
      <c r="A1670" s="446" t="s">
        <v>3130</v>
      </c>
      <c r="B1670" s="451" t="s">
        <v>3136</v>
      </c>
      <c r="C1670" s="447" t="s">
        <v>111</v>
      </c>
      <c r="D1670" s="452" t="s">
        <v>4355</v>
      </c>
      <c r="E1670" s="453">
        <v>8000</v>
      </c>
      <c r="F1670" s="636" t="s">
        <v>4353</v>
      </c>
      <c r="G1670" s="454" t="s">
        <v>4354</v>
      </c>
      <c r="H1670" s="450" t="s">
        <v>857</v>
      </c>
      <c r="I1670" s="450" t="s">
        <v>3191</v>
      </c>
      <c r="J1670" s="450" t="s">
        <v>857</v>
      </c>
      <c r="K1670" s="538">
        <v>1</v>
      </c>
      <c r="L1670" s="539">
        <v>3</v>
      </c>
      <c r="M1670" s="448">
        <v>25828.36</v>
      </c>
      <c r="N1670" s="538">
        <v>4</v>
      </c>
      <c r="O1670" s="539">
        <v>6</v>
      </c>
      <c r="P1670" s="449">
        <v>47908.89</v>
      </c>
    </row>
    <row r="1671" spans="1:16" ht="33.75" x14ac:dyDescent="0.2">
      <c r="A1671" s="446" t="s">
        <v>3130</v>
      </c>
      <c r="B1671" s="447" t="s">
        <v>2056</v>
      </c>
      <c r="C1671" s="447" t="s">
        <v>111</v>
      </c>
      <c r="D1671" s="450" t="s">
        <v>3469</v>
      </c>
      <c r="E1671" s="458">
        <v>12000</v>
      </c>
      <c r="F1671" s="636" t="s">
        <v>3118</v>
      </c>
      <c r="G1671" s="450" t="s">
        <v>4356</v>
      </c>
      <c r="H1671" s="450" t="s">
        <v>3134</v>
      </c>
      <c r="I1671" s="450" t="s">
        <v>3144</v>
      </c>
      <c r="J1671" s="450" t="s">
        <v>3134</v>
      </c>
      <c r="K1671" s="538">
        <v>1</v>
      </c>
      <c r="L1671" s="539">
        <v>3</v>
      </c>
      <c r="M1671" s="448">
        <v>41660</v>
      </c>
      <c r="N1671" s="538"/>
      <c r="O1671" s="539"/>
      <c r="P1671" s="449">
        <v>0</v>
      </c>
    </row>
    <row r="1672" spans="1:16" ht="22.5" x14ac:dyDescent="0.2">
      <c r="A1672" s="446" t="s">
        <v>3130</v>
      </c>
      <c r="B1672" s="451" t="s">
        <v>2056</v>
      </c>
      <c r="C1672" s="447" t="s">
        <v>111</v>
      </c>
      <c r="D1672" s="452" t="s">
        <v>3145</v>
      </c>
      <c r="E1672" s="453">
        <v>2000</v>
      </c>
      <c r="F1672" s="636" t="s">
        <v>4357</v>
      </c>
      <c r="G1672" s="454" t="s">
        <v>4358</v>
      </c>
      <c r="H1672" s="450" t="s">
        <v>3140</v>
      </c>
      <c r="I1672" s="450" t="s">
        <v>4359</v>
      </c>
      <c r="J1672" s="455" t="s">
        <v>989</v>
      </c>
      <c r="K1672" s="538"/>
      <c r="L1672" s="539"/>
      <c r="M1672" s="448">
        <v>0</v>
      </c>
      <c r="N1672" s="538">
        <v>4</v>
      </c>
      <c r="O1672" s="539">
        <v>6</v>
      </c>
      <c r="P1672" s="449">
        <v>11951.25</v>
      </c>
    </row>
    <row r="1673" spans="1:16" ht="78.75" x14ac:dyDescent="0.2">
      <c r="A1673" s="446" t="s">
        <v>3130</v>
      </c>
      <c r="B1673" s="447" t="s">
        <v>3136</v>
      </c>
      <c r="C1673" s="447" t="s">
        <v>111</v>
      </c>
      <c r="D1673" s="450" t="s">
        <v>4360</v>
      </c>
      <c r="E1673" s="458">
        <v>10000</v>
      </c>
      <c r="F1673" s="636" t="s">
        <v>4361</v>
      </c>
      <c r="G1673" s="450" t="s">
        <v>4362</v>
      </c>
      <c r="H1673" s="450" t="s">
        <v>3134</v>
      </c>
      <c r="I1673" s="450" t="s">
        <v>3144</v>
      </c>
      <c r="J1673" s="450" t="s">
        <v>3134</v>
      </c>
      <c r="K1673" s="538">
        <v>4</v>
      </c>
      <c r="L1673" s="539">
        <v>12</v>
      </c>
      <c r="M1673" s="448">
        <v>119841.66</v>
      </c>
      <c r="N1673" s="538">
        <v>4</v>
      </c>
      <c r="O1673" s="539">
        <v>6</v>
      </c>
      <c r="P1673" s="449">
        <v>59859.03</v>
      </c>
    </row>
    <row r="1674" spans="1:16" ht="45" x14ac:dyDescent="0.2">
      <c r="A1674" s="446" t="s">
        <v>3130</v>
      </c>
      <c r="B1674" s="447" t="s">
        <v>2056</v>
      </c>
      <c r="C1674" s="447" t="s">
        <v>111</v>
      </c>
      <c r="D1674" s="450" t="s">
        <v>4363</v>
      </c>
      <c r="E1674" s="458">
        <v>5500</v>
      </c>
      <c r="F1674" s="636" t="s">
        <v>4364</v>
      </c>
      <c r="G1674" s="450" t="s">
        <v>4365</v>
      </c>
      <c r="H1674" s="450" t="s">
        <v>3134</v>
      </c>
      <c r="I1674" s="450" t="s">
        <v>3144</v>
      </c>
      <c r="J1674" s="450" t="s">
        <v>3134</v>
      </c>
      <c r="K1674" s="538">
        <v>4</v>
      </c>
      <c r="L1674" s="539">
        <v>12</v>
      </c>
      <c r="M1674" s="448">
        <v>66286.64</v>
      </c>
      <c r="N1674" s="538">
        <v>4</v>
      </c>
      <c r="O1674" s="539">
        <v>6</v>
      </c>
      <c r="P1674" s="449">
        <v>32847.22</v>
      </c>
    </row>
    <row r="1675" spans="1:16" ht="33.75" x14ac:dyDescent="0.2">
      <c r="A1675" s="446" t="s">
        <v>3130</v>
      </c>
      <c r="B1675" s="447" t="s">
        <v>3136</v>
      </c>
      <c r="C1675" s="447" t="s">
        <v>111</v>
      </c>
      <c r="D1675" s="450" t="s">
        <v>3923</v>
      </c>
      <c r="E1675" s="458">
        <v>7000</v>
      </c>
      <c r="F1675" s="636" t="s">
        <v>4366</v>
      </c>
      <c r="G1675" s="450" t="s">
        <v>4367</v>
      </c>
      <c r="H1675" s="450" t="s">
        <v>3211</v>
      </c>
      <c r="I1675" s="450" t="s">
        <v>3144</v>
      </c>
      <c r="J1675" s="450" t="s">
        <v>3211</v>
      </c>
      <c r="K1675" s="538">
        <v>4</v>
      </c>
      <c r="L1675" s="539">
        <v>12</v>
      </c>
      <c r="M1675" s="448">
        <v>83746.89</v>
      </c>
      <c r="N1675" s="538">
        <v>4</v>
      </c>
      <c r="O1675" s="539">
        <v>6</v>
      </c>
      <c r="P1675" s="449">
        <v>42000</v>
      </c>
    </row>
    <row r="1676" spans="1:16" ht="22.5" x14ac:dyDescent="0.2">
      <c r="A1676" s="446" t="s">
        <v>3130</v>
      </c>
      <c r="B1676" s="447" t="s">
        <v>3136</v>
      </c>
      <c r="C1676" s="447" t="s">
        <v>111</v>
      </c>
      <c r="D1676" s="450" t="s">
        <v>4368</v>
      </c>
      <c r="E1676" s="458">
        <v>10000</v>
      </c>
      <c r="F1676" s="636" t="s">
        <v>4369</v>
      </c>
      <c r="G1676" s="450" t="s">
        <v>4370</v>
      </c>
      <c r="H1676" s="450" t="s">
        <v>3134</v>
      </c>
      <c r="I1676" s="450" t="s">
        <v>2860</v>
      </c>
      <c r="J1676" s="450" t="s">
        <v>3134</v>
      </c>
      <c r="K1676" s="538">
        <v>4</v>
      </c>
      <c r="L1676" s="539">
        <v>12</v>
      </c>
      <c r="M1676" s="448">
        <v>119918.76</v>
      </c>
      <c r="N1676" s="538">
        <v>4</v>
      </c>
      <c r="O1676" s="539">
        <v>6</v>
      </c>
      <c r="P1676" s="449">
        <v>59577.09</v>
      </c>
    </row>
    <row r="1677" spans="1:16" ht="22.5" x14ac:dyDescent="0.2">
      <c r="A1677" s="446" t="s">
        <v>3130</v>
      </c>
      <c r="B1677" s="447" t="s">
        <v>3136</v>
      </c>
      <c r="C1677" s="447" t="s">
        <v>111</v>
      </c>
      <c r="D1677" s="450" t="s">
        <v>4371</v>
      </c>
      <c r="E1677" s="458">
        <v>4500</v>
      </c>
      <c r="F1677" s="636" t="s">
        <v>4372</v>
      </c>
      <c r="G1677" s="450" t="s">
        <v>4373</v>
      </c>
      <c r="H1677" s="450" t="s">
        <v>3538</v>
      </c>
      <c r="I1677" s="450" t="s">
        <v>3144</v>
      </c>
      <c r="J1677" s="450" t="s">
        <v>3538</v>
      </c>
      <c r="K1677" s="538">
        <v>3</v>
      </c>
      <c r="L1677" s="539">
        <v>6</v>
      </c>
      <c r="M1677" s="448">
        <v>26658.750000000004</v>
      </c>
      <c r="N1677" s="538"/>
      <c r="O1677" s="539"/>
      <c r="P1677" s="449">
        <v>0</v>
      </c>
    </row>
    <row r="1678" spans="1:16" x14ac:dyDescent="0.2">
      <c r="A1678" s="446" t="s">
        <v>3130</v>
      </c>
      <c r="B1678" s="456" t="s">
        <v>3174</v>
      </c>
      <c r="C1678" s="447" t="s">
        <v>111</v>
      </c>
      <c r="D1678" s="452" t="s">
        <v>3823</v>
      </c>
      <c r="E1678" s="453">
        <v>3500</v>
      </c>
      <c r="F1678" s="636" t="s">
        <v>4374</v>
      </c>
      <c r="G1678" s="454" t="s">
        <v>4375</v>
      </c>
      <c r="H1678" s="455" t="s">
        <v>3826</v>
      </c>
      <c r="I1678" s="455" t="s">
        <v>726</v>
      </c>
      <c r="J1678" s="455" t="s">
        <v>3826</v>
      </c>
      <c r="K1678" s="538">
        <v>1</v>
      </c>
      <c r="L1678" s="539">
        <v>1</v>
      </c>
      <c r="M1678" s="448">
        <v>3850.01</v>
      </c>
      <c r="N1678" s="538">
        <v>4</v>
      </c>
      <c r="O1678" s="539">
        <v>6</v>
      </c>
      <c r="P1678" s="449">
        <v>20999.510000000002</v>
      </c>
    </row>
    <row r="1679" spans="1:16" ht="33.75" x14ac:dyDescent="0.2">
      <c r="A1679" s="446" t="s">
        <v>3130</v>
      </c>
      <c r="B1679" s="456" t="s">
        <v>3174</v>
      </c>
      <c r="C1679" s="447" t="s">
        <v>111</v>
      </c>
      <c r="D1679" s="452" t="s">
        <v>4376</v>
      </c>
      <c r="E1679" s="453">
        <v>11000</v>
      </c>
      <c r="F1679" s="636" t="s">
        <v>4377</v>
      </c>
      <c r="G1679" s="454" t="s">
        <v>4378</v>
      </c>
      <c r="H1679" s="455"/>
      <c r="I1679" s="455"/>
      <c r="J1679" s="455"/>
      <c r="K1679" s="538">
        <v>1</v>
      </c>
      <c r="L1679" s="539">
        <v>2</v>
      </c>
      <c r="M1679" s="448">
        <v>22000</v>
      </c>
      <c r="N1679" s="538">
        <v>1</v>
      </c>
      <c r="O1679" s="539">
        <v>6</v>
      </c>
      <c r="P1679" s="449">
        <v>66000</v>
      </c>
    </row>
    <row r="1680" spans="1:16" ht="33.75" x14ac:dyDescent="0.2">
      <c r="A1680" s="446" t="s">
        <v>3130</v>
      </c>
      <c r="B1680" s="456" t="s">
        <v>3174</v>
      </c>
      <c r="C1680" s="447" t="s">
        <v>111</v>
      </c>
      <c r="D1680" s="452" t="s">
        <v>4379</v>
      </c>
      <c r="E1680" s="453">
        <v>10000</v>
      </c>
      <c r="F1680" s="636" t="s">
        <v>4380</v>
      </c>
      <c r="G1680" s="454" t="s">
        <v>4381</v>
      </c>
      <c r="H1680" s="455" t="s">
        <v>3134</v>
      </c>
      <c r="I1680" s="450" t="s">
        <v>3144</v>
      </c>
      <c r="J1680" s="455" t="s">
        <v>3134</v>
      </c>
      <c r="K1680" s="538">
        <v>1</v>
      </c>
      <c r="L1680" s="539">
        <v>3</v>
      </c>
      <c r="M1680" s="448">
        <v>19999.989999999998</v>
      </c>
      <c r="N1680" s="538">
        <v>4</v>
      </c>
      <c r="O1680" s="539">
        <v>6</v>
      </c>
      <c r="P1680" s="449">
        <v>67000</v>
      </c>
    </row>
    <row r="1681" spans="1:16" ht="22.5" x14ac:dyDescent="0.2">
      <c r="A1681" s="446" t="s">
        <v>3130</v>
      </c>
      <c r="B1681" s="447" t="s">
        <v>3136</v>
      </c>
      <c r="C1681" s="447" t="s">
        <v>111</v>
      </c>
      <c r="D1681" s="450" t="s">
        <v>3410</v>
      </c>
      <c r="E1681" s="458">
        <v>12000</v>
      </c>
      <c r="F1681" s="636" t="s">
        <v>3120</v>
      </c>
      <c r="G1681" s="450" t="s">
        <v>4382</v>
      </c>
      <c r="H1681" s="450" t="s">
        <v>3413</v>
      </c>
      <c r="I1681" s="450" t="s">
        <v>3144</v>
      </c>
      <c r="J1681" s="450" t="s">
        <v>3413</v>
      </c>
      <c r="K1681" s="538">
        <v>1</v>
      </c>
      <c r="L1681" s="539">
        <v>3</v>
      </c>
      <c r="M1681" s="448">
        <v>35079.17</v>
      </c>
      <c r="N1681" s="538"/>
      <c r="O1681" s="539"/>
      <c r="P1681" s="449">
        <v>0</v>
      </c>
    </row>
    <row r="1682" spans="1:16" ht="33.75" x14ac:dyDescent="0.2">
      <c r="A1682" s="446" t="s">
        <v>3130</v>
      </c>
      <c r="B1682" s="447" t="s">
        <v>3136</v>
      </c>
      <c r="C1682" s="447" t="s">
        <v>111</v>
      </c>
      <c r="D1682" s="450" t="s">
        <v>3597</v>
      </c>
      <c r="E1682" s="458">
        <v>8000</v>
      </c>
      <c r="F1682" s="636" t="s">
        <v>4383</v>
      </c>
      <c r="G1682" s="450" t="s">
        <v>4384</v>
      </c>
      <c r="H1682" s="450" t="s">
        <v>712</v>
      </c>
      <c r="I1682" s="450" t="s">
        <v>3144</v>
      </c>
      <c r="J1682" s="450" t="s">
        <v>712</v>
      </c>
      <c r="K1682" s="538">
        <v>4</v>
      </c>
      <c r="L1682" s="539">
        <v>12</v>
      </c>
      <c r="M1682" s="448">
        <v>96199.44</v>
      </c>
      <c r="N1682" s="538">
        <v>4</v>
      </c>
      <c r="O1682" s="539">
        <v>6</v>
      </c>
      <c r="P1682" s="449">
        <v>48000</v>
      </c>
    </row>
    <row r="1683" spans="1:16" ht="22.5" x14ac:dyDescent="0.2">
      <c r="A1683" s="446" t="s">
        <v>3130</v>
      </c>
      <c r="B1683" s="447" t="s">
        <v>3136</v>
      </c>
      <c r="C1683" s="447" t="s">
        <v>111</v>
      </c>
      <c r="D1683" s="450" t="s">
        <v>3273</v>
      </c>
      <c r="E1683" s="458">
        <v>10000</v>
      </c>
      <c r="F1683" s="636" t="s">
        <v>4385</v>
      </c>
      <c r="G1683" s="450" t="s">
        <v>4386</v>
      </c>
      <c r="H1683" s="450" t="s">
        <v>3134</v>
      </c>
      <c r="I1683" s="450" t="s">
        <v>3144</v>
      </c>
      <c r="J1683" s="450" t="s">
        <v>3134</v>
      </c>
      <c r="K1683" s="538">
        <v>4</v>
      </c>
      <c r="L1683" s="539">
        <v>12</v>
      </c>
      <c r="M1683" s="448">
        <v>119465.97</v>
      </c>
      <c r="N1683" s="538">
        <v>4</v>
      </c>
      <c r="O1683" s="539">
        <v>6</v>
      </c>
      <c r="P1683" s="449">
        <v>59926.39</v>
      </c>
    </row>
    <row r="1684" spans="1:16" ht="22.5" x14ac:dyDescent="0.2">
      <c r="A1684" s="446" t="s">
        <v>3130</v>
      </c>
      <c r="B1684" s="447" t="s">
        <v>2056</v>
      </c>
      <c r="C1684" s="447" t="s">
        <v>111</v>
      </c>
      <c r="D1684" s="450" t="s">
        <v>3273</v>
      </c>
      <c r="E1684" s="458">
        <v>10000</v>
      </c>
      <c r="F1684" s="636" t="s">
        <v>4387</v>
      </c>
      <c r="G1684" s="450" t="s">
        <v>4388</v>
      </c>
      <c r="H1684" s="450" t="s">
        <v>3134</v>
      </c>
      <c r="I1684" s="450" t="s">
        <v>3144</v>
      </c>
      <c r="J1684" s="450" t="s">
        <v>3134</v>
      </c>
      <c r="K1684" s="538">
        <v>1</v>
      </c>
      <c r="L1684" s="539">
        <v>3</v>
      </c>
      <c r="M1684" s="448">
        <v>29884.03</v>
      </c>
      <c r="N1684" s="538"/>
      <c r="O1684" s="539"/>
      <c r="P1684" s="449">
        <v>0</v>
      </c>
    </row>
    <row r="1685" spans="1:16" ht="22.5" x14ac:dyDescent="0.2">
      <c r="A1685" s="446" t="s">
        <v>3130</v>
      </c>
      <c r="B1685" s="447" t="s">
        <v>3136</v>
      </c>
      <c r="C1685" s="447" t="s">
        <v>111</v>
      </c>
      <c r="D1685" s="450" t="s">
        <v>4389</v>
      </c>
      <c r="E1685" s="458">
        <v>3500</v>
      </c>
      <c r="F1685" s="636" t="s">
        <v>4390</v>
      </c>
      <c r="G1685" s="450" t="s">
        <v>4391</v>
      </c>
      <c r="H1685" s="450" t="s">
        <v>3134</v>
      </c>
      <c r="I1685" s="450" t="s">
        <v>3203</v>
      </c>
      <c r="J1685" s="450" t="s">
        <v>3134</v>
      </c>
      <c r="K1685" s="538">
        <v>4</v>
      </c>
      <c r="L1685" s="539">
        <v>12</v>
      </c>
      <c r="M1685" s="448">
        <v>42281.279999999999</v>
      </c>
      <c r="N1685" s="538">
        <v>4</v>
      </c>
      <c r="O1685" s="539">
        <v>6</v>
      </c>
      <c r="P1685" s="449">
        <v>21000</v>
      </c>
    </row>
    <row r="1686" spans="1:16" x14ac:dyDescent="0.2">
      <c r="A1686" s="446" t="s">
        <v>3130</v>
      </c>
      <c r="B1686" s="447" t="s">
        <v>2056</v>
      </c>
      <c r="C1686" s="447" t="s">
        <v>111</v>
      </c>
      <c r="D1686" s="450" t="s">
        <v>4392</v>
      </c>
      <c r="E1686" s="458">
        <v>7500</v>
      </c>
      <c r="F1686" s="636" t="s">
        <v>4393</v>
      </c>
      <c r="G1686" s="450" t="s">
        <v>4394</v>
      </c>
      <c r="H1686" s="450" t="s">
        <v>3134</v>
      </c>
      <c r="I1686" s="450" t="s">
        <v>2860</v>
      </c>
      <c r="J1686" s="450" t="s">
        <v>3134</v>
      </c>
      <c r="K1686" s="538">
        <v>4</v>
      </c>
      <c r="L1686" s="539">
        <v>12</v>
      </c>
      <c r="M1686" s="448">
        <v>89898.439999999988</v>
      </c>
      <c r="N1686" s="538">
        <v>4</v>
      </c>
      <c r="O1686" s="539">
        <v>6</v>
      </c>
      <c r="P1686" s="449">
        <v>44948.44</v>
      </c>
    </row>
    <row r="1687" spans="1:16" ht="22.5" x14ac:dyDescent="0.2">
      <c r="A1687" s="446" t="s">
        <v>3130</v>
      </c>
      <c r="B1687" s="447" t="s">
        <v>2056</v>
      </c>
      <c r="C1687" s="447" t="s">
        <v>111</v>
      </c>
      <c r="D1687" s="450" t="s">
        <v>3188</v>
      </c>
      <c r="E1687" s="458">
        <v>3500</v>
      </c>
      <c r="F1687" s="636" t="s">
        <v>4395</v>
      </c>
      <c r="G1687" s="450" t="s">
        <v>4396</v>
      </c>
      <c r="H1687" s="450" t="s">
        <v>3134</v>
      </c>
      <c r="I1687" s="450" t="s">
        <v>3191</v>
      </c>
      <c r="J1687" s="450" t="s">
        <v>3134</v>
      </c>
      <c r="K1687" s="538">
        <v>4</v>
      </c>
      <c r="L1687" s="539">
        <v>12</v>
      </c>
      <c r="M1687" s="448">
        <v>42109.939999999995</v>
      </c>
      <c r="N1687" s="538">
        <v>1</v>
      </c>
      <c r="O1687" s="539">
        <v>2</v>
      </c>
      <c r="P1687" s="449">
        <v>6983.96</v>
      </c>
    </row>
    <row r="1688" spans="1:16" ht="22.5" x14ac:dyDescent="0.2">
      <c r="A1688" s="446" t="s">
        <v>3130</v>
      </c>
      <c r="B1688" s="447" t="s">
        <v>3136</v>
      </c>
      <c r="C1688" s="447" t="s">
        <v>111</v>
      </c>
      <c r="D1688" s="450" t="s">
        <v>3550</v>
      </c>
      <c r="E1688" s="458">
        <v>2700</v>
      </c>
      <c r="F1688" s="636" t="s">
        <v>4397</v>
      </c>
      <c r="G1688" s="450" t="s">
        <v>4398</v>
      </c>
      <c r="H1688" s="450" t="s">
        <v>3204</v>
      </c>
      <c r="I1688" s="450" t="s">
        <v>3203</v>
      </c>
      <c r="J1688" s="450" t="s">
        <v>3204</v>
      </c>
      <c r="K1688" s="538">
        <v>4</v>
      </c>
      <c r="L1688" s="539">
        <v>12</v>
      </c>
      <c r="M1688" s="448">
        <v>30854.270000000004</v>
      </c>
      <c r="N1688" s="538">
        <v>4</v>
      </c>
      <c r="O1688" s="539">
        <v>6</v>
      </c>
      <c r="P1688" s="449">
        <v>15881.25</v>
      </c>
    </row>
    <row r="1689" spans="1:16" ht="22.5" x14ac:dyDescent="0.2">
      <c r="A1689" s="446" t="s">
        <v>3130</v>
      </c>
      <c r="B1689" s="447" t="s">
        <v>3136</v>
      </c>
      <c r="C1689" s="447" t="s">
        <v>111</v>
      </c>
      <c r="D1689" s="450" t="s">
        <v>3222</v>
      </c>
      <c r="E1689" s="458">
        <v>10000</v>
      </c>
      <c r="F1689" s="636" t="s">
        <v>4399</v>
      </c>
      <c r="G1689" s="450" t="s">
        <v>4400</v>
      </c>
      <c r="H1689" s="450" t="s">
        <v>3134</v>
      </c>
      <c r="I1689" s="450" t="s">
        <v>3144</v>
      </c>
      <c r="J1689" s="450" t="s">
        <v>3134</v>
      </c>
      <c r="K1689" s="538">
        <v>4</v>
      </c>
      <c r="L1689" s="539">
        <v>12</v>
      </c>
      <c r="M1689" s="448">
        <v>128581.16</v>
      </c>
      <c r="N1689" s="538">
        <v>4</v>
      </c>
      <c r="O1689" s="539">
        <v>6</v>
      </c>
      <c r="P1689" s="449">
        <v>60000</v>
      </c>
    </row>
    <row r="1690" spans="1:16" ht="22.5" x14ac:dyDescent="0.2">
      <c r="A1690" s="446" t="s">
        <v>3130</v>
      </c>
      <c r="B1690" s="447" t="s">
        <v>2056</v>
      </c>
      <c r="C1690" s="447" t="s">
        <v>111</v>
      </c>
      <c r="D1690" s="450" t="s">
        <v>4401</v>
      </c>
      <c r="E1690" s="458">
        <v>3500</v>
      </c>
      <c r="F1690" s="636" t="s">
        <v>4402</v>
      </c>
      <c r="G1690" s="450" t="s">
        <v>4403</v>
      </c>
      <c r="H1690" s="450" t="s">
        <v>3134</v>
      </c>
      <c r="I1690" s="450" t="s">
        <v>3144</v>
      </c>
      <c r="J1690" s="450" t="s">
        <v>3134</v>
      </c>
      <c r="K1690" s="538">
        <v>4</v>
      </c>
      <c r="L1690" s="539">
        <v>12</v>
      </c>
      <c r="M1690" s="448">
        <v>42129.43</v>
      </c>
      <c r="N1690" s="538">
        <v>4</v>
      </c>
      <c r="O1690" s="539">
        <v>6</v>
      </c>
      <c r="P1690" s="449">
        <v>20719.03</v>
      </c>
    </row>
    <row r="1691" spans="1:16" ht="22.5" x14ac:dyDescent="0.2">
      <c r="A1691" s="446" t="s">
        <v>3130</v>
      </c>
      <c r="B1691" s="456" t="s">
        <v>2056</v>
      </c>
      <c r="C1691" s="447" t="s">
        <v>111</v>
      </c>
      <c r="D1691" s="452" t="s">
        <v>3624</v>
      </c>
      <c r="E1691" s="453">
        <v>3500</v>
      </c>
      <c r="F1691" s="636" t="s">
        <v>4404</v>
      </c>
      <c r="G1691" s="454" t="s">
        <v>4405</v>
      </c>
      <c r="H1691" s="455" t="s">
        <v>3134</v>
      </c>
      <c r="I1691" s="450" t="s">
        <v>3144</v>
      </c>
      <c r="J1691" s="455" t="s">
        <v>3134</v>
      </c>
      <c r="K1691" s="538">
        <v>2</v>
      </c>
      <c r="L1691" s="539">
        <v>5</v>
      </c>
      <c r="M1691" s="448">
        <v>16800</v>
      </c>
      <c r="N1691" s="538">
        <v>4</v>
      </c>
      <c r="O1691" s="539">
        <v>6</v>
      </c>
      <c r="P1691" s="449">
        <v>20959.169999999998</v>
      </c>
    </row>
    <row r="1692" spans="1:16" ht="22.5" x14ac:dyDescent="0.2">
      <c r="A1692" s="446" t="s">
        <v>3130</v>
      </c>
      <c r="B1692" s="447" t="s">
        <v>3136</v>
      </c>
      <c r="C1692" s="447" t="s">
        <v>111</v>
      </c>
      <c r="D1692" s="450" t="s">
        <v>4406</v>
      </c>
      <c r="E1692" s="458">
        <v>6500</v>
      </c>
      <c r="F1692" s="447" t="s">
        <v>4407</v>
      </c>
      <c r="G1692" s="450" t="s">
        <v>4408</v>
      </c>
      <c r="H1692" s="450" t="s">
        <v>3140</v>
      </c>
      <c r="I1692" s="450" t="s">
        <v>3144</v>
      </c>
      <c r="J1692" s="450" t="s">
        <v>3156</v>
      </c>
      <c r="K1692" s="538">
        <v>4</v>
      </c>
      <c r="L1692" s="539">
        <v>9</v>
      </c>
      <c r="M1692" s="448">
        <v>55983.33</v>
      </c>
      <c r="N1692" s="538"/>
      <c r="O1692" s="539"/>
      <c r="P1692" s="449">
        <v>0</v>
      </c>
    </row>
    <row r="1693" spans="1:16" ht="22.5" x14ac:dyDescent="0.2">
      <c r="A1693" s="446" t="s">
        <v>3130</v>
      </c>
      <c r="B1693" s="447" t="s">
        <v>2056</v>
      </c>
      <c r="C1693" s="447" t="s">
        <v>111</v>
      </c>
      <c r="D1693" s="450" t="s">
        <v>3725</v>
      </c>
      <c r="E1693" s="458">
        <v>3500</v>
      </c>
      <c r="F1693" s="447">
        <v>40369948</v>
      </c>
      <c r="G1693" s="452" t="s">
        <v>4409</v>
      </c>
      <c r="H1693" s="450" t="s">
        <v>3134</v>
      </c>
      <c r="I1693" s="450" t="s">
        <v>3144</v>
      </c>
      <c r="J1693" s="450" t="s">
        <v>3134</v>
      </c>
      <c r="K1693" s="538">
        <v>0</v>
      </c>
      <c r="L1693" s="539">
        <v>0</v>
      </c>
      <c r="M1693" s="448">
        <v>3295.83</v>
      </c>
      <c r="N1693" s="538"/>
      <c r="O1693" s="539"/>
      <c r="P1693" s="449">
        <v>0</v>
      </c>
    </row>
    <row r="1694" spans="1:16" ht="22.5" x14ac:dyDescent="0.2">
      <c r="A1694" s="446" t="s">
        <v>3130</v>
      </c>
      <c r="B1694" s="447" t="s">
        <v>3136</v>
      </c>
      <c r="C1694" s="447" t="s">
        <v>111</v>
      </c>
      <c r="D1694" s="450" t="s">
        <v>3216</v>
      </c>
      <c r="E1694" s="458">
        <v>10000</v>
      </c>
      <c r="F1694" s="447" t="s">
        <v>4410</v>
      </c>
      <c r="G1694" s="450" t="s">
        <v>4411</v>
      </c>
      <c r="H1694" s="450" t="s">
        <v>3134</v>
      </c>
      <c r="I1694" s="450" t="s">
        <v>3144</v>
      </c>
      <c r="J1694" s="450" t="s">
        <v>3134</v>
      </c>
      <c r="K1694" s="538">
        <v>3</v>
      </c>
      <c r="L1694" s="539">
        <v>7</v>
      </c>
      <c r="M1694" s="448">
        <v>62999.990000000005</v>
      </c>
      <c r="N1694" s="538">
        <v>4</v>
      </c>
      <c r="O1694" s="539">
        <v>6</v>
      </c>
      <c r="P1694" s="449">
        <v>60000</v>
      </c>
    </row>
    <row r="1695" spans="1:16" ht="33.75" x14ac:dyDescent="0.2">
      <c r="A1695" s="446" t="s">
        <v>3130</v>
      </c>
      <c r="B1695" s="447" t="s">
        <v>3136</v>
      </c>
      <c r="C1695" s="447" t="s">
        <v>111</v>
      </c>
      <c r="D1695" s="450" t="s">
        <v>4412</v>
      </c>
      <c r="E1695" s="458">
        <v>8000</v>
      </c>
      <c r="F1695" s="447" t="s">
        <v>4413</v>
      </c>
      <c r="G1695" s="450" t="s">
        <v>4414</v>
      </c>
      <c r="H1695" s="450" t="s">
        <v>3388</v>
      </c>
      <c r="I1695" s="450" t="s">
        <v>3144</v>
      </c>
      <c r="J1695" s="450" t="s">
        <v>3388</v>
      </c>
      <c r="K1695" s="538">
        <v>4</v>
      </c>
      <c r="L1695" s="539">
        <v>9</v>
      </c>
      <c r="M1695" s="448">
        <v>71766.67</v>
      </c>
      <c r="N1695" s="538"/>
      <c r="O1695" s="539"/>
      <c r="P1695" s="449">
        <v>0</v>
      </c>
    </row>
    <row r="1696" spans="1:16" ht="56.25" x14ac:dyDescent="0.2">
      <c r="A1696" s="446" t="s">
        <v>3130</v>
      </c>
      <c r="B1696" s="451" t="s">
        <v>3136</v>
      </c>
      <c r="C1696" s="447" t="s">
        <v>111</v>
      </c>
      <c r="D1696" s="452" t="s">
        <v>4415</v>
      </c>
      <c r="E1696" s="453">
        <v>10000</v>
      </c>
      <c r="F1696" s="447" t="s">
        <v>4413</v>
      </c>
      <c r="G1696" s="454" t="s">
        <v>4414</v>
      </c>
      <c r="H1696" s="450" t="s">
        <v>3388</v>
      </c>
      <c r="I1696" s="450" t="s">
        <v>3144</v>
      </c>
      <c r="J1696" s="450" t="s">
        <v>3388</v>
      </c>
      <c r="K1696" s="538">
        <v>2</v>
      </c>
      <c r="L1696" s="539">
        <v>3</v>
      </c>
      <c r="M1696" s="448">
        <v>34994.39</v>
      </c>
      <c r="N1696" s="538">
        <v>4</v>
      </c>
      <c r="O1696" s="539">
        <v>6</v>
      </c>
      <c r="P1696" s="449">
        <v>60000</v>
      </c>
    </row>
    <row r="1697" spans="1:16" ht="22.5" x14ac:dyDescent="0.2">
      <c r="A1697" s="446" t="s">
        <v>3130</v>
      </c>
      <c r="B1697" s="447" t="s">
        <v>2056</v>
      </c>
      <c r="C1697" s="447" t="s">
        <v>111</v>
      </c>
      <c r="D1697" s="450" t="s">
        <v>4416</v>
      </c>
      <c r="E1697" s="458">
        <v>7500</v>
      </c>
      <c r="F1697" s="447" t="s">
        <v>4417</v>
      </c>
      <c r="G1697" s="450" t="s">
        <v>4418</v>
      </c>
      <c r="H1697" s="450" t="s">
        <v>3134</v>
      </c>
      <c r="I1697" s="450" t="s">
        <v>2860</v>
      </c>
      <c r="J1697" s="450" t="s">
        <v>3134</v>
      </c>
      <c r="K1697" s="538">
        <v>4</v>
      </c>
      <c r="L1697" s="539">
        <v>12</v>
      </c>
      <c r="M1697" s="448">
        <v>89931.25</v>
      </c>
      <c r="N1697" s="538"/>
      <c r="O1697" s="539">
        <v>6</v>
      </c>
      <c r="P1697" s="449">
        <v>45000</v>
      </c>
    </row>
    <row r="1698" spans="1:16" ht="33.75" x14ac:dyDescent="0.2">
      <c r="A1698" s="446" t="s">
        <v>3130</v>
      </c>
      <c r="B1698" s="447" t="s">
        <v>3136</v>
      </c>
      <c r="C1698" s="447" t="s">
        <v>111</v>
      </c>
      <c r="D1698" s="450" t="s">
        <v>3619</v>
      </c>
      <c r="E1698" s="458">
        <v>10000</v>
      </c>
      <c r="F1698" s="447" t="s">
        <v>4419</v>
      </c>
      <c r="G1698" s="450" t="s">
        <v>4420</v>
      </c>
      <c r="H1698" s="450" t="s">
        <v>3134</v>
      </c>
      <c r="I1698" s="450" t="s">
        <v>3144</v>
      </c>
      <c r="J1698" s="450" t="s">
        <v>3134</v>
      </c>
      <c r="K1698" s="538">
        <v>3</v>
      </c>
      <c r="L1698" s="539">
        <v>6</v>
      </c>
      <c r="M1698" s="448">
        <v>59444.45</v>
      </c>
      <c r="N1698" s="538"/>
      <c r="O1698" s="539"/>
      <c r="P1698" s="449">
        <v>0</v>
      </c>
    </row>
    <row r="1699" spans="1:16" ht="45" x14ac:dyDescent="0.2">
      <c r="A1699" s="446" t="s">
        <v>3130</v>
      </c>
      <c r="B1699" s="447" t="s">
        <v>2056</v>
      </c>
      <c r="C1699" s="447" t="s">
        <v>111</v>
      </c>
      <c r="D1699" s="450" t="s">
        <v>4421</v>
      </c>
      <c r="E1699" s="458">
        <v>10000</v>
      </c>
      <c r="F1699" s="447" t="s">
        <v>4422</v>
      </c>
      <c r="G1699" s="450" t="s">
        <v>4423</v>
      </c>
      <c r="H1699" s="450" t="s">
        <v>712</v>
      </c>
      <c r="I1699" s="450" t="s">
        <v>2860</v>
      </c>
      <c r="J1699" s="450" t="s">
        <v>712</v>
      </c>
      <c r="K1699" s="538">
        <v>4</v>
      </c>
      <c r="L1699" s="539">
        <v>12</v>
      </c>
      <c r="M1699" s="448">
        <v>118552.64</v>
      </c>
      <c r="N1699" s="538"/>
      <c r="O1699" s="539">
        <v>6</v>
      </c>
      <c r="P1699" s="449">
        <v>59338.89</v>
      </c>
    </row>
    <row r="1700" spans="1:16" x14ac:dyDescent="0.2">
      <c r="A1700" s="446" t="s">
        <v>3130</v>
      </c>
      <c r="B1700" s="447" t="s">
        <v>3136</v>
      </c>
      <c r="C1700" s="447" t="s">
        <v>111</v>
      </c>
      <c r="D1700" s="450" t="s">
        <v>3826</v>
      </c>
      <c r="E1700" s="458">
        <v>3000</v>
      </c>
      <c r="F1700" s="447" t="s">
        <v>4424</v>
      </c>
      <c r="G1700" s="450" t="s">
        <v>4425</v>
      </c>
      <c r="H1700" s="450" t="s">
        <v>3826</v>
      </c>
      <c r="I1700" s="450" t="s">
        <v>3203</v>
      </c>
      <c r="J1700" s="450" t="s">
        <v>3826</v>
      </c>
      <c r="K1700" s="538">
        <v>4</v>
      </c>
      <c r="L1700" s="539">
        <v>12</v>
      </c>
      <c r="M1700" s="448">
        <v>32032.869999999995</v>
      </c>
      <c r="N1700" s="538">
        <v>1</v>
      </c>
      <c r="O1700" s="539">
        <v>2</v>
      </c>
      <c r="P1700" s="449">
        <v>5800</v>
      </c>
    </row>
    <row r="1701" spans="1:16" ht="22.5" x14ac:dyDescent="0.2">
      <c r="A1701" s="446" t="s">
        <v>3130</v>
      </c>
      <c r="B1701" s="447" t="s">
        <v>2056</v>
      </c>
      <c r="C1701" s="447" t="s">
        <v>111</v>
      </c>
      <c r="D1701" s="450" t="s">
        <v>4309</v>
      </c>
      <c r="E1701" s="458">
        <v>3500</v>
      </c>
      <c r="F1701" s="447" t="s">
        <v>4426</v>
      </c>
      <c r="G1701" s="450" t="s">
        <v>4427</v>
      </c>
      <c r="H1701" s="450" t="s">
        <v>3262</v>
      </c>
      <c r="I1701" s="450" t="s">
        <v>3191</v>
      </c>
      <c r="J1701" s="450" t="s">
        <v>3262</v>
      </c>
      <c r="K1701" s="538">
        <v>1</v>
      </c>
      <c r="L1701" s="539">
        <v>1</v>
      </c>
      <c r="M1701" s="448">
        <v>3383.33</v>
      </c>
      <c r="N1701" s="538"/>
      <c r="O1701" s="539">
        <v>6</v>
      </c>
      <c r="P1701" s="449">
        <v>20928.3</v>
      </c>
    </row>
    <row r="1702" spans="1:16" ht="45" x14ac:dyDescent="0.2">
      <c r="A1702" s="446" t="s">
        <v>3130</v>
      </c>
      <c r="B1702" s="447" t="s">
        <v>3136</v>
      </c>
      <c r="C1702" s="447" t="s">
        <v>111</v>
      </c>
      <c r="D1702" s="450" t="s">
        <v>4428</v>
      </c>
      <c r="E1702" s="458">
        <v>6000</v>
      </c>
      <c r="F1702" s="447" t="s">
        <v>4429</v>
      </c>
      <c r="G1702" s="450" t="s">
        <v>4430</v>
      </c>
      <c r="H1702" s="450" t="s">
        <v>871</v>
      </c>
      <c r="I1702" s="450" t="s">
        <v>3144</v>
      </c>
      <c r="J1702" s="450" t="s">
        <v>871</v>
      </c>
      <c r="K1702" s="538">
        <v>4</v>
      </c>
      <c r="L1702" s="539">
        <v>12</v>
      </c>
      <c r="M1702" s="448">
        <v>72300</v>
      </c>
      <c r="N1702" s="538"/>
      <c r="O1702" s="539">
        <v>6</v>
      </c>
      <c r="P1702" s="449">
        <v>36000</v>
      </c>
    </row>
    <row r="1703" spans="1:16" ht="22.5" x14ac:dyDescent="0.2">
      <c r="A1703" s="446" t="s">
        <v>3130</v>
      </c>
      <c r="B1703" s="447" t="s">
        <v>3436</v>
      </c>
      <c r="C1703" s="447" t="s">
        <v>111</v>
      </c>
      <c r="D1703" s="450" t="s">
        <v>3624</v>
      </c>
      <c r="E1703" s="458">
        <v>3500</v>
      </c>
      <c r="F1703" s="447" t="s">
        <v>4431</v>
      </c>
      <c r="G1703" s="450" t="s">
        <v>4432</v>
      </c>
      <c r="H1703" s="450" t="s">
        <v>3134</v>
      </c>
      <c r="I1703" s="450" t="s">
        <v>3191</v>
      </c>
      <c r="J1703" s="450" t="s">
        <v>3134</v>
      </c>
      <c r="K1703" s="538">
        <v>1</v>
      </c>
      <c r="L1703" s="539">
        <v>3</v>
      </c>
      <c r="M1703" s="448">
        <v>8866.7200000000012</v>
      </c>
      <c r="N1703" s="538"/>
      <c r="O1703" s="539">
        <v>6</v>
      </c>
      <c r="P1703" s="449">
        <v>21000</v>
      </c>
    </row>
    <row r="1704" spans="1:16" ht="33.75" x14ac:dyDescent="0.2">
      <c r="A1704" s="446" t="s">
        <v>3130</v>
      </c>
      <c r="B1704" s="447" t="s">
        <v>3136</v>
      </c>
      <c r="C1704" s="447" t="s">
        <v>111</v>
      </c>
      <c r="D1704" s="450" t="s">
        <v>3182</v>
      </c>
      <c r="E1704" s="458">
        <v>10000</v>
      </c>
      <c r="F1704" s="447" t="s">
        <v>4433</v>
      </c>
      <c r="G1704" s="450" t="s">
        <v>4434</v>
      </c>
      <c r="H1704" s="450" t="s">
        <v>3134</v>
      </c>
      <c r="I1704" s="450" t="s">
        <v>3144</v>
      </c>
      <c r="J1704" s="450" t="s">
        <v>3134</v>
      </c>
      <c r="K1704" s="538">
        <v>4</v>
      </c>
      <c r="L1704" s="539">
        <v>12</v>
      </c>
      <c r="M1704" s="448">
        <v>119931.95</v>
      </c>
      <c r="N1704" s="538"/>
      <c r="O1704" s="539">
        <v>6</v>
      </c>
      <c r="P1704" s="449">
        <v>59627.09</v>
      </c>
    </row>
    <row r="1705" spans="1:16" ht="33.75" x14ac:dyDescent="0.2">
      <c r="A1705" s="446" t="s">
        <v>3130</v>
      </c>
      <c r="B1705" s="447" t="s">
        <v>3136</v>
      </c>
      <c r="C1705" s="447" t="s">
        <v>111</v>
      </c>
      <c r="D1705" s="450" t="s">
        <v>4435</v>
      </c>
      <c r="E1705" s="458">
        <v>10000</v>
      </c>
      <c r="F1705" s="447" t="s">
        <v>4436</v>
      </c>
      <c r="G1705" s="450" t="s">
        <v>4437</v>
      </c>
      <c r="H1705" s="450" t="s">
        <v>3134</v>
      </c>
      <c r="I1705" s="450" t="s">
        <v>3144</v>
      </c>
      <c r="J1705" s="450" t="s">
        <v>3134</v>
      </c>
      <c r="K1705" s="538">
        <v>4</v>
      </c>
      <c r="L1705" s="539">
        <v>10</v>
      </c>
      <c r="M1705" s="448">
        <v>98722.55</v>
      </c>
      <c r="N1705" s="538"/>
      <c r="O1705" s="539"/>
      <c r="P1705" s="449">
        <v>0</v>
      </c>
    </row>
    <row r="1706" spans="1:16" ht="22.5" x14ac:dyDescent="0.2">
      <c r="A1706" s="446" t="s">
        <v>3130</v>
      </c>
      <c r="B1706" s="447" t="s">
        <v>3136</v>
      </c>
      <c r="C1706" s="447" t="s">
        <v>111</v>
      </c>
      <c r="D1706" s="450" t="s">
        <v>3634</v>
      </c>
      <c r="E1706" s="458">
        <v>13000</v>
      </c>
      <c r="F1706" s="447" t="s">
        <v>4438</v>
      </c>
      <c r="G1706" s="450" t="s">
        <v>4439</v>
      </c>
      <c r="H1706" s="450" t="s">
        <v>3134</v>
      </c>
      <c r="I1706" s="450" t="s">
        <v>3144</v>
      </c>
      <c r="J1706" s="450" t="s">
        <v>3134</v>
      </c>
      <c r="K1706" s="538">
        <v>4</v>
      </c>
      <c r="L1706" s="539">
        <v>12</v>
      </c>
      <c r="M1706" s="448">
        <v>156154.65</v>
      </c>
      <c r="N1706" s="538"/>
      <c r="O1706" s="539">
        <v>6</v>
      </c>
      <c r="P1706" s="449">
        <v>78000</v>
      </c>
    </row>
    <row r="1707" spans="1:16" ht="22.5" x14ac:dyDescent="0.2">
      <c r="A1707" s="446" t="s">
        <v>3130</v>
      </c>
      <c r="B1707" s="447" t="s">
        <v>3136</v>
      </c>
      <c r="C1707" s="447" t="s">
        <v>111</v>
      </c>
      <c r="D1707" s="450" t="s">
        <v>4071</v>
      </c>
      <c r="E1707" s="458">
        <v>2000</v>
      </c>
      <c r="F1707" s="447" t="s">
        <v>4440</v>
      </c>
      <c r="G1707" s="450" t="s">
        <v>4441</v>
      </c>
      <c r="H1707" s="450" t="s">
        <v>712</v>
      </c>
      <c r="I1707" s="450" t="s">
        <v>3384</v>
      </c>
      <c r="J1707" s="450" t="s">
        <v>712</v>
      </c>
      <c r="K1707" s="538">
        <v>4</v>
      </c>
      <c r="L1707" s="539">
        <v>6</v>
      </c>
      <c r="M1707" s="448">
        <v>10637.22</v>
      </c>
      <c r="N1707" s="538"/>
      <c r="O1707" s="539"/>
      <c r="P1707" s="449">
        <v>0</v>
      </c>
    </row>
    <row r="1708" spans="1:16" ht="45" x14ac:dyDescent="0.2">
      <c r="A1708" s="446" t="s">
        <v>3130</v>
      </c>
      <c r="B1708" s="447" t="s">
        <v>3174</v>
      </c>
      <c r="C1708" s="447" t="s">
        <v>111</v>
      </c>
      <c r="D1708" s="450" t="s">
        <v>4442</v>
      </c>
      <c r="E1708" s="458">
        <v>10000</v>
      </c>
      <c r="F1708" s="447" t="s">
        <v>4443</v>
      </c>
      <c r="G1708" s="450" t="s">
        <v>4444</v>
      </c>
      <c r="H1708" s="455" t="s">
        <v>3134</v>
      </c>
      <c r="I1708" s="450" t="s">
        <v>3144</v>
      </c>
      <c r="J1708" s="455" t="s">
        <v>3134</v>
      </c>
      <c r="K1708" s="538">
        <v>1</v>
      </c>
      <c r="L1708" s="539">
        <v>3</v>
      </c>
      <c r="M1708" s="448">
        <v>27663.199999999997</v>
      </c>
      <c r="N1708" s="538"/>
      <c r="O1708" s="539">
        <v>6</v>
      </c>
      <c r="P1708" s="449">
        <v>60000</v>
      </c>
    </row>
    <row r="1709" spans="1:16" ht="33.75" x14ac:dyDescent="0.2">
      <c r="A1709" s="446" t="s">
        <v>3130</v>
      </c>
      <c r="B1709" s="447" t="s">
        <v>3136</v>
      </c>
      <c r="C1709" s="447" t="s">
        <v>111</v>
      </c>
      <c r="D1709" s="450" t="s">
        <v>4445</v>
      </c>
      <c r="E1709" s="458">
        <v>10000</v>
      </c>
      <c r="F1709" s="447" t="s">
        <v>4446</v>
      </c>
      <c r="G1709" s="450" t="s">
        <v>4447</v>
      </c>
      <c r="H1709" s="450" t="s">
        <v>857</v>
      </c>
      <c r="I1709" s="450" t="s">
        <v>3144</v>
      </c>
      <c r="J1709" s="450" t="s">
        <v>857</v>
      </c>
      <c r="K1709" s="538"/>
      <c r="L1709" s="539"/>
      <c r="M1709" s="448">
        <v>0</v>
      </c>
      <c r="N1709" s="538"/>
      <c r="O1709" s="539">
        <v>6</v>
      </c>
      <c r="P1709" s="449">
        <v>60000</v>
      </c>
    </row>
    <row r="1710" spans="1:16" ht="22.5" x14ac:dyDescent="0.2">
      <c r="A1710" s="446" t="s">
        <v>3130</v>
      </c>
      <c r="B1710" s="447" t="s">
        <v>3136</v>
      </c>
      <c r="C1710" s="447" t="s">
        <v>111</v>
      </c>
      <c r="D1710" s="450" t="s">
        <v>4125</v>
      </c>
      <c r="E1710" s="458">
        <v>10000</v>
      </c>
      <c r="F1710" s="447" t="s">
        <v>4448</v>
      </c>
      <c r="G1710" s="450" t="s">
        <v>4449</v>
      </c>
      <c r="H1710" s="450" t="s">
        <v>857</v>
      </c>
      <c r="I1710" s="450" t="s">
        <v>3144</v>
      </c>
      <c r="J1710" s="450" t="s">
        <v>857</v>
      </c>
      <c r="K1710" s="538"/>
      <c r="L1710" s="539"/>
      <c r="M1710" s="448">
        <v>0</v>
      </c>
      <c r="N1710" s="538"/>
      <c r="O1710" s="539">
        <v>6</v>
      </c>
      <c r="P1710" s="449">
        <v>59929.17</v>
      </c>
    </row>
    <row r="1711" spans="1:16" ht="33.75" x14ac:dyDescent="0.2">
      <c r="A1711" s="446" t="s">
        <v>3130</v>
      </c>
      <c r="B1711" s="447" t="s">
        <v>2056</v>
      </c>
      <c r="C1711" s="447" t="s">
        <v>111</v>
      </c>
      <c r="D1711" s="450" t="s">
        <v>4450</v>
      </c>
      <c r="E1711" s="458">
        <v>6000</v>
      </c>
      <c r="F1711" s="447" t="s">
        <v>4451</v>
      </c>
      <c r="G1711" s="450" t="s">
        <v>4452</v>
      </c>
      <c r="H1711" s="450" t="s">
        <v>3262</v>
      </c>
      <c r="I1711" s="450" t="s">
        <v>3144</v>
      </c>
      <c r="J1711" s="450" t="s">
        <v>3262</v>
      </c>
      <c r="K1711" s="538">
        <v>4</v>
      </c>
      <c r="L1711" s="539">
        <v>9</v>
      </c>
      <c r="M1711" s="448">
        <v>53149.17</v>
      </c>
      <c r="N1711" s="538"/>
      <c r="O1711" s="539"/>
      <c r="P1711" s="449">
        <v>0</v>
      </c>
    </row>
    <row r="1712" spans="1:16" ht="45" x14ac:dyDescent="0.2">
      <c r="A1712" s="446" t="s">
        <v>3130</v>
      </c>
      <c r="B1712" s="447" t="s">
        <v>3136</v>
      </c>
      <c r="C1712" s="447" t="s">
        <v>111</v>
      </c>
      <c r="D1712" s="450" t="s">
        <v>4453</v>
      </c>
      <c r="E1712" s="458">
        <v>3500</v>
      </c>
      <c r="F1712" s="447" t="s">
        <v>4454</v>
      </c>
      <c r="G1712" s="450" t="s">
        <v>4455</v>
      </c>
      <c r="H1712" s="450" t="s">
        <v>3140</v>
      </c>
      <c r="I1712" s="450" t="s">
        <v>3203</v>
      </c>
      <c r="J1712" s="450" t="s">
        <v>989</v>
      </c>
      <c r="K1712" s="538">
        <v>4</v>
      </c>
      <c r="L1712" s="539">
        <v>9</v>
      </c>
      <c r="M1712" s="448">
        <v>30991.100000000002</v>
      </c>
      <c r="N1712" s="538"/>
      <c r="O1712" s="539"/>
      <c r="P1712" s="449">
        <v>0</v>
      </c>
    </row>
    <row r="1713" spans="1:16" ht="22.5" x14ac:dyDescent="0.2">
      <c r="A1713" s="446" t="s">
        <v>3130</v>
      </c>
      <c r="B1713" s="447" t="s">
        <v>3136</v>
      </c>
      <c r="C1713" s="447" t="s">
        <v>111</v>
      </c>
      <c r="D1713" s="450" t="s">
        <v>4456</v>
      </c>
      <c r="E1713" s="458">
        <v>6600</v>
      </c>
      <c r="F1713" s="447" t="s">
        <v>4454</v>
      </c>
      <c r="G1713" s="450" t="s">
        <v>4455</v>
      </c>
      <c r="H1713" s="450" t="s">
        <v>3140</v>
      </c>
      <c r="I1713" s="450" t="s">
        <v>3203</v>
      </c>
      <c r="J1713" s="450" t="s">
        <v>989</v>
      </c>
      <c r="K1713" s="538">
        <v>1</v>
      </c>
      <c r="L1713" s="539">
        <v>3</v>
      </c>
      <c r="M1713" s="448">
        <v>19820.620000000006</v>
      </c>
      <c r="N1713" s="538">
        <v>4</v>
      </c>
      <c r="O1713" s="539">
        <v>6</v>
      </c>
      <c r="P1713" s="449">
        <v>39354.79</v>
      </c>
    </row>
    <row r="1714" spans="1:16" ht="22.5" x14ac:dyDescent="0.2">
      <c r="A1714" s="446" t="s">
        <v>3130</v>
      </c>
      <c r="B1714" s="447" t="s">
        <v>2056</v>
      </c>
      <c r="C1714" s="447" t="s">
        <v>111</v>
      </c>
      <c r="D1714" s="450" t="s">
        <v>4457</v>
      </c>
      <c r="E1714" s="458">
        <v>5400</v>
      </c>
      <c r="F1714" s="447" t="s">
        <v>4458</v>
      </c>
      <c r="G1714" s="450" t="s">
        <v>4459</v>
      </c>
      <c r="H1714" s="450" t="s">
        <v>3262</v>
      </c>
      <c r="I1714" s="450" t="s">
        <v>3144</v>
      </c>
      <c r="J1714" s="450" t="s">
        <v>3262</v>
      </c>
      <c r="K1714" s="538">
        <v>3</v>
      </c>
      <c r="L1714" s="539">
        <v>6</v>
      </c>
      <c r="M1714" s="448">
        <v>31683.020000000004</v>
      </c>
      <c r="N1714" s="538"/>
      <c r="O1714" s="539"/>
      <c r="P1714" s="449">
        <v>0</v>
      </c>
    </row>
    <row r="1715" spans="1:16" ht="22.5" x14ac:dyDescent="0.2">
      <c r="A1715" s="446" t="s">
        <v>3130</v>
      </c>
      <c r="B1715" s="447" t="s">
        <v>3136</v>
      </c>
      <c r="C1715" s="447" t="s">
        <v>111</v>
      </c>
      <c r="D1715" s="450" t="s">
        <v>3634</v>
      </c>
      <c r="E1715" s="458">
        <v>10000</v>
      </c>
      <c r="F1715" s="447" t="s">
        <v>4460</v>
      </c>
      <c r="G1715" s="450" t="s">
        <v>4461</v>
      </c>
      <c r="H1715" s="450" t="s">
        <v>3134</v>
      </c>
      <c r="I1715" s="450" t="s">
        <v>3491</v>
      </c>
      <c r="J1715" s="450" t="s">
        <v>3134</v>
      </c>
      <c r="K1715" s="538">
        <v>4</v>
      </c>
      <c r="L1715" s="539">
        <v>12</v>
      </c>
      <c r="M1715" s="448">
        <v>118720.84</v>
      </c>
      <c r="N1715" s="538">
        <v>4</v>
      </c>
      <c r="O1715" s="539">
        <v>6</v>
      </c>
      <c r="P1715" s="449">
        <v>59581.95</v>
      </c>
    </row>
    <row r="1716" spans="1:16" ht="22.5" x14ac:dyDescent="0.2">
      <c r="A1716" s="446" t="s">
        <v>3130</v>
      </c>
      <c r="B1716" s="447" t="s">
        <v>3174</v>
      </c>
      <c r="C1716" s="447" t="s">
        <v>111</v>
      </c>
      <c r="D1716" s="450" t="s">
        <v>3145</v>
      </c>
      <c r="E1716" s="458">
        <v>2000</v>
      </c>
      <c r="F1716" s="447" t="s">
        <v>4462</v>
      </c>
      <c r="G1716" s="450" t="s">
        <v>4463</v>
      </c>
      <c r="H1716" s="450" t="s">
        <v>3148</v>
      </c>
      <c r="I1716" s="450" t="s">
        <v>3528</v>
      </c>
      <c r="J1716" s="450" t="s">
        <v>3148</v>
      </c>
      <c r="K1716" s="538">
        <v>1</v>
      </c>
      <c r="L1716" s="539">
        <v>2</v>
      </c>
      <c r="M1716" s="448">
        <v>4666.7</v>
      </c>
      <c r="N1716" s="538">
        <v>4</v>
      </c>
      <c r="O1716" s="539">
        <v>6</v>
      </c>
      <c r="P1716" s="449">
        <v>12000</v>
      </c>
    </row>
    <row r="1717" spans="1:16" ht="33.75" x14ac:dyDescent="0.2">
      <c r="A1717" s="446" t="s">
        <v>3130</v>
      </c>
      <c r="B1717" s="447" t="s">
        <v>3136</v>
      </c>
      <c r="C1717" s="447" t="s">
        <v>111</v>
      </c>
      <c r="D1717" s="450" t="s">
        <v>4464</v>
      </c>
      <c r="E1717" s="458">
        <v>6000</v>
      </c>
      <c r="F1717" s="447" t="s">
        <v>4465</v>
      </c>
      <c r="G1717" s="450" t="s">
        <v>4466</v>
      </c>
      <c r="H1717" s="450" t="s">
        <v>4037</v>
      </c>
      <c r="I1717" s="450" t="s">
        <v>3144</v>
      </c>
      <c r="J1717" s="450" t="s">
        <v>4467</v>
      </c>
      <c r="K1717" s="538"/>
      <c r="L1717" s="539"/>
      <c r="M1717" s="448">
        <v>0</v>
      </c>
      <c r="N1717" s="538">
        <v>4</v>
      </c>
      <c r="O1717" s="539">
        <v>6</v>
      </c>
      <c r="P1717" s="449">
        <v>32000</v>
      </c>
    </row>
    <row r="1718" spans="1:16" x14ac:dyDescent="0.2">
      <c r="A1718" s="446" t="s">
        <v>3130</v>
      </c>
      <c r="B1718" s="447" t="s">
        <v>3136</v>
      </c>
      <c r="C1718" s="447" t="s">
        <v>111</v>
      </c>
      <c r="D1718" s="450" t="s">
        <v>3600</v>
      </c>
      <c r="E1718" s="458">
        <v>10000</v>
      </c>
      <c r="F1718" s="447" t="s">
        <v>4468</v>
      </c>
      <c r="G1718" s="450" t="s">
        <v>4469</v>
      </c>
      <c r="H1718" s="450" t="s">
        <v>712</v>
      </c>
      <c r="I1718" s="450" t="s">
        <v>3144</v>
      </c>
      <c r="J1718" s="450" t="s">
        <v>712</v>
      </c>
      <c r="K1718" s="538">
        <v>2</v>
      </c>
      <c r="L1718" s="539">
        <v>4</v>
      </c>
      <c r="M1718" s="448">
        <v>40758.300000000003</v>
      </c>
      <c r="N1718" s="538">
        <v>1</v>
      </c>
      <c r="O1718" s="539">
        <v>2</v>
      </c>
      <c r="P1718" s="449">
        <v>28924.300000000003</v>
      </c>
    </row>
    <row r="1719" spans="1:16" ht="33.75" x14ac:dyDescent="0.2">
      <c r="A1719" s="446" t="s">
        <v>3130</v>
      </c>
      <c r="B1719" s="447" t="s">
        <v>3136</v>
      </c>
      <c r="C1719" s="447" t="s">
        <v>111</v>
      </c>
      <c r="D1719" s="452" t="s">
        <v>4470</v>
      </c>
      <c r="E1719" s="458">
        <v>15600</v>
      </c>
      <c r="F1719" s="447" t="s">
        <v>4468</v>
      </c>
      <c r="G1719" s="454" t="s">
        <v>4469</v>
      </c>
      <c r="H1719" s="450" t="s">
        <v>712</v>
      </c>
      <c r="I1719" s="450" t="s">
        <v>3144</v>
      </c>
      <c r="J1719" s="450" t="s">
        <v>712</v>
      </c>
      <c r="K1719" s="538"/>
      <c r="L1719" s="539"/>
      <c r="M1719" s="448">
        <v>0</v>
      </c>
      <c r="N1719" s="538">
        <v>1</v>
      </c>
      <c r="O1719" s="539">
        <v>4</v>
      </c>
      <c r="P1719" s="449">
        <v>50720</v>
      </c>
    </row>
    <row r="1720" spans="1:16" ht="45" x14ac:dyDescent="0.2">
      <c r="A1720" s="446" t="s">
        <v>3130</v>
      </c>
      <c r="B1720" s="447" t="s">
        <v>2056</v>
      </c>
      <c r="C1720" s="447" t="s">
        <v>111</v>
      </c>
      <c r="D1720" s="450" t="s">
        <v>4471</v>
      </c>
      <c r="E1720" s="458">
        <v>6000</v>
      </c>
      <c r="F1720" s="447" t="s">
        <v>4472</v>
      </c>
      <c r="G1720" s="450" t="s">
        <v>4473</v>
      </c>
      <c r="H1720" s="450" t="s">
        <v>3262</v>
      </c>
      <c r="I1720" s="450" t="s">
        <v>3144</v>
      </c>
      <c r="J1720" s="450" t="s">
        <v>3262</v>
      </c>
      <c r="K1720" s="538">
        <v>4</v>
      </c>
      <c r="L1720" s="539">
        <v>12</v>
      </c>
      <c r="M1720" s="448">
        <v>71091.25</v>
      </c>
      <c r="N1720" s="538">
        <v>4</v>
      </c>
      <c r="O1720" s="539">
        <v>6</v>
      </c>
      <c r="P1720" s="449">
        <v>35969.17</v>
      </c>
    </row>
    <row r="1721" spans="1:16" ht="33.75" x14ac:dyDescent="0.2">
      <c r="A1721" s="446" t="s">
        <v>3130</v>
      </c>
      <c r="B1721" s="447" t="s">
        <v>2056</v>
      </c>
      <c r="C1721" s="447" t="s">
        <v>111</v>
      </c>
      <c r="D1721" s="450" t="s">
        <v>4474</v>
      </c>
      <c r="E1721" s="458">
        <v>3800</v>
      </c>
      <c r="F1721" s="447" t="s">
        <v>4475</v>
      </c>
      <c r="G1721" s="450" t="s">
        <v>4476</v>
      </c>
      <c r="H1721" s="450" t="s">
        <v>3262</v>
      </c>
      <c r="I1721" s="450" t="s">
        <v>3144</v>
      </c>
      <c r="J1721" s="450" t="s">
        <v>3262</v>
      </c>
      <c r="K1721" s="538">
        <v>3</v>
      </c>
      <c r="L1721" s="539">
        <v>9</v>
      </c>
      <c r="M1721" s="448">
        <v>34398.400000000001</v>
      </c>
      <c r="N1721" s="538"/>
      <c r="O1721" s="539"/>
      <c r="P1721" s="449">
        <v>0</v>
      </c>
    </row>
    <row r="1722" spans="1:16" ht="22.5" x14ac:dyDescent="0.2">
      <c r="A1722" s="446" t="s">
        <v>3130</v>
      </c>
      <c r="B1722" s="447" t="s">
        <v>3136</v>
      </c>
      <c r="C1722" s="447" t="s">
        <v>111</v>
      </c>
      <c r="D1722" s="450" t="s">
        <v>4477</v>
      </c>
      <c r="E1722" s="458">
        <v>5400</v>
      </c>
      <c r="F1722" s="447" t="s">
        <v>4475</v>
      </c>
      <c r="G1722" s="450" t="s">
        <v>4476</v>
      </c>
      <c r="H1722" s="450" t="s">
        <v>3262</v>
      </c>
      <c r="I1722" s="450" t="s">
        <v>3144</v>
      </c>
      <c r="J1722" s="450" t="s">
        <v>3262</v>
      </c>
      <c r="K1722" s="538">
        <v>1</v>
      </c>
      <c r="L1722" s="539">
        <v>3</v>
      </c>
      <c r="M1722" s="448">
        <v>17460</v>
      </c>
      <c r="N1722" s="538">
        <v>4</v>
      </c>
      <c r="O1722" s="539">
        <v>6</v>
      </c>
      <c r="P1722" s="449">
        <v>32386.5</v>
      </c>
    </row>
    <row r="1723" spans="1:16" ht="45" x14ac:dyDescent="0.2">
      <c r="A1723" s="446" t="s">
        <v>3130</v>
      </c>
      <c r="B1723" s="447" t="s">
        <v>3136</v>
      </c>
      <c r="C1723" s="447" t="s">
        <v>111</v>
      </c>
      <c r="D1723" s="450" t="s">
        <v>4478</v>
      </c>
      <c r="E1723" s="458">
        <v>3500</v>
      </c>
      <c r="F1723" s="447" t="s">
        <v>4479</v>
      </c>
      <c r="G1723" s="450" t="s">
        <v>4480</v>
      </c>
      <c r="H1723" s="450" t="s">
        <v>712</v>
      </c>
      <c r="I1723" s="450" t="s">
        <v>3144</v>
      </c>
      <c r="J1723" s="450" t="s">
        <v>712</v>
      </c>
      <c r="K1723" s="538">
        <v>4</v>
      </c>
      <c r="L1723" s="539">
        <v>12</v>
      </c>
      <c r="M1723" s="448">
        <v>40944.47</v>
      </c>
      <c r="N1723" s="538">
        <v>4</v>
      </c>
      <c r="O1723" s="539">
        <v>6</v>
      </c>
      <c r="P1723" s="449">
        <v>20713.199999999997</v>
      </c>
    </row>
    <row r="1724" spans="1:16" ht="22.5" x14ac:dyDescent="0.2">
      <c r="A1724" s="446" t="s">
        <v>3130</v>
      </c>
      <c r="B1724" s="447" t="s">
        <v>3174</v>
      </c>
      <c r="C1724" s="447" t="s">
        <v>111</v>
      </c>
      <c r="D1724" s="450" t="s">
        <v>3131</v>
      </c>
      <c r="E1724" s="458">
        <v>3500</v>
      </c>
      <c r="F1724" s="447" t="s">
        <v>4481</v>
      </c>
      <c r="G1724" s="450" t="s">
        <v>4482</v>
      </c>
      <c r="H1724" s="450" t="s">
        <v>3134</v>
      </c>
      <c r="I1724" s="450" t="s">
        <v>3144</v>
      </c>
      <c r="J1724" s="450" t="s">
        <v>3134</v>
      </c>
      <c r="K1724" s="538">
        <v>1</v>
      </c>
      <c r="L1724" s="539">
        <v>3</v>
      </c>
      <c r="M1724" s="448">
        <v>8432.57</v>
      </c>
      <c r="N1724" s="538">
        <v>4</v>
      </c>
      <c r="O1724" s="539">
        <v>6</v>
      </c>
      <c r="P1724" s="449">
        <v>13066.66</v>
      </c>
    </row>
    <row r="1725" spans="1:16" ht="33.75" x14ac:dyDescent="0.2">
      <c r="A1725" s="446" t="s">
        <v>3130</v>
      </c>
      <c r="B1725" s="447" t="s">
        <v>3136</v>
      </c>
      <c r="C1725" s="447" t="s">
        <v>111</v>
      </c>
      <c r="D1725" s="450" t="s">
        <v>4483</v>
      </c>
      <c r="E1725" s="458">
        <v>15600</v>
      </c>
      <c r="F1725" s="447" t="s">
        <v>4484</v>
      </c>
      <c r="G1725" s="450" t="s">
        <v>4485</v>
      </c>
      <c r="H1725" s="450" t="s">
        <v>857</v>
      </c>
      <c r="I1725" s="450" t="s">
        <v>3317</v>
      </c>
      <c r="J1725" s="450" t="s">
        <v>857</v>
      </c>
      <c r="K1725" s="538">
        <v>1</v>
      </c>
      <c r="L1725" s="539">
        <v>12</v>
      </c>
      <c r="M1725" s="448">
        <v>187500</v>
      </c>
      <c r="N1725" s="538">
        <v>1</v>
      </c>
      <c r="O1725" s="539">
        <v>6</v>
      </c>
      <c r="P1725" s="449">
        <v>93600</v>
      </c>
    </row>
    <row r="1726" spans="1:16" ht="33.75" x14ac:dyDescent="0.2">
      <c r="A1726" s="446" t="s">
        <v>3130</v>
      </c>
      <c r="B1726" s="447" t="s">
        <v>3136</v>
      </c>
      <c r="C1726" s="447" t="s">
        <v>111</v>
      </c>
      <c r="D1726" s="450" t="s">
        <v>4486</v>
      </c>
      <c r="E1726" s="458">
        <v>12000</v>
      </c>
      <c r="F1726" s="447" t="s">
        <v>4487</v>
      </c>
      <c r="G1726" s="450" t="s">
        <v>4488</v>
      </c>
      <c r="H1726" s="450" t="s">
        <v>3401</v>
      </c>
      <c r="I1726" s="450" t="s">
        <v>2860</v>
      </c>
      <c r="J1726" s="450" t="s">
        <v>3401</v>
      </c>
      <c r="K1726" s="538">
        <v>4</v>
      </c>
      <c r="L1726" s="539">
        <v>12</v>
      </c>
      <c r="M1726" s="448">
        <v>144300</v>
      </c>
      <c r="N1726" s="538">
        <v>4</v>
      </c>
      <c r="O1726" s="539">
        <v>6</v>
      </c>
      <c r="P1726" s="449">
        <v>71600</v>
      </c>
    </row>
    <row r="1727" spans="1:16" x14ac:dyDescent="0.2">
      <c r="A1727" s="446" t="s">
        <v>3130</v>
      </c>
      <c r="B1727" s="447" t="s">
        <v>3136</v>
      </c>
      <c r="C1727" s="447" t="s">
        <v>111</v>
      </c>
      <c r="D1727" s="450" t="s">
        <v>3524</v>
      </c>
      <c r="E1727" s="458">
        <v>2000</v>
      </c>
      <c r="F1727" s="447" t="s">
        <v>4489</v>
      </c>
      <c r="G1727" s="450" t="s">
        <v>4490</v>
      </c>
      <c r="H1727" s="455" t="s">
        <v>3372</v>
      </c>
      <c r="I1727" s="450" t="s">
        <v>3906</v>
      </c>
      <c r="J1727" s="455" t="s">
        <v>3372</v>
      </c>
      <c r="K1727" s="538"/>
      <c r="L1727" s="539"/>
      <c r="M1727" s="448">
        <v>0</v>
      </c>
      <c r="N1727" s="538">
        <v>4</v>
      </c>
      <c r="O1727" s="539">
        <v>6</v>
      </c>
      <c r="P1727" s="449">
        <v>12000</v>
      </c>
    </row>
    <row r="1728" spans="1:16" ht="33.75" x14ac:dyDescent="0.2">
      <c r="A1728" s="446" t="s">
        <v>3130</v>
      </c>
      <c r="B1728" s="447" t="s">
        <v>3136</v>
      </c>
      <c r="C1728" s="447" t="s">
        <v>111</v>
      </c>
      <c r="D1728" s="450" t="s">
        <v>4491</v>
      </c>
      <c r="E1728" s="458">
        <v>6600</v>
      </c>
      <c r="F1728" s="447" t="s">
        <v>4492</v>
      </c>
      <c r="G1728" s="450" t="s">
        <v>4493</v>
      </c>
      <c r="H1728" s="450" t="s">
        <v>3134</v>
      </c>
      <c r="I1728" s="450" t="s">
        <v>3144</v>
      </c>
      <c r="J1728" s="450" t="s">
        <v>3134</v>
      </c>
      <c r="K1728" s="538">
        <v>3</v>
      </c>
      <c r="L1728" s="539">
        <v>6</v>
      </c>
      <c r="M1728" s="448">
        <v>39380</v>
      </c>
      <c r="N1728" s="538"/>
      <c r="O1728" s="539"/>
      <c r="P1728" s="449">
        <v>0</v>
      </c>
    </row>
    <row r="1729" spans="1:16" ht="22.5" x14ac:dyDescent="0.2">
      <c r="A1729" s="446" t="s">
        <v>3130</v>
      </c>
      <c r="B1729" s="447" t="s">
        <v>2056</v>
      </c>
      <c r="C1729" s="447" t="s">
        <v>111</v>
      </c>
      <c r="D1729" s="450" t="s">
        <v>4494</v>
      </c>
      <c r="E1729" s="458">
        <v>7500</v>
      </c>
      <c r="F1729" s="447" t="s">
        <v>4495</v>
      </c>
      <c r="G1729" s="450" t="s">
        <v>4496</v>
      </c>
      <c r="H1729" s="450" t="s">
        <v>3134</v>
      </c>
      <c r="I1729" s="450" t="s">
        <v>2860</v>
      </c>
      <c r="J1729" s="450" t="s">
        <v>3134</v>
      </c>
      <c r="K1729" s="538">
        <v>1</v>
      </c>
      <c r="L1729" s="539">
        <v>1</v>
      </c>
      <c r="M1729" s="448">
        <v>7500</v>
      </c>
      <c r="N1729" s="538"/>
      <c r="O1729" s="539"/>
      <c r="P1729" s="449">
        <v>0</v>
      </c>
    </row>
    <row r="1730" spans="1:16" ht="33.75" x14ac:dyDescent="0.2">
      <c r="A1730" s="446" t="s">
        <v>3130</v>
      </c>
      <c r="B1730" s="447" t="s">
        <v>2056</v>
      </c>
      <c r="C1730" s="447" t="s">
        <v>111</v>
      </c>
      <c r="D1730" s="450" t="s">
        <v>4497</v>
      </c>
      <c r="E1730" s="458">
        <v>7500</v>
      </c>
      <c r="F1730" s="447" t="s">
        <v>4498</v>
      </c>
      <c r="G1730" s="450" t="s">
        <v>4499</v>
      </c>
      <c r="H1730" s="450" t="s">
        <v>3134</v>
      </c>
      <c r="I1730" s="450" t="s">
        <v>3144</v>
      </c>
      <c r="J1730" s="450" t="s">
        <v>3134</v>
      </c>
      <c r="K1730" s="538">
        <v>4</v>
      </c>
      <c r="L1730" s="539">
        <v>10</v>
      </c>
      <c r="M1730" s="448">
        <v>75300</v>
      </c>
      <c r="N1730" s="538"/>
      <c r="O1730" s="539"/>
      <c r="P1730" s="449">
        <v>0</v>
      </c>
    </row>
    <row r="1731" spans="1:16" ht="45" x14ac:dyDescent="0.2">
      <c r="A1731" s="446" t="s">
        <v>3130</v>
      </c>
      <c r="B1731" s="447" t="s">
        <v>3136</v>
      </c>
      <c r="C1731" s="447" t="s">
        <v>111</v>
      </c>
      <c r="D1731" s="450" t="s">
        <v>4500</v>
      </c>
      <c r="E1731" s="458">
        <v>15000</v>
      </c>
      <c r="F1731" s="447" t="s">
        <v>4501</v>
      </c>
      <c r="G1731" s="450" t="s">
        <v>4502</v>
      </c>
      <c r="H1731" s="450" t="s">
        <v>2622</v>
      </c>
      <c r="I1731" s="450" t="s">
        <v>3144</v>
      </c>
      <c r="J1731" s="450" t="s">
        <v>2622</v>
      </c>
      <c r="K1731" s="538">
        <v>4</v>
      </c>
      <c r="L1731" s="539">
        <v>12</v>
      </c>
      <c r="M1731" s="448">
        <v>180300</v>
      </c>
      <c r="N1731" s="538">
        <v>4</v>
      </c>
      <c r="O1731" s="539">
        <v>6</v>
      </c>
      <c r="P1731" s="449">
        <v>90000</v>
      </c>
    </row>
    <row r="1732" spans="1:16" x14ac:dyDescent="0.2">
      <c r="A1732" s="446" t="s">
        <v>3130</v>
      </c>
      <c r="B1732" s="447" t="s">
        <v>3136</v>
      </c>
      <c r="C1732" s="447" t="s">
        <v>111</v>
      </c>
      <c r="D1732" s="450" t="s">
        <v>4503</v>
      </c>
      <c r="E1732" s="458">
        <v>15600</v>
      </c>
      <c r="F1732" s="447" t="s">
        <v>4504</v>
      </c>
      <c r="G1732" s="450" t="s">
        <v>4505</v>
      </c>
      <c r="H1732" s="450" t="s">
        <v>3134</v>
      </c>
      <c r="I1732" s="450" t="s">
        <v>2860</v>
      </c>
      <c r="J1732" s="450" t="s">
        <v>3134</v>
      </c>
      <c r="K1732" s="538">
        <v>1</v>
      </c>
      <c r="L1732" s="539">
        <v>12</v>
      </c>
      <c r="M1732" s="448">
        <v>192700</v>
      </c>
      <c r="N1732" s="538">
        <v>1</v>
      </c>
      <c r="O1732" s="539">
        <v>6</v>
      </c>
      <c r="P1732" s="449">
        <v>93600</v>
      </c>
    </row>
    <row r="1733" spans="1:16" ht="22.5" x14ac:dyDescent="0.2">
      <c r="A1733" s="446" t="s">
        <v>3130</v>
      </c>
      <c r="B1733" s="447" t="s">
        <v>3136</v>
      </c>
      <c r="C1733" s="447" t="s">
        <v>111</v>
      </c>
      <c r="D1733" s="450" t="s">
        <v>4506</v>
      </c>
      <c r="E1733" s="458">
        <v>4500</v>
      </c>
      <c r="F1733" s="447" t="s">
        <v>4507</v>
      </c>
      <c r="G1733" s="450" t="s">
        <v>4508</v>
      </c>
      <c r="H1733" s="450" t="s">
        <v>3140</v>
      </c>
      <c r="I1733" s="450" t="s">
        <v>3144</v>
      </c>
      <c r="J1733" s="450" t="s">
        <v>989</v>
      </c>
      <c r="K1733" s="538">
        <v>1</v>
      </c>
      <c r="L1733" s="539">
        <v>2</v>
      </c>
      <c r="M1733" s="448">
        <v>8665</v>
      </c>
      <c r="N1733" s="538"/>
      <c r="O1733" s="539"/>
      <c r="P1733" s="449">
        <v>0</v>
      </c>
    </row>
    <row r="1734" spans="1:16" ht="33.75" x14ac:dyDescent="0.2">
      <c r="A1734" s="446" t="s">
        <v>3130</v>
      </c>
      <c r="B1734" s="447" t="s">
        <v>3136</v>
      </c>
      <c r="C1734" s="447" t="s">
        <v>111</v>
      </c>
      <c r="D1734" s="450" t="s">
        <v>3479</v>
      </c>
      <c r="E1734" s="458">
        <v>10000</v>
      </c>
      <c r="F1734" s="447" t="s">
        <v>4509</v>
      </c>
      <c r="G1734" s="450" t="s">
        <v>4510</v>
      </c>
      <c r="H1734" s="450" t="s">
        <v>3134</v>
      </c>
      <c r="I1734" s="450" t="s">
        <v>3144</v>
      </c>
      <c r="J1734" s="450" t="s">
        <v>3134</v>
      </c>
      <c r="K1734" s="538">
        <v>4</v>
      </c>
      <c r="L1734" s="539">
        <v>12</v>
      </c>
      <c r="M1734" s="448">
        <v>116977.93</v>
      </c>
      <c r="N1734" s="538">
        <v>4</v>
      </c>
      <c r="O1734" s="539">
        <v>6</v>
      </c>
      <c r="P1734" s="449">
        <v>59546.520000000004</v>
      </c>
    </row>
    <row r="1735" spans="1:16" ht="22.5" x14ac:dyDescent="0.2">
      <c r="A1735" s="446" t="s">
        <v>3130</v>
      </c>
      <c r="B1735" s="447" t="s">
        <v>3136</v>
      </c>
      <c r="C1735" s="447" t="s">
        <v>111</v>
      </c>
      <c r="D1735" s="450" t="s">
        <v>4511</v>
      </c>
      <c r="E1735" s="458">
        <v>8000</v>
      </c>
      <c r="F1735" s="447" t="s">
        <v>4512</v>
      </c>
      <c r="G1735" s="450" t="s">
        <v>4513</v>
      </c>
      <c r="H1735" s="450" t="s">
        <v>3134</v>
      </c>
      <c r="I1735" s="450" t="s">
        <v>3144</v>
      </c>
      <c r="J1735" s="450" t="s">
        <v>3134</v>
      </c>
      <c r="K1735" s="538">
        <v>4</v>
      </c>
      <c r="L1735" s="539">
        <v>12</v>
      </c>
      <c r="M1735" s="448">
        <v>88882.16</v>
      </c>
      <c r="N1735" s="538">
        <v>5</v>
      </c>
      <c r="O1735" s="539">
        <v>6</v>
      </c>
      <c r="P1735" s="449">
        <v>47733.33</v>
      </c>
    </row>
    <row r="1736" spans="1:16" ht="33.75" x14ac:dyDescent="0.2">
      <c r="A1736" s="446" t="s">
        <v>3130</v>
      </c>
      <c r="B1736" s="447" t="s">
        <v>2056</v>
      </c>
      <c r="C1736" s="447" t="s">
        <v>111</v>
      </c>
      <c r="D1736" s="450" t="s">
        <v>4514</v>
      </c>
      <c r="E1736" s="458">
        <v>3500</v>
      </c>
      <c r="F1736" s="447" t="s">
        <v>4515</v>
      </c>
      <c r="G1736" s="450" t="s">
        <v>4516</v>
      </c>
      <c r="H1736" s="450" t="s">
        <v>3134</v>
      </c>
      <c r="I1736" s="450" t="s">
        <v>3191</v>
      </c>
      <c r="J1736" s="450" t="s">
        <v>3134</v>
      </c>
      <c r="K1736" s="538">
        <v>4</v>
      </c>
      <c r="L1736" s="539">
        <v>12</v>
      </c>
      <c r="M1736" s="448">
        <v>42300</v>
      </c>
      <c r="N1736" s="538"/>
      <c r="O1736" s="539"/>
      <c r="P1736" s="449">
        <v>0</v>
      </c>
    </row>
    <row r="1737" spans="1:16" ht="33.75" x14ac:dyDescent="0.2">
      <c r="A1737" s="446" t="s">
        <v>3130</v>
      </c>
      <c r="B1737" s="447" t="s">
        <v>3136</v>
      </c>
      <c r="C1737" s="447" t="s">
        <v>111</v>
      </c>
      <c r="D1737" s="450" t="s">
        <v>4470</v>
      </c>
      <c r="E1737" s="458">
        <v>15600</v>
      </c>
      <c r="F1737" s="447" t="s">
        <v>1772</v>
      </c>
      <c r="G1737" s="450" t="s">
        <v>4517</v>
      </c>
      <c r="H1737" s="450" t="s">
        <v>3134</v>
      </c>
      <c r="I1737" s="450" t="s">
        <v>3144</v>
      </c>
      <c r="J1737" s="450" t="s">
        <v>3134</v>
      </c>
      <c r="K1737" s="538">
        <v>1</v>
      </c>
      <c r="L1737" s="539">
        <v>7</v>
      </c>
      <c r="M1737" s="448">
        <v>187500</v>
      </c>
      <c r="N1737" s="538">
        <v>1</v>
      </c>
      <c r="O1737" s="539">
        <v>1</v>
      </c>
      <c r="P1737" s="449">
        <v>18720</v>
      </c>
    </row>
    <row r="1738" spans="1:16" ht="22.5" x14ac:dyDescent="0.2">
      <c r="A1738" s="446" t="s">
        <v>3130</v>
      </c>
      <c r="B1738" s="447" t="s">
        <v>3136</v>
      </c>
      <c r="C1738" s="447" t="s">
        <v>111</v>
      </c>
      <c r="D1738" s="450" t="s">
        <v>4518</v>
      </c>
      <c r="E1738" s="458">
        <v>12000</v>
      </c>
      <c r="F1738" s="447" t="s">
        <v>4519</v>
      </c>
      <c r="G1738" s="450" t="s">
        <v>4520</v>
      </c>
      <c r="H1738" s="450" t="s">
        <v>3134</v>
      </c>
      <c r="I1738" s="450" t="s">
        <v>3144</v>
      </c>
      <c r="J1738" s="450" t="s">
        <v>3134</v>
      </c>
      <c r="K1738" s="538">
        <v>2</v>
      </c>
      <c r="L1738" s="539">
        <v>4</v>
      </c>
      <c r="M1738" s="448">
        <v>42000</v>
      </c>
      <c r="N1738" s="538">
        <v>4</v>
      </c>
      <c r="O1738" s="539">
        <v>6</v>
      </c>
      <c r="P1738" s="449">
        <v>71600</v>
      </c>
    </row>
    <row r="1739" spans="1:16" x14ac:dyDescent="0.2">
      <c r="A1739" s="446" t="s">
        <v>3130</v>
      </c>
      <c r="B1739" s="447" t="s">
        <v>3136</v>
      </c>
      <c r="C1739" s="447" t="s">
        <v>111</v>
      </c>
      <c r="D1739" s="450" t="s">
        <v>3212</v>
      </c>
      <c r="E1739" s="458">
        <v>8000</v>
      </c>
      <c r="F1739" s="447" t="s">
        <v>4521</v>
      </c>
      <c r="G1739" s="450" t="s">
        <v>4522</v>
      </c>
      <c r="H1739" s="450" t="s">
        <v>712</v>
      </c>
      <c r="I1739" s="450" t="s">
        <v>3144</v>
      </c>
      <c r="J1739" s="450" t="s">
        <v>712</v>
      </c>
      <c r="K1739" s="538">
        <v>1</v>
      </c>
      <c r="L1739" s="539">
        <v>1</v>
      </c>
      <c r="M1739" s="448">
        <v>4000</v>
      </c>
      <c r="N1739" s="538">
        <v>4</v>
      </c>
      <c r="O1739" s="539">
        <v>6</v>
      </c>
      <c r="P1739" s="449">
        <v>47961.11</v>
      </c>
    </row>
    <row r="1740" spans="1:16" ht="22.5" x14ac:dyDescent="0.2">
      <c r="A1740" s="446" t="s">
        <v>3130</v>
      </c>
      <c r="B1740" s="447" t="s">
        <v>3136</v>
      </c>
      <c r="C1740" s="447" t="s">
        <v>111</v>
      </c>
      <c r="D1740" s="450" t="s">
        <v>3243</v>
      </c>
      <c r="E1740" s="458">
        <v>8000</v>
      </c>
      <c r="F1740" s="447" t="s">
        <v>4523</v>
      </c>
      <c r="G1740" s="450" t="s">
        <v>4524</v>
      </c>
      <c r="H1740" s="450" t="s">
        <v>712</v>
      </c>
      <c r="I1740" s="450" t="s">
        <v>3144</v>
      </c>
      <c r="J1740" s="450" t="s">
        <v>712</v>
      </c>
      <c r="K1740" s="538">
        <v>4</v>
      </c>
      <c r="L1740" s="539">
        <v>12</v>
      </c>
      <c r="M1740" s="448">
        <v>96116.11</v>
      </c>
      <c r="N1740" s="538">
        <v>4</v>
      </c>
      <c r="O1740" s="539">
        <v>6</v>
      </c>
      <c r="P1740" s="449">
        <v>48000</v>
      </c>
    </row>
    <row r="1741" spans="1:16" ht="33.75" x14ac:dyDescent="0.2">
      <c r="A1741" s="446" t="s">
        <v>3130</v>
      </c>
      <c r="B1741" s="447" t="s">
        <v>3136</v>
      </c>
      <c r="C1741" s="447" t="s">
        <v>111</v>
      </c>
      <c r="D1741" s="450" t="s">
        <v>4243</v>
      </c>
      <c r="E1741" s="458">
        <v>10000</v>
      </c>
      <c r="F1741" s="447" t="s">
        <v>4525</v>
      </c>
      <c r="G1741" s="450" t="s">
        <v>4526</v>
      </c>
      <c r="H1741" s="450" t="s">
        <v>3134</v>
      </c>
      <c r="I1741" s="450" t="s">
        <v>3144</v>
      </c>
      <c r="J1741" s="450" t="s">
        <v>3134</v>
      </c>
      <c r="K1741" s="538">
        <v>4</v>
      </c>
      <c r="L1741" s="539">
        <v>12</v>
      </c>
      <c r="M1741" s="448">
        <v>118246.81</v>
      </c>
      <c r="N1741" s="538"/>
      <c r="O1741" s="539"/>
      <c r="P1741" s="449">
        <v>0</v>
      </c>
    </row>
    <row r="1742" spans="1:16" ht="22.5" x14ac:dyDescent="0.2">
      <c r="A1742" s="446" t="s">
        <v>3130</v>
      </c>
      <c r="B1742" s="447" t="s">
        <v>2056</v>
      </c>
      <c r="C1742" s="447" t="s">
        <v>111</v>
      </c>
      <c r="D1742" s="450" t="s">
        <v>4527</v>
      </c>
      <c r="E1742" s="458">
        <v>3200</v>
      </c>
      <c r="F1742" s="447" t="s">
        <v>4528</v>
      </c>
      <c r="G1742" s="450" t="s">
        <v>4529</v>
      </c>
      <c r="H1742" s="450" t="s">
        <v>3660</v>
      </c>
      <c r="I1742" s="450" t="s">
        <v>3384</v>
      </c>
      <c r="J1742" s="450" t="s">
        <v>3826</v>
      </c>
      <c r="K1742" s="538">
        <v>4</v>
      </c>
      <c r="L1742" s="539">
        <v>12</v>
      </c>
      <c r="M1742" s="448">
        <v>38464.44</v>
      </c>
      <c r="N1742" s="538">
        <v>4</v>
      </c>
      <c r="O1742" s="539">
        <v>6</v>
      </c>
      <c r="P1742" s="449">
        <v>19168.440000000002</v>
      </c>
    </row>
    <row r="1743" spans="1:16" ht="33.75" x14ac:dyDescent="0.2">
      <c r="A1743" s="446" t="s">
        <v>3130</v>
      </c>
      <c r="B1743" s="447" t="s">
        <v>3136</v>
      </c>
      <c r="C1743" s="447" t="s">
        <v>111</v>
      </c>
      <c r="D1743" s="450" t="s">
        <v>3646</v>
      </c>
      <c r="E1743" s="458">
        <v>10000</v>
      </c>
      <c r="F1743" s="447" t="s">
        <v>4530</v>
      </c>
      <c r="G1743" s="450" t="s">
        <v>4531</v>
      </c>
      <c r="H1743" s="450" t="s">
        <v>3272</v>
      </c>
      <c r="I1743" s="450" t="s">
        <v>3144</v>
      </c>
      <c r="J1743" s="450" t="s">
        <v>3272</v>
      </c>
      <c r="K1743" s="538">
        <v>4</v>
      </c>
      <c r="L1743" s="539">
        <v>12</v>
      </c>
      <c r="M1743" s="448">
        <v>126639.5</v>
      </c>
      <c r="N1743" s="538"/>
      <c r="O1743" s="539"/>
      <c r="P1743" s="449">
        <v>0</v>
      </c>
    </row>
    <row r="1744" spans="1:16" ht="45" x14ac:dyDescent="0.2">
      <c r="A1744" s="446" t="s">
        <v>3130</v>
      </c>
      <c r="B1744" s="447" t="s">
        <v>3136</v>
      </c>
      <c r="C1744" s="447" t="s">
        <v>111</v>
      </c>
      <c r="D1744" s="450" t="s">
        <v>4532</v>
      </c>
      <c r="E1744" s="458">
        <v>6500</v>
      </c>
      <c r="F1744" s="447" t="s">
        <v>4533</v>
      </c>
      <c r="G1744" s="450" t="s">
        <v>4534</v>
      </c>
      <c r="H1744" s="450" t="s">
        <v>857</v>
      </c>
      <c r="I1744" s="450" t="s">
        <v>3144</v>
      </c>
      <c r="J1744" s="450" t="s">
        <v>857</v>
      </c>
      <c r="K1744" s="538">
        <v>1</v>
      </c>
      <c r="L1744" s="539">
        <v>1</v>
      </c>
      <c r="M1744" s="448">
        <v>5416.67</v>
      </c>
      <c r="N1744" s="538">
        <v>4</v>
      </c>
      <c r="O1744" s="539">
        <v>6</v>
      </c>
      <c r="P1744" s="449">
        <v>38706.600000000006</v>
      </c>
    </row>
    <row r="1745" spans="1:16" x14ac:dyDescent="0.2">
      <c r="A1745" s="446" t="s">
        <v>3130</v>
      </c>
      <c r="B1745" s="447" t="s">
        <v>3136</v>
      </c>
      <c r="C1745" s="447" t="s">
        <v>111</v>
      </c>
      <c r="D1745" s="450" t="s">
        <v>3429</v>
      </c>
      <c r="E1745" s="458">
        <v>1900</v>
      </c>
      <c r="F1745" s="447" t="s">
        <v>4535</v>
      </c>
      <c r="G1745" s="450" t="s">
        <v>4536</v>
      </c>
      <c r="H1745" s="450" t="s">
        <v>718</v>
      </c>
      <c r="I1745" s="450" t="s">
        <v>718</v>
      </c>
      <c r="J1745" s="450" t="s">
        <v>718</v>
      </c>
      <c r="K1745" s="538">
        <v>1</v>
      </c>
      <c r="L1745" s="539">
        <v>3</v>
      </c>
      <c r="M1745" s="448">
        <v>5510.01</v>
      </c>
      <c r="N1745" s="538"/>
      <c r="O1745" s="539"/>
      <c r="P1745" s="449">
        <v>0</v>
      </c>
    </row>
    <row r="1746" spans="1:16" ht="33.75" x14ac:dyDescent="0.2">
      <c r="A1746" s="446" t="s">
        <v>3130</v>
      </c>
      <c r="B1746" s="447" t="s">
        <v>3136</v>
      </c>
      <c r="C1746" s="447" t="s">
        <v>111</v>
      </c>
      <c r="D1746" s="450" t="s">
        <v>3385</v>
      </c>
      <c r="E1746" s="458">
        <v>10000</v>
      </c>
      <c r="F1746" s="447" t="s">
        <v>4537</v>
      </c>
      <c r="G1746" s="450" t="s">
        <v>4538</v>
      </c>
      <c r="H1746" s="450" t="s">
        <v>3169</v>
      </c>
      <c r="I1746" s="450" t="s">
        <v>3144</v>
      </c>
      <c r="J1746" s="450" t="s">
        <v>3169</v>
      </c>
      <c r="K1746" s="538">
        <v>4</v>
      </c>
      <c r="L1746" s="539">
        <v>12</v>
      </c>
      <c r="M1746" s="448">
        <v>118878.48</v>
      </c>
      <c r="N1746" s="538">
        <v>4</v>
      </c>
      <c r="O1746" s="539">
        <v>6</v>
      </c>
      <c r="P1746" s="449">
        <v>59680.55</v>
      </c>
    </row>
    <row r="1747" spans="1:16" ht="22.5" x14ac:dyDescent="0.2">
      <c r="A1747" s="446" t="s">
        <v>3130</v>
      </c>
      <c r="B1747" s="447" t="s">
        <v>3136</v>
      </c>
      <c r="C1747" s="447" t="s">
        <v>111</v>
      </c>
      <c r="D1747" s="450" t="s">
        <v>3205</v>
      </c>
      <c r="E1747" s="458">
        <v>8000</v>
      </c>
      <c r="F1747" s="447" t="s">
        <v>4539</v>
      </c>
      <c r="G1747" s="450" t="s">
        <v>4540</v>
      </c>
      <c r="H1747" s="450" t="s">
        <v>3134</v>
      </c>
      <c r="I1747" s="450" t="s">
        <v>2860</v>
      </c>
      <c r="J1747" s="450" t="s">
        <v>3134</v>
      </c>
      <c r="K1747" s="538">
        <v>1</v>
      </c>
      <c r="L1747" s="539">
        <v>1</v>
      </c>
      <c r="M1747" s="448">
        <v>7168.33</v>
      </c>
      <c r="N1747" s="538"/>
      <c r="O1747" s="539"/>
      <c r="P1747" s="449">
        <v>0</v>
      </c>
    </row>
    <row r="1748" spans="1:16" ht="22.5" x14ac:dyDescent="0.2">
      <c r="A1748" s="446" t="s">
        <v>3130</v>
      </c>
      <c r="B1748" s="447" t="s">
        <v>3136</v>
      </c>
      <c r="C1748" s="447" t="s">
        <v>111</v>
      </c>
      <c r="D1748" s="450" t="s">
        <v>3205</v>
      </c>
      <c r="E1748" s="458">
        <v>10000</v>
      </c>
      <c r="F1748" s="447" t="s">
        <v>4539</v>
      </c>
      <c r="G1748" s="450" t="s">
        <v>4540</v>
      </c>
      <c r="H1748" s="450" t="s">
        <v>3134</v>
      </c>
      <c r="I1748" s="450" t="s">
        <v>2860</v>
      </c>
      <c r="J1748" s="450" t="s">
        <v>3134</v>
      </c>
      <c r="K1748" s="538">
        <v>4</v>
      </c>
      <c r="L1748" s="539">
        <v>11</v>
      </c>
      <c r="M1748" s="448">
        <v>107922.36</v>
      </c>
      <c r="N1748" s="538">
        <v>4</v>
      </c>
      <c r="O1748" s="539">
        <v>6</v>
      </c>
      <c r="P1748" s="449">
        <v>59856.25</v>
      </c>
    </row>
    <row r="1749" spans="1:16" x14ac:dyDescent="0.2">
      <c r="A1749" s="446" t="s">
        <v>3130</v>
      </c>
      <c r="B1749" s="447" t="s">
        <v>3136</v>
      </c>
      <c r="C1749" s="447" t="s">
        <v>111</v>
      </c>
      <c r="D1749" s="450" t="s">
        <v>3747</v>
      </c>
      <c r="E1749" s="458">
        <v>7000</v>
      </c>
      <c r="F1749" s="447" t="s">
        <v>4541</v>
      </c>
      <c r="G1749" s="450" t="s">
        <v>4542</v>
      </c>
      <c r="H1749" s="450" t="s">
        <v>712</v>
      </c>
      <c r="I1749" s="450" t="s">
        <v>3144</v>
      </c>
      <c r="J1749" s="450" t="s">
        <v>712</v>
      </c>
      <c r="K1749" s="538">
        <v>3</v>
      </c>
      <c r="L1749" s="539">
        <v>7</v>
      </c>
      <c r="M1749" s="448">
        <v>46313.27</v>
      </c>
      <c r="N1749" s="538">
        <v>4</v>
      </c>
      <c r="O1749" s="539">
        <v>6</v>
      </c>
      <c r="P1749" s="449">
        <v>41843.96</v>
      </c>
    </row>
    <row r="1750" spans="1:16" ht="22.5" x14ac:dyDescent="0.2">
      <c r="A1750" s="446" t="s">
        <v>3130</v>
      </c>
      <c r="B1750" s="447" t="s">
        <v>3136</v>
      </c>
      <c r="C1750" s="447" t="s">
        <v>111</v>
      </c>
      <c r="D1750" s="450" t="s">
        <v>4543</v>
      </c>
      <c r="E1750" s="458">
        <v>6500</v>
      </c>
      <c r="F1750" s="447" t="s">
        <v>4544</v>
      </c>
      <c r="G1750" s="450" t="s">
        <v>4545</v>
      </c>
      <c r="H1750" s="450" t="s">
        <v>3140</v>
      </c>
      <c r="I1750" s="450" t="s">
        <v>2860</v>
      </c>
      <c r="J1750" s="450" t="s">
        <v>989</v>
      </c>
      <c r="K1750" s="538">
        <v>3</v>
      </c>
      <c r="L1750" s="539">
        <v>12</v>
      </c>
      <c r="M1750" s="448">
        <v>77170.900000000009</v>
      </c>
      <c r="N1750" s="538">
        <v>4</v>
      </c>
      <c r="O1750" s="539">
        <v>6</v>
      </c>
      <c r="P1750" s="449">
        <v>38700.729999999996</v>
      </c>
    </row>
    <row r="1751" spans="1:16" ht="33.75" x14ac:dyDescent="0.2">
      <c r="A1751" s="446" t="s">
        <v>3130</v>
      </c>
      <c r="B1751" s="447" t="s">
        <v>3136</v>
      </c>
      <c r="C1751" s="447" t="s">
        <v>111</v>
      </c>
      <c r="D1751" s="450" t="s">
        <v>3961</v>
      </c>
      <c r="E1751" s="458">
        <v>13000</v>
      </c>
      <c r="F1751" s="447" t="s">
        <v>4546</v>
      </c>
      <c r="G1751" s="450" t="s">
        <v>4547</v>
      </c>
      <c r="H1751" s="450" t="s">
        <v>3134</v>
      </c>
      <c r="I1751" s="450" t="s">
        <v>2860</v>
      </c>
      <c r="J1751" s="450" t="s">
        <v>3134</v>
      </c>
      <c r="K1751" s="538">
        <v>4</v>
      </c>
      <c r="L1751" s="539">
        <v>12</v>
      </c>
      <c r="M1751" s="448">
        <v>156074.31</v>
      </c>
      <c r="N1751" s="538">
        <v>4</v>
      </c>
      <c r="O1751" s="539">
        <v>6</v>
      </c>
      <c r="P1751" s="449">
        <v>78000</v>
      </c>
    </row>
    <row r="1752" spans="1:16" ht="33.75" x14ac:dyDescent="0.2">
      <c r="A1752" s="446" t="s">
        <v>3130</v>
      </c>
      <c r="B1752" s="447" t="s">
        <v>3136</v>
      </c>
      <c r="C1752" s="447" t="s">
        <v>111</v>
      </c>
      <c r="D1752" s="450" t="s">
        <v>3961</v>
      </c>
      <c r="E1752" s="458">
        <v>13000</v>
      </c>
      <c r="F1752" s="447" t="s">
        <v>4548</v>
      </c>
      <c r="G1752" s="450" t="s">
        <v>4549</v>
      </c>
      <c r="H1752" s="450" t="s">
        <v>3134</v>
      </c>
      <c r="I1752" s="450" t="s">
        <v>3144</v>
      </c>
      <c r="J1752" s="450" t="s">
        <v>3134</v>
      </c>
      <c r="K1752" s="538">
        <v>4</v>
      </c>
      <c r="L1752" s="539">
        <v>12</v>
      </c>
      <c r="M1752" s="448">
        <v>156058.96</v>
      </c>
      <c r="N1752" s="538">
        <v>4</v>
      </c>
      <c r="O1752" s="539">
        <v>6</v>
      </c>
      <c r="P1752" s="449">
        <v>78000</v>
      </c>
    </row>
    <row r="1753" spans="1:16" ht="33.75" x14ac:dyDescent="0.2">
      <c r="A1753" s="446" t="s">
        <v>3130</v>
      </c>
      <c r="B1753" s="447" t="s">
        <v>3136</v>
      </c>
      <c r="C1753" s="447" t="s">
        <v>111</v>
      </c>
      <c r="D1753" s="450" t="s">
        <v>3479</v>
      </c>
      <c r="E1753" s="458">
        <v>10000</v>
      </c>
      <c r="F1753" s="447" t="s">
        <v>4550</v>
      </c>
      <c r="G1753" s="450" t="s">
        <v>4551</v>
      </c>
      <c r="H1753" s="450" t="s">
        <v>3134</v>
      </c>
      <c r="I1753" s="450" t="s">
        <v>3144</v>
      </c>
      <c r="J1753" s="450" t="s">
        <v>3134</v>
      </c>
      <c r="K1753" s="538">
        <v>4</v>
      </c>
      <c r="L1753" s="539">
        <v>12</v>
      </c>
      <c r="M1753" s="448">
        <v>118591.81</v>
      </c>
      <c r="N1753" s="538">
        <v>4</v>
      </c>
      <c r="O1753" s="539">
        <v>6</v>
      </c>
      <c r="P1753" s="449">
        <v>60000</v>
      </c>
    </row>
    <row r="1754" spans="1:16" ht="45" x14ac:dyDescent="0.2">
      <c r="A1754" s="446" t="s">
        <v>3130</v>
      </c>
      <c r="B1754" s="447" t="s">
        <v>3136</v>
      </c>
      <c r="C1754" s="447" t="s">
        <v>111</v>
      </c>
      <c r="D1754" s="450" t="s">
        <v>4552</v>
      </c>
      <c r="E1754" s="458">
        <v>6600</v>
      </c>
      <c r="F1754" s="447" t="s">
        <v>4553</v>
      </c>
      <c r="G1754" s="450" t="s">
        <v>4554</v>
      </c>
      <c r="H1754" s="450" t="s">
        <v>4037</v>
      </c>
      <c r="I1754" s="450" t="s">
        <v>3144</v>
      </c>
      <c r="J1754" s="450" t="s">
        <v>4037</v>
      </c>
      <c r="K1754" s="538">
        <v>4</v>
      </c>
      <c r="L1754" s="539">
        <v>11</v>
      </c>
      <c r="M1754" s="448">
        <v>71554.349999999991</v>
      </c>
      <c r="N1754" s="538"/>
      <c r="O1754" s="539"/>
      <c r="P1754" s="449">
        <v>0</v>
      </c>
    </row>
    <row r="1755" spans="1:16" ht="33.75" x14ac:dyDescent="0.2">
      <c r="A1755" s="446" t="s">
        <v>3130</v>
      </c>
      <c r="B1755" s="447" t="s">
        <v>3436</v>
      </c>
      <c r="C1755" s="447" t="s">
        <v>111</v>
      </c>
      <c r="D1755" s="450" t="s">
        <v>3771</v>
      </c>
      <c r="E1755" s="458">
        <v>2000</v>
      </c>
      <c r="F1755" s="447" t="s">
        <v>4555</v>
      </c>
      <c r="G1755" s="450" t="s">
        <v>4556</v>
      </c>
      <c r="H1755" s="455" t="s">
        <v>3660</v>
      </c>
      <c r="I1755" s="450" t="s">
        <v>3528</v>
      </c>
      <c r="J1755" s="455" t="s">
        <v>3372</v>
      </c>
      <c r="K1755" s="538"/>
      <c r="L1755" s="539"/>
      <c r="M1755" s="448">
        <v>0</v>
      </c>
      <c r="N1755" s="538">
        <v>4</v>
      </c>
      <c r="O1755" s="539">
        <v>6</v>
      </c>
      <c r="P1755" s="449">
        <v>12000</v>
      </c>
    </row>
    <row r="1756" spans="1:16" ht="22.5" x14ac:dyDescent="0.2">
      <c r="A1756" s="446" t="s">
        <v>3130</v>
      </c>
      <c r="B1756" s="447" t="s">
        <v>2056</v>
      </c>
      <c r="C1756" s="447" t="s">
        <v>111</v>
      </c>
      <c r="D1756" s="450" t="s">
        <v>4557</v>
      </c>
      <c r="E1756" s="458">
        <v>7500</v>
      </c>
      <c r="F1756" s="447" t="s">
        <v>4558</v>
      </c>
      <c r="G1756" s="450" t="s">
        <v>4559</v>
      </c>
      <c r="H1756" s="450" t="s">
        <v>3134</v>
      </c>
      <c r="I1756" s="450" t="s">
        <v>3203</v>
      </c>
      <c r="J1756" s="450" t="s">
        <v>3134</v>
      </c>
      <c r="K1756" s="538">
        <v>4</v>
      </c>
      <c r="L1756" s="539">
        <v>12</v>
      </c>
      <c r="M1756" s="448">
        <v>88949.49</v>
      </c>
      <c r="N1756" s="538"/>
      <c r="O1756" s="539"/>
      <c r="P1756" s="449">
        <v>0</v>
      </c>
    </row>
    <row r="1757" spans="1:16" ht="22.5" x14ac:dyDescent="0.2">
      <c r="A1757" s="446" t="s">
        <v>3130</v>
      </c>
      <c r="B1757" s="447" t="s">
        <v>2056</v>
      </c>
      <c r="C1757" s="447" t="s">
        <v>111</v>
      </c>
      <c r="D1757" s="450" t="s">
        <v>4560</v>
      </c>
      <c r="E1757" s="458">
        <v>7500</v>
      </c>
      <c r="F1757" s="447" t="s">
        <v>4558</v>
      </c>
      <c r="G1757" s="450" t="s">
        <v>4559</v>
      </c>
      <c r="H1757" s="450" t="s">
        <v>3134</v>
      </c>
      <c r="I1757" s="450" t="s">
        <v>3203</v>
      </c>
      <c r="J1757" s="450" t="s">
        <v>3134</v>
      </c>
      <c r="K1757" s="538"/>
      <c r="L1757" s="539"/>
      <c r="M1757" s="448">
        <v>0</v>
      </c>
      <c r="N1757" s="538">
        <v>4</v>
      </c>
      <c r="O1757" s="539">
        <v>6</v>
      </c>
      <c r="P1757" s="449">
        <v>44605.729999999996</v>
      </c>
    </row>
    <row r="1758" spans="1:16" ht="33.75" x14ac:dyDescent="0.2">
      <c r="A1758" s="446" t="s">
        <v>3130</v>
      </c>
      <c r="B1758" s="447" t="s">
        <v>3136</v>
      </c>
      <c r="C1758" s="447" t="s">
        <v>111</v>
      </c>
      <c r="D1758" s="450" t="s">
        <v>3961</v>
      </c>
      <c r="E1758" s="458">
        <v>13000</v>
      </c>
      <c r="F1758" s="447" t="s">
        <v>4561</v>
      </c>
      <c r="G1758" s="450" t="s">
        <v>4562</v>
      </c>
      <c r="H1758" s="450" t="s">
        <v>3134</v>
      </c>
      <c r="I1758" s="450" t="s">
        <v>3144</v>
      </c>
      <c r="J1758" s="450" t="s">
        <v>3134</v>
      </c>
      <c r="K1758" s="538">
        <v>4</v>
      </c>
      <c r="L1758" s="539">
        <v>12</v>
      </c>
      <c r="M1758" s="448">
        <v>155117.38</v>
      </c>
      <c r="N1758" s="538"/>
      <c r="O1758" s="539"/>
      <c r="P1758" s="449">
        <v>0</v>
      </c>
    </row>
    <row r="1759" spans="1:16" ht="22.5" x14ac:dyDescent="0.2">
      <c r="A1759" s="446" t="s">
        <v>3130</v>
      </c>
      <c r="B1759" s="447" t="s">
        <v>3136</v>
      </c>
      <c r="C1759" s="447" t="s">
        <v>111</v>
      </c>
      <c r="D1759" s="450" t="s">
        <v>4563</v>
      </c>
      <c r="E1759" s="458">
        <v>15000</v>
      </c>
      <c r="F1759" s="447" t="s">
        <v>4561</v>
      </c>
      <c r="G1759" s="450" t="s">
        <v>4562</v>
      </c>
      <c r="H1759" s="450" t="s">
        <v>3134</v>
      </c>
      <c r="I1759" s="450" t="s">
        <v>3144</v>
      </c>
      <c r="J1759" s="450" t="s">
        <v>3134</v>
      </c>
      <c r="K1759" s="538"/>
      <c r="L1759" s="539"/>
      <c r="M1759" s="448">
        <v>0</v>
      </c>
      <c r="N1759" s="538">
        <v>4</v>
      </c>
      <c r="O1759" s="539">
        <v>6</v>
      </c>
      <c r="P1759" s="449">
        <v>90000</v>
      </c>
    </row>
    <row r="1760" spans="1:16" ht="33.75" x14ac:dyDescent="0.2">
      <c r="A1760" s="446" t="s">
        <v>3130</v>
      </c>
      <c r="B1760" s="447" t="s">
        <v>3136</v>
      </c>
      <c r="C1760" s="447" t="s">
        <v>111</v>
      </c>
      <c r="D1760" s="450" t="s">
        <v>4564</v>
      </c>
      <c r="E1760" s="458">
        <v>9000</v>
      </c>
      <c r="F1760" s="447" t="s">
        <v>4565</v>
      </c>
      <c r="G1760" s="450" t="s">
        <v>4566</v>
      </c>
      <c r="H1760" s="450" t="s">
        <v>712</v>
      </c>
      <c r="I1760" s="450" t="s">
        <v>2860</v>
      </c>
      <c r="J1760" s="450" t="s">
        <v>712</v>
      </c>
      <c r="K1760" s="538">
        <v>4</v>
      </c>
      <c r="L1760" s="539">
        <v>11</v>
      </c>
      <c r="M1760" s="448">
        <v>96124.62</v>
      </c>
      <c r="N1760" s="538"/>
      <c r="O1760" s="539"/>
      <c r="P1760" s="449">
        <v>0</v>
      </c>
    </row>
    <row r="1761" spans="1:16" ht="22.5" x14ac:dyDescent="0.2">
      <c r="A1761" s="446" t="s">
        <v>3130</v>
      </c>
      <c r="B1761" s="447" t="s">
        <v>3136</v>
      </c>
      <c r="C1761" s="447" t="s">
        <v>111</v>
      </c>
      <c r="D1761" s="450" t="s">
        <v>4567</v>
      </c>
      <c r="E1761" s="458">
        <v>12000</v>
      </c>
      <c r="F1761" s="447" t="s">
        <v>4565</v>
      </c>
      <c r="G1761" s="450" t="s">
        <v>4566</v>
      </c>
      <c r="H1761" s="450" t="s">
        <v>712</v>
      </c>
      <c r="I1761" s="450" t="s">
        <v>2860</v>
      </c>
      <c r="J1761" s="450" t="s">
        <v>712</v>
      </c>
      <c r="K1761" s="538">
        <v>1</v>
      </c>
      <c r="L1761" s="539">
        <v>1</v>
      </c>
      <c r="M1761" s="448">
        <v>12087.500000000015</v>
      </c>
      <c r="N1761" s="538">
        <v>4</v>
      </c>
      <c r="O1761" s="539">
        <v>6</v>
      </c>
      <c r="P1761" s="449">
        <v>70542.5</v>
      </c>
    </row>
    <row r="1762" spans="1:16" ht="33.75" x14ac:dyDescent="0.2">
      <c r="A1762" s="446" t="s">
        <v>3130</v>
      </c>
      <c r="B1762" s="447" t="s">
        <v>2056</v>
      </c>
      <c r="C1762" s="447" t="s">
        <v>111</v>
      </c>
      <c r="D1762" s="450" t="s">
        <v>4568</v>
      </c>
      <c r="E1762" s="458">
        <v>2500</v>
      </c>
      <c r="F1762" s="447" t="s">
        <v>4569</v>
      </c>
      <c r="G1762" s="450" t="s">
        <v>4570</v>
      </c>
      <c r="H1762" s="450" t="s">
        <v>3538</v>
      </c>
      <c r="I1762" s="450" t="s">
        <v>3191</v>
      </c>
      <c r="J1762" s="450" t="s">
        <v>3538</v>
      </c>
      <c r="K1762" s="538">
        <v>5</v>
      </c>
      <c r="L1762" s="539">
        <v>12</v>
      </c>
      <c r="M1762" s="448">
        <v>30300</v>
      </c>
      <c r="N1762" s="538"/>
      <c r="O1762" s="539">
        <v>6</v>
      </c>
      <c r="P1762" s="449">
        <v>15000</v>
      </c>
    </row>
    <row r="1763" spans="1:16" ht="33.75" x14ac:dyDescent="0.2">
      <c r="A1763" s="446" t="s">
        <v>3130</v>
      </c>
      <c r="B1763" s="447" t="s">
        <v>2056</v>
      </c>
      <c r="C1763" s="447" t="s">
        <v>111</v>
      </c>
      <c r="D1763" s="450" t="s">
        <v>4571</v>
      </c>
      <c r="E1763" s="458">
        <v>3500</v>
      </c>
      <c r="F1763" s="447" t="s">
        <v>4572</v>
      </c>
      <c r="G1763" s="450" t="s">
        <v>4573</v>
      </c>
      <c r="H1763" s="450" t="s">
        <v>3134</v>
      </c>
      <c r="I1763" s="450" t="s">
        <v>3191</v>
      </c>
      <c r="J1763" s="450" t="s">
        <v>3134</v>
      </c>
      <c r="K1763" s="538">
        <v>4</v>
      </c>
      <c r="L1763" s="539">
        <v>12</v>
      </c>
      <c r="M1763" s="448">
        <v>42166.07</v>
      </c>
      <c r="N1763" s="538"/>
      <c r="O1763" s="539">
        <v>6</v>
      </c>
      <c r="P1763" s="449">
        <v>20959.41</v>
      </c>
    </row>
    <row r="1764" spans="1:16" ht="33.75" x14ac:dyDescent="0.2">
      <c r="A1764" s="446" t="s">
        <v>3130</v>
      </c>
      <c r="B1764" s="447" t="s">
        <v>3136</v>
      </c>
      <c r="C1764" s="447" t="s">
        <v>111</v>
      </c>
      <c r="D1764" s="450" t="s">
        <v>4574</v>
      </c>
      <c r="E1764" s="458">
        <v>10000</v>
      </c>
      <c r="F1764" s="447" t="s">
        <v>4575</v>
      </c>
      <c r="G1764" s="450" t="s">
        <v>4576</v>
      </c>
      <c r="H1764" s="450" t="s">
        <v>3538</v>
      </c>
      <c r="I1764" s="450" t="s">
        <v>2860</v>
      </c>
      <c r="J1764" s="450" t="s">
        <v>3538</v>
      </c>
      <c r="K1764" s="538">
        <v>5</v>
      </c>
      <c r="L1764" s="539">
        <v>12</v>
      </c>
      <c r="M1764" s="448">
        <v>119464.73</v>
      </c>
      <c r="N1764" s="538"/>
      <c r="O1764" s="539">
        <v>6</v>
      </c>
      <c r="P1764" s="449">
        <v>59666.67</v>
      </c>
    </row>
    <row r="1765" spans="1:16" ht="33.75" x14ac:dyDescent="0.2">
      <c r="A1765" s="446" t="s">
        <v>3130</v>
      </c>
      <c r="B1765" s="447" t="s">
        <v>2056</v>
      </c>
      <c r="C1765" s="447" t="s">
        <v>111</v>
      </c>
      <c r="D1765" s="450" t="s">
        <v>4577</v>
      </c>
      <c r="E1765" s="458">
        <v>3500</v>
      </c>
      <c r="F1765" s="447" t="s">
        <v>4578</v>
      </c>
      <c r="G1765" s="450" t="s">
        <v>4579</v>
      </c>
      <c r="H1765" s="450" t="s">
        <v>3134</v>
      </c>
      <c r="I1765" s="450" t="s">
        <v>3144</v>
      </c>
      <c r="J1765" s="450" t="s">
        <v>3134</v>
      </c>
      <c r="K1765" s="538">
        <v>4</v>
      </c>
      <c r="L1765" s="539">
        <v>12</v>
      </c>
      <c r="M1765" s="448">
        <v>42300</v>
      </c>
      <c r="N1765" s="538"/>
      <c r="O1765" s="539">
        <v>6</v>
      </c>
      <c r="P1765" s="449">
        <v>20981.040000000001</v>
      </c>
    </row>
    <row r="1766" spans="1:16" ht="67.5" x14ac:dyDescent="0.2">
      <c r="A1766" s="446" t="s">
        <v>3130</v>
      </c>
      <c r="B1766" s="447" t="s">
        <v>3136</v>
      </c>
      <c r="C1766" s="447" t="s">
        <v>111</v>
      </c>
      <c r="D1766" s="450" t="s">
        <v>4580</v>
      </c>
      <c r="E1766" s="458">
        <v>3500</v>
      </c>
      <c r="F1766" s="447" t="s">
        <v>4581</v>
      </c>
      <c r="G1766" s="450" t="s">
        <v>4582</v>
      </c>
      <c r="H1766" s="450" t="s">
        <v>857</v>
      </c>
      <c r="I1766" s="450" t="s">
        <v>3144</v>
      </c>
      <c r="J1766" s="450" t="s">
        <v>857</v>
      </c>
      <c r="K1766" s="538">
        <v>4</v>
      </c>
      <c r="L1766" s="539">
        <v>12</v>
      </c>
      <c r="M1766" s="448">
        <v>43422.76</v>
      </c>
      <c r="N1766" s="538"/>
      <c r="O1766" s="539">
        <v>6</v>
      </c>
      <c r="P1766" s="449">
        <v>20510.010000000002</v>
      </c>
    </row>
    <row r="1767" spans="1:16" ht="56.25" x14ac:dyDescent="0.2">
      <c r="A1767" s="446" t="s">
        <v>3130</v>
      </c>
      <c r="B1767" s="447" t="s">
        <v>3136</v>
      </c>
      <c r="C1767" s="447" t="s">
        <v>111</v>
      </c>
      <c r="D1767" s="450" t="s">
        <v>3170</v>
      </c>
      <c r="E1767" s="458">
        <v>10000</v>
      </c>
      <c r="F1767" s="447" t="s">
        <v>4583</v>
      </c>
      <c r="G1767" s="450" t="s">
        <v>4584</v>
      </c>
      <c r="H1767" s="450" t="s">
        <v>3134</v>
      </c>
      <c r="I1767" s="450" t="s">
        <v>3144</v>
      </c>
      <c r="J1767" s="450" t="s">
        <v>3134</v>
      </c>
      <c r="K1767" s="538">
        <v>4</v>
      </c>
      <c r="L1767" s="539">
        <v>12</v>
      </c>
      <c r="M1767" s="448">
        <v>120140.97</v>
      </c>
      <c r="N1767" s="538"/>
      <c r="O1767" s="539">
        <v>6</v>
      </c>
      <c r="P1767" s="449">
        <v>59894.44</v>
      </c>
    </row>
    <row r="1768" spans="1:16" ht="22.5" x14ac:dyDescent="0.2">
      <c r="A1768" s="446" t="s">
        <v>3130</v>
      </c>
      <c r="B1768" s="447" t="s">
        <v>3136</v>
      </c>
      <c r="C1768" s="447" t="s">
        <v>111</v>
      </c>
      <c r="D1768" s="450" t="s">
        <v>4585</v>
      </c>
      <c r="E1768" s="458">
        <v>12000</v>
      </c>
      <c r="F1768" s="447" t="s">
        <v>3122</v>
      </c>
      <c r="G1768" s="450" t="s">
        <v>4586</v>
      </c>
      <c r="H1768" s="450" t="s">
        <v>3134</v>
      </c>
      <c r="I1768" s="450" t="s">
        <v>3144</v>
      </c>
      <c r="J1768" s="450" t="s">
        <v>3134</v>
      </c>
      <c r="K1768" s="538">
        <v>1</v>
      </c>
      <c r="L1768" s="539">
        <v>3</v>
      </c>
      <c r="M1768" s="448">
        <v>35963.33</v>
      </c>
      <c r="N1768" s="538"/>
      <c r="O1768" s="539"/>
      <c r="P1768" s="449">
        <v>0</v>
      </c>
    </row>
    <row r="1769" spans="1:16" ht="33.75" x14ac:dyDescent="0.2">
      <c r="A1769" s="446" t="s">
        <v>3130</v>
      </c>
      <c r="B1769" s="447" t="s">
        <v>3136</v>
      </c>
      <c r="C1769" s="447" t="s">
        <v>111</v>
      </c>
      <c r="D1769" s="450" t="s">
        <v>3479</v>
      </c>
      <c r="E1769" s="458">
        <v>10000</v>
      </c>
      <c r="F1769" s="447" t="s">
        <v>4587</v>
      </c>
      <c r="G1769" s="450" t="s">
        <v>4588</v>
      </c>
      <c r="H1769" s="450" t="s">
        <v>3134</v>
      </c>
      <c r="I1769" s="450" t="s">
        <v>3144</v>
      </c>
      <c r="J1769" s="450" t="s">
        <v>3134</v>
      </c>
      <c r="K1769" s="538">
        <v>4</v>
      </c>
      <c r="L1769" s="539">
        <v>12</v>
      </c>
      <c r="M1769" s="448">
        <v>114455.8</v>
      </c>
      <c r="N1769" s="538"/>
      <c r="O1769" s="539">
        <v>6</v>
      </c>
      <c r="P1769" s="449">
        <v>59765.279999999999</v>
      </c>
    </row>
    <row r="1770" spans="1:16" ht="45" x14ac:dyDescent="0.2">
      <c r="A1770" s="446" t="s">
        <v>3130</v>
      </c>
      <c r="B1770" s="447" t="s">
        <v>3136</v>
      </c>
      <c r="C1770" s="447" t="s">
        <v>111</v>
      </c>
      <c r="D1770" s="450" t="s">
        <v>4589</v>
      </c>
      <c r="E1770" s="458">
        <v>10000</v>
      </c>
      <c r="F1770" s="447" t="s">
        <v>4590</v>
      </c>
      <c r="G1770" s="450" t="s">
        <v>4591</v>
      </c>
      <c r="H1770" s="450" t="s">
        <v>3169</v>
      </c>
      <c r="I1770" s="450" t="s">
        <v>3144</v>
      </c>
      <c r="J1770" s="450" t="s">
        <v>3169</v>
      </c>
      <c r="K1770" s="538">
        <v>4</v>
      </c>
      <c r="L1770" s="539">
        <v>12</v>
      </c>
      <c r="M1770" s="448">
        <v>120300</v>
      </c>
      <c r="N1770" s="538"/>
      <c r="O1770" s="539">
        <v>6</v>
      </c>
      <c r="P1770" s="449">
        <v>59918.75</v>
      </c>
    </row>
    <row r="1771" spans="1:16" ht="33.75" x14ac:dyDescent="0.2">
      <c r="A1771" s="446" t="s">
        <v>3130</v>
      </c>
      <c r="B1771" s="447" t="s">
        <v>3136</v>
      </c>
      <c r="C1771" s="447" t="s">
        <v>111</v>
      </c>
      <c r="D1771" s="450" t="s">
        <v>3715</v>
      </c>
      <c r="E1771" s="458">
        <v>10000</v>
      </c>
      <c r="F1771" s="447" t="s">
        <v>4592</v>
      </c>
      <c r="G1771" s="450" t="s">
        <v>4593</v>
      </c>
      <c r="H1771" s="450" t="s">
        <v>3134</v>
      </c>
      <c r="I1771" s="450" t="s">
        <v>3144</v>
      </c>
      <c r="J1771" s="450" t="s">
        <v>3134</v>
      </c>
      <c r="K1771" s="538">
        <v>3</v>
      </c>
      <c r="L1771" s="539">
        <v>7</v>
      </c>
      <c r="M1771" s="448">
        <v>82991.67</v>
      </c>
      <c r="N1771" s="538"/>
      <c r="O1771" s="539">
        <v>6</v>
      </c>
      <c r="P1771" s="449">
        <v>59593.05</v>
      </c>
    </row>
    <row r="1772" spans="1:16" ht="22.5" x14ac:dyDescent="0.2">
      <c r="A1772" s="446" t="s">
        <v>3130</v>
      </c>
      <c r="B1772" s="447" t="s">
        <v>3436</v>
      </c>
      <c r="C1772" s="447" t="s">
        <v>111</v>
      </c>
      <c r="D1772" s="450" t="s">
        <v>3131</v>
      </c>
      <c r="E1772" s="458">
        <v>3500</v>
      </c>
      <c r="F1772" s="447" t="s">
        <v>4594</v>
      </c>
      <c r="G1772" s="450" t="s">
        <v>4595</v>
      </c>
      <c r="H1772" s="450" t="s">
        <v>3134</v>
      </c>
      <c r="I1772" s="450" t="s">
        <v>3144</v>
      </c>
      <c r="J1772" s="450" t="s">
        <v>3134</v>
      </c>
      <c r="K1772" s="538">
        <v>1</v>
      </c>
      <c r="L1772" s="539">
        <v>2</v>
      </c>
      <c r="M1772" s="448">
        <v>4783.37</v>
      </c>
      <c r="N1772" s="538"/>
      <c r="O1772" s="539">
        <v>6</v>
      </c>
      <c r="P1772" s="449">
        <v>21000</v>
      </c>
    </row>
    <row r="1773" spans="1:16" ht="33.75" x14ac:dyDescent="0.2">
      <c r="A1773" s="446" t="s">
        <v>3130</v>
      </c>
      <c r="B1773" s="447" t="s">
        <v>3136</v>
      </c>
      <c r="C1773" s="447" t="s">
        <v>111</v>
      </c>
      <c r="D1773" s="450" t="s">
        <v>3181</v>
      </c>
      <c r="E1773" s="458">
        <v>10000</v>
      </c>
      <c r="F1773" s="447" t="s">
        <v>4596</v>
      </c>
      <c r="G1773" s="450" t="s">
        <v>4597</v>
      </c>
      <c r="H1773" s="450" t="s">
        <v>3134</v>
      </c>
      <c r="I1773" s="450" t="s">
        <v>3144</v>
      </c>
      <c r="J1773" s="450" t="s">
        <v>3134</v>
      </c>
      <c r="K1773" s="538">
        <v>1</v>
      </c>
      <c r="L1773" s="539">
        <v>4</v>
      </c>
      <c r="M1773" s="448">
        <v>38000</v>
      </c>
      <c r="N1773" s="538"/>
      <c r="O1773" s="539">
        <v>6</v>
      </c>
      <c r="P1773" s="449">
        <v>59920.14</v>
      </c>
    </row>
    <row r="1774" spans="1:16" ht="22.5" x14ac:dyDescent="0.2">
      <c r="A1774" s="446" t="s">
        <v>3130</v>
      </c>
      <c r="B1774" s="447" t="s">
        <v>3136</v>
      </c>
      <c r="C1774" s="447" t="s">
        <v>111</v>
      </c>
      <c r="D1774" s="450" t="s">
        <v>4598</v>
      </c>
      <c r="E1774" s="458">
        <v>15600</v>
      </c>
      <c r="F1774" s="447" t="s">
        <v>1852</v>
      </c>
      <c r="G1774" s="450" t="s">
        <v>4599</v>
      </c>
      <c r="H1774" s="450" t="s">
        <v>3134</v>
      </c>
      <c r="I1774" s="450" t="s">
        <v>3144</v>
      </c>
      <c r="J1774" s="450" t="s">
        <v>712</v>
      </c>
      <c r="K1774" s="538">
        <v>1</v>
      </c>
      <c r="L1774" s="539">
        <v>12</v>
      </c>
      <c r="M1774" s="448">
        <v>187500</v>
      </c>
      <c r="N1774" s="538">
        <v>1</v>
      </c>
      <c r="O1774" s="539">
        <v>2</v>
      </c>
      <c r="P1774" s="449">
        <v>25480</v>
      </c>
    </row>
    <row r="1775" spans="1:16" ht="22.5" x14ac:dyDescent="0.2">
      <c r="A1775" s="446" t="s">
        <v>3130</v>
      </c>
      <c r="B1775" s="447" t="s">
        <v>3136</v>
      </c>
      <c r="C1775" s="447" t="s">
        <v>111</v>
      </c>
      <c r="D1775" s="450" t="s">
        <v>3753</v>
      </c>
      <c r="E1775" s="458">
        <v>8700</v>
      </c>
      <c r="F1775" s="447" t="s">
        <v>4600</v>
      </c>
      <c r="G1775" s="450" t="s">
        <v>4601</v>
      </c>
      <c r="H1775" s="450" t="s">
        <v>712</v>
      </c>
      <c r="I1775" s="450" t="s">
        <v>3144</v>
      </c>
      <c r="J1775" s="450" t="s">
        <v>712</v>
      </c>
      <c r="K1775" s="538">
        <v>4</v>
      </c>
      <c r="L1775" s="539">
        <v>12</v>
      </c>
      <c r="M1775" s="448">
        <v>100099.56</v>
      </c>
      <c r="N1775" s="538"/>
      <c r="O1775" s="539">
        <v>6</v>
      </c>
      <c r="P1775" s="449">
        <v>52200</v>
      </c>
    </row>
    <row r="1776" spans="1:16" ht="33.75" x14ac:dyDescent="0.2">
      <c r="A1776" s="446" t="s">
        <v>3130</v>
      </c>
      <c r="B1776" s="447" t="s">
        <v>3136</v>
      </c>
      <c r="C1776" s="447" t="s">
        <v>111</v>
      </c>
      <c r="D1776" s="450" t="s">
        <v>4602</v>
      </c>
      <c r="E1776" s="458">
        <v>10000</v>
      </c>
      <c r="F1776" s="447" t="s">
        <v>4603</v>
      </c>
      <c r="G1776" s="450" t="s">
        <v>4604</v>
      </c>
      <c r="H1776" s="450" t="s">
        <v>3134</v>
      </c>
      <c r="I1776" s="450" t="s">
        <v>3144</v>
      </c>
      <c r="J1776" s="450" t="s">
        <v>3134</v>
      </c>
      <c r="K1776" s="538">
        <v>4</v>
      </c>
      <c r="L1776" s="539">
        <v>12</v>
      </c>
      <c r="M1776" s="448">
        <v>120300</v>
      </c>
      <c r="N1776" s="538"/>
      <c r="O1776" s="539">
        <v>6</v>
      </c>
      <c r="P1776" s="449">
        <v>60000</v>
      </c>
    </row>
    <row r="1777" spans="1:16" ht="22.5" x14ac:dyDescent="0.2">
      <c r="A1777" s="446" t="s">
        <v>3130</v>
      </c>
      <c r="B1777" s="447" t="s">
        <v>3136</v>
      </c>
      <c r="C1777" s="447" t="s">
        <v>111</v>
      </c>
      <c r="D1777" s="450" t="s">
        <v>4605</v>
      </c>
      <c r="E1777" s="458">
        <v>13000</v>
      </c>
      <c r="F1777" s="447" t="s">
        <v>4606</v>
      </c>
      <c r="G1777" s="450" t="s">
        <v>4607</v>
      </c>
      <c r="H1777" s="450" t="s">
        <v>3134</v>
      </c>
      <c r="I1777" s="450" t="s">
        <v>3144</v>
      </c>
      <c r="J1777" s="450" t="s">
        <v>3134</v>
      </c>
      <c r="K1777" s="538">
        <v>4</v>
      </c>
      <c r="L1777" s="539">
        <v>12</v>
      </c>
      <c r="M1777" s="448">
        <v>154692.79999999999</v>
      </c>
      <c r="N1777" s="538"/>
      <c r="O1777" s="539">
        <v>6</v>
      </c>
      <c r="P1777" s="449">
        <v>77698.47</v>
      </c>
    </row>
    <row r="1778" spans="1:16" ht="33.75" x14ac:dyDescent="0.2">
      <c r="A1778" s="446" t="s">
        <v>3130</v>
      </c>
      <c r="B1778" s="447" t="s">
        <v>2056</v>
      </c>
      <c r="C1778" s="447" t="s">
        <v>111</v>
      </c>
      <c r="D1778" s="450" t="s">
        <v>3750</v>
      </c>
      <c r="E1778" s="458">
        <v>3000</v>
      </c>
      <c r="F1778" s="447" t="s">
        <v>4608</v>
      </c>
      <c r="G1778" s="450" t="s">
        <v>4609</v>
      </c>
      <c r="H1778" s="450" t="s">
        <v>4610</v>
      </c>
      <c r="I1778" s="450" t="s">
        <v>3144</v>
      </c>
      <c r="J1778" s="450" t="s">
        <v>4610</v>
      </c>
      <c r="K1778" s="538">
        <v>5</v>
      </c>
      <c r="L1778" s="539">
        <v>12</v>
      </c>
      <c r="M1778" s="448">
        <v>36200</v>
      </c>
      <c r="N1778" s="538"/>
      <c r="O1778" s="539">
        <v>6</v>
      </c>
      <c r="P1778" s="449">
        <v>18000</v>
      </c>
    </row>
    <row r="1779" spans="1:16" ht="22.5" x14ac:dyDescent="0.2">
      <c r="A1779" s="446" t="s">
        <v>3130</v>
      </c>
      <c r="B1779" s="447" t="s">
        <v>3136</v>
      </c>
      <c r="C1779" s="447" t="s">
        <v>111</v>
      </c>
      <c r="D1779" s="450" t="s">
        <v>4611</v>
      </c>
      <c r="E1779" s="458">
        <v>2000</v>
      </c>
      <c r="F1779" s="447" t="s">
        <v>4612</v>
      </c>
      <c r="G1779" s="450" t="s">
        <v>4613</v>
      </c>
      <c r="H1779" s="450" t="s">
        <v>3140</v>
      </c>
      <c r="I1779" s="450" t="s">
        <v>3144</v>
      </c>
      <c r="J1779" s="450" t="s">
        <v>989</v>
      </c>
      <c r="K1779" s="538">
        <v>3</v>
      </c>
      <c r="L1779" s="539">
        <v>7</v>
      </c>
      <c r="M1779" s="448">
        <v>14269.59</v>
      </c>
      <c r="N1779" s="538"/>
      <c r="O1779" s="539">
        <v>6</v>
      </c>
      <c r="P1779" s="449">
        <v>12000</v>
      </c>
    </row>
    <row r="1780" spans="1:16" ht="33.75" x14ac:dyDescent="0.2">
      <c r="A1780" s="446" t="s">
        <v>3130</v>
      </c>
      <c r="B1780" s="447" t="s">
        <v>2056</v>
      </c>
      <c r="C1780" s="447" t="s">
        <v>111</v>
      </c>
      <c r="D1780" s="450" t="s">
        <v>4614</v>
      </c>
      <c r="E1780" s="458">
        <v>8000</v>
      </c>
      <c r="F1780" s="447" t="s">
        <v>4615</v>
      </c>
      <c r="G1780" s="450" t="s">
        <v>4616</v>
      </c>
      <c r="H1780" s="450" t="s">
        <v>3134</v>
      </c>
      <c r="I1780" s="450" t="s">
        <v>3144</v>
      </c>
      <c r="J1780" s="450" t="s">
        <v>3134</v>
      </c>
      <c r="K1780" s="538">
        <v>4</v>
      </c>
      <c r="L1780" s="539">
        <v>11</v>
      </c>
      <c r="M1780" s="448">
        <v>86185.56</v>
      </c>
      <c r="N1780" s="538"/>
      <c r="O1780" s="539"/>
      <c r="P1780" s="449">
        <v>0</v>
      </c>
    </row>
    <row r="1781" spans="1:16" ht="33.75" x14ac:dyDescent="0.2">
      <c r="A1781" s="446" t="s">
        <v>3130</v>
      </c>
      <c r="B1781" s="447" t="s">
        <v>3136</v>
      </c>
      <c r="C1781" s="447" t="s">
        <v>111</v>
      </c>
      <c r="D1781" s="450" t="s">
        <v>4617</v>
      </c>
      <c r="E1781" s="458">
        <v>10000</v>
      </c>
      <c r="F1781" s="447" t="s">
        <v>4615</v>
      </c>
      <c r="G1781" s="450" t="s">
        <v>4616</v>
      </c>
      <c r="H1781" s="450" t="s">
        <v>3134</v>
      </c>
      <c r="I1781" s="450" t="s">
        <v>3144</v>
      </c>
      <c r="J1781" s="450" t="s">
        <v>3134</v>
      </c>
      <c r="K1781" s="538">
        <v>1</v>
      </c>
      <c r="L1781" s="539">
        <v>1</v>
      </c>
      <c r="M1781" s="448">
        <v>10704.160000000003</v>
      </c>
      <c r="N1781" s="538">
        <v>4</v>
      </c>
      <c r="O1781" s="539">
        <v>6</v>
      </c>
      <c r="P1781" s="449">
        <v>59309.729999999996</v>
      </c>
    </row>
    <row r="1782" spans="1:16" ht="45" x14ac:dyDescent="0.2">
      <c r="A1782" s="446" t="s">
        <v>3130</v>
      </c>
      <c r="B1782" s="447" t="s">
        <v>3136</v>
      </c>
      <c r="C1782" s="447" t="s">
        <v>111</v>
      </c>
      <c r="D1782" s="450" t="s">
        <v>4618</v>
      </c>
      <c r="E1782" s="458">
        <v>10000</v>
      </c>
      <c r="F1782" s="447" t="s">
        <v>4619</v>
      </c>
      <c r="G1782" s="450" t="s">
        <v>4620</v>
      </c>
      <c r="H1782" s="450" t="s">
        <v>3134</v>
      </c>
      <c r="I1782" s="450" t="s">
        <v>2860</v>
      </c>
      <c r="J1782" s="450" t="s">
        <v>3134</v>
      </c>
      <c r="K1782" s="538">
        <v>4</v>
      </c>
      <c r="L1782" s="539">
        <v>12</v>
      </c>
      <c r="M1782" s="448">
        <v>119644.59999999999</v>
      </c>
      <c r="N1782" s="538">
        <v>4</v>
      </c>
      <c r="O1782" s="539">
        <v>6</v>
      </c>
      <c r="P1782" s="449">
        <v>59977.08</v>
      </c>
    </row>
    <row r="1783" spans="1:16" ht="22.5" x14ac:dyDescent="0.2">
      <c r="A1783" s="446" t="s">
        <v>3130</v>
      </c>
      <c r="B1783" s="447" t="s">
        <v>3136</v>
      </c>
      <c r="C1783" s="447" t="s">
        <v>111</v>
      </c>
      <c r="D1783" s="450" t="s">
        <v>4621</v>
      </c>
      <c r="E1783" s="458">
        <v>8000</v>
      </c>
      <c r="F1783" s="447" t="s">
        <v>4622</v>
      </c>
      <c r="G1783" s="450" t="s">
        <v>4623</v>
      </c>
      <c r="H1783" s="450" t="s">
        <v>3262</v>
      </c>
      <c r="I1783" s="450" t="s">
        <v>3144</v>
      </c>
      <c r="J1783" s="450" t="s">
        <v>3262</v>
      </c>
      <c r="K1783" s="538">
        <v>4</v>
      </c>
      <c r="L1783" s="539">
        <v>12</v>
      </c>
      <c r="M1783" s="448">
        <v>96081.1</v>
      </c>
      <c r="N1783" s="538">
        <v>4</v>
      </c>
      <c r="O1783" s="539">
        <v>6</v>
      </c>
      <c r="P1783" s="449">
        <v>48000</v>
      </c>
    </row>
    <row r="1784" spans="1:16" ht="22.5" x14ac:dyDescent="0.2">
      <c r="A1784" s="446" t="s">
        <v>3130</v>
      </c>
      <c r="B1784" s="447" t="s">
        <v>3136</v>
      </c>
      <c r="C1784" s="447" t="s">
        <v>111</v>
      </c>
      <c r="D1784" s="450" t="s">
        <v>3370</v>
      </c>
      <c r="E1784" s="458">
        <v>3000</v>
      </c>
      <c r="F1784" s="447" t="s">
        <v>4624</v>
      </c>
      <c r="G1784" s="450" t="s">
        <v>4625</v>
      </c>
      <c r="H1784" s="450" t="s">
        <v>3140</v>
      </c>
      <c r="I1784" s="450" t="s">
        <v>3384</v>
      </c>
      <c r="J1784" s="450" t="s">
        <v>787</v>
      </c>
      <c r="K1784" s="538">
        <v>4</v>
      </c>
      <c r="L1784" s="539">
        <v>12</v>
      </c>
      <c r="M1784" s="448">
        <v>37653.96</v>
      </c>
      <c r="N1784" s="538">
        <v>4</v>
      </c>
      <c r="O1784" s="539">
        <v>6</v>
      </c>
      <c r="P1784" s="449">
        <v>18000</v>
      </c>
    </row>
    <row r="1785" spans="1:16" ht="22.5" x14ac:dyDescent="0.2">
      <c r="A1785" s="446" t="s">
        <v>3130</v>
      </c>
      <c r="B1785" s="447" t="s">
        <v>2056</v>
      </c>
      <c r="C1785" s="447" t="s">
        <v>111</v>
      </c>
      <c r="D1785" s="450" t="s">
        <v>3273</v>
      </c>
      <c r="E1785" s="458">
        <v>10000</v>
      </c>
      <c r="F1785" s="447" t="s">
        <v>4626</v>
      </c>
      <c r="G1785" s="450" t="s">
        <v>4627</v>
      </c>
      <c r="H1785" s="450" t="s">
        <v>3134</v>
      </c>
      <c r="I1785" s="450" t="s">
        <v>3144</v>
      </c>
      <c r="J1785" s="450" t="s">
        <v>3134</v>
      </c>
      <c r="K1785" s="538">
        <v>2</v>
      </c>
      <c r="L1785" s="539">
        <v>4</v>
      </c>
      <c r="M1785" s="448">
        <v>31000</v>
      </c>
      <c r="N1785" s="538"/>
      <c r="O1785" s="539"/>
      <c r="P1785" s="449">
        <v>0</v>
      </c>
    </row>
    <row r="1786" spans="1:16" x14ac:dyDescent="0.2">
      <c r="A1786" s="446" t="s">
        <v>3130</v>
      </c>
      <c r="B1786" s="447" t="s">
        <v>2056</v>
      </c>
      <c r="C1786" s="447" t="s">
        <v>111</v>
      </c>
      <c r="D1786" s="450" t="s">
        <v>4628</v>
      </c>
      <c r="E1786" s="458">
        <v>9000</v>
      </c>
      <c r="F1786" s="447" t="s">
        <v>4629</v>
      </c>
      <c r="G1786" s="450" t="s">
        <v>4630</v>
      </c>
      <c r="H1786" s="450" t="s">
        <v>3134</v>
      </c>
      <c r="I1786" s="450" t="s">
        <v>3144</v>
      </c>
      <c r="J1786" s="450" t="s">
        <v>3134</v>
      </c>
      <c r="K1786" s="538">
        <v>4</v>
      </c>
      <c r="L1786" s="539">
        <v>12</v>
      </c>
      <c r="M1786" s="448">
        <v>107390.44</v>
      </c>
      <c r="N1786" s="538">
        <v>4</v>
      </c>
      <c r="O1786" s="539">
        <v>6</v>
      </c>
      <c r="P1786" s="449">
        <v>53646.25</v>
      </c>
    </row>
    <row r="1787" spans="1:16" x14ac:dyDescent="0.2">
      <c r="A1787" s="446" t="s">
        <v>3130</v>
      </c>
      <c r="B1787" s="447" t="s">
        <v>3136</v>
      </c>
      <c r="C1787" s="447" t="s">
        <v>111</v>
      </c>
      <c r="D1787" s="450" t="s">
        <v>3310</v>
      </c>
      <c r="E1787" s="458">
        <v>6600</v>
      </c>
      <c r="F1787" s="447" t="s">
        <v>4631</v>
      </c>
      <c r="G1787" s="450" t="s">
        <v>4632</v>
      </c>
      <c r="H1787" s="450" t="s">
        <v>3313</v>
      </c>
      <c r="I1787" s="450" t="s">
        <v>3144</v>
      </c>
      <c r="J1787" s="450" t="s">
        <v>3313</v>
      </c>
      <c r="K1787" s="538">
        <v>4</v>
      </c>
      <c r="L1787" s="539">
        <v>12</v>
      </c>
      <c r="M1787" s="448">
        <v>76879.59</v>
      </c>
      <c r="N1787" s="538">
        <v>4</v>
      </c>
      <c r="O1787" s="539">
        <v>6</v>
      </c>
      <c r="P1787" s="449">
        <v>39097.21</v>
      </c>
    </row>
    <row r="1788" spans="1:16" x14ac:dyDescent="0.2">
      <c r="A1788" s="446" t="s">
        <v>3130</v>
      </c>
      <c r="B1788" s="447" t="s">
        <v>3436</v>
      </c>
      <c r="C1788" s="447" t="s">
        <v>111</v>
      </c>
      <c r="D1788" s="450" t="s">
        <v>3826</v>
      </c>
      <c r="E1788" s="458">
        <v>2300</v>
      </c>
      <c r="F1788" s="447" t="s">
        <v>4633</v>
      </c>
      <c r="G1788" s="450" t="s">
        <v>4634</v>
      </c>
      <c r="H1788" s="455" t="s">
        <v>3826</v>
      </c>
      <c r="I1788" s="450" t="s">
        <v>3827</v>
      </c>
      <c r="J1788" s="455" t="s">
        <v>3826</v>
      </c>
      <c r="K1788" s="538">
        <v>1</v>
      </c>
      <c r="L1788" s="539">
        <v>3</v>
      </c>
      <c r="M1788" s="448">
        <v>5750.05</v>
      </c>
      <c r="N1788" s="538">
        <v>4</v>
      </c>
      <c r="O1788" s="539">
        <v>6</v>
      </c>
      <c r="P1788" s="449">
        <v>13800</v>
      </c>
    </row>
    <row r="1789" spans="1:16" ht="22.5" x14ac:dyDescent="0.2">
      <c r="A1789" s="446" t="s">
        <v>3130</v>
      </c>
      <c r="B1789" s="447" t="s">
        <v>3136</v>
      </c>
      <c r="C1789" s="447" t="s">
        <v>111</v>
      </c>
      <c r="D1789" s="450" t="s">
        <v>4071</v>
      </c>
      <c r="E1789" s="458">
        <v>2000</v>
      </c>
      <c r="F1789" s="447" t="s">
        <v>4635</v>
      </c>
      <c r="G1789" s="450" t="s">
        <v>4636</v>
      </c>
      <c r="H1789" s="450" t="s">
        <v>742</v>
      </c>
      <c r="I1789" s="450" t="s">
        <v>3203</v>
      </c>
      <c r="J1789" s="450" t="s">
        <v>3204</v>
      </c>
      <c r="K1789" s="538">
        <v>4</v>
      </c>
      <c r="L1789" s="539">
        <v>12</v>
      </c>
      <c r="M1789" s="448">
        <v>19364.16</v>
      </c>
      <c r="N1789" s="538">
        <v>4</v>
      </c>
      <c r="O1789" s="539">
        <v>6</v>
      </c>
      <c r="P1789" s="449">
        <v>10000</v>
      </c>
    </row>
    <row r="1790" spans="1:16" ht="22.5" x14ac:dyDescent="0.2">
      <c r="A1790" s="446" t="s">
        <v>3130</v>
      </c>
      <c r="B1790" s="447" t="s">
        <v>3136</v>
      </c>
      <c r="C1790" s="447" t="s">
        <v>111</v>
      </c>
      <c r="D1790" s="450" t="s">
        <v>4389</v>
      </c>
      <c r="E1790" s="458">
        <v>3500</v>
      </c>
      <c r="F1790" s="447" t="s">
        <v>4637</v>
      </c>
      <c r="G1790" s="450" t="s">
        <v>4638</v>
      </c>
      <c r="H1790" s="450" t="s">
        <v>3134</v>
      </c>
      <c r="I1790" s="450" t="s">
        <v>2860</v>
      </c>
      <c r="J1790" s="450" t="s">
        <v>3134</v>
      </c>
      <c r="K1790" s="538">
        <v>4</v>
      </c>
      <c r="L1790" s="539">
        <v>12</v>
      </c>
      <c r="M1790" s="448">
        <v>40586.700000000004</v>
      </c>
      <c r="N1790" s="538">
        <v>4</v>
      </c>
      <c r="O1790" s="539">
        <v>6</v>
      </c>
      <c r="P1790" s="449">
        <v>20644.650000000001</v>
      </c>
    </row>
    <row r="1791" spans="1:16" x14ac:dyDescent="0.2">
      <c r="A1791" s="446" t="s">
        <v>3130</v>
      </c>
      <c r="B1791" s="447" t="s">
        <v>3136</v>
      </c>
      <c r="C1791" s="447" t="s">
        <v>111</v>
      </c>
      <c r="D1791" s="450" t="s">
        <v>4639</v>
      </c>
      <c r="E1791" s="458">
        <v>10000</v>
      </c>
      <c r="F1791" s="447" t="s">
        <v>4640</v>
      </c>
      <c r="G1791" s="450" t="s">
        <v>4641</v>
      </c>
      <c r="H1791" s="450" t="s">
        <v>3134</v>
      </c>
      <c r="I1791" s="450" t="s">
        <v>3144</v>
      </c>
      <c r="J1791" s="450" t="s">
        <v>3134</v>
      </c>
      <c r="K1791" s="538">
        <v>4</v>
      </c>
      <c r="L1791" s="539">
        <v>12</v>
      </c>
      <c r="M1791" s="448">
        <v>119723.62</v>
      </c>
      <c r="N1791" s="538">
        <v>4</v>
      </c>
      <c r="O1791" s="539">
        <v>6</v>
      </c>
      <c r="P1791" s="449">
        <v>52260</v>
      </c>
    </row>
    <row r="1792" spans="1:16" ht="22.5" x14ac:dyDescent="0.2">
      <c r="A1792" s="446" t="s">
        <v>3130</v>
      </c>
      <c r="B1792" s="447" t="s">
        <v>3136</v>
      </c>
      <c r="C1792" s="447" t="s">
        <v>111</v>
      </c>
      <c r="D1792" s="450" t="s">
        <v>4642</v>
      </c>
      <c r="E1792" s="458">
        <v>2000</v>
      </c>
      <c r="F1792" s="447" t="s">
        <v>4643</v>
      </c>
      <c r="G1792" s="450" t="s">
        <v>4644</v>
      </c>
      <c r="H1792" s="450" t="s">
        <v>866</v>
      </c>
      <c r="I1792" s="450" t="s">
        <v>3144</v>
      </c>
      <c r="J1792" s="450" t="s">
        <v>866</v>
      </c>
      <c r="K1792" s="538">
        <v>3</v>
      </c>
      <c r="L1792" s="539">
        <v>7</v>
      </c>
      <c r="M1792" s="448">
        <v>14218.47</v>
      </c>
      <c r="N1792" s="538">
        <v>4</v>
      </c>
      <c r="O1792" s="539">
        <v>6</v>
      </c>
      <c r="P1792" s="449">
        <v>11971.94</v>
      </c>
    </row>
    <row r="1793" spans="1:16" ht="22.5" x14ac:dyDescent="0.2">
      <c r="A1793" s="446" t="s">
        <v>3130</v>
      </c>
      <c r="B1793" s="447" t="s">
        <v>2056</v>
      </c>
      <c r="C1793" s="447" t="s">
        <v>111</v>
      </c>
      <c r="D1793" s="450" t="s">
        <v>4289</v>
      </c>
      <c r="E1793" s="458">
        <v>8000</v>
      </c>
      <c r="F1793" s="447" t="s">
        <v>4645</v>
      </c>
      <c r="G1793" s="450" t="s">
        <v>4646</v>
      </c>
      <c r="H1793" s="450" t="s">
        <v>3538</v>
      </c>
      <c r="I1793" s="450" t="s">
        <v>2860</v>
      </c>
      <c r="J1793" s="450" t="s">
        <v>3538</v>
      </c>
      <c r="K1793" s="538">
        <v>4</v>
      </c>
      <c r="L1793" s="539">
        <v>12</v>
      </c>
      <c r="M1793" s="448">
        <v>95071.109999999986</v>
      </c>
      <c r="N1793" s="538">
        <v>4</v>
      </c>
      <c r="O1793" s="539">
        <v>6</v>
      </c>
      <c r="P1793" s="449">
        <v>47534.45</v>
      </c>
    </row>
    <row r="1794" spans="1:16" ht="22.5" x14ac:dyDescent="0.2">
      <c r="A1794" s="446" t="s">
        <v>3130</v>
      </c>
      <c r="B1794" s="447" t="s">
        <v>2056</v>
      </c>
      <c r="C1794" s="447" t="s">
        <v>111</v>
      </c>
      <c r="D1794" s="450" t="s">
        <v>4647</v>
      </c>
      <c r="E1794" s="458">
        <v>7500</v>
      </c>
      <c r="F1794" s="447" t="s">
        <v>4648</v>
      </c>
      <c r="G1794" s="450" t="s">
        <v>4649</v>
      </c>
      <c r="H1794" s="450" t="s">
        <v>3134</v>
      </c>
      <c r="I1794" s="450" t="s">
        <v>3144</v>
      </c>
      <c r="J1794" s="450" t="s">
        <v>3134</v>
      </c>
      <c r="K1794" s="538">
        <v>4</v>
      </c>
      <c r="L1794" s="539">
        <v>12</v>
      </c>
      <c r="M1794" s="448">
        <v>90215.11</v>
      </c>
      <c r="N1794" s="538">
        <v>4</v>
      </c>
      <c r="O1794" s="539">
        <v>6</v>
      </c>
      <c r="P1794" s="449">
        <v>45000</v>
      </c>
    </row>
    <row r="1795" spans="1:16" ht="33.75" x14ac:dyDescent="0.2">
      <c r="A1795" s="446" t="s">
        <v>3130</v>
      </c>
      <c r="B1795" s="447" t="s">
        <v>3136</v>
      </c>
      <c r="C1795" s="447" t="s">
        <v>111</v>
      </c>
      <c r="D1795" s="450" t="s">
        <v>4650</v>
      </c>
      <c r="E1795" s="458">
        <v>8000</v>
      </c>
      <c r="F1795" s="447" t="s">
        <v>4651</v>
      </c>
      <c r="G1795" s="450" t="s">
        <v>4652</v>
      </c>
      <c r="H1795" s="450" t="s">
        <v>3211</v>
      </c>
      <c r="I1795" s="450" t="s">
        <v>3144</v>
      </c>
      <c r="J1795" s="450" t="s">
        <v>3211</v>
      </c>
      <c r="K1795" s="538">
        <v>3</v>
      </c>
      <c r="L1795" s="539">
        <v>5</v>
      </c>
      <c r="M1795" s="448">
        <v>31169.439999999999</v>
      </c>
      <c r="N1795" s="538"/>
      <c r="O1795" s="539"/>
      <c r="P1795" s="449">
        <v>0</v>
      </c>
    </row>
    <row r="1796" spans="1:16" ht="33.75" x14ac:dyDescent="0.2">
      <c r="A1796" s="446" t="s">
        <v>3130</v>
      </c>
      <c r="B1796" s="447" t="s">
        <v>3136</v>
      </c>
      <c r="C1796" s="447" t="s">
        <v>111</v>
      </c>
      <c r="D1796" s="450" t="s">
        <v>4653</v>
      </c>
      <c r="E1796" s="458">
        <v>8000</v>
      </c>
      <c r="F1796" s="447" t="s">
        <v>4651</v>
      </c>
      <c r="G1796" s="450" t="s">
        <v>4652</v>
      </c>
      <c r="H1796" s="450" t="s">
        <v>3211</v>
      </c>
      <c r="I1796" s="450" t="s">
        <v>3144</v>
      </c>
      <c r="J1796" s="450" t="s">
        <v>3211</v>
      </c>
      <c r="K1796" s="538"/>
      <c r="L1796" s="539"/>
      <c r="M1796" s="448">
        <v>0</v>
      </c>
      <c r="N1796" s="538">
        <v>1</v>
      </c>
      <c r="O1796" s="539">
        <v>1</v>
      </c>
      <c r="P1796" s="449">
        <v>7447.23</v>
      </c>
    </row>
    <row r="1797" spans="1:16" ht="22.5" x14ac:dyDescent="0.2">
      <c r="A1797" s="446" t="s">
        <v>3130</v>
      </c>
      <c r="B1797" s="447" t="s">
        <v>2056</v>
      </c>
      <c r="C1797" s="447" t="s">
        <v>111</v>
      </c>
      <c r="D1797" s="450" t="s">
        <v>4654</v>
      </c>
      <c r="E1797" s="458">
        <v>7500</v>
      </c>
      <c r="F1797" s="447" t="s">
        <v>4655</v>
      </c>
      <c r="G1797" s="450" t="s">
        <v>4656</v>
      </c>
      <c r="H1797" s="450" t="s">
        <v>3134</v>
      </c>
      <c r="I1797" s="450" t="s">
        <v>3144</v>
      </c>
      <c r="J1797" s="450" t="s">
        <v>3134</v>
      </c>
      <c r="K1797" s="538">
        <v>4</v>
      </c>
      <c r="L1797" s="539">
        <v>12</v>
      </c>
      <c r="M1797" s="448">
        <v>90300</v>
      </c>
      <c r="N1797" s="538">
        <v>4</v>
      </c>
      <c r="O1797" s="539">
        <v>6</v>
      </c>
      <c r="P1797" s="449">
        <v>45000</v>
      </c>
    </row>
    <row r="1798" spans="1:16" ht="45" x14ac:dyDescent="0.2">
      <c r="A1798" s="446" t="s">
        <v>3130</v>
      </c>
      <c r="B1798" s="447" t="s">
        <v>3136</v>
      </c>
      <c r="C1798" s="447" t="s">
        <v>111</v>
      </c>
      <c r="D1798" s="450" t="s">
        <v>4657</v>
      </c>
      <c r="E1798" s="458">
        <v>1360</v>
      </c>
      <c r="F1798" s="447" t="s">
        <v>4658</v>
      </c>
      <c r="G1798" s="450" t="s">
        <v>4659</v>
      </c>
      <c r="H1798" s="450" t="s">
        <v>3660</v>
      </c>
      <c r="I1798" s="450" t="s">
        <v>3203</v>
      </c>
      <c r="J1798" s="450" t="s">
        <v>3660</v>
      </c>
      <c r="K1798" s="538">
        <v>5</v>
      </c>
      <c r="L1798" s="539">
        <v>12</v>
      </c>
      <c r="M1798" s="448">
        <v>16554.27</v>
      </c>
      <c r="N1798" s="538">
        <v>4</v>
      </c>
      <c r="O1798" s="539">
        <v>6</v>
      </c>
      <c r="P1798" s="449">
        <v>8114.67</v>
      </c>
    </row>
    <row r="1799" spans="1:16" ht="22.5" x14ac:dyDescent="0.2">
      <c r="A1799" s="446" t="s">
        <v>3130</v>
      </c>
      <c r="B1799" s="447" t="s">
        <v>3136</v>
      </c>
      <c r="C1799" s="447" t="s">
        <v>111</v>
      </c>
      <c r="D1799" s="450" t="s">
        <v>4660</v>
      </c>
      <c r="E1799" s="458">
        <v>3500</v>
      </c>
      <c r="F1799" s="447" t="s">
        <v>4661</v>
      </c>
      <c r="G1799" s="450" t="s">
        <v>4662</v>
      </c>
      <c r="H1799" s="450" t="s">
        <v>712</v>
      </c>
      <c r="I1799" s="450" t="s">
        <v>3135</v>
      </c>
      <c r="J1799" s="450" t="s">
        <v>712</v>
      </c>
      <c r="K1799" s="538">
        <v>2</v>
      </c>
      <c r="L1799" s="539">
        <v>4</v>
      </c>
      <c r="M1799" s="448">
        <v>12133.380000000001</v>
      </c>
      <c r="N1799" s="538">
        <v>4</v>
      </c>
      <c r="O1799" s="539">
        <v>6</v>
      </c>
      <c r="P1799" s="449">
        <v>21000</v>
      </c>
    </row>
    <row r="1800" spans="1:16" ht="22.5" x14ac:dyDescent="0.2">
      <c r="A1800" s="446" t="s">
        <v>3130</v>
      </c>
      <c r="B1800" s="447" t="s">
        <v>2056</v>
      </c>
      <c r="C1800" s="447" t="s">
        <v>111</v>
      </c>
      <c r="D1800" s="450" t="s">
        <v>4071</v>
      </c>
      <c r="E1800" s="458">
        <v>4000</v>
      </c>
      <c r="F1800" s="447" t="s">
        <v>4663</v>
      </c>
      <c r="G1800" s="450" t="s">
        <v>4664</v>
      </c>
      <c r="H1800" s="450" t="s">
        <v>4665</v>
      </c>
      <c r="I1800" s="450" t="s">
        <v>3191</v>
      </c>
      <c r="J1800" s="450" t="s">
        <v>733</v>
      </c>
      <c r="K1800" s="538">
        <v>5</v>
      </c>
      <c r="L1800" s="539">
        <v>12</v>
      </c>
      <c r="M1800" s="448">
        <v>48373.88</v>
      </c>
      <c r="N1800" s="538">
        <v>4</v>
      </c>
      <c r="O1800" s="539">
        <v>6</v>
      </c>
      <c r="P1800" s="449">
        <v>23601.38</v>
      </c>
    </row>
    <row r="1801" spans="1:16" x14ac:dyDescent="0.2">
      <c r="A1801" s="446" t="s">
        <v>3130</v>
      </c>
      <c r="B1801" s="447" t="s">
        <v>3136</v>
      </c>
      <c r="C1801" s="447" t="s">
        <v>111</v>
      </c>
      <c r="D1801" s="450" t="s">
        <v>3150</v>
      </c>
      <c r="E1801" s="458">
        <v>9000</v>
      </c>
      <c r="F1801" s="447" t="s">
        <v>4666</v>
      </c>
      <c r="G1801" s="450" t="s">
        <v>4667</v>
      </c>
      <c r="H1801" s="450" t="s">
        <v>712</v>
      </c>
      <c r="I1801" s="450" t="s">
        <v>3144</v>
      </c>
      <c r="J1801" s="450" t="s">
        <v>712</v>
      </c>
      <c r="K1801" s="538">
        <v>4</v>
      </c>
      <c r="L1801" s="539">
        <v>12</v>
      </c>
      <c r="M1801" s="448">
        <v>102296.28</v>
      </c>
      <c r="N1801" s="538">
        <v>4</v>
      </c>
      <c r="O1801" s="539">
        <v>6</v>
      </c>
      <c r="P1801" s="449">
        <v>52877.509999999995</v>
      </c>
    </row>
    <row r="1802" spans="1:16" ht="22.5" x14ac:dyDescent="0.2">
      <c r="A1802" s="446" t="s">
        <v>3130</v>
      </c>
      <c r="B1802" s="447" t="s">
        <v>3136</v>
      </c>
      <c r="C1802" s="447" t="s">
        <v>111</v>
      </c>
      <c r="D1802" s="450" t="s">
        <v>4668</v>
      </c>
      <c r="E1802" s="458">
        <v>3000</v>
      </c>
      <c r="F1802" s="447" t="s">
        <v>4669</v>
      </c>
      <c r="G1802" s="450" t="s">
        <v>4670</v>
      </c>
      <c r="H1802" s="450" t="s">
        <v>1452</v>
      </c>
      <c r="I1802" s="450" t="s">
        <v>718</v>
      </c>
      <c r="J1802" s="450" t="s">
        <v>1452</v>
      </c>
      <c r="K1802" s="538">
        <v>5</v>
      </c>
      <c r="L1802" s="539">
        <v>12</v>
      </c>
      <c r="M1802" s="448">
        <v>36041.030000000006</v>
      </c>
      <c r="N1802" s="538">
        <v>4</v>
      </c>
      <c r="O1802" s="539">
        <v>6</v>
      </c>
      <c r="P1802" s="449">
        <v>17994.38</v>
      </c>
    </row>
    <row r="1803" spans="1:16" ht="33.75" x14ac:dyDescent="0.2">
      <c r="A1803" s="446" t="s">
        <v>3130</v>
      </c>
      <c r="B1803" s="447" t="s">
        <v>3136</v>
      </c>
      <c r="C1803" s="447" t="s">
        <v>111</v>
      </c>
      <c r="D1803" s="450" t="s">
        <v>4671</v>
      </c>
      <c r="E1803" s="458">
        <v>13000</v>
      </c>
      <c r="F1803" s="447" t="s">
        <v>4672</v>
      </c>
      <c r="G1803" s="450" t="s">
        <v>4673</v>
      </c>
      <c r="H1803" s="450" t="s">
        <v>3134</v>
      </c>
      <c r="I1803" s="450" t="s">
        <v>3144</v>
      </c>
      <c r="J1803" s="450" t="s">
        <v>3134</v>
      </c>
      <c r="K1803" s="538"/>
      <c r="L1803" s="539"/>
      <c r="M1803" s="448">
        <v>0</v>
      </c>
      <c r="N1803" s="538">
        <v>1</v>
      </c>
      <c r="O1803" s="539">
        <v>5</v>
      </c>
      <c r="P1803" s="449">
        <v>65000</v>
      </c>
    </row>
    <row r="1804" spans="1:16" ht="45" x14ac:dyDescent="0.2">
      <c r="A1804" s="446" t="s">
        <v>3130</v>
      </c>
      <c r="B1804" s="447" t="s">
        <v>2056</v>
      </c>
      <c r="C1804" s="447" t="s">
        <v>111</v>
      </c>
      <c r="D1804" s="450" t="s">
        <v>4674</v>
      </c>
      <c r="E1804" s="458">
        <v>3500</v>
      </c>
      <c r="F1804" s="447" t="s">
        <v>4675</v>
      </c>
      <c r="G1804" s="450" t="s">
        <v>4676</v>
      </c>
      <c r="H1804" s="450" t="s">
        <v>3211</v>
      </c>
      <c r="I1804" s="450" t="s">
        <v>3191</v>
      </c>
      <c r="J1804" s="450" t="s">
        <v>3211</v>
      </c>
      <c r="K1804" s="538">
        <v>4</v>
      </c>
      <c r="L1804" s="539">
        <v>12</v>
      </c>
      <c r="M1804" s="448">
        <v>42300</v>
      </c>
      <c r="N1804" s="538">
        <v>5</v>
      </c>
      <c r="O1804" s="539">
        <v>6</v>
      </c>
      <c r="P1804" s="449">
        <v>21000</v>
      </c>
    </row>
    <row r="1805" spans="1:16" ht="22.5" x14ac:dyDescent="0.2">
      <c r="A1805" s="446" t="s">
        <v>3130</v>
      </c>
      <c r="B1805" s="447" t="s">
        <v>3136</v>
      </c>
      <c r="C1805" s="447" t="s">
        <v>111</v>
      </c>
      <c r="D1805" s="450" t="s">
        <v>3476</v>
      </c>
      <c r="E1805" s="458">
        <v>3800</v>
      </c>
      <c r="F1805" s="447" t="s">
        <v>4677</v>
      </c>
      <c r="G1805" s="450" t="s">
        <v>4678</v>
      </c>
      <c r="H1805" s="450" t="s">
        <v>3140</v>
      </c>
      <c r="I1805" s="450" t="s">
        <v>4679</v>
      </c>
      <c r="J1805" s="450" t="s">
        <v>989</v>
      </c>
      <c r="K1805" s="538">
        <v>4</v>
      </c>
      <c r="L1805" s="539">
        <v>11</v>
      </c>
      <c r="M1805" s="448">
        <v>43022.33</v>
      </c>
      <c r="N1805" s="538"/>
      <c r="O1805" s="539"/>
      <c r="P1805" s="449">
        <v>0</v>
      </c>
    </row>
    <row r="1806" spans="1:16" ht="22.5" x14ac:dyDescent="0.2">
      <c r="A1806" s="446" t="s">
        <v>3130</v>
      </c>
      <c r="B1806" s="447" t="s">
        <v>3136</v>
      </c>
      <c r="C1806" s="447" t="s">
        <v>111</v>
      </c>
      <c r="D1806" s="450" t="s">
        <v>3914</v>
      </c>
      <c r="E1806" s="458">
        <v>6000</v>
      </c>
      <c r="F1806" s="447" t="s">
        <v>4677</v>
      </c>
      <c r="G1806" s="450" t="s">
        <v>4678</v>
      </c>
      <c r="H1806" s="450" t="s">
        <v>3140</v>
      </c>
      <c r="I1806" s="450" t="s">
        <v>4679</v>
      </c>
      <c r="J1806" s="450" t="s">
        <v>989</v>
      </c>
      <c r="K1806" s="538">
        <v>1</v>
      </c>
      <c r="L1806" s="539">
        <v>1</v>
      </c>
      <c r="M1806" s="448">
        <v>7199.9999999999927</v>
      </c>
      <c r="N1806" s="538">
        <v>4</v>
      </c>
      <c r="O1806" s="539">
        <v>6</v>
      </c>
      <c r="P1806" s="449">
        <v>35420</v>
      </c>
    </row>
    <row r="1807" spans="1:16" ht="45" x14ac:dyDescent="0.2">
      <c r="A1807" s="446" t="s">
        <v>3130</v>
      </c>
      <c r="B1807" s="447" t="s">
        <v>3174</v>
      </c>
      <c r="C1807" s="447" t="s">
        <v>111</v>
      </c>
      <c r="D1807" s="450" t="s">
        <v>4197</v>
      </c>
      <c r="E1807" s="458">
        <v>10000</v>
      </c>
      <c r="F1807" s="447" t="s">
        <v>4680</v>
      </c>
      <c r="G1807" s="450" t="s">
        <v>4681</v>
      </c>
      <c r="H1807" s="450" t="s">
        <v>3134</v>
      </c>
      <c r="I1807" s="450" t="s">
        <v>3144</v>
      </c>
      <c r="J1807" s="450" t="s">
        <v>3134</v>
      </c>
      <c r="K1807" s="538">
        <v>1</v>
      </c>
      <c r="L1807" s="539">
        <v>3</v>
      </c>
      <c r="M1807" s="448">
        <v>29333.33</v>
      </c>
      <c r="N1807" s="538">
        <v>4</v>
      </c>
      <c r="O1807" s="539">
        <v>6</v>
      </c>
      <c r="P1807" s="449">
        <v>59534.03</v>
      </c>
    </row>
    <row r="1808" spans="1:16" ht="22.5" x14ac:dyDescent="0.2">
      <c r="A1808" s="446" t="s">
        <v>3130</v>
      </c>
      <c r="B1808" s="447" t="s">
        <v>3136</v>
      </c>
      <c r="C1808" s="447" t="s">
        <v>111</v>
      </c>
      <c r="D1808" s="450" t="s">
        <v>3756</v>
      </c>
      <c r="E1808" s="458">
        <v>15000</v>
      </c>
      <c r="F1808" s="447" t="s">
        <v>4682</v>
      </c>
      <c r="G1808" s="450" t="s">
        <v>4683</v>
      </c>
      <c r="H1808" s="450" t="s">
        <v>3134</v>
      </c>
      <c r="I1808" s="450" t="s">
        <v>3144</v>
      </c>
      <c r="J1808" s="450" t="s">
        <v>3134</v>
      </c>
      <c r="K1808" s="538">
        <v>1</v>
      </c>
      <c r="L1808" s="539">
        <v>8</v>
      </c>
      <c r="M1808" s="448">
        <v>108991.5</v>
      </c>
      <c r="N1808" s="538">
        <v>1</v>
      </c>
      <c r="O1808" s="539">
        <v>6</v>
      </c>
      <c r="P1808" s="449">
        <v>90000</v>
      </c>
    </row>
    <row r="1809" spans="1:16" ht="33.75" x14ac:dyDescent="0.2">
      <c r="A1809" s="446" t="s">
        <v>3130</v>
      </c>
      <c r="B1809" s="447" t="s">
        <v>3136</v>
      </c>
      <c r="C1809" s="447" t="s">
        <v>111</v>
      </c>
      <c r="D1809" s="450" t="s">
        <v>3715</v>
      </c>
      <c r="E1809" s="458">
        <v>10000</v>
      </c>
      <c r="F1809" s="447" t="s">
        <v>4684</v>
      </c>
      <c r="G1809" s="450" t="s">
        <v>4685</v>
      </c>
      <c r="H1809" s="450" t="s">
        <v>3134</v>
      </c>
      <c r="I1809" s="450" t="s">
        <v>3144</v>
      </c>
      <c r="J1809" s="450" t="s">
        <v>3134</v>
      </c>
      <c r="K1809" s="538">
        <v>3</v>
      </c>
      <c r="L1809" s="539">
        <v>7</v>
      </c>
      <c r="M1809" s="448">
        <v>67770.84</v>
      </c>
      <c r="N1809" s="538">
        <v>4</v>
      </c>
      <c r="O1809" s="539">
        <v>6</v>
      </c>
      <c r="P1809" s="449">
        <v>59979.17</v>
      </c>
    </row>
    <row r="1810" spans="1:16" ht="45" x14ac:dyDescent="0.2">
      <c r="A1810" s="446" t="s">
        <v>3130</v>
      </c>
      <c r="B1810" s="447" t="s">
        <v>3136</v>
      </c>
      <c r="C1810" s="447" t="s">
        <v>111</v>
      </c>
      <c r="D1810" s="450" t="s">
        <v>4686</v>
      </c>
      <c r="E1810" s="458">
        <v>10000</v>
      </c>
      <c r="F1810" s="447" t="s">
        <v>4687</v>
      </c>
      <c r="G1810" s="450" t="s">
        <v>4688</v>
      </c>
      <c r="H1810" s="450" t="s">
        <v>3185</v>
      </c>
      <c r="I1810" s="450" t="s">
        <v>3144</v>
      </c>
      <c r="J1810" s="450" t="s">
        <v>3185</v>
      </c>
      <c r="K1810" s="538">
        <v>4</v>
      </c>
      <c r="L1810" s="539">
        <v>12</v>
      </c>
      <c r="M1810" s="448">
        <v>120122.22</v>
      </c>
      <c r="N1810" s="538">
        <v>4</v>
      </c>
      <c r="O1810" s="539">
        <v>6</v>
      </c>
      <c r="P1810" s="449">
        <v>59666.67</v>
      </c>
    </row>
    <row r="1811" spans="1:16" ht="33.75" x14ac:dyDescent="0.2">
      <c r="A1811" s="446" t="s">
        <v>3130</v>
      </c>
      <c r="B1811" s="447" t="s">
        <v>3136</v>
      </c>
      <c r="C1811" s="447" t="s">
        <v>111</v>
      </c>
      <c r="D1811" s="450" t="s">
        <v>4689</v>
      </c>
      <c r="E1811" s="458">
        <v>8000</v>
      </c>
      <c r="F1811" s="447" t="s">
        <v>4690</v>
      </c>
      <c r="G1811" s="450" t="s">
        <v>4691</v>
      </c>
      <c r="H1811" s="450" t="s">
        <v>857</v>
      </c>
      <c r="I1811" s="450" t="s">
        <v>2860</v>
      </c>
      <c r="J1811" s="450" t="s">
        <v>857</v>
      </c>
      <c r="K1811" s="538">
        <v>1</v>
      </c>
      <c r="L1811" s="539">
        <v>3</v>
      </c>
      <c r="M1811" s="448">
        <v>23746.67</v>
      </c>
      <c r="N1811" s="538"/>
      <c r="O1811" s="539"/>
      <c r="P1811" s="449">
        <v>0</v>
      </c>
    </row>
    <row r="1812" spans="1:16" ht="33.75" x14ac:dyDescent="0.2">
      <c r="A1812" s="446" t="s">
        <v>3130</v>
      </c>
      <c r="B1812" s="447" t="s">
        <v>3136</v>
      </c>
      <c r="C1812" s="447" t="s">
        <v>111</v>
      </c>
      <c r="D1812" s="450" t="s">
        <v>3479</v>
      </c>
      <c r="E1812" s="458">
        <v>10000</v>
      </c>
      <c r="F1812" s="447" t="s">
        <v>4692</v>
      </c>
      <c r="G1812" s="450" t="s">
        <v>4693</v>
      </c>
      <c r="H1812" s="450" t="s">
        <v>3134</v>
      </c>
      <c r="I1812" s="450" t="s">
        <v>3144</v>
      </c>
      <c r="J1812" s="450" t="s">
        <v>3134</v>
      </c>
      <c r="K1812" s="538">
        <v>4</v>
      </c>
      <c r="L1812" s="539">
        <v>12</v>
      </c>
      <c r="M1812" s="448">
        <v>120300</v>
      </c>
      <c r="N1812" s="538">
        <v>4</v>
      </c>
      <c r="O1812" s="539">
        <v>6</v>
      </c>
      <c r="P1812" s="449">
        <v>60000</v>
      </c>
    </row>
    <row r="1813" spans="1:16" ht="33.75" x14ac:dyDescent="0.2">
      <c r="A1813" s="446" t="s">
        <v>3130</v>
      </c>
      <c r="B1813" s="447" t="s">
        <v>3136</v>
      </c>
      <c r="C1813" s="447" t="s">
        <v>111</v>
      </c>
      <c r="D1813" s="450" t="s">
        <v>4694</v>
      </c>
      <c r="E1813" s="458">
        <v>8000</v>
      </c>
      <c r="F1813" s="447" t="s">
        <v>4695</v>
      </c>
      <c r="G1813" s="450" t="s">
        <v>4696</v>
      </c>
      <c r="H1813" s="450" t="s">
        <v>3538</v>
      </c>
      <c r="I1813" s="450" t="s">
        <v>3203</v>
      </c>
      <c r="J1813" s="450" t="s">
        <v>3538</v>
      </c>
      <c r="K1813" s="538">
        <v>4</v>
      </c>
      <c r="L1813" s="539">
        <v>12</v>
      </c>
      <c r="M1813" s="448">
        <v>95170.180000000008</v>
      </c>
      <c r="N1813" s="538">
        <v>4</v>
      </c>
      <c r="O1813" s="539">
        <v>6</v>
      </c>
      <c r="P1813" s="449">
        <v>48000</v>
      </c>
    </row>
    <row r="1814" spans="1:16" ht="22.5" x14ac:dyDescent="0.2">
      <c r="A1814" s="446" t="s">
        <v>3130</v>
      </c>
      <c r="B1814" s="447" t="s">
        <v>3136</v>
      </c>
      <c r="C1814" s="447" t="s">
        <v>111</v>
      </c>
      <c r="D1814" s="450" t="s">
        <v>4697</v>
      </c>
      <c r="E1814" s="458">
        <v>4000</v>
      </c>
      <c r="F1814" s="447" t="s">
        <v>4698</v>
      </c>
      <c r="G1814" s="450" t="s">
        <v>4699</v>
      </c>
      <c r="H1814" s="450" t="s">
        <v>3185</v>
      </c>
      <c r="I1814" s="450" t="s">
        <v>3144</v>
      </c>
      <c r="J1814" s="450" t="s">
        <v>3185</v>
      </c>
      <c r="K1814" s="538">
        <v>2</v>
      </c>
      <c r="L1814" s="539">
        <v>4</v>
      </c>
      <c r="M1814" s="448">
        <v>16328.619999999999</v>
      </c>
      <c r="N1814" s="538"/>
      <c r="O1814" s="539"/>
      <c r="P1814" s="449">
        <v>0</v>
      </c>
    </row>
    <row r="1815" spans="1:16" ht="22.5" x14ac:dyDescent="0.2">
      <c r="A1815" s="446" t="s">
        <v>3130</v>
      </c>
      <c r="B1815" s="447" t="s">
        <v>3136</v>
      </c>
      <c r="C1815" s="447" t="s">
        <v>111</v>
      </c>
      <c r="D1815" s="450" t="s">
        <v>4700</v>
      </c>
      <c r="E1815" s="458">
        <v>8000</v>
      </c>
      <c r="F1815" s="447" t="s">
        <v>4698</v>
      </c>
      <c r="G1815" s="450" t="s">
        <v>4699</v>
      </c>
      <c r="H1815" s="450" t="s">
        <v>3185</v>
      </c>
      <c r="I1815" s="450" t="s">
        <v>3144</v>
      </c>
      <c r="J1815" s="450" t="s">
        <v>3185</v>
      </c>
      <c r="K1815" s="538">
        <v>2</v>
      </c>
      <c r="L1815" s="539">
        <v>8</v>
      </c>
      <c r="M1815" s="448">
        <v>61657.78</v>
      </c>
      <c r="N1815" s="538">
        <v>4</v>
      </c>
      <c r="O1815" s="539">
        <v>6</v>
      </c>
      <c r="P1815" s="449">
        <v>47588.33</v>
      </c>
    </row>
    <row r="1816" spans="1:16" ht="33.75" x14ac:dyDescent="0.2">
      <c r="A1816" s="446" t="s">
        <v>3130</v>
      </c>
      <c r="B1816" s="447" t="s">
        <v>3136</v>
      </c>
      <c r="C1816" s="447" t="s">
        <v>111</v>
      </c>
      <c r="D1816" s="450" t="s">
        <v>4574</v>
      </c>
      <c r="E1816" s="458">
        <v>10000</v>
      </c>
      <c r="F1816" s="447" t="s">
        <v>4701</v>
      </c>
      <c r="G1816" s="450" t="s">
        <v>4702</v>
      </c>
      <c r="H1816" s="450" t="s">
        <v>2622</v>
      </c>
      <c r="I1816" s="450" t="s">
        <v>2860</v>
      </c>
      <c r="J1816" s="450" t="s">
        <v>2622</v>
      </c>
      <c r="K1816" s="538">
        <v>3</v>
      </c>
      <c r="L1816" s="539">
        <v>12</v>
      </c>
      <c r="M1816" s="448">
        <v>115561.11</v>
      </c>
      <c r="N1816" s="538">
        <v>1</v>
      </c>
      <c r="O1816" s="539">
        <v>1</v>
      </c>
      <c r="P1816" s="449">
        <v>9419.44</v>
      </c>
    </row>
    <row r="1817" spans="1:16" ht="45" x14ac:dyDescent="0.2">
      <c r="A1817" s="446" t="s">
        <v>3130</v>
      </c>
      <c r="B1817" s="447" t="s">
        <v>3136</v>
      </c>
      <c r="C1817" s="447" t="s">
        <v>111</v>
      </c>
      <c r="D1817" s="450" t="s">
        <v>4703</v>
      </c>
      <c r="E1817" s="458">
        <v>10000</v>
      </c>
      <c r="F1817" s="447" t="s">
        <v>4704</v>
      </c>
      <c r="G1817" s="450" t="s">
        <v>4705</v>
      </c>
      <c r="H1817" s="450" t="s">
        <v>3134</v>
      </c>
      <c r="I1817" s="450" t="s">
        <v>3144</v>
      </c>
      <c r="J1817" s="450" t="s">
        <v>3134</v>
      </c>
      <c r="K1817" s="538">
        <v>4</v>
      </c>
      <c r="L1817" s="539">
        <v>12</v>
      </c>
      <c r="M1817" s="448">
        <v>119966.67</v>
      </c>
      <c r="N1817" s="538">
        <v>4</v>
      </c>
      <c r="O1817" s="539">
        <v>6</v>
      </c>
      <c r="P1817" s="449">
        <v>59999.31</v>
      </c>
    </row>
    <row r="1818" spans="1:16" ht="22.5" x14ac:dyDescent="0.2">
      <c r="A1818" s="446" t="s">
        <v>3130</v>
      </c>
      <c r="B1818" s="447" t="s">
        <v>3174</v>
      </c>
      <c r="C1818" s="447" t="s">
        <v>111</v>
      </c>
      <c r="D1818" s="450" t="s">
        <v>4706</v>
      </c>
      <c r="E1818" s="458">
        <v>10000</v>
      </c>
      <c r="F1818" s="447" t="s">
        <v>4707</v>
      </c>
      <c r="G1818" s="450" t="s">
        <v>4708</v>
      </c>
      <c r="H1818" s="450" t="s">
        <v>3140</v>
      </c>
      <c r="I1818" s="450" t="s">
        <v>3351</v>
      </c>
      <c r="J1818" s="450" t="s">
        <v>3140</v>
      </c>
      <c r="K1818" s="538">
        <v>1</v>
      </c>
      <c r="L1818" s="539">
        <v>2</v>
      </c>
      <c r="M1818" s="448">
        <v>21999.98</v>
      </c>
      <c r="N1818" s="538">
        <v>1</v>
      </c>
      <c r="O1818" s="539">
        <v>1</v>
      </c>
      <c r="P1818" s="449">
        <v>8870.84</v>
      </c>
    </row>
    <row r="1819" spans="1:16" x14ac:dyDescent="0.2">
      <c r="A1819" s="446" t="s">
        <v>3130</v>
      </c>
      <c r="B1819" s="447" t="s">
        <v>2056</v>
      </c>
      <c r="C1819" s="447" t="s">
        <v>111</v>
      </c>
      <c r="D1819" s="450" t="s">
        <v>3294</v>
      </c>
      <c r="E1819" s="458">
        <v>14000</v>
      </c>
      <c r="F1819" s="447" t="s">
        <v>3029</v>
      </c>
      <c r="G1819" s="450" t="s">
        <v>4709</v>
      </c>
      <c r="H1819" s="450" t="s">
        <v>712</v>
      </c>
      <c r="I1819" s="450" t="s">
        <v>3144</v>
      </c>
      <c r="J1819" s="450" t="s">
        <v>712</v>
      </c>
      <c r="K1819" s="538">
        <v>4</v>
      </c>
      <c r="L1819" s="539">
        <v>12</v>
      </c>
      <c r="M1819" s="448">
        <v>167994.71000000002</v>
      </c>
      <c r="N1819" s="538">
        <v>1</v>
      </c>
      <c r="O1819" s="539">
        <v>2</v>
      </c>
      <c r="P1819" s="449">
        <v>31266.666666666668</v>
      </c>
    </row>
    <row r="1820" spans="1:16" x14ac:dyDescent="0.2">
      <c r="A1820" s="446" t="s">
        <v>3130</v>
      </c>
      <c r="B1820" s="447" t="s">
        <v>3136</v>
      </c>
      <c r="C1820" s="447" t="s">
        <v>111</v>
      </c>
      <c r="D1820" s="450" t="s">
        <v>3539</v>
      </c>
      <c r="E1820" s="458">
        <v>10000</v>
      </c>
      <c r="F1820" s="447" t="s">
        <v>4710</v>
      </c>
      <c r="G1820" s="450" t="s">
        <v>4711</v>
      </c>
      <c r="H1820" s="450" t="s">
        <v>712</v>
      </c>
      <c r="I1820" s="450" t="s">
        <v>3144</v>
      </c>
      <c r="J1820" s="450" t="s">
        <v>712</v>
      </c>
      <c r="K1820" s="538">
        <v>2</v>
      </c>
      <c r="L1820" s="539">
        <v>4</v>
      </c>
      <c r="M1820" s="448">
        <v>33666.630000000005</v>
      </c>
      <c r="N1820" s="538">
        <v>4</v>
      </c>
      <c r="O1820" s="539">
        <v>6</v>
      </c>
      <c r="P1820" s="449">
        <v>60000</v>
      </c>
    </row>
    <row r="1821" spans="1:16" ht="22.5" x14ac:dyDescent="0.2">
      <c r="A1821" s="446" t="s">
        <v>3130</v>
      </c>
      <c r="B1821" s="447" t="s">
        <v>3136</v>
      </c>
      <c r="C1821" s="447" t="s">
        <v>111</v>
      </c>
      <c r="D1821" s="450" t="s">
        <v>4712</v>
      </c>
      <c r="E1821" s="458">
        <v>8000</v>
      </c>
      <c r="F1821" s="447" t="s">
        <v>4713</v>
      </c>
      <c r="G1821" s="450" t="s">
        <v>4714</v>
      </c>
      <c r="H1821" s="450" t="s">
        <v>3140</v>
      </c>
      <c r="I1821" s="450" t="s">
        <v>3144</v>
      </c>
      <c r="J1821" s="450" t="s">
        <v>989</v>
      </c>
      <c r="K1821" s="538">
        <v>4</v>
      </c>
      <c r="L1821" s="539">
        <v>12</v>
      </c>
      <c r="M1821" s="448">
        <v>94085.450000000012</v>
      </c>
      <c r="N1821" s="538">
        <v>4</v>
      </c>
      <c r="O1821" s="539">
        <v>6</v>
      </c>
      <c r="P1821" s="449">
        <v>48000</v>
      </c>
    </row>
    <row r="1822" spans="1:16" x14ac:dyDescent="0.2">
      <c r="A1822" s="446" t="s">
        <v>3130</v>
      </c>
      <c r="B1822" s="447" t="s">
        <v>2056</v>
      </c>
      <c r="C1822" s="447" t="s">
        <v>111</v>
      </c>
      <c r="D1822" s="450" t="s">
        <v>4715</v>
      </c>
      <c r="E1822" s="458">
        <v>1200</v>
      </c>
      <c r="F1822" s="447" t="s">
        <v>4716</v>
      </c>
      <c r="G1822" s="450" t="s">
        <v>4717</v>
      </c>
      <c r="H1822" s="450" t="s">
        <v>4718</v>
      </c>
      <c r="I1822" s="450" t="s">
        <v>3384</v>
      </c>
      <c r="J1822" s="450" t="s">
        <v>3204</v>
      </c>
      <c r="K1822" s="538">
        <v>4</v>
      </c>
      <c r="L1822" s="539">
        <v>12</v>
      </c>
      <c r="M1822" s="448">
        <v>13475.66</v>
      </c>
      <c r="N1822" s="538">
        <v>5</v>
      </c>
      <c r="O1822" s="539">
        <v>6</v>
      </c>
      <c r="P1822" s="449">
        <v>7147.83</v>
      </c>
    </row>
    <row r="1823" spans="1:16" ht="22.5" x14ac:dyDescent="0.2">
      <c r="A1823" s="446" t="s">
        <v>3130</v>
      </c>
      <c r="B1823" s="447" t="s">
        <v>3136</v>
      </c>
      <c r="C1823" s="447" t="s">
        <v>111</v>
      </c>
      <c r="D1823" s="450" t="s">
        <v>4719</v>
      </c>
      <c r="E1823" s="458">
        <v>10000</v>
      </c>
      <c r="F1823" s="447" t="s">
        <v>4720</v>
      </c>
      <c r="G1823" s="450" t="s">
        <v>4721</v>
      </c>
      <c r="H1823" s="450" t="s">
        <v>712</v>
      </c>
      <c r="I1823" s="450" t="s">
        <v>3203</v>
      </c>
      <c r="J1823" s="450" t="s">
        <v>712</v>
      </c>
      <c r="K1823" s="538">
        <v>4</v>
      </c>
      <c r="L1823" s="539">
        <v>12</v>
      </c>
      <c r="M1823" s="448">
        <v>113461.11</v>
      </c>
      <c r="N1823" s="538">
        <v>4</v>
      </c>
      <c r="O1823" s="539">
        <v>6</v>
      </c>
      <c r="P1823" s="449">
        <v>58895.839999999997</v>
      </c>
    </row>
    <row r="1824" spans="1:16" ht="33.75" x14ac:dyDescent="0.2">
      <c r="A1824" s="446" t="s">
        <v>3130</v>
      </c>
      <c r="B1824" s="447" t="s">
        <v>3136</v>
      </c>
      <c r="C1824" s="447" t="s">
        <v>111</v>
      </c>
      <c r="D1824" s="450" t="s">
        <v>4722</v>
      </c>
      <c r="E1824" s="458">
        <v>8000</v>
      </c>
      <c r="F1824" s="447" t="s">
        <v>4723</v>
      </c>
      <c r="G1824" s="450" t="s">
        <v>4724</v>
      </c>
      <c r="H1824" s="450" t="s">
        <v>712</v>
      </c>
      <c r="I1824" s="450" t="s">
        <v>3144</v>
      </c>
      <c r="J1824" s="450" t="s">
        <v>712</v>
      </c>
      <c r="K1824" s="538">
        <v>3</v>
      </c>
      <c r="L1824" s="539">
        <v>6</v>
      </c>
      <c r="M1824" s="448">
        <v>48000</v>
      </c>
      <c r="N1824" s="538"/>
      <c r="O1824" s="539"/>
      <c r="P1824" s="449">
        <v>0</v>
      </c>
    </row>
    <row r="1825" spans="1:16" ht="67.5" x14ac:dyDescent="0.2">
      <c r="A1825" s="446" t="s">
        <v>3130</v>
      </c>
      <c r="B1825" s="447" t="s">
        <v>3136</v>
      </c>
      <c r="C1825" s="447" t="s">
        <v>111</v>
      </c>
      <c r="D1825" s="450" t="s">
        <v>4725</v>
      </c>
      <c r="E1825" s="458">
        <v>10000</v>
      </c>
      <c r="F1825" s="447" t="s">
        <v>4726</v>
      </c>
      <c r="G1825" s="450" t="s">
        <v>4727</v>
      </c>
      <c r="H1825" s="450" t="s">
        <v>3252</v>
      </c>
      <c r="I1825" s="450" t="s">
        <v>3144</v>
      </c>
      <c r="J1825" s="450" t="s">
        <v>3252</v>
      </c>
      <c r="K1825" s="538">
        <v>2</v>
      </c>
      <c r="L1825" s="539">
        <v>4</v>
      </c>
      <c r="M1825" s="448">
        <v>38333.33</v>
      </c>
      <c r="N1825" s="538">
        <v>4</v>
      </c>
      <c r="O1825" s="539">
        <v>6</v>
      </c>
      <c r="P1825" s="449">
        <v>59912.5</v>
      </c>
    </row>
    <row r="1826" spans="1:16" ht="33.75" x14ac:dyDescent="0.2">
      <c r="A1826" s="446" t="s">
        <v>3130</v>
      </c>
      <c r="B1826" s="447" t="s">
        <v>3136</v>
      </c>
      <c r="C1826" s="447" t="s">
        <v>111</v>
      </c>
      <c r="D1826" s="450" t="s">
        <v>3703</v>
      </c>
      <c r="E1826" s="458">
        <v>12000</v>
      </c>
      <c r="F1826" s="447" t="s">
        <v>4728</v>
      </c>
      <c r="G1826" s="450" t="s">
        <v>4729</v>
      </c>
      <c r="H1826" s="450" t="s">
        <v>3134</v>
      </c>
      <c r="I1826" s="450" t="s">
        <v>2860</v>
      </c>
      <c r="J1826" s="450" t="s">
        <v>3134</v>
      </c>
      <c r="K1826" s="538">
        <v>4</v>
      </c>
      <c r="L1826" s="539">
        <v>12</v>
      </c>
      <c r="M1826" s="448">
        <v>141181.68</v>
      </c>
      <c r="N1826" s="538">
        <v>4</v>
      </c>
      <c r="O1826" s="539">
        <v>6</v>
      </c>
      <c r="P1826" s="449">
        <v>71933.33</v>
      </c>
    </row>
    <row r="1827" spans="1:16" x14ac:dyDescent="0.2">
      <c r="A1827" s="446" t="s">
        <v>3130</v>
      </c>
      <c r="B1827" s="447" t="s">
        <v>2056</v>
      </c>
      <c r="C1827" s="447" t="s">
        <v>111</v>
      </c>
      <c r="D1827" s="450" t="s">
        <v>3294</v>
      </c>
      <c r="E1827" s="458">
        <v>14000</v>
      </c>
      <c r="F1827" s="447" t="s">
        <v>4730</v>
      </c>
      <c r="G1827" s="450" t="s">
        <v>4731</v>
      </c>
      <c r="H1827" s="450" t="s">
        <v>712</v>
      </c>
      <c r="I1827" s="450" t="s">
        <v>3144</v>
      </c>
      <c r="J1827" s="450" t="s">
        <v>712</v>
      </c>
      <c r="K1827" s="538">
        <v>1</v>
      </c>
      <c r="L1827" s="539">
        <v>2</v>
      </c>
      <c r="M1827" s="448">
        <v>19658.329999999998</v>
      </c>
      <c r="N1827" s="538"/>
      <c r="O1827" s="539"/>
      <c r="P1827" s="449">
        <v>0</v>
      </c>
    </row>
    <row r="1828" spans="1:16" ht="33.75" x14ac:dyDescent="0.2">
      <c r="A1828" s="446" t="s">
        <v>3130</v>
      </c>
      <c r="B1828" s="447" t="s">
        <v>3136</v>
      </c>
      <c r="C1828" s="447" t="s">
        <v>111</v>
      </c>
      <c r="D1828" s="450" t="s">
        <v>4732</v>
      </c>
      <c r="E1828" s="458">
        <v>3500</v>
      </c>
      <c r="F1828" s="447" t="s">
        <v>4733</v>
      </c>
      <c r="G1828" s="450" t="s">
        <v>4734</v>
      </c>
      <c r="H1828" s="450" t="s">
        <v>3134</v>
      </c>
      <c r="I1828" s="450" t="s">
        <v>2860</v>
      </c>
      <c r="J1828" s="450" t="s">
        <v>3134</v>
      </c>
      <c r="K1828" s="538">
        <v>4</v>
      </c>
      <c r="L1828" s="539">
        <v>12</v>
      </c>
      <c r="M1828" s="448">
        <v>42057.440000000002</v>
      </c>
      <c r="N1828" s="538">
        <v>4</v>
      </c>
      <c r="O1828" s="539">
        <v>6</v>
      </c>
      <c r="P1828" s="449">
        <v>20932.68</v>
      </c>
    </row>
    <row r="1829" spans="1:16" ht="33.75" x14ac:dyDescent="0.2">
      <c r="A1829" s="446" t="s">
        <v>3130</v>
      </c>
      <c r="B1829" s="447" t="s">
        <v>3136</v>
      </c>
      <c r="C1829" s="447" t="s">
        <v>111</v>
      </c>
      <c r="D1829" s="450" t="s">
        <v>3535</v>
      </c>
      <c r="E1829" s="458">
        <v>10000</v>
      </c>
      <c r="F1829" s="447" t="s">
        <v>4735</v>
      </c>
      <c r="G1829" s="450" t="s">
        <v>4736</v>
      </c>
      <c r="H1829" s="450" t="s">
        <v>3630</v>
      </c>
      <c r="I1829" s="450" t="s">
        <v>2860</v>
      </c>
      <c r="J1829" s="450" t="s">
        <v>3630</v>
      </c>
      <c r="K1829" s="538">
        <v>4</v>
      </c>
      <c r="L1829" s="539">
        <v>12</v>
      </c>
      <c r="M1829" s="448">
        <v>120300</v>
      </c>
      <c r="N1829" s="538">
        <v>4</v>
      </c>
      <c r="O1829" s="539">
        <v>6</v>
      </c>
      <c r="P1829" s="449">
        <v>60000</v>
      </c>
    </row>
    <row r="1830" spans="1:16" ht="33.75" x14ac:dyDescent="0.2">
      <c r="A1830" s="446" t="s">
        <v>3130</v>
      </c>
      <c r="B1830" s="447" t="s">
        <v>3174</v>
      </c>
      <c r="C1830" s="447" t="s">
        <v>111</v>
      </c>
      <c r="D1830" s="450" t="s">
        <v>4737</v>
      </c>
      <c r="E1830" s="458">
        <v>6000</v>
      </c>
      <c r="F1830" s="447" t="s">
        <v>4738</v>
      </c>
      <c r="G1830" s="450" t="s">
        <v>4739</v>
      </c>
      <c r="H1830" s="450" t="s">
        <v>3169</v>
      </c>
      <c r="I1830" s="450" t="s">
        <v>3191</v>
      </c>
      <c r="J1830" s="450" t="s">
        <v>3169</v>
      </c>
      <c r="K1830" s="538">
        <v>1</v>
      </c>
      <c r="L1830" s="539">
        <v>1</v>
      </c>
      <c r="M1830" s="448">
        <v>6800</v>
      </c>
      <c r="N1830" s="538">
        <v>4</v>
      </c>
      <c r="O1830" s="539">
        <v>6</v>
      </c>
      <c r="P1830" s="449">
        <v>36000</v>
      </c>
    </row>
    <row r="1831" spans="1:16" ht="22.5" x14ac:dyDescent="0.2">
      <c r="A1831" s="446" t="s">
        <v>3130</v>
      </c>
      <c r="B1831" s="447" t="s">
        <v>3136</v>
      </c>
      <c r="C1831" s="447" t="s">
        <v>111</v>
      </c>
      <c r="D1831" s="450" t="s">
        <v>4740</v>
      </c>
      <c r="E1831" s="458">
        <v>10000</v>
      </c>
      <c r="F1831" s="447" t="s">
        <v>4741</v>
      </c>
      <c r="G1831" s="450" t="s">
        <v>4742</v>
      </c>
      <c r="H1831" s="450" t="s">
        <v>712</v>
      </c>
      <c r="I1831" s="450" t="s">
        <v>3144</v>
      </c>
      <c r="J1831" s="450" t="s">
        <v>712</v>
      </c>
      <c r="K1831" s="538"/>
      <c r="L1831" s="539"/>
      <c r="M1831" s="448">
        <v>0</v>
      </c>
      <c r="N1831" s="538">
        <v>4</v>
      </c>
      <c r="O1831" s="538">
        <v>6</v>
      </c>
      <c r="P1831" s="449">
        <v>50333.33</v>
      </c>
    </row>
    <row r="1832" spans="1:16" ht="22.5" x14ac:dyDescent="0.2">
      <c r="A1832" s="446" t="s">
        <v>3130</v>
      </c>
      <c r="B1832" s="447" t="s">
        <v>3136</v>
      </c>
      <c r="C1832" s="447" t="s">
        <v>111</v>
      </c>
      <c r="D1832" s="450" t="s">
        <v>4743</v>
      </c>
      <c r="E1832" s="458">
        <v>10000</v>
      </c>
      <c r="F1832" s="447" t="s">
        <v>4744</v>
      </c>
      <c r="G1832" s="450" t="s">
        <v>4745</v>
      </c>
      <c r="H1832" s="450" t="s">
        <v>3313</v>
      </c>
      <c r="I1832" s="450" t="s">
        <v>3144</v>
      </c>
      <c r="J1832" s="450" t="s">
        <v>3313</v>
      </c>
      <c r="K1832" s="538">
        <v>1</v>
      </c>
      <c r="L1832" s="539">
        <v>1</v>
      </c>
      <c r="M1832" s="448">
        <v>0</v>
      </c>
      <c r="N1832" s="538">
        <v>4</v>
      </c>
      <c r="O1832" s="539">
        <v>6</v>
      </c>
      <c r="P1832" s="449">
        <v>59622.22</v>
      </c>
    </row>
    <row r="1833" spans="1:16" ht="33.75" x14ac:dyDescent="0.2">
      <c r="A1833" s="446" t="s">
        <v>3130</v>
      </c>
      <c r="B1833" s="447" t="s">
        <v>2056</v>
      </c>
      <c r="C1833" s="447" t="s">
        <v>111</v>
      </c>
      <c r="D1833" s="450" t="s">
        <v>4746</v>
      </c>
      <c r="E1833" s="458">
        <v>3000</v>
      </c>
      <c r="F1833" s="447" t="s">
        <v>4747</v>
      </c>
      <c r="G1833" s="450" t="s">
        <v>4748</v>
      </c>
      <c r="H1833" s="450" t="s">
        <v>3140</v>
      </c>
      <c r="I1833" s="450" t="s">
        <v>3144</v>
      </c>
      <c r="J1833" s="450" t="s">
        <v>787</v>
      </c>
      <c r="K1833" s="538">
        <v>4</v>
      </c>
      <c r="L1833" s="539">
        <v>12</v>
      </c>
      <c r="M1833" s="448">
        <v>35646.26</v>
      </c>
      <c r="N1833" s="538">
        <v>4</v>
      </c>
      <c r="O1833" s="539">
        <v>6</v>
      </c>
      <c r="P1833" s="449">
        <v>17858.13</v>
      </c>
    </row>
    <row r="1834" spans="1:16" ht="45" x14ac:dyDescent="0.2">
      <c r="A1834" s="446" t="s">
        <v>3130</v>
      </c>
      <c r="B1834" s="447" t="s">
        <v>3136</v>
      </c>
      <c r="C1834" s="447" t="s">
        <v>111</v>
      </c>
      <c r="D1834" s="450" t="s">
        <v>4749</v>
      </c>
      <c r="E1834" s="458">
        <v>10000</v>
      </c>
      <c r="F1834" s="447" t="s">
        <v>4750</v>
      </c>
      <c r="G1834" s="450" t="s">
        <v>4751</v>
      </c>
      <c r="H1834" s="450" t="s">
        <v>3538</v>
      </c>
      <c r="I1834" s="450" t="s">
        <v>3144</v>
      </c>
      <c r="J1834" s="450" t="s">
        <v>3538</v>
      </c>
      <c r="K1834" s="538">
        <v>4</v>
      </c>
      <c r="L1834" s="539">
        <v>12</v>
      </c>
      <c r="M1834" s="448">
        <v>124747.17</v>
      </c>
      <c r="N1834" s="538">
        <v>3</v>
      </c>
      <c r="O1834" s="539">
        <v>5</v>
      </c>
      <c r="P1834" s="449">
        <v>50000</v>
      </c>
    </row>
    <row r="1835" spans="1:16" ht="22.5" x14ac:dyDescent="0.2">
      <c r="A1835" s="446" t="s">
        <v>3130</v>
      </c>
      <c r="B1835" s="447" t="s">
        <v>2056</v>
      </c>
      <c r="C1835" s="447" t="s">
        <v>111</v>
      </c>
      <c r="D1835" s="450" t="s">
        <v>4752</v>
      </c>
      <c r="E1835" s="458">
        <v>7500</v>
      </c>
      <c r="F1835" s="447" t="s">
        <v>4753</v>
      </c>
      <c r="G1835" s="450" t="s">
        <v>4754</v>
      </c>
      <c r="H1835" s="450" t="s">
        <v>3134</v>
      </c>
      <c r="I1835" s="450" t="s">
        <v>3144</v>
      </c>
      <c r="J1835" s="450" t="s">
        <v>3134</v>
      </c>
      <c r="K1835" s="538">
        <v>4</v>
      </c>
      <c r="L1835" s="539">
        <v>12</v>
      </c>
      <c r="M1835" s="448">
        <v>90300</v>
      </c>
      <c r="N1835" s="538">
        <v>4</v>
      </c>
      <c r="O1835" s="539">
        <v>6</v>
      </c>
      <c r="P1835" s="449">
        <v>41452.5</v>
      </c>
    </row>
    <row r="1836" spans="1:16" x14ac:dyDescent="0.2">
      <c r="A1836" s="446" t="s">
        <v>3130</v>
      </c>
      <c r="B1836" s="447" t="s">
        <v>3174</v>
      </c>
      <c r="C1836" s="447" t="s">
        <v>111</v>
      </c>
      <c r="D1836" s="450" t="s">
        <v>3823</v>
      </c>
      <c r="E1836" s="458">
        <v>3500</v>
      </c>
      <c r="F1836" s="447" t="s">
        <v>4755</v>
      </c>
      <c r="G1836" s="450" t="s">
        <v>4756</v>
      </c>
      <c r="H1836" s="450" t="s">
        <v>3826</v>
      </c>
      <c r="I1836" s="450" t="s">
        <v>3505</v>
      </c>
      <c r="J1836" s="455" t="s">
        <v>3826</v>
      </c>
      <c r="K1836" s="538">
        <v>1</v>
      </c>
      <c r="L1836" s="539">
        <v>1</v>
      </c>
      <c r="M1836" s="448">
        <v>3850.01</v>
      </c>
      <c r="N1836" s="538">
        <v>4</v>
      </c>
      <c r="O1836" s="539">
        <v>6</v>
      </c>
      <c r="P1836" s="449">
        <v>21000</v>
      </c>
    </row>
    <row r="1837" spans="1:16" ht="45" x14ac:dyDescent="0.2">
      <c r="A1837" s="446" t="s">
        <v>3130</v>
      </c>
      <c r="B1837" s="447" t="s">
        <v>3136</v>
      </c>
      <c r="C1837" s="447" t="s">
        <v>111</v>
      </c>
      <c r="D1837" s="450" t="s">
        <v>4757</v>
      </c>
      <c r="E1837" s="458">
        <v>10000</v>
      </c>
      <c r="F1837" s="447" t="s">
        <v>4758</v>
      </c>
      <c r="G1837" s="450" t="s">
        <v>4759</v>
      </c>
      <c r="H1837" s="450" t="s">
        <v>857</v>
      </c>
      <c r="I1837" s="450" t="s">
        <v>3144</v>
      </c>
      <c r="J1837" s="450" t="s">
        <v>857</v>
      </c>
      <c r="K1837" s="538">
        <v>4</v>
      </c>
      <c r="L1837" s="539">
        <v>12</v>
      </c>
      <c r="M1837" s="448">
        <v>113922.23</v>
      </c>
      <c r="N1837" s="538">
        <v>4</v>
      </c>
      <c r="O1837" s="539">
        <v>6</v>
      </c>
      <c r="P1837" s="449">
        <v>58361.8</v>
      </c>
    </row>
    <row r="1838" spans="1:16" ht="22.5" x14ac:dyDescent="0.2">
      <c r="A1838" s="446" t="s">
        <v>3130</v>
      </c>
      <c r="B1838" s="447" t="s">
        <v>3136</v>
      </c>
      <c r="C1838" s="447" t="s">
        <v>111</v>
      </c>
      <c r="D1838" s="450" t="s">
        <v>4585</v>
      </c>
      <c r="E1838" s="458">
        <v>12000</v>
      </c>
      <c r="F1838" s="447" t="s">
        <v>3124</v>
      </c>
      <c r="G1838" s="450" t="s">
        <v>4760</v>
      </c>
      <c r="H1838" s="450" t="s">
        <v>3134</v>
      </c>
      <c r="I1838" s="450" t="s">
        <v>3144</v>
      </c>
      <c r="J1838" s="450" t="s">
        <v>3134</v>
      </c>
      <c r="K1838" s="538">
        <v>1</v>
      </c>
      <c r="L1838" s="539">
        <v>3</v>
      </c>
      <c r="M1838" s="448">
        <v>35743.33</v>
      </c>
      <c r="N1838" s="538"/>
      <c r="O1838" s="539"/>
      <c r="P1838" s="449">
        <v>0</v>
      </c>
    </row>
    <row r="1839" spans="1:16" ht="22.5" x14ac:dyDescent="0.2">
      <c r="A1839" s="446" t="s">
        <v>3130</v>
      </c>
      <c r="B1839" s="447" t="s">
        <v>3136</v>
      </c>
      <c r="C1839" s="447" t="s">
        <v>111</v>
      </c>
      <c r="D1839" s="450" t="s">
        <v>3931</v>
      </c>
      <c r="E1839" s="458">
        <v>11000</v>
      </c>
      <c r="F1839" s="447" t="s">
        <v>4761</v>
      </c>
      <c r="G1839" s="450" t="s">
        <v>4762</v>
      </c>
      <c r="H1839" s="450" t="s">
        <v>3134</v>
      </c>
      <c r="I1839" s="450" t="s">
        <v>3491</v>
      </c>
      <c r="J1839" s="450" t="s">
        <v>3134</v>
      </c>
      <c r="K1839" s="538">
        <v>4</v>
      </c>
      <c r="L1839" s="539">
        <v>12</v>
      </c>
      <c r="M1839" s="448">
        <v>131736.26999999999</v>
      </c>
      <c r="N1839" s="538">
        <v>4</v>
      </c>
      <c r="O1839" s="539">
        <v>6</v>
      </c>
      <c r="P1839" s="449">
        <v>66000</v>
      </c>
    </row>
    <row r="1840" spans="1:16" ht="33.75" x14ac:dyDescent="0.2">
      <c r="A1840" s="446" t="s">
        <v>3130</v>
      </c>
      <c r="B1840" s="447" t="s">
        <v>3136</v>
      </c>
      <c r="C1840" s="447" t="s">
        <v>111</v>
      </c>
      <c r="D1840" s="450" t="s">
        <v>4435</v>
      </c>
      <c r="E1840" s="458">
        <v>10000</v>
      </c>
      <c r="F1840" s="447" t="s">
        <v>4763</v>
      </c>
      <c r="G1840" s="450" t="s">
        <v>4764</v>
      </c>
      <c r="H1840" s="450" t="s">
        <v>3134</v>
      </c>
      <c r="I1840" s="450" t="s">
        <v>3144</v>
      </c>
      <c r="J1840" s="450" t="s">
        <v>3134</v>
      </c>
      <c r="K1840" s="538">
        <v>4</v>
      </c>
      <c r="L1840" s="539">
        <v>12</v>
      </c>
      <c r="M1840" s="448">
        <v>119241.67</v>
      </c>
      <c r="N1840" s="538">
        <v>4</v>
      </c>
      <c r="O1840" s="539">
        <v>6</v>
      </c>
      <c r="P1840" s="449">
        <v>59575</v>
      </c>
    </row>
    <row r="1841" spans="1:16" x14ac:dyDescent="0.2">
      <c r="A1841" s="446" t="s">
        <v>3130</v>
      </c>
      <c r="B1841" s="447" t="s">
        <v>3136</v>
      </c>
      <c r="C1841" s="447" t="s">
        <v>111</v>
      </c>
      <c r="D1841" s="450" t="s">
        <v>3607</v>
      </c>
      <c r="E1841" s="458">
        <v>8000</v>
      </c>
      <c r="F1841" s="447" t="s">
        <v>4765</v>
      </c>
      <c r="G1841" s="450" t="s">
        <v>4766</v>
      </c>
      <c r="H1841" s="450" t="s">
        <v>712</v>
      </c>
      <c r="I1841" s="450" t="s">
        <v>3191</v>
      </c>
      <c r="J1841" s="450" t="s">
        <v>712</v>
      </c>
      <c r="K1841" s="538">
        <v>2</v>
      </c>
      <c r="L1841" s="539">
        <v>4</v>
      </c>
      <c r="M1841" s="448">
        <v>25333.35</v>
      </c>
      <c r="N1841" s="538">
        <v>4</v>
      </c>
      <c r="O1841" s="539">
        <v>6</v>
      </c>
      <c r="P1841" s="449">
        <v>48000</v>
      </c>
    </row>
    <row r="1842" spans="1:16" ht="22.5" x14ac:dyDescent="0.2">
      <c r="A1842" s="446" t="s">
        <v>3130</v>
      </c>
      <c r="B1842" s="447" t="s">
        <v>3136</v>
      </c>
      <c r="C1842" s="447" t="s">
        <v>111</v>
      </c>
      <c r="D1842" s="450" t="s">
        <v>3634</v>
      </c>
      <c r="E1842" s="458">
        <v>12000</v>
      </c>
      <c r="F1842" s="447" t="s">
        <v>3126</v>
      </c>
      <c r="G1842" s="450" t="s">
        <v>4767</v>
      </c>
      <c r="H1842" s="450" t="s">
        <v>3134</v>
      </c>
      <c r="I1842" s="450" t="s">
        <v>2860</v>
      </c>
      <c r="J1842" s="450" t="s">
        <v>3134</v>
      </c>
      <c r="K1842" s="538">
        <v>1</v>
      </c>
      <c r="L1842" s="539">
        <v>3</v>
      </c>
      <c r="M1842" s="448">
        <v>35940.83</v>
      </c>
      <c r="N1842" s="538"/>
      <c r="O1842" s="539"/>
      <c r="P1842" s="449">
        <v>0</v>
      </c>
    </row>
    <row r="1843" spans="1:16" ht="22.5" x14ac:dyDescent="0.2">
      <c r="A1843" s="446" t="s">
        <v>3130</v>
      </c>
      <c r="B1843" s="447" t="s">
        <v>2056</v>
      </c>
      <c r="C1843" s="447" t="s">
        <v>111</v>
      </c>
      <c r="D1843" s="450" t="s">
        <v>3575</v>
      </c>
      <c r="E1843" s="458">
        <v>7500</v>
      </c>
      <c r="F1843" s="447" t="s">
        <v>4768</v>
      </c>
      <c r="G1843" s="450" t="s">
        <v>4769</v>
      </c>
      <c r="H1843" s="450" t="s">
        <v>3134</v>
      </c>
      <c r="I1843" s="450" t="s">
        <v>3317</v>
      </c>
      <c r="J1843" s="450" t="s">
        <v>3134</v>
      </c>
      <c r="K1843" s="538">
        <v>2</v>
      </c>
      <c r="L1843" s="539">
        <v>6</v>
      </c>
      <c r="M1843" s="448">
        <v>43382.81</v>
      </c>
      <c r="N1843" s="538">
        <v>4</v>
      </c>
      <c r="O1843" s="539">
        <v>6</v>
      </c>
      <c r="P1843" s="449">
        <v>45000</v>
      </c>
    </row>
    <row r="1844" spans="1:16" ht="33.75" x14ac:dyDescent="0.2">
      <c r="A1844" s="446" t="s">
        <v>3130</v>
      </c>
      <c r="B1844" s="447" t="s">
        <v>3136</v>
      </c>
      <c r="C1844" s="447" t="s">
        <v>111</v>
      </c>
      <c r="D1844" s="450" t="s">
        <v>3395</v>
      </c>
      <c r="E1844" s="458">
        <v>6600</v>
      </c>
      <c r="F1844" s="447" t="s">
        <v>4770</v>
      </c>
      <c r="G1844" s="450" t="s">
        <v>4771</v>
      </c>
      <c r="H1844" s="450" t="s">
        <v>712</v>
      </c>
      <c r="I1844" s="450" t="s">
        <v>3144</v>
      </c>
      <c r="J1844" s="450" t="s">
        <v>712</v>
      </c>
      <c r="K1844" s="538">
        <v>4</v>
      </c>
      <c r="L1844" s="539">
        <v>8</v>
      </c>
      <c r="M1844" s="448">
        <v>53100</v>
      </c>
      <c r="N1844" s="538"/>
      <c r="O1844" s="539"/>
      <c r="P1844" s="449">
        <v>0</v>
      </c>
    </row>
    <row r="1845" spans="1:16" x14ac:dyDescent="0.2">
      <c r="A1845" s="446" t="s">
        <v>3130</v>
      </c>
      <c r="B1845" s="447" t="s">
        <v>3136</v>
      </c>
      <c r="C1845" s="447" t="s">
        <v>111</v>
      </c>
      <c r="D1845" s="450" t="s">
        <v>3744</v>
      </c>
      <c r="E1845" s="458">
        <v>8000</v>
      </c>
      <c r="F1845" s="447" t="s">
        <v>4772</v>
      </c>
      <c r="G1845" s="450" t="s">
        <v>4773</v>
      </c>
      <c r="H1845" s="450" t="s">
        <v>3134</v>
      </c>
      <c r="I1845" s="450" t="s">
        <v>3144</v>
      </c>
      <c r="J1845" s="450" t="s">
        <v>3134</v>
      </c>
      <c r="K1845" s="538">
        <v>4</v>
      </c>
      <c r="L1845" s="539">
        <v>12</v>
      </c>
      <c r="M1845" s="448">
        <v>92727.8</v>
      </c>
      <c r="N1845" s="538">
        <v>4</v>
      </c>
      <c r="O1845" s="539">
        <v>6</v>
      </c>
      <c r="P1845" s="449">
        <v>47125.56</v>
      </c>
    </row>
    <row r="1846" spans="1:16" ht="45" x14ac:dyDescent="0.2">
      <c r="A1846" s="446" t="s">
        <v>3130</v>
      </c>
      <c r="B1846" s="447" t="s">
        <v>3136</v>
      </c>
      <c r="C1846" s="447" t="s">
        <v>111</v>
      </c>
      <c r="D1846" s="450" t="s">
        <v>4774</v>
      </c>
      <c r="E1846" s="458">
        <v>10000</v>
      </c>
      <c r="F1846" s="447" t="s">
        <v>4775</v>
      </c>
      <c r="G1846" s="450" t="s">
        <v>4776</v>
      </c>
      <c r="H1846" s="450" t="s">
        <v>3134</v>
      </c>
      <c r="I1846" s="450" t="s">
        <v>3203</v>
      </c>
      <c r="J1846" s="450" t="s">
        <v>3134</v>
      </c>
      <c r="K1846" s="538">
        <v>4</v>
      </c>
      <c r="L1846" s="539">
        <v>12</v>
      </c>
      <c r="M1846" s="448">
        <v>118500</v>
      </c>
      <c r="N1846" s="538">
        <v>4</v>
      </c>
      <c r="O1846" s="539">
        <v>6</v>
      </c>
      <c r="P1846" s="449">
        <v>58718.75</v>
      </c>
    </row>
    <row r="1847" spans="1:16" ht="67.5" x14ac:dyDescent="0.2">
      <c r="A1847" s="446" t="s">
        <v>3130</v>
      </c>
      <c r="B1847" s="447" t="s">
        <v>3174</v>
      </c>
      <c r="C1847" s="447" t="s">
        <v>111</v>
      </c>
      <c r="D1847" s="450" t="s">
        <v>4777</v>
      </c>
      <c r="E1847" s="458">
        <v>10000</v>
      </c>
      <c r="F1847" s="447" t="s">
        <v>4778</v>
      </c>
      <c r="G1847" s="450" t="s">
        <v>4779</v>
      </c>
      <c r="H1847" s="455" t="s">
        <v>3134</v>
      </c>
      <c r="I1847" s="450" t="s">
        <v>3144</v>
      </c>
      <c r="J1847" s="455" t="s">
        <v>3134</v>
      </c>
      <c r="K1847" s="538">
        <v>1</v>
      </c>
      <c r="L1847" s="539">
        <v>3</v>
      </c>
      <c r="M1847" s="448">
        <v>28000</v>
      </c>
      <c r="N1847" s="538">
        <v>4</v>
      </c>
      <c r="O1847" s="539">
        <v>6</v>
      </c>
      <c r="P1847" s="449">
        <v>60000</v>
      </c>
    </row>
    <row r="1848" spans="1:16" ht="22.5" x14ac:dyDescent="0.2">
      <c r="A1848" s="446" t="s">
        <v>3130</v>
      </c>
      <c r="B1848" s="447" t="s">
        <v>3436</v>
      </c>
      <c r="C1848" s="447" t="s">
        <v>111</v>
      </c>
      <c r="D1848" s="450" t="s">
        <v>4137</v>
      </c>
      <c r="E1848" s="458">
        <v>3500</v>
      </c>
      <c r="F1848" s="447" t="s">
        <v>4780</v>
      </c>
      <c r="G1848" s="450" t="s">
        <v>4781</v>
      </c>
      <c r="H1848" s="450" t="s">
        <v>3134</v>
      </c>
      <c r="I1848" s="450" t="s">
        <v>3144</v>
      </c>
      <c r="J1848" s="450" t="s">
        <v>3134</v>
      </c>
      <c r="K1848" s="538"/>
      <c r="L1848" s="539"/>
      <c r="M1848" s="448">
        <v>0</v>
      </c>
      <c r="N1848" s="538">
        <v>4</v>
      </c>
      <c r="O1848" s="539">
        <v>6</v>
      </c>
      <c r="P1848" s="449">
        <v>21000</v>
      </c>
    </row>
    <row r="1849" spans="1:16" ht="56.25" x14ac:dyDescent="0.2">
      <c r="A1849" s="446" t="s">
        <v>3130</v>
      </c>
      <c r="B1849" s="447" t="s">
        <v>3136</v>
      </c>
      <c r="C1849" s="447" t="s">
        <v>111</v>
      </c>
      <c r="D1849" s="450" t="s">
        <v>4782</v>
      </c>
      <c r="E1849" s="458">
        <v>8000</v>
      </c>
      <c r="F1849" s="447" t="s">
        <v>4783</v>
      </c>
      <c r="G1849" s="450" t="s">
        <v>4784</v>
      </c>
      <c r="H1849" s="450" t="s">
        <v>3134</v>
      </c>
      <c r="I1849" s="450" t="s">
        <v>3144</v>
      </c>
      <c r="J1849" s="450" t="s">
        <v>3134</v>
      </c>
      <c r="K1849" s="538">
        <v>1</v>
      </c>
      <c r="L1849" s="539">
        <v>1</v>
      </c>
      <c r="M1849" s="448">
        <v>7915</v>
      </c>
      <c r="N1849" s="538"/>
      <c r="O1849" s="539"/>
      <c r="P1849" s="449">
        <v>0</v>
      </c>
    </row>
    <row r="1850" spans="1:16" ht="56.25" x14ac:dyDescent="0.2">
      <c r="A1850" s="446" t="s">
        <v>3130</v>
      </c>
      <c r="B1850" s="447" t="s">
        <v>3136</v>
      </c>
      <c r="C1850" s="447" t="s">
        <v>111</v>
      </c>
      <c r="D1850" s="450" t="s">
        <v>4782</v>
      </c>
      <c r="E1850" s="458">
        <v>10000</v>
      </c>
      <c r="F1850" s="447" t="s">
        <v>4783</v>
      </c>
      <c r="G1850" s="450" t="s">
        <v>4784</v>
      </c>
      <c r="H1850" s="450" t="s">
        <v>3134</v>
      </c>
      <c r="I1850" s="450" t="s">
        <v>3144</v>
      </c>
      <c r="J1850" s="450" t="s">
        <v>3134</v>
      </c>
      <c r="K1850" s="538">
        <v>4</v>
      </c>
      <c r="L1850" s="539">
        <v>11</v>
      </c>
      <c r="M1850" s="448">
        <v>108684.03</v>
      </c>
      <c r="N1850" s="538">
        <v>4</v>
      </c>
      <c r="O1850" s="539">
        <v>6</v>
      </c>
      <c r="P1850" s="449">
        <v>59847.22</v>
      </c>
    </row>
    <row r="1851" spans="1:16" ht="45" x14ac:dyDescent="0.2">
      <c r="A1851" s="446" t="s">
        <v>3130</v>
      </c>
      <c r="B1851" s="447" t="s">
        <v>3136</v>
      </c>
      <c r="C1851" s="447" t="s">
        <v>111</v>
      </c>
      <c r="D1851" s="450" t="s">
        <v>4785</v>
      </c>
      <c r="E1851" s="458">
        <v>10000</v>
      </c>
      <c r="F1851" s="447" t="s">
        <v>4786</v>
      </c>
      <c r="G1851" s="450" t="s">
        <v>4787</v>
      </c>
      <c r="H1851" s="450" t="s">
        <v>3134</v>
      </c>
      <c r="I1851" s="450" t="s">
        <v>3144</v>
      </c>
      <c r="J1851" s="450" t="s">
        <v>3134</v>
      </c>
      <c r="K1851" s="538">
        <v>3</v>
      </c>
      <c r="L1851" s="539">
        <v>7</v>
      </c>
      <c r="M1851" s="448">
        <v>69966.67</v>
      </c>
      <c r="N1851" s="538"/>
      <c r="O1851" s="539"/>
      <c r="P1851" s="449">
        <v>0</v>
      </c>
    </row>
    <row r="1852" spans="1:16" ht="67.5" x14ac:dyDescent="0.2">
      <c r="A1852" s="446" t="s">
        <v>3130</v>
      </c>
      <c r="B1852" s="447" t="s">
        <v>3174</v>
      </c>
      <c r="C1852" s="447" t="s">
        <v>111</v>
      </c>
      <c r="D1852" s="450" t="s">
        <v>4777</v>
      </c>
      <c r="E1852" s="458">
        <v>10000</v>
      </c>
      <c r="F1852" s="447" t="s">
        <v>4786</v>
      </c>
      <c r="G1852" s="450" t="s">
        <v>4787</v>
      </c>
      <c r="H1852" s="450" t="s">
        <v>3134</v>
      </c>
      <c r="I1852" s="450" t="s">
        <v>3144</v>
      </c>
      <c r="J1852" s="450" t="s">
        <v>3134</v>
      </c>
      <c r="K1852" s="538">
        <v>1</v>
      </c>
      <c r="L1852" s="539">
        <v>3</v>
      </c>
      <c r="M1852" s="448">
        <v>24333.33</v>
      </c>
      <c r="N1852" s="538">
        <v>4</v>
      </c>
      <c r="O1852" s="539">
        <v>6</v>
      </c>
      <c r="P1852" s="449">
        <v>60000</v>
      </c>
    </row>
    <row r="1853" spans="1:16" ht="33.75" x14ac:dyDescent="0.2">
      <c r="A1853" s="446" t="s">
        <v>3130</v>
      </c>
      <c r="B1853" s="447" t="s">
        <v>3136</v>
      </c>
      <c r="C1853" s="447" t="s">
        <v>111</v>
      </c>
      <c r="D1853" s="450" t="s">
        <v>4788</v>
      </c>
      <c r="E1853" s="458">
        <v>10000</v>
      </c>
      <c r="F1853" s="447" t="s">
        <v>4789</v>
      </c>
      <c r="G1853" s="450" t="s">
        <v>4790</v>
      </c>
      <c r="H1853" s="450" t="s">
        <v>3134</v>
      </c>
      <c r="I1853" s="450" t="s">
        <v>3144</v>
      </c>
      <c r="J1853" s="450" t="s">
        <v>3134</v>
      </c>
      <c r="K1853" s="538"/>
      <c r="L1853" s="539"/>
      <c r="M1853" s="448">
        <v>0</v>
      </c>
      <c r="N1853" s="538">
        <v>4</v>
      </c>
      <c r="O1853" s="539">
        <v>6</v>
      </c>
      <c r="P1853" s="449">
        <v>59666.66</v>
      </c>
    </row>
    <row r="1854" spans="1:16" ht="33.75" x14ac:dyDescent="0.2">
      <c r="A1854" s="446" t="s">
        <v>3130</v>
      </c>
      <c r="B1854" s="447" t="s">
        <v>3136</v>
      </c>
      <c r="C1854" s="447" t="s">
        <v>111</v>
      </c>
      <c r="D1854" s="450" t="s">
        <v>4791</v>
      </c>
      <c r="E1854" s="458">
        <v>10000</v>
      </c>
      <c r="F1854" s="447" t="s">
        <v>4792</v>
      </c>
      <c r="G1854" s="450" t="s">
        <v>4793</v>
      </c>
      <c r="H1854" s="450" t="s">
        <v>712</v>
      </c>
      <c r="I1854" s="450" t="s">
        <v>2860</v>
      </c>
      <c r="J1854" s="450" t="s">
        <v>712</v>
      </c>
      <c r="K1854" s="538">
        <v>4</v>
      </c>
      <c r="L1854" s="539">
        <v>12</v>
      </c>
      <c r="M1854" s="448">
        <v>120170.14</v>
      </c>
      <c r="N1854" s="538">
        <v>4</v>
      </c>
      <c r="O1854" s="539">
        <v>6</v>
      </c>
      <c r="P1854" s="449">
        <v>60000</v>
      </c>
    </row>
    <row r="1855" spans="1:16" x14ac:dyDescent="0.2">
      <c r="A1855" s="446" t="s">
        <v>3130</v>
      </c>
      <c r="B1855" s="447" t="s">
        <v>3136</v>
      </c>
      <c r="C1855" s="447" t="s">
        <v>111</v>
      </c>
      <c r="D1855" s="450" t="s">
        <v>4794</v>
      </c>
      <c r="E1855" s="458">
        <v>7000</v>
      </c>
      <c r="F1855" s="447" t="s">
        <v>4795</v>
      </c>
      <c r="G1855" s="450" t="s">
        <v>4796</v>
      </c>
      <c r="H1855" s="450" t="s">
        <v>3134</v>
      </c>
      <c r="I1855" s="450" t="s">
        <v>3144</v>
      </c>
      <c r="J1855" s="450" t="s">
        <v>3134</v>
      </c>
      <c r="K1855" s="538"/>
      <c r="L1855" s="539"/>
      <c r="M1855" s="448">
        <v>0</v>
      </c>
      <c r="N1855" s="538">
        <v>4</v>
      </c>
      <c r="O1855" s="539">
        <v>6</v>
      </c>
      <c r="P1855" s="449">
        <v>42000</v>
      </c>
    </row>
    <row r="1856" spans="1:16" ht="33.75" x14ac:dyDescent="0.2">
      <c r="A1856" s="446" t="s">
        <v>3130</v>
      </c>
      <c r="B1856" s="447" t="s">
        <v>2056</v>
      </c>
      <c r="C1856" s="447" t="s">
        <v>111</v>
      </c>
      <c r="D1856" s="450" t="s">
        <v>4797</v>
      </c>
      <c r="E1856" s="458">
        <v>2500</v>
      </c>
      <c r="F1856" s="447" t="s">
        <v>4798</v>
      </c>
      <c r="G1856" s="450" t="s">
        <v>4799</v>
      </c>
      <c r="H1856" s="450" t="s">
        <v>857</v>
      </c>
      <c r="I1856" s="450" t="s">
        <v>3203</v>
      </c>
      <c r="J1856" s="450" t="s">
        <v>4800</v>
      </c>
      <c r="K1856" s="538">
        <v>4</v>
      </c>
      <c r="L1856" s="539">
        <v>12</v>
      </c>
      <c r="M1856" s="448">
        <v>29118.16</v>
      </c>
      <c r="N1856" s="538">
        <v>4</v>
      </c>
      <c r="O1856" s="539">
        <v>6</v>
      </c>
      <c r="P1856" s="449">
        <v>14894.97</v>
      </c>
    </row>
    <row r="1857" spans="1:16" ht="33.75" x14ac:dyDescent="0.2">
      <c r="A1857" s="446" t="s">
        <v>3130</v>
      </c>
      <c r="B1857" s="447" t="s">
        <v>2056</v>
      </c>
      <c r="C1857" s="447" t="s">
        <v>111</v>
      </c>
      <c r="D1857" s="450" t="s">
        <v>3181</v>
      </c>
      <c r="E1857" s="458">
        <v>10000</v>
      </c>
      <c r="F1857" s="447" t="s">
        <v>4801</v>
      </c>
      <c r="G1857" s="450" t="s">
        <v>4802</v>
      </c>
      <c r="H1857" s="450" t="s">
        <v>3134</v>
      </c>
      <c r="I1857" s="450" t="s">
        <v>3144</v>
      </c>
      <c r="J1857" s="450" t="s">
        <v>3134</v>
      </c>
      <c r="K1857" s="538">
        <v>2</v>
      </c>
      <c r="L1857" s="539">
        <v>5</v>
      </c>
      <c r="M1857" s="448">
        <v>51613.880000000005</v>
      </c>
      <c r="N1857" s="538">
        <v>4</v>
      </c>
      <c r="O1857" s="539">
        <v>6</v>
      </c>
      <c r="P1857" s="449">
        <v>59850.01</v>
      </c>
    </row>
    <row r="1858" spans="1:16" ht="22.5" x14ac:dyDescent="0.2">
      <c r="A1858" s="446" t="s">
        <v>3130</v>
      </c>
      <c r="B1858" s="447" t="s">
        <v>3136</v>
      </c>
      <c r="C1858" s="447" t="s">
        <v>111</v>
      </c>
      <c r="D1858" s="450" t="s">
        <v>4803</v>
      </c>
      <c r="E1858" s="458">
        <v>8000</v>
      </c>
      <c r="F1858" s="447" t="s">
        <v>4804</v>
      </c>
      <c r="G1858" s="450" t="s">
        <v>4805</v>
      </c>
      <c r="H1858" s="450" t="s">
        <v>3800</v>
      </c>
      <c r="I1858" s="450" t="s">
        <v>3144</v>
      </c>
      <c r="J1858" s="450" t="s">
        <v>3800</v>
      </c>
      <c r="K1858" s="538"/>
      <c r="L1858" s="539"/>
      <c r="M1858" s="448">
        <v>0</v>
      </c>
      <c r="N1858" s="538">
        <v>4</v>
      </c>
      <c r="O1858" s="539">
        <v>6</v>
      </c>
      <c r="P1858" s="449">
        <v>48000</v>
      </c>
    </row>
    <row r="1859" spans="1:16" ht="33.75" x14ac:dyDescent="0.2">
      <c r="A1859" s="446" t="s">
        <v>3130</v>
      </c>
      <c r="B1859" s="447" t="s">
        <v>2056</v>
      </c>
      <c r="C1859" s="447" t="s">
        <v>111</v>
      </c>
      <c r="D1859" s="450" t="s">
        <v>3836</v>
      </c>
      <c r="E1859" s="458">
        <v>3500</v>
      </c>
      <c r="F1859" s="447" t="s">
        <v>4806</v>
      </c>
      <c r="G1859" s="450" t="s">
        <v>4807</v>
      </c>
      <c r="H1859" s="450" t="s">
        <v>3134</v>
      </c>
      <c r="I1859" s="450" t="s">
        <v>3191</v>
      </c>
      <c r="J1859" s="450" t="s">
        <v>3134</v>
      </c>
      <c r="K1859" s="538">
        <v>4</v>
      </c>
      <c r="L1859" s="539">
        <v>6</v>
      </c>
      <c r="M1859" s="448">
        <v>20842.25</v>
      </c>
      <c r="N1859" s="538"/>
      <c r="O1859" s="539"/>
      <c r="P1859" s="449">
        <v>0</v>
      </c>
    </row>
    <row r="1860" spans="1:16" ht="22.5" x14ac:dyDescent="0.2">
      <c r="A1860" s="446" t="s">
        <v>3130</v>
      </c>
      <c r="B1860" s="447" t="s">
        <v>2056</v>
      </c>
      <c r="C1860" s="447" t="s">
        <v>111</v>
      </c>
      <c r="D1860" s="450" t="s">
        <v>3624</v>
      </c>
      <c r="E1860" s="458">
        <v>3500</v>
      </c>
      <c r="F1860" s="447" t="s">
        <v>4806</v>
      </c>
      <c r="G1860" s="450" t="s">
        <v>4807</v>
      </c>
      <c r="H1860" s="450" t="s">
        <v>3134</v>
      </c>
      <c r="I1860" s="450" t="s">
        <v>3191</v>
      </c>
      <c r="J1860" s="450" t="s">
        <v>3134</v>
      </c>
      <c r="K1860" s="538">
        <v>2</v>
      </c>
      <c r="L1860" s="539">
        <v>6</v>
      </c>
      <c r="M1860" s="448">
        <v>20339.859999999993</v>
      </c>
      <c r="N1860" s="538">
        <v>4</v>
      </c>
      <c r="O1860" s="539">
        <v>6</v>
      </c>
      <c r="P1860" s="449">
        <v>20894.760000000002</v>
      </c>
    </row>
    <row r="1861" spans="1:16" ht="33.75" x14ac:dyDescent="0.2">
      <c r="A1861" s="446" t="s">
        <v>3130</v>
      </c>
      <c r="B1861" s="447" t="s">
        <v>3136</v>
      </c>
      <c r="C1861" s="447" t="s">
        <v>111</v>
      </c>
      <c r="D1861" s="450" t="s">
        <v>3961</v>
      </c>
      <c r="E1861" s="458">
        <v>13000</v>
      </c>
      <c r="F1861" s="447" t="s">
        <v>4808</v>
      </c>
      <c r="G1861" s="450" t="s">
        <v>4809</v>
      </c>
      <c r="H1861" s="450" t="s">
        <v>3134</v>
      </c>
      <c r="I1861" s="450" t="s">
        <v>3144</v>
      </c>
      <c r="J1861" s="450" t="s">
        <v>3134</v>
      </c>
      <c r="K1861" s="538">
        <v>4</v>
      </c>
      <c r="L1861" s="539">
        <v>12</v>
      </c>
      <c r="M1861" s="448">
        <v>156299.99999999997</v>
      </c>
      <c r="N1861" s="538">
        <v>4</v>
      </c>
      <c r="O1861" s="539">
        <v>6</v>
      </c>
      <c r="P1861" s="449">
        <v>78000</v>
      </c>
    </row>
    <row r="1862" spans="1:16" ht="33.75" x14ac:dyDescent="0.2">
      <c r="A1862" s="446" t="s">
        <v>3130</v>
      </c>
      <c r="B1862" s="447" t="s">
        <v>3136</v>
      </c>
      <c r="C1862" s="447" t="s">
        <v>111</v>
      </c>
      <c r="D1862" s="450" t="s">
        <v>3646</v>
      </c>
      <c r="E1862" s="458">
        <v>10000</v>
      </c>
      <c r="F1862" s="447" t="s">
        <v>4810</v>
      </c>
      <c r="G1862" s="450" t="s">
        <v>4811</v>
      </c>
      <c r="H1862" s="450" t="s">
        <v>3134</v>
      </c>
      <c r="I1862" s="450" t="s">
        <v>3144</v>
      </c>
      <c r="J1862" s="450" t="s">
        <v>3134</v>
      </c>
      <c r="K1862" s="538">
        <v>3</v>
      </c>
      <c r="L1862" s="539">
        <v>5</v>
      </c>
      <c r="M1862" s="448">
        <v>49324.31</v>
      </c>
      <c r="N1862" s="538"/>
      <c r="O1862" s="539"/>
      <c r="P1862" s="449">
        <v>0</v>
      </c>
    </row>
    <row r="1863" spans="1:16" ht="22.5" x14ac:dyDescent="0.2">
      <c r="A1863" s="446" t="s">
        <v>3130</v>
      </c>
      <c r="B1863" s="447" t="s">
        <v>2056</v>
      </c>
      <c r="C1863" s="447" t="s">
        <v>111</v>
      </c>
      <c r="D1863" s="450" t="s">
        <v>4812</v>
      </c>
      <c r="E1863" s="458">
        <v>2000</v>
      </c>
      <c r="F1863" s="447" t="s">
        <v>4813</v>
      </c>
      <c r="G1863" s="450" t="s">
        <v>4814</v>
      </c>
      <c r="H1863" s="450" t="s">
        <v>857</v>
      </c>
      <c r="I1863" s="450" t="s">
        <v>3144</v>
      </c>
      <c r="J1863" s="450" t="s">
        <v>857</v>
      </c>
      <c r="K1863" s="538">
        <v>5</v>
      </c>
      <c r="L1863" s="539">
        <v>12</v>
      </c>
      <c r="M1863" s="448">
        <v>24220</v>
      </c>
      <c r="N1863" s="538">
        <v>4</v>
      </c>
      <c r="O1863" s="539">
        <v>6</v>
      </c>
      <c r="P1863" s="449">
        <v>11988.75</v>
      </c>
    </row>
    <row r="1864" spans="1:16" ht="22.5" x14ac:dyDescent="0.2">
      <c r="A1864" s="446" t="s">
        <v>3130</v>
      </c>
      <c r="B1864" s="447" t="s">
        <v>3136</v>
      </c>
      <c r="C1864" s="447" t="s">
        <v>111</v>
      </c>
      <c r="D1864" s="450" t="s">
        <v>4371</v>
      </c>
      <c r="E1864" s="458">
        <v>4000</v>
      </c>
      <c r="F1864" s="447" t="s">
        <v>4815</v>
      </c>
      <c r="G1864" s="450" t="s">
        <v>4816</v>
      </c>
      <c r="H1864" s="450" t="s">
        <v>3134</v>
      </c>
      <c r="I1864" s="450" t="s">
        <v>3144</v>
      </c>
      <c r="J1864" s="450" t="s">
        <v>3134</v>
      </c>
      <c r="K1864" s="538">
        <v>4</v>
      </c>
      <c r="L1864" s="539">
        <v>12</v>
      </c>
      <c r="M1864" s="448">
        <v>48300</v>
      </c>
      <c r="N1864" s="538">
        <v>4</v>
      </c>
      <c r="O1864" s="539">
        <v>6</v>
      </c>
      <c r="P1864" s="449">
        <v>24000</v>
      </c>
    </row>
    <row r="1865" spans="1:16" ht="22.5" x14ac:dyDescent="0.2">
      <c r="A1865" s="446" t="s">
        <v>3130</v>
      </c>
      <c r="B1865" s="447" t="s">
        <v>2056</v>
      </c>
      <c r="C1865" s="447" t="s">
        <v>111</v>
      </c>
      <c r="D1865" s="450" t="s">
        <v>4817</v>
      </c>
      <c r="E1865" s="458">
        <v>10000</v>
      </c>
      <c r="F1865" s="447" t="s">
        <v>4818</v>
      </c>
      <c r="G1865" s="450" t="s">
        <v>4819</v>
      </c>
      <c r="H1865" s="450" t="s">
        <v>3134</v>
      </c>
      <c r="I1865" s="450" t="s">
        <v>3144</v>
      </c>
      <c r="J1865" s="450" t="s">
        <v>3134</v>
      </c>
      <c r="K1865" s="538">
        <v>4</v>
      </c>
      <c r="L1865" s="539">
        <v>7</v>
      </c>
      <c r="M1865" s="448">
        <v>64923.619999999995</v>
      </c>
      <c r="N1865" s="538"/>
      <c r="O1865" s="539"/>
      <c r="P1865" s="449">
        <v>0</v>
      </c>
    </row>
    <row r="1866" spans="1:16" ht="45" x14ac:dyDescent="0.2">
      <c r="A1866" s="446" t="s">
        <v>3130</v>
      </c>
      <c r="B1866" s="447" t="s">
        <v>3436</v>
      </c>
      <c r="C1866" s="447" t="s">
        <v>111</v>
      </c>
      <c r="D1866" s="450" t="s">
        <v>4820</v>
      </c>
      <c r="E1866" s="458">
        <v>2500</v>
      </c>
      <c r="F1866" s="447" t="s">
        <v>4821</v>
      </c>
      <c r="G1866" s="450" t="s">
        <v>4822</v>
      </c>
      <c r="H1866" s="450" t="s">
        <v>3262</v>
      </c>
      <c r="I1866" s="450" t="s">
        <v>4359</v>
      </c>
      <c r="J1866" s="450" t="s">
        <v>3262</v>
      </c>
      <c r="K1866" s="538"/>
      <c r="L1866" s="539"/>
      <c r="M1866" s="448">
        <v>0</v>
      </c>
      <c r="N1866" s="538">
        <v>4</v>
      </c>
      <c r="O1866" s="539">
        <v>6</v>
      </c>
      <c r="P1866" s="449">
        <v>15000</v>
      </c>
    </row>
    <row r="1867" spans="1:16" x14ac:dyDescent="0.2">
      <c r="A1867" s="446" t="s">
        <v>3130</v>
      </c>
      <c r="B1867" s="447" t="s">
        <v>3136</v>
      </c>
      <c r="C1867" s="447" t="s">
        <v>111</v>
      </c>
      <c r="D1867" s="450" t="s">
        <v>4823</v>
      </c>
      <c r="E1867" s="458">
        <v>3500</v>
      </c>
      <c r="F1867" s="447" t="s">
        <v>4824</v>
      </c>
      <c r="G1867" s="450" t="s">
        <v>4825</v>
      </c>
      <c r="H1867" s="450" t="s">
        <v>4826</v>
      </c>
      <c r="I1867" s="450" t="s">
        <v>3144</v>
      </c>
      <c r="J1867" s="450" t="s">
        <v>4826</v>
      </c>
      <c r="K1867" s="538">
        <v>4</v>
      </c>
      <c r="L1867" s="539">
        <v>12</v>
      </c>
      <c r="M1867" s="448">
        <v>41729.620000000003</v>
      </c>
      <c r="N1867" s="538">
        <v>4</v>
      </c>
      <c r="O1867" s="539">
        <v>6</v>
      </c>
      <c r="P1867" s="449">
        <v>20893.79</v>
      </c>
    </row>
    <row r="1868" spans="1:16" ht="33.75" x14ac:dyDescent="0.2">
      <c r="A1868" s="446" t="s">
        <v>3130</v>
      </c>
      <c r="B1868" s="447" t="s">
        <v>3136</v>
      </c>
      <c r="C1868" s="447" t="s">
        <v>111</v>
      </c>
      <c r="D1868" s="450" t="s">
        <v>3469</v>
      </c>
      <c r="E1868" s="458">
        <v>10000</v>
      </c>
      <c r="F1868" s="447" t="s">
        <v>4827</v>
      </c>
      <c r="G1868" s="450" t="s">
        <v>4828</v>
      </c>
      <c r="H1868" s="450" t="s">
        <v>3134</v>
      </c>
      <c r="I1868" s="450" t="s">
        <v>3144</v>
      </c>
      <c r="J1868" s="450" t="s">
        <v>3134</v>
      </c>
      <c r="K1868" s="538">
        <v>4</v>
      </c>
      <c r="L1868" s="539">
        <v>12</v>
      </c>
      <c r="M1868" s="448">
        <v>116838.20999999999</v>
      </c>
      <c r="N1868" s="538">
        <v>4</v>
      </c>
      <c r="O1868" s="539">
        <v>6</v>
      </c>
      <c r="P1868" s="449">
        <v>59281.25</v>
      </c>
    </row>
    <row r="1869" spans="1:16" ht="33.75" x14ac:dyDescent="0.2">
      <c r="A1869" s="446" t="s">
        <v>3130</v>
      </c>
      <c r="B1869" s="447" t="s">
        <v>2056</v>
      </c>
      <c r="C1869" s="447" t="s">
        <v>111</v>
      </c>
      <c r="D1869" s="450" t="s">
        <v>4829</v>
      </c>
      <c r="E1869" s="458">
        <v>3500</v>
      </c>
      <c r="F1869" s="447" t="s">
        <v>4830</v>
      </c>
      <c r="G1869" s="450" t="s">
        <v>4831</v>
      </c>
      <c r="H1869" s="450" t="s">
        <v>3262</v>
      </c>
      <c r="I1869" s="450" t="s">
        <v>4832</v>
      </c>
      <c r="J1869" s="450" t="s">
        <v>3262</v>
      </c>
      <c r="K1869" s="538">
        <v>4</v>
      </c>
      <c r="L1869" s="539">
        <v>12</v>
      </c>
      <c r="M1869" s="448">
        <v>41964.59</v>
      </c>
      <c r="N1869" s="538">
        <v>4</v>
      </c>
      <c r="O1869" s="539">
        <v>6</v>
      </c>
      <c r="P1869" s="449">
        <v>20960.62</v>
      </c>
    </row>
    <row r="1870" spans="1:16" ht="33.75" x14ac:dyDescent="0.2">
      <c r="A1870" s="446" t="s">
        <v>3130</v>
      </c>
      <c r="B1870" s="447" t="s">
        <v>3136</v>
      </c>
      <c r="C1870" s="447" t="s">
        <v>111</v>
      </c>
      <c r="D1870" s="450" t="s">
        <v>4833</v>
      </c>
      <c r="E1870" s="458">
        <v>10000</v>
      </c>
      <c r="F1870" s="447" t="s">
        <v>4834</v>
      </c>
      <c r="G1870" s="450" t="s">
        <v>4835</v>
      </c>
      <c r="H1870" s="450" t="s">
        <v>3134</v>
      </c>
      <c r="I1870" s="450" t="s">
        <v>3351</v>
      </c>
      <c r="J1870" s="450" t="s">
        <v>3134</v>
      </c>
      <c r="K1870" s="538">
        <v>1</v>
      </c>
      <c r="L1870" s="539">
        <v>3</v>
      </c>
      <c r="M1870" s="448">
        <v>29434.720000000001</v>
      </c>
      <c r="N1870" s="538"/>
      <c r="O1870" s="539"/>
      <c r="P1870" s="449">
        <v>0</v>
      </c>
    </row>
    <row r="1871" spans="1:16" ht="45" x14ac:dyDescent="0.2">
      <c r="A1871" s="446" t="s">
        <v>3130</v>
      </c>
      <c r="B1871" s="447" t="s">
        <v>3174</v>
      </c>
      <c r="C1871" s="447" t="s">
        <v>111</v>
      </c>
      <c r="D1871" s="450" t="s">
        <v>3759</v>
      </c>
      <c r="E1871" s="458">
        <v>10000</v>
      </c>
      <c r="F1871" s="447" t="s">
        <v>4834</v>
      </c>
      <c r="G1871" s="450" t="s">
        <v>4835</v>
      </c>
      <c r="H1871" s="450" t="s">
        <v>3134</v>
      </c>
      <c r="I1871" s="450" t="s">
        <v>3351</v>
      </c>
      <c r="J1871" s="450" t="s">
        <v>3134</v>
      </c>
      <c r="K1871" s="538">
        <v>1</v>
      </c>
      <c r="L1871" s="539">
        <v>2</v>
      </c>
      <c r="M1871" s="448">
        <v>20845.130000000005</v>
      </c>
      <c r="N1871" s="538">
        <v>5</v>
      </c>
      <c r="O1871" s="539">
        <v>6</v>
      </c>
      <c r="P1871" s="449">
        <v>59120.83</v>
      </c>
    </row>
    <row r="1872" spans="1:16" x14ac:dyDescent="0.2">
      <c r="A1872" s="446" t="s">
        <v>3130</v>
      </c>
      <c r="B1872" s="447" t="s">
        <v>2056</v>
      </c>
      <c r="C1872" s="447" t="s">
        <v>111</v>
      </c>
      <c r="D1872" s="450" t="s">
        <v>3607</v>
      </c>
      <c r="E1872" s="458">
        <v>10000</v>
      </c>
      <c r="F1872" s="447" t="s">
        <v>4836</v>
      </c>
      <c r="G1872" s="450" t="s">
        <v>4837</v>
      </c>
      <c r="H1872" s="450" t="s">
        <v>712</v>
      </c>
      <c r="I1872" s="450" t="s">
        <v>2860</v>
      </c>
      <c r="J1872" s="450" t="s">
        <v>712</v>
      </c>
      <c r="K1872" s="538">
        <v>4</v>
      </c>
      <c r="L1872" s="539">
        <v>12</v>
      </c>
      <c r="M1872" s="448">
        <v>119888.89</v>
      </c>
      <c r="N1872" s="538">
        <v>4</v>
      </c>
      <c r="O1872" s="539">
        <v>6</v>
      </c>
      <c r="P1872" s="449">
        <v>60000</v>
      </c>
    </row>
    <row r="1873" spans="1:16" ht="22.5" x14ac:dyDescent="0.2">
      <c r="A1873" s="446" t="s">
        <v>3130</v>
      </c>
      <c r="B1873" s="447" t="s">
        <v>3136</v>
      </c>
      <c r="C1873" s="447" t="s">
        <v>111</v>
      </c>
      <c r="D1873" s="450" t="s">
        <v>4838</v>
      </c>
      <c r="E1873" s="458">
        <v>9000</v>
      </c>
      <c r="F1873" s="447" t="s">
        <v>4839</v>
      </c>
      <c r="G1873" s="450" t="s">
        <v>4840</v>
      </c>
      <c r="H1873" s="450" t="s">
        <v>703</v>
      </c>
      <c r="I1873" s="450" t="s">
        <v>3144</v>
      </c>
      <c r="J1873" s="450" t="s">
        <v>703</v>
      </c>
      <c r="K1873" s="538">
        <v>2</v>
      </c>
      <c r="L1873" s="539">
        <v>4</v>
      </c>
      <c r="M1873" s="448">
        <v>30900</v>
      </c>
      <c r="N1873" s="538">
        <v>4</v>
      </c>
      <c r="O1873" s="539">
        <v>6</v>
      </c>
      <c r="P1873" s="449">
        <v>54000</v>
      </c>
    </row>
    <row r="1874" spans="1:16" ht="22.5" x14ac:dyDescent="0.2">
      <c r="A1874" s="446" t="s">
        <v>3130</v>
      </c>
      <c r="B1874" s="447" t="s">
        <v>2056</v>
      </c>
      <c r="C1874" s="447" t="s">
        <v>111</v>
      </c>
      <c r="D1874" s="450" t="s">
        <v>3624</v>
      </c>
      <c r="E1874" s="458">
        <v>3500</v>
      </c>
      <c r="F1874" s="447" t="s">
        <v>4841</v>
      </c>
      <c r="G1874" s="450" t="s">
        <v>4842</v>
      </c>
      <c r="H1874" s="450" t="s">
        <v>3134</v>
      </c>
      <c r="I1874" s="450" t="s">
        <v>3191</v>
      </c>
      <c r="J1874" s="450" t="s">
        <v>3134</v>
      </c>
      <c r="K1874" s="538">
        <v>2</v>
      </c>
      <c r="L1874" s="539">
        <v>6</v>
      </c>
      <c r="M1874" s="448">
        <v>19483.330000000002</v>
      </c>
      <c r="N1874" s="538">
        <v>4</v>
      </c>
      <c r="O1874" s="539">
        <v>6</v>
      </c>
      <c r="P1874" s="449">
        <v>21000</v>
      </c>
    </row>
    <row r="1875" spans="1:16" ht="33.75" x14ac:dyDescent="0.2">
      <c r="A1875" s="446" t="s">
        <v>3130</v>
      </c>
      <c r="B1875" s="447" t="s">
        <v>2056</v>
      </c>
      <c r="C1875" s="447" t="s">
        <v>111</v>
      </c>
      <c r="D1875" s="450" t="s">
        <v>4843</v>
      </c>
      <c r="E1875" s="458">
        <v>13000</v>
      </c>
      <c r="F1875" s="447" t="s">
        <v>4844</v>
      </c>
      <c r="G1875" s="450" t="s">
        <v>4845</v>
      </c>
      <c r="H1875" s="450" t="s">
        <v>857</v>
      </c>
      <c r="I1875" s="450" t="s">
        <v>3144</v>
      </c>
      <c r="J1875" s="450" t="s">
        <v>857</v>
      </c>
      <c r="K1875" s="538">
        <v>4</v>
      </c>
      <c r="L1875" s="539">
        <v>12</v>
      </c>
      <c r="M1875" s="448">
        <v>152190.56000000003</v>
      </c>
      <c r="N1875" s="538">
        <v>4</v>
      </c>
      <c r="O1875" s="539">
        <v>6</v>
      </c>
      <c r="P1875" s="449">
        <v>77192.92</v>
      </c>
    </row>
    <row r="1876" spans="1:16" ht="34.5" thickBot="1" x14ac:dyDescent="0.25">
      <c r="A1876" s="460" t="s">
        <v>3130</v>
      </c>
      <c r="B1876" s="461" t="s">
        <v>3136</v>
      </c>
      <c r="C1876" s="461" t="s">
        <v>111</v>
      </c>
      <c r="D1876" s="462" t="s">
        <v>4846</v>
      </c>
      <c r="E1876" s="543">
        <v>3500</v>
      </c>
      <c r="F1876" s="461" t="s">
        <v>4847</v>
      </c>
      <c r="G1876" s="462" t="s">
        <v>4848</v>
      </c>
      <c r="H1876" s="462" t="s">
        <v>3140</v>
      </c>
      <c r="I1876" s="462" t="s">
        <v>3191</v>
      </c>
      <c r="J1876" s="462" t="s">
        <v>989</v>
      </c>
      <c r="K1876" s="544">
        <v>4</v>
      </c>
      <c r="L1876" s="545">
        <v>12</v>
      </c>
      <c r="M1876" s="463">
        <v>42281.04</v>
      </c>
      <c r="N1876" s="544">
        <v>4</v>
      </c>
      <c r="O1876" s="545">
        <v>6</v>
      </c>
      <c r="P1876" s="464">
        <v>20952.599999999999</v>
      </c>
    </row>
    <row r="1877" spans="1:16" ht="18" customHeight="1" thickBot="1" x14ac:dyDescent="0.25">
      <c r="A1877" s="1120" t="s">
        <v>4849</v>
      </c>
      <c r="B1877" s="1120"/>
      <c r="C1877" s="1120"/>
      <c r="D1877" s="1120"/>
      <c r="E1877" s="1120"/>
      <c r="F1877" s="1120"/>
      <c r="G1877" s="1120"/>
      <c r="H1877" s="1120"/>
      <c r="I1877" s="1120"/>
      <c r="J1877" s="1120"/>
      <c r="K1877" s="530"/>
      <c r="L1877" s="530"/>
      <c r="M1877" s="531">
        <f>SUM(M1230:M1876)</f>
        <v>39716180.63666667</v>
      </c>
      <c r="N1877" s="531"/>
      <c r="O1877" s="531"/>
      <c r="P1877" s="531">
        <f>SUM(P1230:P1876)</f>
        <v>22261538.796666674</v>
      </c>
    </row>
    <row r="1879" spans="1:16" ht="18" customHeight="1" thickBot="1" x14ac:dyDescent="0.25">
      <c r="A1879" s="432" t="s">
        <v>4850</v>
      </c>
      <c r="B1879" s="435"/>
      <c r="C1879" s="435"/>
      <c r="D1879" s="435"/>
      <c r="E1879" s="434"/>
      <c r="F1879" s="435"/>
      <c r="G1879" s="435"/>
      <c r="H1879" s="435"/>
      <c r="I1879" s="435"/>
      <c r="J1879" s="435"/>
      <c r="K1879" s="534"/>
      <c r="L1879" s="534"/>
      <c r="M1879" s="535"/>
      <c r="N1879" s="534"/>
      <c r="O1879" s="534"/>
      <c r="P1879" s="535"/>
    </row>
    <row r="1880" spans="1:16" ht="22.5" x14ac:dyDescent="0.2">
      <c r="A1880" s="546" t="s">
        <v>4851</v>
      </c>
      <c r="B1880" s="493" t="s">
        <v>3136</v>
      </c>
      <c r="C1880" s="493" t="s">
        <v>111</v>
      </c>
      <c r="D1880" s="547" t="s">
        <v>3429</v>
      </c>
      <c r="E1880" s="548">
        <v>2320</v>
      </c>
      <c r="F1880" s="493" t="s">
        <v>4852</v>
      </c>
      <c r="G1880" s="547" t="s">
        <v>4853</v>
      </c>
      <c r="H1880" s="513" t="s">
        <v>726</v>
      </c>
      <c r="I1880" s="493" t="s">
        <v>726</v>
      </c>
      <c r="J1880" s="493" t="s">
        <v>4854</v>
      </c>
      <c r="K1880" s="471">
        <v>4</v>
      </c>
      <c r="L1880" s="471">
        <v>12</v>
      </c>
      <c r="M1880" s="549">
        <v>27789.25</v>
      </c>
      <c r="N1880" s="471">
        <v>2</v>
      </c>
      <c r="O1880" s="550">
        <v>6</v>
      </c>
      <c r="P1880" s="551">
        <v>13920</v>
      </c>
    </row>
    <row r="1881" spans="1:16" x14ac:dyDescent="0.2">
      <c r="A1881" s="552" t="s">
        <v>4851</v>
      </c>
      <c r="B1881" s="498" t="s">
        <v>3136</v>
      </c>
      <c r="C1881" s="498" t="s">
        <v>111</v>
      </c>
      <c r="D1881" s="553" t="s">
        <v>4855</v>
      </c>
      <c r="E1881" s="554">
        <v>13000</v>
      </c>
      <c r="F1881" s="498" t="s">
        <v>4856</v>
      </c>
      <c r="G1881" s="553" t="s">
        <v>4857</v>
      </c>
      <c r="H1881" s="519" t="s">
        <v>3134</v>
      </c>
      <c r="I1881" s="498" t="s">
        <v>4858</v>
      </c>
      <c r="J1881" s="498" t="s">
        <v>700</v>
      </c>
      <c r="K1881" s="477">
        <v>2</v>
      </c>
      <c r="L1881" s="477">
        <v>12</v>
      </c>
      <c r="M1881" s="555">
        <v>159500</v>
      </c>
      <c r="N1881" s="477">
        <v>1</v>
      </c>
      <c r="O1881" s="556">
        <v>6</v>
      </c>
      <c r="P1881" s="557">
        <v>83533.33</v>
      </c>
    </row>
    <row r="1882" spans="1:16" ht="56.25" x14ac:dyDescent="0.2">
      <c r="A1882" s="552" t="s">
        <v>4851</v>
      </c>
      <c r="B1882" s="498" t="s">
        <v>3136</v>
      </c>
      <c r="C1882" s="498" t="s">
        <v>111</v>
      </c>
      <c r="D1882" s="553" t="s">
        <v>4859</v>
      </c>
      <c r="E1882" s="554">
        <v>15000</v>
      </c>
      <c r="F1882" s="498" t="s">
        <v>4860</v>
      </c>
      <c r="G1882" s="553" t="s">
        <v>4861</v>
      </c>
      <c r="H1882" s="519" t="s">
        <v>4862</v>
      </c>
      <c r="I1882" s="498" t="s">
        <v>4858</v>
      </c>
      <c r="J1882" s="498" t="s">
        <v>700</v>
      </c>
      <c r="K1882" s="477"/>
      <c r="L1882" s="477"/>
      <c r="M1882" s="555"/>
      <c r="N1882" s="477">
        <v>1</v>
      </c>
      <c r="O1882" s="556">
        <v>6</v>
      </c>
      <c r="P1882" s="557">
        <v>98500</v>
      </c>
    </row>
    <row r="1883" spans="1:16" ht="22.5" x14ac:dyDescent="0.2">
      <c r="A1883" s="552" t="s">
        <v>4851</v>
      </c>
      <c r="B1883" s="498" t="s">
        <v>3136</v>
      </c>
      <c r="C1883" s="498" t="s">
        <v>111</v>
      </c>
      <c r="D1883" s="553" t="s">
        <v>4863</v>
      </c>
      <c r="E1883" s="554">
        <v>8000</v>
      </c>
      <c r="F1883" s="498" t="s">
        <v>4864</v>
      </c>
      <c r="G1883" s="553" t="s">
        <v>4865</v>
      </c>
      <c r="H1883" s="519" t="s">
        <v>4866</v>
      </c>
      <c r="I1883" s="498" t="s">
        <v>4858</v>
      </c>
      <c r="J1883" s="498" t="s">
        <v>700</v>
      </c>
      <c r="K1883" s="477">
        <v>4</v>
      </c>
      <c r="L1883" s="477">
        <v>12</v>
      </c>
      <c r="M1883" s="555">
        <v>95955</v>
      </c>
      <c r="N1883" s="477">
        <v>2</v>
      </c>
      <c r="O1883" s="556">
        <v>6</v>
      </c>
      <c r="P1883" s="557">
        <v>47935</v>
      </c>
    </row>
    <row r="1884" spans="1:16" ht="33.75" x14ac:dyDescent="0.2">
      <c r="A1884" s="552" t="s">
        <v>4851</v>
      </c>
      <c r="B1884" s="498" t="s">
        <v>3136</v>
      </c>
      <c r="C1884" s="498" t="s">
        <v>111</v>
      </c>
      <c r="D1884" s="553" t="s">
        <v>4867</v>
      </c>
      <c r="E1884" s="554">
        <v>5000</v>
      </c>
      <c r="F1884" s="498" t="s">
        <v>4868</v>
      </c>
      <c r="G1884" s="553" t="s">
        <v>4869</v>
      </c>
      <c r="H1884" s="519" t="s">
        <v>4870</v>
      </c>
      <c r="I1884" s="498" t="s">
        <v>4858</v>
      </c>
      <c r="J1884" s="498" t="s">
        <v>700</v>
      </c>
      <c r="K1884" s="477">
        <v>4</v>
      </c>
      <c r="L1884" s="477">
        <v>12</v>
      </c>
      <c r="M1884" s="555">
        <v>59836.82</v>
      </c>
      <c r="N1884" s="477">
        <v>2</v>
      </c>
      <c r="O1884" s="556">
        <v>6</v>
      </c>
      <c r="P1884" s="557">
        <v>30000</v>
      </c>
    </row>
    <row r="1885" spans="1:16" ht="33.75" x14ac:dyDescent="0.2">
      <c r="A1885" s="552" t="s">
        <v>4851</v>
      </c>
      <c r="B1885" s="498" t="s">
        <v>3136</v>
      </c>
      <c r="C1885" s="498" t="s">
        <v>111</v>
      </c>
      <c r="D1885" s="553" t="s">
        <v>4871</v>
      </c>
      <c r="E1885" s="554">
        <v>8000</v>
      </c>
      <c r="F1885" s="498" t="s">
        <v>4872</v>
      </c>
      <c r="G1885" s="553" t="s">
        <v>4873</v>
      </c>
      <c r="H1885" s="519" t="s">
        <v>4874</v>
      </c>
      <c r="I1885" s="498" t="s">
        <v>4858</v>
      </c>
      <c r="J1885" s="498" t="s">
        <v>700</v>
      </c>
      <c r="K1885" s="477">
        <v>4</v>
      </c>
      <c r="L1885" s="477">
        <v>12</v>
      </c>
      <c r="M1885" s="555">
        <v>95928.33</v>
      </c>
      <c r="N1885" s="477">
        <v>2</v>
      </c>
      <c r="O1885" s="556">
        <v>6</v>
      </c>
      <c r="P1885" s="557">
        <v>48000</v>
      </c>
    </row>
    <row r="1886" spans="1:16" x14ac:dyDescent="0.2">
      <c r="A1886" s="552" t="s">
        <v>4851</v>
      </c>
      <c r="B1886" s="498" t="s">
        <v>3136</v>
      </c>
      <c r="C1886" s="498" t="s">
        <v>111</v>
      </c>
      <c r="D1886" s="553" t="s">
        <v>4875</v>
      </c>
      <c r="E1886" s="554">
        <v>7000</v>
      </c>
      <c r="F1886" s="498" t="s">
        <v>4876</v>
      </c>
      <c r="G1886" s="553" t="s">
        <v>4877</v>
      </c>
      <c r="H1886" s="519" t="s">
        <v>3134</v>
      </c>
      <c r="I1886" s="498" t="s">
        <v>4858</v>
      </c>
      <c r="J1886" s="498" t="s">
        <v>700</v>
      </c>
      <c r="K1886" s="477">
        <v>1</v>
      </c>
      <c r="L1886" s="477">
        <v>2</v>
      </c>
      <c r="M1886" s="555">
        <v>9100</v>
      </c>
      <c r="N1886" s="477">
        <v>2</v>
      </c>
      <c r="O1886" s="556">
        <v>6</v>
      </c>
      <c r="P1886" s="557">
        <v>41976.66</v>
      </c>
    </row>
    <row r="1887" spans="1:16" x14ac:dyDescent="0.2">
      <c r="A1887" s="552" t="s">
        <v>4851</v>
      </c>
      <c r="B1887" s="498" t="s">
        <v>3136</v>
      </c>
      <c r="C1887" s="498" t="s">
        <v>111</v>
      </c>
      <c r="D1887" s="553" t="s">
        <v>4878</v>
      </c>
      <c r="E1887" s="554">
        <v>6500</v>
      </c>
      <c r="F1887" s="498" t="s">
        <v>4879</v>
      </c>
      <c r="G1887" s="553" t="s">
        <v>4880</v>
      </c>
      <c r="H1887" s="519" t="s">
        <v>3134</v>
      </c>
      <c r="I1887" s="498" t="s">
        <v>4858</v>
      </c>
      <c r="J1887" s="498" t="s">
        <v>700</v>
      </c>
      <c r="K1887" s="477">
        <v>1</v>
      </c>
      <c r="L1887" s="477">
        <v>2</v>
      </c>
      <c r="M1887" s="555">
        <v>9966.67</v>
      </c>
      <c r="N1887" s="477">
        <v>2</v>
      </c>
      <c r="O1887" s="556">
        <v>6</v>
      </c>
      <c r="P1887" s="557">
        <v>38983.300000000003</v>
      </c>
    </row>
    <row r="1888" spans="1:16" ht="56.25" x14ac:dyDescent="0.2">
      <c r="A1888" s="552" t="s">
        <v>4851</v>
      </c>
      <c r="B1888" s="498" t="s">
        <v>3136</v>
      </c>
      <c r="C1888" s="498" t="s">
        <v>111</v>
      </c>
      <c r="D1888" s="553" t="s">
        <v>4881</v>
      </c>
      <c r="E1888" s="554">
        <v>14000</v>
      </c>
      <c r="F1888" s="498" t="s">
        <v>3254</v>
      </c>
      <c r="G1888" s="553" t="s">
        <v>3255</v>
      </c>
      <c r="H1888" s="519" t="s">
        <v>3242</v>
      </c>
      <c r="I1888" s="498" t="s">
        <v>4858</v>
      </c>
      <c r="J1888" s="498" t="s">
        <v>700</v>
      </c>
      <c r="K1888" s="477">
        <v>1</v>
      </c>
      <c r="L1888" s="477">
        <v>9</v>
      </c>
      <c r="M1888" s="555">
        <v>125377.78</v>
      </c>
      <c r="N1888" s="477"/>
      <c r="O1888" s="556"/>
      <c r="P1888" s="557"/>
    </row>
    <row r="1889" spans="1:16" ht="22.5" x14ac:dyDescent="0.2">
      <c r="A1889" s="552" t="s">
        <v>4851</v>
      </c>
      <c r="B1889" s="498" t="s">
        <v>3136</v>
      </c>
      <c r="C1889" s="498" t="s">
        <v>111</v>
      </c>
      <c r="D1889" s="553" t="s">
        <v>4882</v>
      </c>
      <c r="E1889" s="554">
        <v>2500</v>
      </c>
      <c r="F1889" s="498" t="s">
        <v>4883</v>
      </c>
      <c r="G1889" s="553" t="s">
        <v>4884</v>
      </c>
      <c r="H1889" s="519" t="s">
        <v>747</v>
      </c>
      <c r="I1889" s="498" t="s">
        <v>748</v>
      </c>
      <c r="J1889" s="498" t="s">
        <v>3191</v>
      </c>
      <c r="K1889" s="477">
        <v>3</v>
      </c>
      <c r="L1889" s="477">
        <v>8</v>
      </c>
      <c r="M1889" s="555">
        <v>20469.45</v>
      </c>
      <c r="N1889" s="477"/>
      <c r="O1889" s="556"/>
      <c r="P1889" s="557"/>
    </row>
    <row r="1890" spans="1:16" ht="33.75" x14ac:dyDescent="0.2">
      <c r="A1890" s="552" t="s">
        <v>4851</v>
      </c>
      <c r="B1890" s="498" t="s">
        <v>3136</v>
      </c>
      <c r="C1890" s="498" t="s">
        <v>111</v>
      </c>
      <c r="D1890" s="553" t="s">
        <v>4885</v>
      </c>
      <c r="E1890" s="554">
        <v>6000</v>
      </c>
      <c r="F1890" s="498" t="s">
        <v>4886</v>
      </c>
      <c r="G1890" s="553" t="s">
        <v>4887</v>
      </c>
      <c r="H1890" s="519" t="s">
        <v>4888</v>
      </c>
      <c r="I1890" s="498" t="s">
        <v>4858</v>
      </c>
      <c r="J1890" s="498" t="s">
        <v>700</v>
      </c>
      <c r="K1890" s="477">
        <v>1</v>
      </c>
      <c r="L1890" s="477">
        <v>2</v>
      </c>
      <c r="M1890" s="555">
        <v>9400</v>
      </c>
      <c r="N1890" s="477">
        <v>2</v>
      </c>
      <c r="O1890" s="556">
        <v>6</v>
      </c>
      <c r="P1890" s="557">
        <v>36000</v>
      </c>
    </row>
    <row r="1891" spans="1:16" ht="22.5" x14ac:dyDescent="0.2">
      <c r="A1891" s="552" t="s">
        <v>4851</v>
      </c>
      <c r="B1891" s="498" t="s">
        <v>3136</v>
      </c>
      <c r="C1891" s="498" t="s">
        <v>111</v>
      </c>
      <c r="D1891" s="553" t="s">
        <v>4889</v>
      </c>
      <c r="E1891" s="554">
        <v>4000</v>
      </c>
      <c r="F1891" s="498" t="s">
        <v>4890</v>
      </c>
      <c r="G1891" s="553" t="s">
        <v>4891</v>
      </c>
      <c r="H1891" s="519" t="s">
        <v>4892</v>
      </c>
      <c r="I1891" s="498" t="s">
        <v>4858</v>
      </c>
      <c r="J1891" s="498" t="s">
        <v>700</v>
      </c>
      <c r="K1891" s="477">
        <v>2</v>
      </c>
      <c r="L1891" s="477">
        <v>3</v>
      </c>
      <c r="M1891" s="555">
        <v>21140</v>
      </c>
      <c r="N1891" s="477"/>
      <c r="O1891" s="556"/>
      <c r="P1891" s="557"/>
    </row>
    <row r="1892" spans="1:16" ht="56.25" x14ac:dyDescent="0.2">
      <c r="A1892" s="552" t="s">
        <v>4851</v>
      </c>
      <c r="B1892" s="498" t="s">
        <v>3136</v>
      </c>
      <c r="C1892" s="498" t="s">
        <v>111</v>
      </c>
      <c r="D1892" s="553" t="s">
        <v>4893</v>
      </c>
      <c r="E1892" s="554">
        <v>9500</v>
      </c>
      <c r="F1892" s="498" t="s">
        <v>4894</v>
      </c>
      <c r="G1892" s="553" t="s">
        <v>4895</v>
      </c>
      <c r="H1892" s="519" t="s">
        <v>3134</v>
      </c>
      <c r="I1892" s="498" t="s">
        <v>4858</v>
      </c>
      <c r="J1892" s="498" t="s">
        <v>700</v>
      </c>
      <c r="K1892" s="477">
        <v>1</v>
      </c>
      <c r="L1892" s="477">
        <v>2</v>
      </c>
      <c r="M1892" s="555">
        <v>15200</v>
      </c>
      <c r="N1892" s="477">
        <v>2</v>
      </c>
      <c r="O1892" s="556">
        <v>6</v>
      </c>
      <c r="P1892" s="557">
        <v>57000</v>
      </c>
    </row>
    <row r="1893" spans="1:16" ht="22.5" x14ac:dyDescent="0.2">
      <c r="A1893" s="552" t="s">
        <v>4851</v>
      </c>
      <c r="B1893" s="498" t="s">
        <v>3136</v>
      </c>
      <c r="C1893" s="498" t="s">
        <v>111</v>
      </c>
      <c r="D1893" s="553" t="s">
        <v>3370</v>
      </c>
      <c r="E1893" s="554">
        <v>3400</v>
      </c>
      <c r="F1893" s="498" t="s">
        <v>4896</v>
      </c>
      <c r="G1893" s="553" t="s">
        <v>4897</v>
      </c>
      <c r="H1893" s="519" t="s">
        <v>866</v>
      </c>
      <c r="I1893" s="498" t="s">
        <v>4898</v>
      </c>
      <c r="J1893" s="498" t="s">
        <v>4854</v>
      </c>
      <c r="K1893" s="477">
        <v>4</v>
      </c>
      <c r="L1893" s="477">
        <v>12</v>
      </c>
      <c r="M1893" s="555">
        <v>40692.57</v>
      </c>
      <c r="N1893" s="477">
        <v>2</v>
      </c>
      <c r="O1893" s="556">
        <v>6</v>
      </c>
      <c r="P1893" s="557">
        <v>20322.09</v>
      </c>
    </row>
    <row r="1894" spans="1:16" ht="33.75" x14ac:dyDescent="0.2">
      <c r="A1894" s="552" t="s">
        <v>4851</v>
      </c>
      <c r="B1894" s="498" t="s">
        <v>3136</v>
      </c>
      <c r="C1894" s="498" t="s">
        <v>111</v>
      </c>
      <c r="D1894" s="553" t="s">
        <v>4899</v>
      </c>
      <c r="E1894" s="554">
        <v>9000</v>
      </c>
      <c r="F1894" s="498" t="s">
        <v>4900</v>
      </c>
      <c r="G1894" s="553" t="s">
        <v>4901</v>
      </c>
      <c r="H1894" s="519" t="s">
        <v>1543</v>
      </c>
      <c r="I1894" s="498" t="s">
        <v>4858</v>
      </c>
      <c r="J1894" s="498" t="s">
        <v>700</v>
      </c>
      <c r="K1894" s="477">
        <v>1</v>
      </c>
      <c r="L1894" s="477">
        <v>2</v>
      </c>
      <c r="M1894" s="555">
        <v>10500</v>
      </c>
      <c r="N1894" s="477">
        <v>2</v>
      </c>
      <c r="O1894" s="556">
        <v>6</v>
      </c>
      <c r="P1894" s="557">
        <v>53396.87</v>
      </c>
    </row>
    <row r="1895" spans="1:16" ht="22.5" x14ac:dyDescent="0.2">
      <c r="A1895" s="552" t="s">
        <v>4851</v>
      </c>
      <c r="B1895" s="498" t="s">
        <v>3136</v>
      </c>
      <c r="C1895" s="498" t="s">
        <v>111</v>
      </c>
      <c r="D1895" s="553" t="s">
        <v>4902</v>
      </c>
      <c r="E1895" s="554">
        <v>4500</v>
      </c>
      <c r="F1895" s="498" t="s">
        <v>4903</v>
      </c>
      <c r="G1895" s="553" t="s">
        <v>4904</v>
      </c>
      <c r="H1895" s="519" t="s">
        <v>3134</v>
      </c>
      <c r="I1895" s="498" t="s">
        <v>4858</v>
      </c>
      <c r="J1895" s="498" t="s">
        <v>700</v>
      </c>
      <c r="K1895" s="477">
        <v>4</v>
      </c>
      <c r="L1895" s="477">
        <v>12</v>
      </c>
      <c r="M1895" s="555">
        <v>53969.369999999995</v>
      </c>
      <c r="N1895" s="477">
        <v>2</v>
      </c>
      <c r="O1895" s="556">
        <v>6</v>
      </c>
      <c r="P1895" s="557">
        <v>26975.93</v>
      </c>
    </row>
    <row r="1896" spans="1:16" ht="22.5" x14ac:dyDescent="0.2">
      <c r="A1896" s="552" t="s">
        <v>4851</v>
      </c>
      <c r="B1896" s="498" t="s">
        <v>3136</v>
      </c>
      <c r="C1896" s="498" t="s">
        <v>111</v>
      </c>
      <c r="D1896" s="553" t="s">
        <v>3590</v>
      </c>
      <c r="E1896" s="554">
        <v>15000</v>
      </c>
      <c r="F1896" s="498" t="s">
        <v>918</v>
      </c>
      <c r="G1896" s="553" t="s">
        <v>4905</v>
      </c>
      <c r="H1896" s="519" t="s">
        <v>712</v>
      </c>
      <c r="I1896" s="498" t="s">
        <v>4858</v>
      </c>
      <c r="J1896" s="498" t="s">
        <v>700</v>
      </c>
      <c r="K1896" s="477">
        <v>1</v>
      </c>
      <c r="L1896" s="477">
        <v>12</v>
      </c>
      <c r="M1896" s="555">
        <v>195458.33</v>
      </c>
      <c r="N1896" s="477">
        <v>1</v>
      </c>
      <c r="O1896" s="556">
        <v>5</v>
      </c>
      <c r="P1896" s="557">
        <v>52000</v>
      </c>
    </row>
    <row r="1897" spans="1:16" ht="22.5" x14ac:dyDescent="0.2">
      <c r="A1897" s="552" t="s">
        <v>4851</v>
      </c>
      <c r="B1897" s="498" t="s">
        <v>3136</v>
      </c>
      <c r="C1897" s="498" t="s">
        <v>111</v>
      </c>
      <c r="D1897" s="553" t="s">
        <v>4906</v>
      </c>
      <c r="E1897" s="554">
        <v>3500</v>
      </c>
      <c r="F1897" s="498" t="s">
        <v>4907</v>
      </c>
      <c r="G1897" s="553" t="s">
        <v>4908</v>
      </c>
      <c r="H1897" s="519" t="s">
        <v>721</v>
      </c>
      <c r="I1897" s="498" t="s">
        <v>4909</v>
      </c>
      <c r="J1897" s="498" t="s">
        <v>4854</v>
      </c>
      <c r="K1897" s="477">
        <v>4</v>
      </c>
      <c r="L1897" s="477">
        <v>12</v>
      </c>
      <c r="M1897" s="555">
        <v>42000</v>
      </c>
      <c r="N1897" s="477">
        <v>2</v>
      </c>
      <c r="O1897" s="556">
        <v>6</v>
      </c>
      <c r="P1897" s="557">
        <v>21000</v>
      </c>
    </row>
    <row r="1898" spans="1:16" ht="45" x14ac:dyDescent="0.2">
      <c r="A1898" s="552" t="s">
        <v>4851</v>
      </c>
      <c r="B1898" s="498" t="s">
        <v>3136</v>
      </c>
      <c r="C1898" s="498" t="s">
        <v>111</v>
      </c>
      <c r="D1898" s="553" t="s">
        <v>4910</v>
      </c>
      <c r="E1898" s="554">
        <v>9500</v>
      </c>
      <c r="F1898" s="498" t="s">
        <v>4911</v>
      </c>
      <c r="G1898" s="553" t="s">
        <v>4912</v>
      </c>
      <c r="H1898" s="519" t="s">
        <v>3140</v>
      </c>
      <c r="I1898" s="498" t="s">
        <v>4858</v>
      </c>
      <c r="J1898" s="498" t="s">
        <v>700</v>
      </c>
      <c r="K1898" s="477">
        <v>1</v>
      </c>
      <c r="L1898" s="477">
        <v>2</v>
      </c>
      <c r="M1898" s="555">
        <v>12350</v>
      </c>
      <c r="N1898" s="477">
        <v>2</v>
      </c>
      <c r="O1898" s="556">
        <v>6</v>
      </c>
      <c r="P1898" s="557">
        <v>57000</v>
      </c>
    </row>
    <row r="1899" spans="1:16" ht="33.75" x14ac:dyDescent="0.2">
      <c r="A1899" s="552" t="s">
        <v>4851</v>
      </c>
      <c r="B1899" s="498" t="s">
        <v>3136</v>
      </c>
      <c r="C1899" s="498" t="s">
        <v>111</v>
      </c>
      <c r="D1899" s="553" t="s">
        <v>4913</v>
      </c>
      <c r="E1899" s="554">
        <v>4500</v>
      </c>
      <c r="F1899" s="498" t="s">
        <v>4914</v>
      </c>
      <c r="G1899" s="553" t="s">
        <v>4915</v>
      </c>
      <c r="H1899" s="519" t="s">
        <v>4916</v>
      </c>
      <c r="I1899" s="498" t="s">
        <v>4917</v>
      </c>
      <c r="J1899" s="498" t="s">
        <v>3326</v>
      </c>
      <c r="K1899" s="477">
        <v>1</v>
      </c>
      <c r="L1899" s="477">
        <v>2</v>
      </c>
      <c r="M1899" s="555">
        <v>6900</v>
      </c>
      <c r="N1899" s="477">
        <v>2</v>
      </c>
      <c r="O1899" s="556">
        <v>6</v>
      </c>
      <c r="P1899" s="557">
        <v>27000</v>
      </c>
    </row>
    <row r="1900" spans="1:16" ht="22.5" x14ac:dyDescent="0.2">
      <c r="A1900" s="552" t="s">
        <v>4851</v>
      </c>
      <c r="B1900" s="498" t="s">
        <v>3136</v>
      </c>
      <c r="C1900" s="498" t="s">
        <v>111</v>
      </c>
      <c r="D1900" s="553" t="s">
        <v>3205</v>
      </c>
      <c r="E1900" s="554">
        <v>10000</v>
      </c>
      <c r="F1900" s="498" t="s">
        <v>4918</v>
      </c>
      <c r="G1900" s="553" t="s">
        <v>4919</v>
      </c>
      <c r="H1900" s="519" t="s">
        <v>4920</v>
      </c>
      <c r="I1900" s="498" t="s">
        <v>4858</v>
      </c>
      <c r="J1900" s="498" t="s">
        <v>700</v>
      </c>
      <c r="K1900" s="477">
        <v>1</v>
      </c>
      <c r="L1900" s="477">
        <v>2</v>
      </c>
      <c r="M1900" s="555">
        <v>13333.33</v>
      </c>
      <c r="N1900" s="477">
        <v>2</v>
      </c>
      <c r="O1900" s="556">
        <v>6</v>
      </c>
      <c r="P1900" s="557">
        <v>60000</v>
      </c>
    </row>
    <row r="1901" spans="1:16" ht="33.75" x14ac:dyDescent="0.2">
      <c r="A1901" s="552" t="s">
        <v>4851</v>
      </c>
      <c r="B1901" s="498" t="s">
        <v>3136</v>
      </c>
      <c r="C1901" s="498" t="s">
        <v>111</v>
      </c>
      <c r="D1901" s="553" t="s">
        <v>4921</v>
      </c>
      <c r="E1901" s="554">
        <v>10000</v>
      </c>
      <c r="F1901" s="498" t="s">
        <v>4922</v>
      </c>
      <c r="G1901" s="553" t="s">
        <v>4923</v>
      </c>
      <c r="H1901" s="519" t="s">
        <v>4924</v>
      </c>
      <c r="I1901" s="498" t="s">
        <v>4858</v>
      </c>
      <c r="J1901" s="498" t="s">
        <v>700</v>
      </c>
      <c r="K1901" s="477">
        <v>4</v>
      </c>
      <c r="L1901" s="477">
        <v>12</v>
      </c>
      <c r="M1901" s="555">
        <v>119992.37</v>
      </c>
      <c r="N1901" s="477">
        <v>2</v>
      </c>
      <c r="O1901" s="556">
        <v>6</v>
      </c>
      <c r="P1901" s="557">
        <v>59666.67</v>
      </c>
    </row>
    <row r="1902" spans="1:16" x14ac:dyDescent="0.2">
      <c r="A1902" s="552" t="s">
        <v>4851</v>
      </c>
      <c r="B1902" s="498" t="s">
        <v>3136</v>
      </c>
      <c r="C1902" s="498" t="s">
        <v>111</v>
      </c>
      <c r="D1902" s="553" t="s">
        <v>4925</v>
      </c>
      <c r="E1902" s="554">
        <v>7000</v>
      </c>
      <c r="F1902" s="498" t="s">
        <v>4926</v>
      </c>
      <c r="G1902" s="553" t="s">
        <v>4927</v>
      </c>
      <c r="H1902" s="519" t="s">
        <v>4928</v>
      </c>
      <c r="I1902" s="498" t="s">
        <v>4858</v>
      </c>
      <c r="J1902" s="498" t="s">
        <v>700</v>
      </c>
      <c r="K1902" s="477">
        <v>1</v>
      </c>
      <c r="L1902" s="477">
        <v>2</v>
      </c>
      <c r="M1902" s="555">
        <v>13000</v>
      </c>
      <c r="N1902" s="477">
        <v>1</v>
      </c>
      <c r="O1902" s="556">
        <v>2</v>
      </c>
      <c r="P1902" s="557">
        <v>20000</v>
      </c>
    </row>
    <row r="1903" spans="1:16" ht="33.75" x14ac:dyDescent="0.2">
      <c r="A1903" s="552" t="s">
        <v>4851</v>
      </c>
      <c r="B1903" s="498" t="s">
        <v>3136</v>
      </c>
      <c r="C1903" s="498" t="s">
        <v>111</v>
      </c>
      <c r="D1903" s="553" t="s">
        <v>4929</v>
      </c>
      <c r="E1903" s="554">
        <v>9500</v>
      </c>
      <c r="F1903" s="498" t="s">
        <v>4930</v>
      </c>
      <c r="G1903" s="553" t="s">
        <v>4931</v>
      </c>
      <c r="H1903" s="519" t="s">
        <v>703</v>
      </c>
      <c r="I1903" s="498" t="s">
        <v>4858</v>
      </c>
      <c r="J1903" s="498" t="s">
        <v>700</v>
      </c>
      <c r="K1903" s="477">
        <v>1</v>
      </c>
      <c r="L1903" s="477">
        <v>2</v>
      </c>
      <c r="M1903" s="555">
        <v>11400</v>
      </c>
      <c r="N1903" s="477">
        <v>2</v>
      </c>
      <c r="O1903" s="556">
        <v>6</v>
      </c>
      <c r="P1903" s="557">
        <v>56683.33</v>
      </c>
    </row>
    <row r="1904" spans="1:16" ht="33.75" x14ac:dyDescent="0.2">
      <c r="A1904" s="552" t="s">
        <v>4851</v>
      </c>
      <c r="B1904" s="498" t="s">
        <v>3136</v>
      </c>
      <c r="C1904" s="498" t="s">
        <v>111</v>
      </c>
      <c r="D1904" s="553" t="s">
        <v>4932</v>
      </c>
      <c r="E1904" s="554">
        <v>5000</v>
      </c>
      <c r="F1904" s="498" t="s">
        <v>4933</v>
      </c>
      <c r="G1904" s="553" t="s">
        <v>4934</v>
      </c>
      <c r="H1904" s="519" t="s">
        <v>3134</v>
      </c>
      <c r="I1904" s="498" t="s">
        <v>4858</v>
      </c>
      <c r="J1904" s="498" t="s">
        <v>700</v>
      </c>
      <c r="K1904" s="477">
        <v>4</v>
      </c>
      <c r="L1904" s="477">
        <v>12</v>
      </c>
      <c r="M1904" s="555">
        <v>59961.47</v>
      </c>
      <c r="N1904" s="477">
        <v>1</v>
      </c>
      <c r="O1904" s="556">
        <v>2</v>
      </c>
      <c r="P1904" s="557">
        <v>7325.6900000000005</v>
      </c>
    </row>
    <row r="1905" spans="1:16" ht="22.5" x14ac:dyDescent="0.2">
      <c r="A1905" s="552" t="s">
        <v>4851</v>
      </c>
      <c r="B1905" s="498" t="s">
        <v>3136</v>
      </c>
      <c r="C1905" s="498" t="s">
        <v>111</v>
      </c>
      <c r="D1905" s="553" t="s">
        <v>4935</v>
      </c>
      <c r="E1905" s="554">
        <v>6000</v>
      </c>
      <c r="F1905" s="498" t="s">
        <v>4936</v>
      </c>
      <c r="G1905" s="553" t="s">
        <v>4937</v>
      </c>
      <c r="H1905" s="519" t="s">
        <v>703</v>
      </c>
      <c r="I1905" s="498" t="s">
        <v>4858</v>
      </c>
      <c r="J1905" s="498" t="s">
        <v>700</v>
      </c>
      <c r="K1905" s="477">
        <v>1</v>
      </c>
      <c r="L1905" s="477">
        <v>2</v>
      </c>
      <c r="M1905" s="555">
        <v>7000</v>
      </c>
      <c r="N1905" s="477">
        <v>2</v>
      </c>
      <c r="O1905" s="556">
        <v>6</v>
      </c>
      <c r="P1905" s="557">
        <v>35990.83</v>
      </c>
    </row>
    <row r="1906" spans="1:16" ht="45" x14ac:dyDescent="0.2">
      <c r="A1906" s="552" t="s">
        <v>4851</v>
      </c>
      <c r="B1906" s="498" t="s">
        <v>3136</v>
      </c>
      <c r="C1906" s="498" t="s">
        <v>111</v>
      </c>
      <c r="D1906" s="553" t="s">
        <v>4938</v>
      </c>
      <c r="E1906" s="554">
        <v>6000</v>
      </c>
      <c r="F1906" s="498" t="s">
        <v>4939</v>
      </c>
      <c r="G1906" s="553" t="s">
        <v>4940</v>
      </c>
      <c r="H1906" s="519" t="s">
        <v>3134</v>
      </c>
      <c r="I1906" s="498" t="s">
        <v>4858</v>
      </c>
      <c r="J1906" s="498" t="s">
        <v>700</v>
      </c>
      <c r="K1906" s="477">
        <v>4</v>
      </c>
      <c r="L1906" s="477">
        <v>12</v>
      </c>
      <c r="M1906" s="555">
        <v>71087.5</v>
      </c>
      <c r="N1906" s="477">
        <v>2</v>
      </c>
      <c r="O1906" s="556">
        <v>6</v>
      </c>
      <c r="P1906" s="557">
        <v>35800</v>
      </c>
    </row>
    <row r="1907" spans="1:16" ht="67.5" x14ac:dyDescent="0.2">
      <c r="A1907" s="552" t="s">
        <v>4851</v>
      </c>
      <c r="B1907" s="498" t="s">
        <v>3136</v>
      </c>
      <c r="C1907" s="498" t="s">
        <v>111</v>
      </c>
      <c r="D1907" s="553" t="s">
        <v>4941</v>
      </c>
      <c r="E1907" s="554">
        <v>9000</v>
      </c>
      <c r="F1907" s="498" t="s">
        <v>4942</v>
      </c>
      <c r="G1907" s="553" t="s">
        <v>4943</v>
      </c>
      <c r="H1907" s="519" t="s">
        <v>3134</v>
      </c>
      <c r="I1907" s="498" t="s">
        <v>4858</v>
      </c>
      <c r="J1907" s="498" t="s">
        <v>700</v>
      </c>
      <c r="K1907" s="477">
        <v>1</v>
      </c>
      <c r="L1907" s="477">
        <v>2</v>
      </c>
      <c r="M1907" s="555">
        <v>13800</v>
      </c>
      <c r="N1907" s="477">
        <v>2</v>
      </c>
      <c r="O1907" s="556">
        <v>6</v>
      </c>
      <c r="P1907" s="557">
        <v>53265.62</v>
      </c>
    </row>
    <row r="1908" spans="1:16" ht="22.5" x14ac:dyDescent="0.2">
      <c r="A1908" s="552" t="s">
        <v>4851</v>
      </c>
      <c r="B1908" s="498" t="s">
        <v>3136</v>
      </c>
      <c r="C1908" s="498" t="s">
        <v>111</v>
      </c>
      <c r="D1908" s="553" t="s">
        <v>3791</v>
      </c>
      <c r="E1908" s="554">
        <v>8500</v>
      </c>
      <c r="F1908" s="498" t="s">
        <v>4944</v>
      </c>
      <c r="G1908" s="553" t="s">
        <v>4945</v>
      </c>
      <c r="H1908" s="519" t="s">
        <v>3242</v>
      </c>
      <c r="I1908" s="498" t="s">
        <v>4858</v>
      </c>
      <c r="J1908" s="498" t="s">
        <v>700</v>
      </c>
      <c r="K1908" s="477"/>
      <c r="L1908" s="477"/>
      <c r="M1908" s="555"/>
      <c r="N1908" s="477">
        <v>2</v>
      </c>
      <c r="O1908" s="556">
        <v>6</v>
      </c>
      <c r="P1908" s="557">
        <v>53227.12</v>
      </c>
    </row>
    <row r="1909" spans="1:16" ht="33.75" x14ac:dyDescent="0.2">
      <c r="A1909" s="552" t="s">
        <v>4851</v>
      </c>
      <c r="B1909" s="498" t="s">
        <v>3136</v>
      </c>
      <c r="C1909" s="498" t="s">
        <v>111</v>
      </c>
      <c r="D1909" s="553" t="s">
        <v>4946</v>
      </c>
      <c r="E1909" s="554">
        <v>8500</v>
      </c>
      <c r="F1909" s="498" t="s">
        <v>4947</v>
      </c>
      <c r="G1909" s="553" t="s">
        <v>4948</v>
      </c>
      <c r="H1909" s="519" t="s">
        <v>4892</v>
      </c>
      <c r="I1909" s="498" t="s">
        <v>4858</v>
      </c>
      <c r="J1909" s="498" t="s">
        <v>700</v>
      </c>
      <c r="K1909" s="477">
        <v>2</v>
      </c>
      <c r="L1909" s="477">
        <v>3</v>
      </c>
      <c r="M1909" s="555">
        <v>25500</v>
      </c>
      <c r="N1909" s="477">
        <v>3</v>
      </c>
      <c r="O1909" s="556">
        <v>6</v>
      </c>
      <c r="P1909" s="557">
        <v>57987.01</v>
      </c>
    </row>
    <row r="1910" spans="1:16" ht="56.25" x14ac:dyDescent="0.2">
      <c r="A1910" s="552" t="s">
        <v>4851</v>
      </c>
      <c r="B1910" s="498" t="s">
        <v>3136</v>
      </c>
      <c r="C1910" s="498" t="s">
        <v>111</v>
      </c>
      <c r="D1910" s="553" t="s">
        <v>4949</v>
      </c>
      <c r="E1910" s="554">
        <v>9500</v>
      </c>
      <c r="F1910" s="498" t="s">
        <v>4950</v>
      </c>
      <c r="G1910" s="553" t="s">
        <v>4951</v>
      </c>
      <c r="H1910" s="519" t="s">
        <v>857</v>
      </c>
      <c r="I1910" s="498" t="s">
        <v>4858</v>
      </c>
      <c r="J1910" s="498" t="s">
        <v>700</v>
      </c>
      <c r="K1910" s="477">
        <v>1</v>
      </c>
      <c r="L1910" s="477">
        <v>2</v>
      </c>
      <c r="M1910" s="555">
        <v>15200</v>
      </c>
      <c r="N1910" s="477">
        <v>2</v>
      </c>
      <c r="O1910" s="556">
        <v>6</v>
      </c>
      <c r="P1910" s="557">
        <v>56683.33</v>
      </c>
    </row>
    <row r="1911" spans="1:16" ht="22.5" x14ac:dyDescent="0.2">
      <c r="A1911" s="552" t="s">
        <v>4851</v>
      </c>
      <c r="B1911" s="498" t="s">
        <v>3136</v>
      </c>
      <c r="C1911" s="498" t="s">
        <v>111</v>
      </c>
      <c r="D1911" s="553" t="s">
        <v>3429</v>
      </c>
      <c r="E1911" s="554">
        <v>2000</v>
      </c>
      <c r="F1911" s="498" t="s">
        <v>4952</v>
      </c>
      <c r="G1911" s="553" t="s">
        <v>4953</v>
      </c>
      <c r="H1911" s="519" t="s">
        <v>825</v>
      </c>
      <c r="I1911" s="498" t="s">
        <v>726</v>
      </c>
      <c r="J1911" s="498" t="s">
        <v>4854</v>
      </c>
      <c r="K1911" s="477">
        <v>4</v>
      </c>
      <c r="L1911" s="477">
        <v>12</v>
      </c>
      <c r="M1911" s="555">
        <v>23951.11</v>
      </c>
      <c r="N1911" s="477">
        <v>2</v>
      </c>
      <c r="O1911" s="556">
        <v>6</v>
      </c>
      <c r="P1911" s="557">
        <v>12000</v>
      </c>
    </row>
    <row r="1912" spans="1:16" ht="22.5" x14ac:dyDescent="0.2">
      <c r="A1912" s="552" t="s">
        <v>4851</v>
      </c>
      <c r="B1912" s="498" t="s">
        <v>3136</v>
      </c>
      <c r="C1912" s="498" t="s">
        <v>111</v>
      </c>
      <c r="D1912" s="553" t="s">
        <v>4954</v>
      </c>
      <c r="E1912" s="554">
        <v>2800</v>
      </c>
      <c r="F1912" s="498" t="s">
        <v>4955</v>
      </c>
      <c r="G1912" s="553" t="s">
        <v>4956</v>
      </c>
      <c r="H1912" s="519" t="s">
        <v>4957</v>
      </c>
      <c r="I1912" s="498" t="s">
        <v>4958</v>
      </c>
      <c r="J1912" s="498" t="s">
        <v>4854</v>
      </c>
      <c r="K1912" s="477">
        <v>5</v>
      </c>
      <c r="L1912" s="477">
        <v>12</v>
      </c>
      <c r="M1912" s="555">
        <v>38579.49</v>
      </c>
      <c r="N1912" s="477">
        <v>2</v>
      </c>
      <c r="O1912" s="556">
        <v>6</v>
      </c>
      <c r="P1912" s="557">
        <v>20399.29</v>
      </c>
    </row>
    <row r="1913" spans="1:16" ht="22.5" x14ac:dyDescent="0.2">
      <c r="A1913" s="552" t="s">
        <v>4851</v>
      </c>
      <c r="B1913" s="498" t="s">
        <v>3136</v>
      </c>
      <c r="C1913" s="498" t="s">
        <v>111</v>
      </c>
      <c r="D1913" s="553" t="s">
        <v>4959</v>
      </c>
      <c r="E1913" s="554">
        <v>7000</v>
      </c>
      <c r="F1913" s="498" t="s">
        <v>4960</v>
      </c>
      <c r="G1913" s="553" t="s">
        <v>4961</v>
      </c>
      <c r="H1913" s="519" t="s">
        <v>4962</v>
      </c>
      <c r="I1913" s="498" t="s">
        <v>4858</v>
      </c>
      <c r="J1913" s="498" t="s">
        <v>700</v>
      </c>
      <c r="K1913" s="477">
        <v>4</v>
      </c>
      <c r="L1913" s="477">
        <v>12</v>
      </c>
      <c r="M1913" s="555">
        <v>83918.34</v>
      </c>
      <c r="N1913" s="477">
        <v>2</v>
      </c>
      <c r="O1913" s="556">
        <v>6</v>
      </c>
      <c r="P1913" s="557">
        <v>41989.79</v>
      </c>
    </row>
    <row r="1914" spans="1:16" ht="45" x14ac:dyDescent="0.2">
      <c r="A1914" s="552" t="s">
        <v>4851</v>
      </c>
      <c r="B1914" s="498" t="s">
        <v>3136</v>
      </c>
      <c r="C1914" s="498" t="s">
        <v>111</v>
      </c>
      <c r="D1914" s="553" t="s">
        <v>4963</v>
      </c>
      <c r="E1914" s="554">
        <v>4000</v>
      </c>
      <c r="F1914" s="498" t="s">
        <v>4964</v>
      </c>
      <c r="G1914" s="553" t="s">
        <v>4965</v>
      </c>
      <c r="H1914" s="519" t="s">
        <v>4966</v>
      </c>
      <c r="I1914" s="498" t="s">
        <v>4858</v>
      </c>
      <c r="J1914" s="498" t="s">
        <v>700</v>
      </c>
      <c r="K1914" s="477">
        <v>4</v>
      </c>
      <c r="L1914" s="477">
        <v>12</v>
      </c>
      <c r="M1914" s="555">
        <v>48000</v>
      </c>
      <c r="N1914" s="477">
        <v>2</v>
      </c>
      <c r="O1914" s="556">
        <v>6</v>
      </c>
      <c r="P1914" s="557">
        <v>24000</v>
      </c>
    </row>
    <row r="1915" spans="1:16" ht="33.75" x14ac:dyDescent="0.2">
      <c r="A1915" s="552" t="s">
        <v>4851</v>
      </c>
      <c r="B1915" s="498" t="s">
        <v>3136</v>
      </c>
      <c r="C1915" s="498" t="s">
        <v>111</v>
      </c>
      <c r="D1915" s="553" t="s">
        <v>3182</v>
      </c>
      <c r="E1915" s="554">
        <v>11000</v>
      </c>
      <c r="F1915" s="498" t="s">
        <v>4967</v>
      </c>
      <c r="G1915" s="553" t="s">
        <v>4968</v>
      </c>
      <c r="H1915" s="519" t="s">
        <v>769</v>
      </c>
      <c r="I1915" s="498" t="s">
        <v>4858</v>
      </c>
      <c r="J1915" s="498" t="s">
        <v>700</v>
      </c>
      <c r="K1915" s="477">
        <v>4</v>
      </c>
      <c r="L1915" s="477">
        <v>12</v>
      </c>
      <c r="M1915" s="555">
        <v>131053.53000000001</v>
      </c>
      <c r="N1915" s="477">
        <v>2</v>
      </c>
      <c r="O1915" s="556">
        <v>6</v>
      </c>
      <c r="P1915" s="557">
        <v>65918.260000000009</v>
      </c>
    </row>
    <row r="1916" spans="1:16" ht="22.5" x14ac:dyDescent="0.2">
      <c r="A1916" s="552" t="s">
        <v>4851</v>
      </c>
      <c r="B1916" s="498" t="s">
        <v>3136</v>
      </c>
      <c r="C1916" s="498" t="s">
        <v>111</v>
      </c>
      <c r="D1916" s="553" t="s">
        <v>4969</v>
      </c>
      <c r="E1916" s="554">
        <v>12000</v>
      </c>
      <c r="F1916" s="498" t="s">
        <v>4970</v>
      </c>
      <c r="G1916" s="553" t="s">
        <v>4971</v>
      </c>
      <c r="H1916" s="519" t="s">
        <v>3134</v>
      </c>
      <c r="I1916" s="498" t="s">
        <v>4858</v>
      </c>
      <c r="J1916" s="498" t="s">
        <v>700</v>
      </c>
      <c r="K1916" s="477">
        <v>1</v>
      </c>
      <c r="L1916" s="477">
        <v>3</v>
      </c>
      <c r="M1916" s="555">
        <v>41466.67</v>
      </c>
      <c r="N1916" s="477"/>
      <c r="O1916" s="556"/>
      <c r="P1916" s="557"/>
    </row>
    <row r="1917" spans="1:16" ht="22.5" x14ac:dyDescent="0.2">
      <c r="A1917" s="552" t="s">
        <v>4851</v>
      </c>
      <c r="B1917" s="498" t="s">
        <v>3136</v>
      </c>
      <c r="C1917" s="498" t="s">
        <v>111</v>
      </c>
      <c r="D1917" s="553" t="s">
        <v>4972</v>
      </c>
      <c r="E1917" s="554">
        <v>10000</v>
      </c>
      <c r="F1917" s="498" t="s">
        <v>4973</v>
      </c>
      <c r="G1917" s="553" t="s">
        <v>4974</v>
      </c>
      <c r="H1917" s="519" t="s">
        <v>4975</v>
      </c>
      <c r="I1917" s="498" t="s">
        <v>4858</v>
      </c>
      <c r="J1917" s="498" t="s">
        <v>700</v>
      </c>
      <c r="K1917" s="477">
        <v>1</v>
      </c>
      <c r="L1917" s="477">
        <v>2</v>
      </c>
      <c r="M1917" s="555">
        <v>15665.98</v>
      </c>
      <c r="N1917" s="477">
        <v>2</v>
      </c>
      <c r="O1917" s="556">
        <v>6</v>
      </c>
      <c r="P1917" s="557">
        <v>60000</v>
      </c>
    </row>
    <row r="1918" spans="1:16" ht="22.5" x14ac:dyDescent="0.2">
      <c r="A1918" s="552" t="s">
        <v>4851</v>
      </c>
      <c r="B1918" s="498" t="s">
        <v>3136</v>
      </c>
      <c r="C1918" s="498" t="s">
        <v>111</v>
      </c>
      <c r="D1918" s="553" t="s">
        <v>4976</v>
      </c>
      <c r="E1918" s="554">
        <v>6000</v>
      </c>
      <c r="F1918" s="498" t="s">
        <v>4977</v>
      </c>
      <c r="G1918" s="553" t="s">
        <v>4978</v>
      </c>
      <c r="H1918" s="519" t="s">
        <v>703</v>
      </c>
      <c r="I1918" s="498" t="s">
        <v>4858</v>
      </c>
      <c r="J1918" s="498" t="s">
        <v>700</v>
      </c>
      <c r="K1918" s="477"/>
      <c r="L1918" s="477"/>
      <c r="M1918" s="555"/>
      <c r="N1918" s="477">
        <v>2</v>
      </c>
      <c r="O1918" s="556">
        <v>6</v>
      </c>
      <c r="P1918" s="557">
        <v>38742.910000000003</v>
      </c>
    </row>
    <row r="1919" spans="1:16" ht="22.5" x14ac:dyDescent="0.2">
      <c r="A1919" s="552" t="s">
        <v>4851</v>
      </c>
      <c r="B1919" s="498" t="s">
        <v>3136</v>
      </c>
      <c r="C1919" s="498" t="s">
        <v>111</v>
      </c>
      <c r="D1919" s="553" t="s">
        <v>4979</v>
      </c>
      <c r="E1919" s="554">
        <v>9500</v>
      </c>
      <c r="F1919" s="498" t="s">
        <v>4980</v>
      </c>
      <c r="G1919" s="553" t="s">
        <v>4981</v>
      </c>
      <c r="H1919" s="519" t="s">
        <v>703</v>
      </c>
      <c r="I1919" s="498" t="s">
        <v>4858</v>
      </c>
      <c r="J1919" s="498" t="s">
        <v>700</v>
      </c>
      <c r="K1919" s="477">
        <v>1</v>
      </c>
      <c r="L1919" s="477">
        <v>3</v>
      </c>
      <c r="M1919" s="555">
        <v>26539.300000000003</v>
      </c>
      <c r="N1919" s="477">
        <v>2</v>
      </c>
      <c r="O1919" s="556">
        <v>6</v>
      </c>
      <c r="P1919" s="557">
        <v>56977.56</v>
      </c>
    </row>
    <row r="1920" spans="1:16" ht="22.5" x14ac:dyDescent="0.2">
      <c r="A1920" s="552" t="s">
        <v>4851</v>
      </c>
      <c r="B1920" s="498" t="s">
        <v>3136</v>
      </c>
      <c r="C1920" s="498" t="s">
        <v>111</v>
      </c>
      <c r="D1920" s="553" t="s">
        <v>3273</v>
      </c>
      <c r="E1920" s="554">
        <v>10000</v>
      </c>
      <c r="F1920" s="498" t="s">
        <v>4982</v>
      </c>
      <c r="G1920" s="553" t="s">
        <v>4983</v>
      </c>
      <c r="H1920" s="519" t="s">
        <v>3134</v>
      </c>
      <c r="I1920" s="498" t="s">
        <v>4858</v>
      </c>
      <c r="J1920" s="498" t="s">
        <v>700</v>
      </c>
      <c r="K1920" s="477"/>
      <c r="L1920" s="477"/>
      <c r="M1920" s="555"/>
      <c r="N1920" s="477">
        <v>2</v>
      </c>
      <c r="O1920" s="556">
        <v>6</v>
      </c>
      <c r="P1920" s="557">
        <v>63865.279999999999</v>
      </c>
    </row>
    <row r="1921" spans="1:16" ht="33.75" x14ac:dyDescent="0.2">
      <c r="A1921" s="552" t="s">
        <v>4851</v>
      </c>
      <c r="B1921" s="498" t="s">
        <v>3136</v>
      </c>
      <c r="C1921" s="498" t="s">
        <v>111</v>
      </c>
      <c r="D1921" s="553" t="s">
        <v>4984</v>
      </c>
      <c r="E1921" s="554">
        <v>10000</v>
      </c>
      <c r="F1921" s="498" t="s">
        <v>4985</v>
      </c>
      <c r="G1921" s="553" t="s">
        <v>4986</v>
      </c>
      <c r="H1921" s="519" t="s">
        <v>703</v>
      </c>
      <c r="I1921" s="498" t="s">
        <v>4858</v>
      </c>
      <c r="J1921" s="498" t="s">
        <v>700</v>
      </c>
      <c r="K1921" s="477">
        <v>1</v>
      </c>
      <c r="L1921" s="477">
        <v>2</v>
      </c>
      <c r="M1921" s="555">
        <v>13333.33</v>
      </c>
      <c r="N1921" s="477">
        <v>2</v>
      </c>
      <c r="O1921" s="556">
        <v>6</v>
      </c>
      <c r="P1921" s="557">
        <v>59826.39</v>
      </c>
    </row>
    <row r="1922" spans="1:16" ht="22.5" x14ac:dyDescent="0.2">
      <c r="A1922" s="552" t="s">
        <v>4851</v>
      </c>
      <c r="B1922" s="498" t="s">
        <v>3136</v>
      </c>
      <c r="C1922" s="498" t="s">
        <v>111</v>
      </c>
      <c r="D1922" s="553" t="s">
        <v>4987</v>
      </c>
      <c r="E1922" s="554">
        <v>15000</v>
      </c>
      <c r="F1922" s="498" t="s">
        <v>4988</v>
      </c>
      <c r="G1922" s="553" t="s">
        <v>4989</v>
      </c>
      <c r="H1922" s="519" t="s">
        <v>3134</v>
      </c>
      <c r="I1922" s="498" t="s">
        <v>4858</v>
      </c>
      <c r="J1922" s="498" t="s">
        <v>700</v>
      </c>
      <c r="K1922" s="477">
        <v>1</v>
      </c>
      <c r="L1922" s="477">
        <v>12</v>
      </c>
      <c r="M1922" s="555">
        <v>180000</v>
      </c>
      <c r="N1922" s="477">
        <v>1</v>
      </c>
      <c r="O1922" s="556">
        <v>6</v>
      </c>
      <c r="P1922" s="557">
        <v>88500</v>
      </c>
    </row>
    <row r="1923" spans="1:16" ht="33.75" x14ac:dyDescent="0.2">
      <c r="A1923" s="552" t="s">
        <v>4851</v>
      </c>
      <c r="B1923" s="498" t="s">
        <v>3136</v>
      </c>
      <c r="C1923" s="498" t="s">
        <v>111</v>
      </c>
      <c r="D1923" s="553" t="s">
        <v>4932</v>
      </c>
      <c r="E1923" s="554">
        <v>5000</v>
      </c>
      <c r="F1923" s="498" t="s">
        <v>4990</v>
      </c>
      <c r="G1923" s="553" t="s">
        <v>4991</v>
      </c>
      <c r="H1923" s="519" t="s">
        <v>4992</v>
      </c>
      <c r="I1923" s="498" t="s">
        <v>4858</v>
      </c>
      <c r="J1923" s="498" t="s">
        <v>700</v>
      </c>
      <c r="K1923" s="477">
        <v>4</v>
      </c>
      <c r="L1923" s="477">
        <v>12</v>
      </c>
      <c r="M1923" s="555">
        <v>60000</v>
      </c>
      <c r="N1923" s="477">
        <v>2</v>
      </c>
      <c r="O1923" s="556">
        <v>6</v>
      </c>
      <c r="P1923" s="557">
        <v>30000</v>
      </c>
    </row>
    <row r="1924" spans="1:16" ht="67.5" x14ac:dyDescent="0.2">
      <c r="A1924" s="552" t="s">
        <v>4851</v>
      </c>
      <c r="B1924" s="498" t="s">
        <v>3136</v>
      </c>
      <c r="C1924" s="498" t="s">
        <v>111</v>
      </c>
      <c r="D1924" s="553" t="s">
        <v>4993</v>
      </c>
      <c r="E1924" s="554">
        <v>9000</v>
      </c>
      <c r="F1924" s="498" t="s">
        <v>4994</v>
      </c>
      <c r="G1924" s="553" t="s">
        <v>4995</v>
      </c>
      <c r="H1924" s="519" t="s">
        <v>3134</v>
      </c>
      <c r="I1924" s="498" t="s">
        <v>4858</v>
      </c>
      <c r="J1924" s="498" t="s">
        <v>700</v>
      </c>
      <c r="K1924" s="477">
        <v>4</v>
      </c>
      <c r="L1924" s="477">
        <v>12</v>
      </c>
      <c r="M1924" s="555">
        <v>107804.97</v>
      </c>
      <c r="N1924" s="477">
        <v>2</v>
      </c>
      <c r="O1924" s="556">
        <v>6</v>
      </c>
      <c r="P1924" s="557">
        <v>53935.62</v>
      </c>
    </row>
    <row r="1925" spans="1:16" ht="22.5" x14ac:dyDescent="0.2">
      <c r="A1925" s="552" t="s">
        <v>4851</v>
      </c>
      <c r="B1925" s="498" t="s">
        <v>3136</v>
      </c>
      <c r="C1925" s="498" t="s">
        <v>111</v>
      </c>
      <c r="D1925" s="553" t="s">
        <v>4996</v>
      </c>
      <c r="E1925" s="554">
        <v>4500</v>
      </c>
      <c r="F1925" s="498" t="s">
        <v>4997</v>
      </c>
      <c r="G1925" s="553" t="s">
        <v>4998</v>
      </c>
      <c r="H1925" s="519" t="s">
        <v>3140</v>
      </c>
      <c r="I1925" s="498" t="s">
        <v>748</v>
      </c>
      <c r="J1925" s="498" t="s">
        <v>3191</v>
      </c>
      <c r="K1925" s="477">
        <v>4</v>
      </c>
      <c r="L1925" s="477">
        <v>12</v>
      </c>
      <c r="M1925" s="555">
        <v>52071.55000000001</v>
      </c>
      <c r="N1925" s="477">
        <v>2</v>
      </c>
      <c r="O1925" s="556">
        <v>6</v>
      </c>
      <c r="P1925" s="557">
        <v>26610.62</v>
      </c>
    </row>
    <row r="1926" spans="1:16" ht="67.5" x14ac:dyDescent="0.2">
      <c r="A1926" s="552" t="s">
        <v>4851</v>
      </c>
      <c r="B1926" s="498" t="s">
        <v>3136</v>
      </c>
      <c r="C1926" s="498" t="s">
        <v>111</v>
      </c>
      <c r="D1926" s="553" t="s">
        <v>4993</v>
      </c>
      <c r="E1926" s="554">
        <v>9000</v>
      </c>
      <c r="F1926" s="498" t="s">
        <v>4999</v>
      </c>
      <c r="G1926" s="553" t="s">
        <v>5000</v>
      </c>
      <c r="H1926" s="519" t="s">
        <v>3134</v>
      </c>
      <c r="I1926" s="498" t="s">
        <v>4858</v>
      </c>
      <c r="J1926" s="498" t="s">
        <v>700</v>
      </c>
      <c r="K1926" s="477">
        <v>4</v>
      </c>
      <c r="L1926" s="477">
        <v>12</v>
      </c>
      <c r="M1926" s="555">
        <v>107400</v>
      </c>
      <c r="N1926" s="477">
        <v>2</v>
      </c>
      <c r="O1926" s="556">
        <v>6</v>
      </c>
      <c r="P1926" s="557">
        <v>53700</v>
      </c>
    </row>
    <row r="1927" spans="1:16" ht="45" x14ac:dyDescent="0.2">
      <c r="A1927" s="552" t="s">
        <v>4851</v>
      </c>
      <c r="B1927" s="498" t="s">
        <v>3136</v>
      </c>
      <c r="C1927" s="498" t="s">
        <v>111</v>
      </c>
      <c r="D1927" s="553" t="s">
        <v>5001</v>
      </c>
      <c r="E1927" s="554">
        <v>9500</v>
      </c>
      <c r="F1927" s="498" t="s">
        <v>5002</v>
      </c>
      <c r="G1927" s="553" t="s">
        <v>5003</v>
      </c>
      <c r="H1927" s="519" t="s">
        <v>3134</v>
      </c>
      <c r="I1927" s="498" t="s">
        <v>4858</v>
      </c>
      <c r="J1927" s="498" t="s">
        <v>700</v>
      </c>
      <c r="K1927" s="477">
        <v>1</v>
      </c>
      <c r="L1927" s="477">
        <v>1</v>
      </c>
      <c r="M1927" s="555">
        <v>9183.33</v>
      </c>
      <c r="N1927" s="477">
        <v>2</v>
      </c>
      <c r="O1927" s="556">
        <v>6</v>
      </c>
      <c r="P1927" s="557">
        <v>56986.15</v>
      </c>
    </row>
    <row r="1928" spans="1:16" ht="33.75" x14ac:dyDescent="0.2">
      <c r="A1928" s="552" t="s">
        <v>4851</v>
      </c>
      <c r="B1928" s="498" t="s">
        <v>3136</v>
      </c>
      <c r="C1928" s="498" t="s">
        <v>111</v>
      </c>
      <c r="D1928" s="553" t="s">
        <v>3182</v>
      </c>
      <c r="E1928" s="554">
        <v>10000</v>
      </c>
      <c r="F1928" s="498" t="s">
        <v>5004</v>
      </c>
      <c r="G1928" s="553" t="s">
        <v>5005</v>
      </c>
      <c r="H1928" s="519" t="s">
        <v>3134</v>
      </c>
      <c r="I1928" s="498" t="s">
        <v>4858</v>
      </c>
      <c r="J1928" s="498" t="s">
        <v>700</v>
      </c>
      <c r="K1928" s="477">
        <v>1</v>
      </c>
      <c r="L1928" s="477">
        <v>2</v>
      </c>
      <c r="M1928" s="555">
        <v>14333.33</v>
      </c>
      <c r="N1928" s="477">
        <v>2</v>
      </c>
      <c r="O1928" s="556">
        <v>6</v>
      </c>
      <c r="P1928" s="557">
        <v>59547.92</v>
      </c>
    </row>
    <row r="1929" spans="1:16" ht="22.5" x14ac:dyDescent="0.2">
      <c r="A1929" s="552" t="s">
        <v>4851</v>
      </c>
      <c r="B1929" s="498" t="s">
        <v>3136</v>
      </c>
      <c r="C1929" s="498" t="s">
        <v>111</v>
      </c>
      <c r="D1929" s="553" t="s">
        <v>5006</v>
      </c>
      <c r="E1929" s="554">
        <v>10500</v>
      </c>
      <c r="F1929" s="498" t="s">
        <v>5007</v>
      </c>
      <c r="G1929" s="553" t="s">
        <v>5008</v>
      </c>
      <c r="H1929" s="519" t="s">
        <v>4862</v>
      </c>
      <c r="I1929" s="498" t="s">
        <v>4858</v>
      </c>
      <c r="J1929" s="498" t="s">
        <v>700</v>
      </c>
      <c r="K1929" s="477">
        <v>2</v>
      </c>
      <c r="L1929" s="477">
        <v>3</v>
      </c>
      <c r="M1929" s="555">
        <v>31500</v>
      </c>
      <c r="N1929" s="477">
        <v>2</v>
      </c>
      <c r="O1929" s="556">
        <v>6</v>
      </c>
      <c r="P1929" s="557">
        <v>62994.9</v>
      </c>
    </row>
    <row r="1930" spans="1:16" x14ac:dyDescent="0.2">
      <c r="A1930" s="552" t="s">
        <v>4851</v>
      </c>
      <c r="B1930" s="498" t="s">
        <v>3136</v>
      </c>
      <c r="C1930" s="498" t="s">
        <v>111</v>
      </c>
      <c r="D1930" s="553" t="s">
        <v>5009</v>
      </c>
      <c r="E1930" s="554">
        <v>7000</v>
      </c>
      <c r="F1930" s="498" t="s">
        <v>5010</v>
      </c>
      <c r="G1930" s="553" t="s">
        <v>5011</v>
      </c>
      <c r="H1930" s="519" t="s">
        <v>5012</v>
      </c>
      <c r="I1930" s="498" t="s">
        <v>4858</v>
      </c>
      <c r="J1930" s="498" t="s">
        <v>700</v>
      </c>
      <c r="K1930" s="477">
        <v>4</v>
      </c>
      <c r="L1930" s="477">
        <v>12</v>
      </c>
      <c r="M1930" s="555">
        <v>84000</v>
      </c>
      <c r="N1930" s="477">
        <v>2</v>
      </c>
      <c r="O1930" s="556">
        <v>6</v>
      </c>
      <c r="P1930" s="557">
        <v>41868.75</v>
      </c>
    </row>
    <row r="1931" spans="1:16" ht="22.5" x14ac:dyDescent="0.2">
      <c r="A1931" s="552" t="s">
        <v>4851</v>
      </c>
      <c r="B1931" s="498" t="s">
        <v>3136</v>
      </c>
      <c r="C1931" s="498" t="s">
        <v>111</v>
      </c>
      <c r="D1931" s="553" t="s">
        <v>3273</v>
      </c>
      <c r="E1931" s="554">
        <v>10000</v>
      </c>
      <c r="F1931" s="498" t="s">
        <v>5013</v>
      </c>
      <c r="G1931" s="553" t="s">
        <v>5014</v>
      </c>
      <c r="H1931" s="519" t="s">
        <v>3134</v>
      </c>
      <c r="I1931" s="498" t="s">
        <v>4858</v>
      </c>
      <c r="J1931" s="498" t="s">
        <v>700</v>
      </c>
      <c r="K1931" s="477">
        <v>1</v>
      </c>
      <c r="L1931" s="477">
        <v>1</v>
      </c>
      <c r="M1931" s="555">
        <v>9666.67</v>
      </c>
      <c r="N1931" s="477">
        <v>2</v>
      </c>
      <c r="O1931" s="556">
        <v>6</v>
      </c>
      <c r="P1931" s="557">
        <v>60000</v>
      </c>
    </row>
    <row r="1932" spans="1:16" ht="22.5" x14ac:dyDescent="0.2">
      <c r="A1932" s="552" t="s">
        <v>4851</v>
      </c>
      <c r="B1932" s="498" t="s">
        <v>3136</v>
      </c>
      <c r="C1932" s="498" t="s">
        <v>111</v>
      </c>
      <c r="D1932" s="553" t="s">
        <v>5015</v>
      </c>
      <c r="E1932" s="554">
        <v>15000</v>
      </c>
      <c r="F1932" s="498" t="s">
        <v>5016</v>
      </c>
      <c r="G1932" s="553" t="s">
        <v>5017</v>
      </c>
      <c r="H1932" s="519" t="s">
        <v>712</v>
      </c>
      <c r="I1932" s="498" t="s">
        <v>4858</v>
      </c>
      <c r="J1932" s="498" t="s">
        <v>700</v>
      </c>
      <c r="K1932" s="477">
        <v>1</v>
      </c>
      <c r="L1932" s="477">
        <v>12</v>
      </c>
      <c r="M1932" s="555">
        <v>180000</v>
      </c>
      <c r="N1932" s="477">
        <v>1</v>
      </c>
      <c r="O1932" s="556">
        <v>6</v>
      </c>
      <c r="P1932" s="557">
        <v>88500</v>
      </c>
    </row>
    <row r="1933" spans="1:16" ht="45" x14ac:dyDescent="0.2">
      <c r="A1933" s="552" t="s">
        <v>4851</v>
      </c>
      <c r="B1933" s="498" t="s">
        <v>3136</v>
      </c>
      <c r="C1933" s="498" t="s">
        <v>111</v>
      </c>
      <c r="D1933" s="553" t="s">
        <v>5018</v>
      </c>
      <c r="E1933" s="554">
        <v>8000</v>
      </c>
      <c r="F1933" s="498" t="s">
        <v>5019</v>
      </c>
      <c r="G1933" s="553" t="s">
        <v>5020</v>
      </c>
      <c r="H1933" s="519" t="s">
        <v>3538</v>
      </c>
      <c r="I1933" s="498" t="s">
        <v>4858</v>
      </c>
      <c r="J1933" s="498" t="s">
        <v>700</v>
      </c>
      <c r="K1933" s="477"/>
      <c r="L1933" s="477"/>
      <c r="M1933" s="555"/>
      <c r="N1933" s="477">
        <v>2</v>
      </c>
      <c r="O1933" s="556">
        <v>6</v>
      </c>
      <c r="P1933" s="557">
        <v>50066.11</v>
      </c>
    </row>
    <row r="1934" spans="1:16" ht="22.5" x14ac:dyDescent="0.2">
      <c r="A1934" s="552" t="s">
        <v>4851</v>
      </c>
      <c r="B1934" s="498" t="s">
        <v>3136</v>
      </c>
      <c r="C1934" s="498" t="s">
        <v>111</v>
      </c>
      <c r="D1934" s="553" t="s">
        <v>5021</v>
      </c>
      <c r="E1934" s="554">
        <v>8000</v>
      </c>
      <c r="F1934" s="498" t="s">
        <v>5022</v>
      </c>
      <c r="G1934" s="553" t="s">
        <v>5023</v>
      </c>
      <c r="H1934" s="519" t="s">
        <v>3134</v>
      </c>
      <c r="I1934" s="498" t="s">
        <v>4858</v>
      </c>
      <c r="J1934" s="498" t="s">
        <v>700</v>
      </c>
      <c r="K1934" s="477">
        <v>5</v>
      </c>
      <c r="L1934" s="477">
        <v>12</v>
      </c>
      <c r="M1934" s="555">
        <v>121981.22</v>
      </c>
      <c r="N1934" s="477">
        <v>2</v>
      </c>
      <c r="O1934" s="556">
        <v>6</v>
      </c>
      <c r="P1934" s="557">
        <v>60000</v>
      </c>
    </row>
    <row r="1935" spans="1:16" ht="33.75" x14ac:dyDescent="0.2">
      <c r="A1935" s="552" t="s">
        <v>4851</v>
      </c>
      <c r="B1935" s="498" t="s">
        <v>3136</v>
      </c>
      <c r="C1935" s="498" t="s">
        <v>111</v>
      </c>
      <c r="D1935" s="553" t="s">
        <v>5024</v>
      </c>
      <c r="E1935" s="554">
        <v>2800</v>
      </c>
      <c r="F1935" s="498" t="s">
        <v>5025</v>
      </c>
      <c r="G1935" s="553" t="s">
        <v>5026</v>
      </c>
      <c r="H1935" s="519" t="s">
        <v>5027</v>
      </c>
      <c r="I1935" s="498" t="s">
        <v>4917</v>
      </c>
      <c r="J1935" s="498" t="s">
        <v>3326</v>
      </c>
      <c r="K1935" s="477">
        <v>4</v>
      </c>
      <c r="L1935" s="477">
        <v>12</v>
      </c>
      <c r="M1935" s="555">
        <v>33420.140000000007</v>
      </c>
      <c r="N1935" s="477">
        <v>2</v>
      </c>
      <c r="O1935" s="556">
        <v>6</v>
      </c>
      <c r="P1935" s="557">
        <v>16771.809999999998</v>
      </c>
    </row>
    <row r="1936" spans="1:16" x14ac:dyDescent="0.2">
      <c r="A1936" s="552" t="s">
        <v>4851</v>
      </c>
      <c r="B1936" s="498" t="s">
        <v>3136</v>
      </c>
      <c r="C1936" s="498" t="s">
        <v>111</v>
      </c>
      <c r="D1936" s="553" t="s">
        <v>4855</v>
      </c>
      <c r="E1936" s="554">
        <v>12000</v>
      </c>
      <c r="F1936" s="498" t="s">
        <v>5028</v>
      </c>
      <c r="G1936" s="553" t="s">
        <v>5029</v>
      </c>
      <c r="H1936" s="519" t="s">
        <v>5030</v>
      </c>
      <c r="I1936" s="498" t="s">
        <v>2860</v>
      </c>
      <c r="J1936" s="498" t="s">
        <v>2860</v>
      </c>
      <c r="K1936" s="477">
        <v>1</v>
      </c>
      <c r="L1936" s="477">
        <v>4</v>
      </c>
      <c r="M1936" s="555">
        <v>39000</v>
      </c>
      <c r="N1936" s="477"/>
      <c r="O1936" s="556"/>
      <c r="P1936" s="557"/>
    </row>
    <row r="1937" spans="1:16" ht="22.5" x14ac:dyDescent="0.2">
      <c r="A1937" s="552" t="s">
        <v>4851</v>
      </c>
      <c r="B1937" s="498" t="s">
        <v>3136</v>
      </c>
      <c r="C1937" s="498" t="s">
        <v>111</v>
      </c>
      <c r="D1937" s="553" t="s">
        <v>5031</v>
      </c>
      <c r="E1937" s="554">
        <v>6000</v>
      </c>
      <c r="F1937" s="498" t="s">
        <v>5032</v>
      </c>
      <c r="G1937" s="553" t="s">
        <v>5033</v>
      </c>
      <c r="H1937" s="519" t="s">
        <v>3134</v>
      </c>
      <c r="I1937" s="498" t="s">
        <v>4858</v>
      </c>
      <c r="J1937" s="498" t="s">
        <v>700</v>
      </c>
      <c r="K1937" s="477">
        <v>1</v>
      </c>
      <c r="L1937" s="477">
        <v>3</v>
      </c>
      <c r="M1937" s="555">
        <v>20945.419999999998</v>
      </c>
      <c r="N1937" s="477"/>
      <c r="O1937" s="556"/>
      <c r="P1937" s="557"/>
    </row>
    <row r="1938" spans="1:16" ht="67.5" x14ac:dyDescent="0.2">
      <c r="A1938" s="552" t="s">
        <v>4851</v>
      </c>
      <c r="B1938" s="498" t="s">
        <v>3136</v>
      </c>
      <c r="C1938" s="498" t="s">
        <v>111</v>
      </c>
      <c r="D1938" s="553" t="s">
        <v>5034</v>
      </c>
      <c r="E1938" s="554">
        <v>7000</v>
      </c>
      <c r="F1938" s="498" t="s">
        <v>5035</v>
      </c>
      <c r="G1938" s="553" t="s">
        <v>5036</v>
      </c>
      <c r="H1938" s="519" t="s">
        <v>5037</v>
      </c>
      <c r="I1938" s="498" t="s">
        <v>4858</v>
      </c>
      <c r="J1938" s="498" t="s">
        <v>700</v>
      </c>
      <c r="K1938" s="477">
        <v>5</v>
      </c>
      <c r="L1938" s="477">
        <v>12</v>
      </c>
      <c r="M1938" s="555">
        <v>96713.74</v>
      </c>
      <c r="N1938" s="477">
        <v>2</v>
      </c>
      <c r="O1938" s="556">
        <v>6</v>
      </c>
      <c r="P1938" s="557">
        <v>60000</v>
      </c>
    </row>
    <row r="1939" spans="1:16" x14ac:dyDescent="0.2">
      <c r="A1939" s="552" t="s">
        <v>4851</v>
      </c>
      <c r="B1939" s="498" t="s">
        <v>3136</v>
      </c>
      <c r="C1939" s="498" t="s">
        <v>111</v>
      </c>
      <c r="D1939" s="553" t="s">
        <v>5038</v>
      </c>
      <c r="E1939" s="554">
        <v>4500</v>
      </c>
      <c r="F1939" s="498" t="s">
        <v>5039</v>
      </c>
      <c r="G1939" s="553" t="s">
        <v>5040</v>
      </c>
      <c r="H1939" s="519" t="s">
        <v>857</v>
      </c>
      <c r="I1939" s="498" t="s">
        <v>4858</v>
      </c>
      <c r="J1939" s="498" t="s">
        <v>700</v>
      </c>
      <c r="K1939" s="477">
        <v>5</v>
      </c>
      <c r="L1939" s="477">
        <v>12</v>
      </c>
      <c r="M1939" s="555">
        <v>57263.74</v>
      </c>
      <c r="N1939" s="477">
        <v>2</v>
      </c>
      <c r="O1939" s="556">
        <v>6</v>
      </c>
      <c r="P1939" s="557">
        <v>38768.33</v>
      </c>
    </row>
    <row r="1940" spans="1:16" ht="33.75" x14ac:dyDescent="0.2">
      <c r="A1940" s="552" t="s">
        <v>4851</v>
      </c>
      <c r="B1940" s="498" t="s">
        <v>3136</v>
      </c>
      <c r="C1940" s="498" t="s">
        <v>111</v>
      </c>
      <c r="D1940" s="553" t="s">
        <v>3469</v>
      </c>
      <c r="E1940" s="554">
        <v>8000</v>
      </c>
      <c r="F1940" s="498" t="s">
        <v>5041</v>
      </c>
      <c r="G1940" s="553" t="s">
        <v>5042</v>
      </c>
      <c r="H1940" s="519" t="s">
        <v>3134</v>
      </c>
      <c r="I1940" s="498" t="s">
        <v>4858</v>
      </c>
      <c r="J1940" s="498" t="s">
        <v>700</v>
      </c>
      <c r="K1940" s="477">
        <v>5</v>
      </c>
      <c r="L1940" s="477">
        <v>12</v>
      </c>
      <c r="M1940" s="555">
        <v>101844.44</v>
      </c>
      <c r="N1940" s="477">
        <v>2</v>
      </c>
      <c r="O1940" s="556">
        <v>6</v>
      </c>
      <c r="P1940" s="557">
        <v>64144.44</v>
      </c>
    </row>
    <row r="1941" spans="1:16" ht="67.5" x14ac:dyDescent="0.2">
      <c r="A1941" s="552" t="s">
        <v>4851</v>
      </c>
      <c r="B1941" s="498" t="s">
        <v>3136</v>
      </c>
      <c r="C1941" s="498" t="s">
        <v>111</v>
      </c>
      <c r="D1941" s="553" t="s">
        <v>5043</v>
      </c>
      <c r="E1941" s="554">
        <v>9000</v>
      </c>
      <c r="F1941" s="498" t="s">
        <v>5044</v>
      </c>
      <c r="G1941" s="553" t="s">
        <v>5045</v>
      </c>
      <c r="H1941" s="519" t="s">
        <v>3134</v>
      </c>
      <c r="I1941" s="498" t="s">
        <v>4858</v>
      </c>
      <c r="J1941" s="498" t="s">
        <v>700</v>
      </c>
      <c r="K1941" s="477">
        <v>1</v>
      </c>
      <c r="L1941" s="477">
        <v>2</v>
      </c>
      <c r="M1941" s="555">
        <v>13800</v>
      </c>
      <c r="N1941" s="477">
        <v>2</v>
      </c>
      <c r="O1941" s="556">
        <v>6</v>
      </c>
      <c r="P1941" s="557">
        <v>54000</v>
      </c>
    </row>
    <row r="1942" spans="1:16" ht="22.5" x14ac:dyDescent="0.2">
      <c r="A1942" s="552" t="s">
        <v>4851</v>
      </c>
      <c r="B1942" s="498" t="s">
        <v>3136</v>
      </c>
      <c r="C1942" s="498" t="s">
        <v>111</v>
      </c>
      <c r="D1942" s="553" t="s">
        <v>5046</v>
      </c>
      <c r="E1942" s="554">
        <v>9500</v>
      </c>
      <c r="F1942" s="498" t="s">
        <v>5047</v>
      </c>
      <c r="G1942" s="553" t="s">
        <v>5048</v>
      </c>
      <c r="H1942" s="519" t="s">
        <v>3134</v>
      </c>
      <c r="I1942" s="498" t="s">
        <v>4858</v>
      </c>
      <c r="J1942" s="498" t="s">
        <v>700</v>
      </c>
      <c r="K1942" s="477">
        <v>4</v>
      </c>
      <c r="L1942" s="477">
        <v>10</v>
      </c>
      <c r="M1942" s="555">
        <v>105721.17</v>
      </c>
      <c r="N1942" s="477"/>
      <c r="O1942" s="556"/>
      <c r="P1942" s="557"/>
    </row>
    <row r="1943" spans="1:16" ht="22.5" x14ac:dyDescent="0.2">
      <c r="A1943" s="552" t="s">
        <v>4851</v>
      </c>
      <c r="B1943" s="498" t="s">
        <v>3136</v>
      </c>
      <c r="C1943" s="498" t="s">
        <v>111</v>
      </c>
      <c r="D1943" s="553" t="s">
        <v>5049</v>
      </c>
      <c r="E1943" s="554">
        <v>3000</v>
      </c>
      <c r="F1943" s="498" t="s">
        <v>5050</v>
      </c>
      <c r="G1943" s="553" t="s">
        <v>5051</v>
      </c>
      <c r="H1943" s="519" t="s">
        <v>1078</v>
      </c>
      <c r="I1943" s="498" t="s">
        <v>748</v>
      </c>
      <c r="J1943" s="498" t="s">
        <v>3191</v>
      </c>
      <c r="K1943" s="477">
        <v>4</v>
      </c>
      <c r="L1943" s="477">
        <v>12</v>
      </c>
      <c r="M1943" s="555">
        <v>36000</v>
      </c>
      <c r="N1943" s="477">
        <v>2</v>
      </c>
      <c r="O1943" s="556">
        <v>6</v>
      </c>
      <c r="P1943" s="557">
        <v>18000</v>
      </c>
    </row>
    <row r="1944" spans="1:16" ht="22.5" x14ac:dyDescent="0.2">
      <c r="A1944" s="552" t="s">
        <v>4851</v>
      </c>
      <c r="B1944" s="498" t="s">
        <v>3136</v>
      </c>
      <c r="C1944" s="498" t="s">
        <v>111</v>
      </c>
      <c r="D1944" s="553" t="s">
        <v>5052</v>
      </c>
      <c r="E1944" s="554">
        <v>12000</v>
      </c>
      <c r="F1944" s="498" t="s">
        <v>5053</v>
      </c>
      <c r="G1944" s="553" t="s">
        <v>5054</v>
      </c>
      <c r="H1944" s="519" t="s">
        <v>5055</v>
      </c>
      <c r="I1944" s="498" t="s">
        <v>4858</v>
      </c>
      <c r="J1944" s="498" t="s">
        <v>700</v>
      </c>
      <c r="K1944" s="477">
        <v>2</v>
      </c>
      <c r="L1944" s="477">
        <v>1</v>
      </c>
      <c r="M1944" s="555">
        <v>22016.67</v>
      </c>
      <c r="N1944" s="477"/>
      <c r="O1944" s="556"/>
      <c r="P1944" s="557"/>
    </row>
    <row r="1945" spans="1:16" ht="22.5" x14ac:dyDescent="0.2">
      <c r="A1945" s="552" t="s">
        <v>4851</v>
      </c>
      <c r="B1945" s="498" t="s">
        <v>3136</v>
      </c>
      <c r="C1945" s="498" t="s">
        <v>111</v>
      </c>
      <c r="D1945" s="553" t="s">
        <v>4855</v>
      </c>
      <c r="E1945" s="554">
        <v>10000</v>
      </c>
      <c r="F1945" s="498" t="s">
        <v>5056</v>
      </c>
      <c r="G1945" s="553" t="s">
        <v>5057</v>
      </c>
      <c r="H1945" s="519" t="s">
        <v>757</v>
      </c>
      <c r="I1945" s="498" t="s">
        <v>4858</v>
      </c>
      <c r="J1945" s="498" t="s">
        <v>700</v>
      </c>
      <c r="K1945" s="477">
        <v>1</v>
      </c>
      <c r="L1945" s="477">
        <v>11</v>
      </c>
      <c r="M1945" s="555">
        <v>106333.33</v>
      </c>
      <c r="N1945" s="477">
        <v>1</v>
      </c>
      <c r="O1945" s="556">
        <v>6</v>
      </c>
      <c r="P1945" s="557">
        <v>60000</v>
      </c>
    </row>
    <row r="1946" spans="1:16" x14ac:dyDescent="0.2">
      <c r="A1946" s="552" t="s">
        <v>4851</v>
      </c>
      <c r="B1946" s="498" t="s">
        <v>3136</v>
      </c>
      <c r="C1946" s="498" t="s">
        <v>111</v>
      </c>
      <c r="D1946" s="553" t="s">
        <v>5058</v>
      </c>
      <c r="E1946" s="554">
        <v>15600</v>
      </c>
      <c r="F1946" s="498" t="s">
        <v>5059</v>
      </c>
      <c r="G1946" s="553" t="s">
        <v>5060</v>
      </c>
      <c r="H1946" s="519" t="s">
        <v>712</v>
      </c>
      <c r="I1946" s="498" t="s">
        <v>4858</v>
      </c>
      <c r="J1946" s="498" t="s">
        <v>700</v>
      </c>
      <c r="K1946" s="477">
        <v>1</v>
      </c>
      <c r="L1946" s="477">
        <v>12</v>
      </c>
      <c r="M1946" s="555">
        <v>187200</v>
      </c>
      <c r="N1946" s="477">
        <v>1</v>
      </c>
      <c r="O1946" s="556">
        <v>6</v>
      </c>
      <c r="P1946" s="557">
        <v>92040</v>
      </c>
    </row>
    <row r="1947" spans="1:16" x14ac:dyDescent="0.2">
      <c r="A1947" s="552" t="s">
        <v>4851</v>
      </c>
      <c r="B1947" s="498" t="s">
        <v>3136</v>
      </c>
      <c r="C1947" s="498" t="s">
        <v>111</v>
      </c>
      <c r="D1947" s="553" t="s">
        <v>3429</v>
      </c>
      <c r="E1947" s="554">
        <v>2000</v>
      </c>
      <c r="F1947" s="498" t="s">
        <v>5061</v>
      </c>
      <c r="G1947" s="553" t="s">
        <v>5062</v>
      </c>
      <c r="H1947" s="519" t="s">
        <v>2553</v>
      </c>
      <c r="I1947" s="498" t="s">
        <v>748</v>
      </c>
      <c r="J1947" s="498" t="s">
        <v>3191</v>
      </c>
      <c r="K1947" s="477">
        <v>4</v>
      </c>
      <c r="L1947" s="477">
        <v>12</v>
      </c>
      <c r="M1947" s="555">
        <v>23997.64</v>
      </c>
      <c r="N1947" s="477">
        <v>2</v>
      </c>
      <c r="O1947" s="556">
        <v>6</v>
      </c>
      <c r="P1947" s="557">
        <v>12000</v>
      </c>
    </row>
    <row r="1948" spans="1:16" x14ac:dyDescent="0.2">
      <c r="A1948" s="552" t="s">
        <v>4851</v>
      </c>
      <c r="B1948" s="498" t="s">
        <v>3136</v>
      </c>
      <c r="C1948" s="498" t="s">
        <v>111</v>
      </c>
      <c r="D1948" s="553" t="s">
        <v>3826</v>
      </c>
      <c r="E1948" s="554">
        <v>2000</v>
      </c>
      <c r="F1948" s="498" t="s">
        <v>5063</v>
      </c>
      <c r="G1948" s="553" t="s">
        <v>5064</v>
      </c>
      <c r="H1948" s="519" t="s">
        <v>5065</v>
      </c>
      <c r="I1948" s="498" t="s">
        <v>726</v>
      </c>
      <c r="J1948" s="498" t="s">
        <v>4854</v>
      </c>
      <c r="K1948" s="477">
        <v>4</v>
      </c>
      <c r="L1948" s="477">
        <v>12</v>
      </c>
      <c r="M1948" s="555">
        <v>23999.86</v>
      </c>
      <c r="N1948" s="477">
        <v>2</v>
      </c>
      <c r="O1948" s="556">
        <v>6</v>
      </c>
      <c r="P1948" s="557">
        <v>12000</v>
      </c>
    </row>
    <row r="1949" spans="1:16" ht="67.5" x14ac:dyDescent="0.2">
      <c r="A1949" s="552" t="s">
        <v>4851</v>
      </c>
      <c r="B1949" s="498" t="s">
        <v>3136</v>
      </c>
      <c r="C1949" s="498" t="s">
        <v>111</v>
      </c>
      <c r="D1949" s="553" t="s">
        <v>5066</v>
      </c>
      <c r="E1949" s="554">
        <v>9000</v>
      </c>
      <c r="F1949" s="498" t="s">
        <v>5067</v>
      </c>
      <c r="G1949" s="553" t="s">
        <v>5068</v>
      </c>
      <c r="H1949" s="519" t="s">
        <v>3134</v>
      </c>
      <c r="I1949" s="498" t="s">
        <v>4858</v>
      </c>
      <c r="J1949" s="498" t="s">
        <v>700</v>
      </c>
      <c r="K1949" s="477">
        <v>1</v>
      </c>
      <c r="L1949" s="477">
        <v>2</v>
      </c>
      <c r="M1949" s="555">
        <v>13800</v>
      </c>
      <c r="N1949" s="477">
        <v>2</v>
      </c>
      <c r="O1949" s="556">
        <v>6</v>
      </c>
      <c r="P1949" s="557">
        <v>54000</v>
      </c>
    </row>
    <row r="1950" spans="1:16" ht="56.25" x14ac:dyDescent="0.2">
      <c r="A1950" s="552" t="s">
        <v>4851</v>
      </c>
      <c r="B1950" s="498" t="s">
        <v>3136</v>
      </c>
      <c r="C1950" s="498" t="s">
        <v>111</v>
      </c>
      <c r="D1950" s="553" t="s">
        <v>5069</v>
      </c>
      <c r="E1950" s="554">
        <v>9000</v>
      </c>
      <c r="F1950" s="498" t="s">
        <v>5070</v>
      </c>
      <c r="G1950" s="553" t="s">
        <v>5071</v>
      </c>
      <c r="H1950" s="519" t="s">
        <v>3134</v>
      </c>
      <c r="I1950" s="498" t="s">
        <v>4858</v>
      </c>
      <c r="J1950" s="498" t="s">
        <v>700</v>
      </c>
      <c r="K1950" s="477">
        <v>4</v>
      </c>
      <c r="L1950" s="477">
        <v>12</v>
      </c>
      <c r="M1950" s="555">
        <v>108000</v>
      </c>
      <c r="N1950" s="477">
        <v>2</v>
      </c>
      <c r="O1950" s="556">
        <v>6</v>
      </c>
      <c r="P1950" s="557">
        <v>53968.75</v>
      </c>
    </row>
    <row r="1951" spans="1:16" ht="22.5" x14ac:dyDescent="0.2">
      <c r="A1951" s="552" t="s">
        <v>4851</v>
      </c>
      <c r="B1951" s="498" t="s">
        <v>3136</v>
      </c>
      <c r="C1951" s="498" t="s">
        <v>111</v>
      </c>
      <c r="D1951" s="553" t="s">
        <v>4071</v>
      </c>
      <c r="E1951" s="554">
        <v>2800</v>
      </c>
      <c r="F1951" s="498" t="s">
        <v>5072</v>
      </c>
      <c r="G1951" s="553" t="s">
        <v>5073</v>
      </c>
      <c r="H1951" s="519" t="s">
        <v>5074</v>
      </c>
      <c r="I1951" s="498" t="s">
        <v>748</v>
      </c>
      <c r="J1951" s="498" t="s">
        <v>3191</v>
      </c>
      <c r="K1951" s="477">
        <v>4</v>
      </c>
      <c r="L1951" s="477">
        <v>12</v>
      </c>
      <c r="M1951" s="555">
        <v>33600</v>
      </c>
      <c r="N1951" s="477">
        <v>2</v>
      </c>
      <c r="O1951" s="556">
        <v>6</v>
      </c>
      <c r="P1951" s="557">
        <v>16800</v>
      </c>
    </row>
    <row r="1952" spans="1:16" ht="22.5" x14ac:dyDescent="0.2">
      <c r="A1952" s="552" t="s">
        <v>4851</v>
      </c>
      <c r="B1952" s="498" t="s">
        <v>3136</v>
      </c>
      <c r="C1952" s="498" t="s">
        <v>111</v>
      </c>
      <c r="D1952" s="553" t="s">
        <v>5075</v>
      </c>
      <c r="E1952" s="554">
        <v>4000</v>
      </c>
      <c r="F1952" s="498" t="s">
        <v>5076</v>
      </c>
      <c r="G1952" s="553" t="s">
        <v>5077</v>
      </c>
      <c r="H1952" s="519" t="s">
        <v>5078</v>
      </c>
      <c r="I1952" s="498" t="s">
        <v>4858</v>
      </c>
      <c r="J1952" s="498" t="s">
        <v>700</v>
      </c>
      <c r="K1952" s="477">
        <v>4</v>
      </c>
      <c r="L1952" s="477">
        <v>12</v>
      </c>
      <c r="M1952" s="555">
        <v>47980.83</v>
      </c>
      <c r="N1952" s="477">
        <v>2</v>
      </c>
      <c r="O1952" s="556">
        <v>6</v>
      </c>
      <c r="P1952" s="557">
        <v>23992.22</v>
      </c>
    </row>
    <row r="1953" spans="1:16" ht="22.5" x14ac:dyDescent="0.2">
      <c r="A1953" s="552" t="s">
        <v>4851</v>
      </c>
      <c r="B1953" s="498" t="s">
        <v>3136</v>
      </c>
      <c r="C1953" s="498" t="s">
        <v>111</v>
      </c>
      <c r="D1953" s="553" t="s">
        <v>5079</v>
      </c>
      <c r="E1953" s="554">
        <v>2500</v>
      </c>
      <c r="F1953" s="498" t="s">
        <v>5080</v>
      </c>
      <c r="G1953" s="553" t="s">
        <v>5081</v>
      </c>
      <c r="H1953" s="519" t="s">
        <v>5082</v>
      </c>
      <c r="I1953" s="498" t="s">
        <v>748</v>
      </c>
      <c r="J1953" s="498" t="s">
        <v>3191</v>
      </c>
      <c r="K1953" s="477">
        <v>4</v>
      </c>
      <c r="L1953" s="477">
        <v>12</v>
      </c>
      <c r="M1953" s="555">
        <v>29973.259999999995</v>
      </c>
      <c r="N1953" s="477">
        <v>2</v>
      </c>
      <c r="O1953" s="556">
        <v>6</v>
      </c>
      <c r="P1953" s="557">
        <v>15000</v>
      </c>
    </row>
    <row r="1954" spans="1:16" ht="22.5" x14ac:dyDescent="0.2">
      <c r="A1954" s="552" t="s">
        <v>4851</v>
      </c>
      <c r="B1954" s="498" t="s">
        <v>3136</v>
      </c>
      <c r="C1954" s="498" t="s">
        <v>111</v>
      </c>
      <c r="D1954" s="553" t="s">
        <v>3826</v>
      </c>
      <c r="E1954" s="554">
        <v>2000</v>
      </c>
      <c r="F1954" s="498" t="s">
        <v>5083</v>
      </c>
      <c r="G1954" s="553" t="s">
        <v>5084</v>
      </c>
      <c r="H1954" s="519" t="s">
        <v>1416</v>
      </c>
      <c r="I1954" s="498" t="s">
        <v>1416</v>
      </c>
      <c r="J1954" s="498" t="s">
        <v>4854</v>
      </c>
      <c r="K1954" s="477">
        <v>4</v>
      </c>
      <c r="L1954" s="477">
        <v>12</v>
      </c>
      <c r="M1954" s="555">
        <v>23725</v>
      </c>
      <c r="N1954" s="477">
        <v>2</v>
      </c>
      <c r="O1954" s="556">
        <v>6</v>
      </c>
      <c r="P1954" s="557">
        <v>11933.33</v>
      </c>
    </row>
    <row r="1955" spans="1:16" ht="22.5" x14ac:dyDescent="0.2">
      <c r="A1955" s="552" t="s">
        <v>4851</v>
      </c>
      <c r="B1955" s="498" t="s">
        <v>3136</v>
      </c>
      <c r="C1955" s="498" t="s">
        <v>111</v>
      </c>
      <c r="D1955" s="553" t="s">
        <v>3550</v>
      </c>
      <c r="E1955" s="554">
        <v>2500</v>
      </c>
      <c r="F1955" s="498" t="s">
        <v>5085</v>
      </c>
      <c r="G1955" s="553" t="s">
        <v>5086</v>
      </c>
      <c r="H1955" s="519" t="s">
        <v>3538</v>
      </c>
      <c r="I1955" s="498" t="s">
        <v>4898</v>
      </c>
      <c r="J1955" s="498" t="s">
        <v>4854</v>
      </c>
      <c r="K1955" s="477">
        <v>4</v>
      </c>
      <c r="L1955" s="477">
        <v>12</v>
      </c>
      <c r="M1955" s="555">
        <v>29998.78</v>
      </c>
      <c r="N1955" s="477">
        <v>2</v>
      </c>
      <c r="O1955" s="556">
        <v>6</v>
      </c>
      <c r="P1955" s="557">
        <v>15000</v>
      </c>
    </row>
    <row r="1956" spans="1:16" ht="33.75" x14ac:dyDescent="0.2">
      <c r="A1956" s="552" t="s">
        <v>4851</v>
      </c>
      <c r="B1956" s="498" t="s">
        <v>3136</v>
      </c>
      <c r="C1956" s="498" t="s">
        <v>111</v>
      </c>
      <c r="D1956" s="553" t="s">
        <v>4984</v>
      </c>
      <c r="E1956" s="554">
        <v>10000</v>
      </c>
      <c r="F1956" s="498" t="s">
        <v>5087</v>
      </c>
      <c r="G1956" s="553" t="s">
        <v>5088</v>
      </c>
      <c r="H1956" s="519" t="s">
        <v>712</v>
      </c>
      <c r="I1956" s="498" t="s">
        <v>4858</v>
      </c>
      <c r="J1956" s="498" t="s">
        <v>700</v>
      </c>
      <c r="K1956" s="477"/>
      <c r="L1956" s="477"/>
      <c r="M1956" s="555"/>
      <c r="N1956" s="477">
        <v>2</v>
      </c>
      <c r="O1956" s="556">
        <v>3</v>
      </c>
      <c r="P1956" s="557">
        <v>22849.68</v>
      </c>
    </row>
    <row r="1957" spans="1:16" ht="22.5" x14ac:dyDescent="0.2">
      <c r="A1957" s="552" t="s">
        <v>4851</v>
      </c>
      <c r="B1957" s="498" t="s">
        <v>3136</v>
      </c>
      <c r="C1957" s="498" t="s">
        <v>111</v>
      </c>
      <c r="D1957" s="553" t="s">
        <v>5031</v>
      </c>
      <c r="E1957" s="554">
        <v>6000</v>
      </c>
      <c r="F1957" s="498" t="s">
        <v>5089</v>
      </c>
      <c r="G1957" s="553" t="s">
        <v>5090</v>
      </c>
      <c r="H1957" s="519" t="s">
        <v>3134</v>
      </c>
      <c r="I1957" s="498" t="s">
        <v>4858</v>
      </c>
      <c r="J1957" s="498" t="s">
        <v>700</v>
      </c>
      <c r="K1957" s="477">
        <v>4</v>
      </c>
      <c r="L1957" s="477">
        <v>12</v>
      </c>
      <c r="M1957" s="555">
        <v>71930.83</v>
      </c>
      <c r="N1957" s="477">
        <v>2</v>
      </c>
      <c r="O1957" s="556">
        <v>6</v>
      </c>
      <c r="P1957" s="557">
        <v>35932.080000000002</v>
      </c>
    </row>
    <row r="1958" spans="1:16" ht="22.5" x14ac:dyDescent="0.2">
      <c r="A1958" s="552" t="s">
        <v>4851</v>
      </c>
      <c r="B1958" s="498" t="s">
        <v>3136</v>
      </c>
      <c r="C1958" s="498" t="s">
        <v>111</v>
      </c>
      <c r="D1958" s="553" t="s">
        <v>5091</v>
      </c>
      <c r="E1958" s="554">
        <v>10000</v>
      </c>
      <c r="F1958" s="498" t="s">
        <v>5092</v>
      </c>
      <c r="G1958" s="553" t="s">
        <v>5093</v>
      </c>
      <c r="H1958" s="519" t="s">
        <v>5094</v>
      </c>
      <c r="I1958" s="498" t="s">
        <v>4858</v>
      </c>
      <c r="J1958" s="498" t="s">
        <v>700</v>
      </c>
      <c r="K1958" s="477">
        <v>1</v>
      </c>
      <c r="L1958" s="477">
        <v>2</v>
      </c>
      <c r="M1958" s="555">
        <v>16666.669999999998</v>
      </c>
      <c r="N1958" s="477">
        <v>2</v>
      </c>
      <c r="O1958" s="556">
        <v>6</v>
      </c>
      <c r="P1958" s="557">
        <v>60000</v>
      </c>
    </row>
    <row r="1959" spans="1:16" ht="33.75" x14ac:dyDescent="0.2">
      <c r="A1959" s="552" t="s">
        <v>4851</v>
      </c>
      <c r="B1959" s="498" t="s">
        <v>3136</v>
      </c>
      <c r="C1959" s="498" t="s">
        <v>111</v>
      </c>
      <c r="D1959" s="553" t="s">
        <v>4483</v>
      </c>
      <c r="E1959" s="554">
        <v>15000</v>
      </c>
      <c r="F1959" s="498" t="s">
        <v>5095</v>
      </c>
      <c r="G1959" s="553" t="s">
        <v>5096</v>
      </c>
      <c r="H1959" s="519" t="s">
        <v>2622</v>
      </c>
      <c r="I1959" s="498" t="s">
        <v>4858</v>
      </c>
      <c r="J1959" s="498" t="s">
        <v>700</v>
      </c>
      <c r="K1959" s="477">
        <v>1</v>
      </c>
      <c r="L1959" s="477">
        <v>10</v>
      </c>
      <c r="M1959" s="555">
        <v>143000</v>
      </c>
      <c r="N1959" s="477">
        <v>1</v>
      </c>
      <c r="O1959" s="556">
        <v>3</v>
      </c>
      <c r="P1959" s="557">
        <v>36000</v>
      </c>
    </row>
    <row r="1960" spans="1:16" ht="45" x14ac:dyDescent="0.2">
      <c r="A1960" s="552" t="s">
        <v>4851</v>
      </c>
      <c r="B1960" s="498" t="s">
        <v>3136</v>
      </c>
      <c r="C1960" s="498" t="s">
        <v>111</v>
      </c>
      <c r="D1960" s="553" t="s">
        <v>5097</v>
      </c>
      <c r="E1960" s="554">
        <v>7000</v>
      </c>
      <c r="F1960" s="498" t="s">
        <v>5098</v>
      </c>
      <c r="G1960" s="553" t="s">
        <v>5099</v>
      </c>
      <c r="H1960" s="519" t="s">
        <v>3134</v>
      </c>
      <c r="I1960" s="498" t="s">
        <v>4858</v>
      </c>
      <c r="J1960" s="498" t="s">
        <v>700</v>
      </c>
      <c r="K1960" s="477">
        <v>4</v>
      </c>
      <c r="L1960" s="477">
        <v>12</v>
      </c>
      <c r="M1960" s="555">
        <v>83989.79</v>
      </c>
      <c r="N1960" s="477">
        <v>1</v>
      </c>
      <c r="O1960" s="556">
        <v>2</v>
      </c>
      <c r="P1960" s="557">
        <v>14000</v>
      </c>
    </row>
    <row r="1961" spans="1:16" ht="22.5" x14ac:dyDescent="0.2">
      <c r="A1961" s="552" t="s">
        <v>4851</v>
      </c>
      <c r="B1961" s="498" t="s">
        <v>3136</v>
      </c>
      <c r="C1961" s="498" t="s">
        <v>111</v>
      </c>
      <c r="D1961" s="553" t="s">
        <v>5100</v>
      </c>
      <c r="E1961" s="554">
        <v>7000</v>
      </c>
      <c r="F1961" s="498" t="s">
        <v>5101</v>
      </c>
      <c r="G1961" s="553" t="s">
        <v>5102</v>
      </c>
      <c r="H1961" s="519" t="s">
        <v>857</v>
      </c>
      <c r="I1961" s="498" t="s">
        <v>4858</v>
      </c>
      <c r="J1961" s="498" t="s">
        <v>700</v>
      </c>
      <c r="K1961" s="477">
        <v>4</v>
      </c>
      <c r="L1961" s="477">
        <v>12</v>
      </c>
      <c r="M1961" s="555">
        <v>83703.960000000006</v>
      </c>
      <c r="N1961" s="477">
        <v>2</v>
      </c>
      <c r="O1961" s="556">
        <v>6</v>
      </c>
      <c r="P1961" s="557">
        <v>41837.15</v>
      </c>
    </row>
    <row r="1962" spans="1:16" x14ac:dyDescent="0.2">
      <c r="A1962" s="552" t="s">
        <v>4851</v>
      </c>
      <c r="B1962" s="498" t="s">
        <v>3136</v>
      </c>
      <c r="C1962" s="498" t="s">
        <v>111</v>
      </c>
      <c r="D1962" s="553" t="s">
        <v>3826</v>
      </c>
      <c r="E1962" s="554">
        <v>2000</v>
      </c>
      <c r="F1962" s="498" t="s">
        <v>5103</v>
      </c>
      <c r="G1962" s="553" t="s">
        <v>5104</v>
      </c>
      <c r="H1962" s="519" t="s">
        <v>5105</v>
      </c>
      <c r="I1962" s="553" t="s">
        <v>5106</v>
      </c>
      <c r="J1962" s="498" t="s">
        <v>4854</v>
      </c>
      <c r="K1962" s="477">
        <v>4</v>
      </c>
      <c r="L1962" s="477">
        <v>12</v>
      </c>
      <c r="M1962" s="555">
        <v>24000</v>
      </c>
      <c r="N1962" s="477">
        <v>2</v>
      </c>
      <c r="O1962" s="556">
        <v>6</v>
      </c>
      <c r="P1962" s="557">
        <v>12000</v>
      </c>
    </row>
    <row r="1963" spans="1:16" ht="56.25" x14ac:dyDescent="0.2">
      <c r="A1963" s="552" t="s">
        <v>4851</v>
      </c>
      <c r="B1963" s="498" t="s">
        <v>3136</v>
      </c>
      <c r="C1963" s="498" t="s">
        <v>111</v>
      </c>
      <c r="D1963" s="553" t="s">
        <v>5107</v>
      </c>
      <c r="E1963" s="554">
        <v>9000</v>
      </c>
      <c r="F1963" s="498" t="s">
        <v>5108</v>
      </c>
      <c r="G1963" s="553" t="s">
        <v>5109</v>
      </c>
      <c r="H1963" s="519" t="s">
        <v>4892</v>
      </c>
      <c r="I1963" s="498" t="s">
        <v>4858</v>
      </c>
      <c r="J1963" s="498" t="s">
        <v>700</v>
      </c>
      <c r="K1963" s="477">
        <v>1</v>
      </c>
      <c r="L1963" s="477">
        <v>2</v>
      </c>
      <c r="M1963" s="555">
        <v>13763.75</v>
      </c>
      <c r="N1963" s="477">
        <v>2</v>
      </c>
      <c r="O1963" s="556">
        <v>6</v>
      </c>
      <c r="P1963" s="557">
        <v>53855.62</v>
      </c>
    </row>
    <row r="1964" spans="1:16" x14ac:dyDescent="0.2">
      <c r="A1964" s="552" t="s">
        <v>4851</v>
      </c>
      <c r="B1964" s="498" t="s">
        <v>3136</v>
      </c>
      <c r="C1964" s="498" t="s">
        <v>111</v>
      </c>
      <c r="D1964" s="553" t="s">
        <v>5110</v>
      </c>
      <c r="E1964" s="554">
        <v>7000</v>
      </c>
      <c r="F1964" s="498" t="s">
        <v>5111</v>
      </c>
      <c r="G1964" s="553" t="s">
        <v>5112</v>
      </c>
      <c r="H1964" s="519" t="s">
        <v>3134</v>
      </c>
      <c r="I1964" s="498" t="s">
        <v>4858</v>
      </c>
      <c r="J1964" s="498" t="s">
        <v>700</v>
      </c>
      <c r="K1964" s="477">
        <v>4</v>
      </c>
      <c r="L1964" s="477">
        <v>12</v>
      </c>
      <c r="M1964" s="555">
        <v>83973.75</v>
      </c>
      <c r="N1964" s="477">
        <v>2</v>
      </c>
      <c r="O1964" s="556">
        <v>6</v>
      </c>
      <c r="P1964" s="557">
        <v>41741.39</v>
      </c>
    </row>
    <row r="1965" spans="1:16" ht="33.75" x14ac:dyDescent="0.2">
      <c r="A1965" s="552" t="s">
        <v>4851</v>
      </c>
      <c r="B1965" s="498" t="s">
        <v>3136</v>
      </c>
      <c r="C1965" s="498" t="s">
        <v>111</v>
      </c>
      <c r="D1965" s="553" t="s">
        <v>4921</v>
      </c>
      <c r="E1965" s="554">
        <v>4000</v>
      </c>
      <c r="F1965" s="498" t="s">
        <v>5113</v>
      </c>
      <c r="G1965" s="553" t="s">
        <v>5114</v>
      </c>
      <c r="H1965" s="519" t="s">
        <v>5115</v>
      </c>
      <c r="I1965" s="498" t="s">
        <v>4858</v>
      </c>
      <c r="J1965" s="498" t="s">
        <v>700</v>
      </c>
      <c r="K1965" s="477">
        <v>4</v>
      </c>
      <c r="L1965" s="477">
        <v>12</v>
      </c>
      <c r="M1965" s="555">
        <v>47865.56</v>
      </c>
      <c r="N1965" s="477">
        <v>2</v>
      </c>
      <c r="O1965" s="556">
        <v>6</v>
      </c>
      <c r="P1965" s="557">
        <v>24000</v>
      </c>
    </row>
    <row r="1966" spans="1:16" ht="22.5" x14ac:dyDescent="0.2">
      <c r="A1966" s="552" t="s">
        <v>4851</v>
      </c>
      <c r="B1966" s="498" t="s">
        <v>3136</v>
      </c>
      <c r="C1966" s="498" t="s">
        <v>111</v>
      </c>
      <c r="D1966" s="553" t="s">
        <v>3273</v>
      </c>
      <c r="E1966" s="554">
        <v>10000</v>
      </c>
      <c r="F1966" s="498" t="s">
        <v>5116</v>
      </c>
      <c r="G1966" s="553" t="s">
        <v>5117</v>
      </c>
      <c r="H1966" s="519" t="s">
        <v>769</v>
      </c>
      <c r="I1966" s="498" t="s">
        <v>4858</v>
      </c>
      <c r="J1966" s="498" t="s">
        <v>700</v>
      </c>
      <c r="K1966" s="477">
        <v>4</v>
      </c>
      <c r="L1966" s="477">
        <v>12</v>
      </c>
      <c r="M1966" s="555">
        <v>119584.03</v>
      </c>
      <c r="N1966" s="477">
        <v>2</v>
      </c>
      <c r="O1966" s="556">
        <v>6</v>
      </c>
      <c r="P1966" s="557">
        <v>59930.55</v>
      </c>
    </row>
    <row r="1967" spans="1:16" ht="67.5" x14ac:dyDescent="0.2">
      <c r="A1967" s="552" t="s">
        <v>4851</v>
      </c>
      <c r="B1967" s="498" t="s">
        <v>3136</v>
      </c>
      <c r="C1967" s="498" t="s">
        <v>111</v>
      </c>
      <c r="D1967" s="553" t="s">
        <v>5118</v>
      </c>
      <c r="E1967" s="554">
        <v>9000</v>
      </c>
      <c r="F1967" s="498" t="s">
        <v>5119</v>
      </c>
      <c r="G1967" s="553" t="s">
        <v>5120</v>
      </c>
      <c r="H1967" s="519" t="s">
        <v>3134</v>
      </c>
      <c r="I1967" s="498" t="s">
        <v>4858</v>
      </c>
      <c r="J1967" s="498" t="s">
        <v>700</v>
      </c>
      <c r="K1967" s="477">
        <v>1</v>
      </c>
      <c r="L1967" s="477">
        <v>2</v>
      </c>
      <c r="M1967" s="555">
        <v>13800</v>
      </c>
      <c r="N1967" s="477">
        <v>2</v>
      </c>
      <c r="O1967" s="556">
        <v>6</v>
      </c>
      <c r="P1967" s="557">
        <v>53986.25</v>
      </c>
    </row>
    <row r="1968" spans="1:16" ht="33.75" x14ac:dyDescent="0.2">
      <c r="A1968" s="552" t="s">
        <v>4851</v>
      </c>
      <c r="B1968" s="498" t="s">
        <v>3136</v>
      </c>
      <c r="C1968" s="498" t="s">
        <v>111</v>
      </c>
      <c r="D1968" s="553" t="s">
        <v>5121</v>
      </c>
      <c r="E1968" s="554">
        <v>8500</v>
      </c>
      <c r="F1968" s="498" t="s">
        <v>5122</v>
      </c>
      <c r="G1968" s="553" t="s">
        <v>5123</v>
      </c>
      <c r="H1968" s="519" t="s">
        <v>5124</v>
      </c>
      <c r="I1968" s="498" t="s">
        <v>4858</v>
      </c>
      <c r="J1968" s="498" t="s">
        <v>700</v>
      </c>
      <c r="K1968" s="477">
        <v>1</v>
      </c>
      <c r="L1968" s="477">
        <v>2</v>
      </c>
      <c r="M1968" s="555">
        <v>13883.33</v>
      </c>
      <c r="N1968" s="477">
        <v>2</v>
      </c>
      <c r="O1968" s="556">
        <v>6</v>
      </c>
      <c r="P1968" s="557">
        <v>50996.46</v>
      </c>
    </row>
    <row r="1969" spans="1:16" x14ac:dyDescent="0.2">
      <c r="A1969" s="552" t="s">
        <v>4851</v>
      </c>
      <c r="B1969" s="498" t="s">
        <v>3136</v>
      </c>
      <c r="C1969" s="498" t="s">
        <v>111</v>
      </c>
      <c r="D1969" s="553" t="s">
        <v>5009</v>
      </c>
      <c r="E1969" s="554">
        <v>5000</v>
      </c>
      <c r="F1969" s="498" t="s">
        <v>5125</v>
      </c>
      <c r="G1969" s="553" t="s">
        <v>5126</v>
      </c>
      <c r="H1969" s="519" t="s">
        <v>5127</v>
      </c>
      <c r="I1969" s="498" t="s">
        <v>4858</v>
      </c>
      <c r="J1969" s="498" t="s">
        <v>700</v>
      </c>
      <c r="K1969" s="477">
        <v>4</v>
      </c>
      <c r="L1969" s="477">
        <v>12</v>
      </c>
      <c r="M1969" s="555">
        <v>59929.509999999995</v>
      </c>
      <c r="N1969" s="477">
        <v>2</v>
      </c>
      <c r="O1969" s="556">
        <v>6</v>
      </c>
      <c r="P1969" s="557">
        <v>29998.260000000002</v>
      </c>
    </row>
    <row r="1970" spans="1:16" ht="22.5" x14ac:dyDescent="0.2">
      <c r="A1970" s="552" t="s">
        <v>4851</v>
      </c>
      <c r="B1970" s="498" t="s">
        <v>3136</v>
      </c>
      <c r="C1970" s="498" t="s">
        <v>111</v>
      </c>
      <c r="D1970" s="553" t="s">
        <v>5128</v>
      </c>
      <c r="E1970" s="554">
        <v>9500</v>
      </c>
      <c r="F1970" s="498" t="s">
        <v>5129</v>
      </c>
      <c r="G1970" s="553" t="s">
        <v>5130</v>
      </c>
      <c r="H1970" s="519" t="s">
        <v>703</v>
      </c>
      <c r="I1970" s="498" t="s">
        <v>4858</v>
      </c>
      <c r="J1970" s="498" t="s">
        <v>700</v>
      </c>
      <c r="K1970" s="477"/>
      <c r="L1970" s="477"/>
      <c r="M1970" s="555"/>
      <c r="N1970" s="477">
        <v>2</v>
      </c>
      <c r="O1970" s="556">
        <v>6</v>
      </c>
      <c r="P1970" s="557">
        <v>61344.93</v>
      </c>
    </row>
    <row r="1971" spans="1:16" ht="22.5" x14ac:dyDescent="0.2">
      <c r="A1971" s="552" t="s">
        <v>4851</v>
      </c>
      <c r="B1971" s="498" t="s">
        <v>3136</v>
      </c>
      <c r="C1971" s="498" t="s">
        <v>111</v>
      </c>
      <c r="D1971" s="553" t="s">
        <v>5131</v>
      </c>
      <c r="E1971" s="554">
        <v>6000</v>
      </c>
      <c r="F1971" s="498" t="s">
        <v>5132</v>
      </c>
      <c r="G1971" s="553" t="s">
        <v>5133</v>
      </c>
      <c r="H1971" s="519" t="s">
        <v>3252</v>
      </c>
      <c r="I1971" s="498" t="s">
        <v>4858</v>
      </c>
      <c r="J1971" s="498" t="s">
        <v>700</v>
      </c>
      <c r="K1971" s="477">
        <v>4</v>
      </c>
      <c r="L1971" s="477">
        <v>12</v>
      </c>
      <c r="M1971" s="555">
        <v>71327.490000000005</v>
      </c>
      <c r="N1971" s="477">
        <v>1</v>
      </c>
      <c r="O1971" s="556">
        <v>2</v>
      </c>
      <c r="P1971" s="557">
        <v>7180</v>
      </c>
    </row>
    <row r="1972" spans="1:16" ht="22.5" x14ac:dyDescent="0.2">
      <c r="A1972" s="552" t="s">
        <v>4851</v>
      </c>
      <c r="B1972" s="498" t="s">
        <v>3136</v>
      </c>
      <c r="C1972" s="498" t="s">
        <v>111</v>
      </c>
      <c r="D1972" s="553" t="s">
        <v>3273</v>
      </c>
      <c r="E1972" s="554">
        <v>10000</v>
      </c>
      <c r="F1972" s="498" t="s">
        <v>5134</v>
      </c>
      <c r="G1972" s="553" t="s">
        <v>5135</v>
      </c>
      <c r="H1972" s="519" t="s">
        <v>3134</v>
      </c>
      <c r="I1972" s="498" t="s">
        <v>4858</v>
      </c>
      <c r="J1972" s="498" t="s">
        <v>700</v>
      </c>
      <c r="K1972" s="477">
        <v>4</v>
      </c>
      <c r="L1972" s="477">
        <v>12</v>
      </c>
      <c r="M1972" s="555">
        <v>118845.83</v>
      </c>
      <c r="N1972" s="477">
        <v>2</v>
      </c>
      <c r="O1972" s="556">
        <v>6</v>
      </c>
      <c r="P1972" s="557">
        <v>59645.149999999994</v>
      </c>
    </row>
    <row r="1973" spans="1:16" x14ac:dyDescent="0.2">
      <c r="A1973" s="552" t="s">
        <v>4851</v>
      </c>
      <c r="B1973" s="498" t="s">
        <v>3136</v>
      </c>
      <c r="C1973" s="498" t="s">
        <v>111</v>
      </c>
      <c r="D1973" s="553" t="s">
        <v>4855</v>
      </c>
      <c r="E1973" s="554">
        <v>12000</v>
      </c>
      <c r="F1973" s="498" t="s">
        <v>5136</v>
      </c>
      <c r="G1973" s="553" t="s">
        <v>5137</v>
      </c>
      <c r="H1973" s="519" t="s">
        <v>5138</v>
      </c>
      <c r="I1973" s="498" t="s">
        <v>4858</v>
      </c>
      <c r="J1973" s="498" t="s">
        <v>700</v>
      </c>
      <c r="K1973" s="477">
        <v>1</v>
      </c>
      <c r="L1973" s="477">
        <v>3</v>
      </c>
      <c r="M1973" s="555">
        <v>27600</v>
      </c>
      <c r="N1973" s="477">
        <v>1</v>
      </c>
      <c r="O1973" s="556">
        <v>6</v>
      </c>
      <c r="P1973" s="557">
        <v>72000</v>
      </c>
    </row>
    <row r="1974" spans="1:16" ht="45" x14ac:dyDescent="0.2">
      <c r="A1974" s="552" t="s">
        <v>4851</v>
      </c>
      <c r="B1974" s="498" t="s">
        <v>3136</v>
      </c>
      <c r="C1974" s="498" t="s">
        <v>111</v>
      </c>
      <c r="D1974" s="553" t="s">
        <v>5139</v>
      </c>
      <c r="E1974" s="554">
        <v>7000</v>
      </c>
      <c r="F1974" s="498" t="s">
        <v>5140</v>
      </c>
      <c r="G1974" s="553" t="s">
        <v>5141</v>
      </c>
      <c r="H1974" s="519" t="s">
        <v>3134</v>
      </c>
      <c r="I1974" s="498" t="s">
        <v>4858</v>
      </c>
      <c r="J1974" s="498" t="s">
        <v>700</v>
      </c>
      <c r="K1974" s="477">
        <v>1</v>
      </c>
      <c r="L1974" s="477">
        <v>2</v>
      </c>
      <c r="M1974" s="555">
        <v>8400</v>
      </c>
      <c r="N1974" s="477">
        <v>2</v>
      </c>
      <c r="O1974" s="556">
        <v>6</v>
      </c>
      <c r="P1974" s="557">
        <v>42000</v>
      </c>
    </row>
    <row r="1975" spans="1:16" ht="22.5" x14ac:dyDescent="0.2">
      <c r="A1975" s="552" t="s">
        <v>4851</v>
      </c>
      <c r="B1975" s="498" t="s">
        <v>3136</v>
      </c>
      <c r="C1975" s="498" t="s">
        <v>111</v>
      </c>
      <c r="D1975" s="553" t="s">
        <v>4871</v>
      </c>
      <c r="E1975" s="554">
        <v>9000</v>
      </c>
      <c r="F1975" s="498" t="s">
        <v>5142</v>
      </c>
      <c r="G1975" s="553" t="s">
        <v>5143</v>
      </c>
      <c r="H1975" s="519" t="s">
        <v>3242</v>
      </c>
      <c r="I1975" s="498" t="s">
        <v>4858</v>
      </c>
      <c r="J1975" s="498" t="s">
        <v>700</v>
      </c>
      <c r="K1975" s="477"/>
      <c r="L1975" s="477"/>
      <c r="M1975" s="555"/>
      <c r="N1975" s="477">
        <v>2</v>
      </c>
      <c r="O1975" s="556">
        <v>6</v>
      </c>
      <c r="P1975" s="557">
        <v>55819.990000000005</v>
      </c>
    </row>
    <row r="1976" spans="1:16" ht="33.75" x14ac:dyDescent="0.2">
      <c r="A1976" s="552" t="s">
        <v>4851</v>
      </c>
      <c r="B1976" s="498" t="s">
        <v>3136</v>
      </c>
      <c r="C1976" s="498" t="s">
        <v>111</v>
      </c>
      <c r="D1976" s="553" t="s">
        <v>4932</v>
      </c>
      <c r="E1976" s="554">
        <v>5000</v>
      </c>
      <c r="F1976" s="498" t="s">
        <v>5144</v>
      </c>
      <c r="G1976" s="553" t="s">
        <v>5145</v>
      </c>
      <c r="H1976" s="519" t="s">
        <v>3134</v>
      </c>
      <c r="I1976" s="498" t="s">
        <v>4858</v>
      </c>
      <c r="J1976" s="498" t="s">
        <v>700</v>
      </c>
      <c r="K1976" s="477">
        <v>4</v>
      </c>
      <c r="L1976" s="477">
        <v>12</v>
      </c>
      <c r="M1976" s="555">
        <v>60000</v>
      </c>
      <c r="N1976" s="477">
        <v>1</v>
      </c>
      <c r="O1976" s="556">
        <v>3</v>
      </c>
      <c r="P1976" s="557">
        <v>15000</v>
      </c>
    </row>
    <row r="1977" spans="1:16" x14ac:dyDescent="0.2">
      <c r="A1977" s="552" t="s">
        <v>4851</v>
      </c>
      <c r="B1977" s="498" t="s">
        <v>3136</v>
      </c>
      <c r="C1977" s="498" t="s">
        <v>111</v>
      </c>
      <c r="D1977" s="553" t="s">
        <v>3826</v>
      </c>
      <c r="E1977" s="554">
        <v>2000</v>
      </c>
      <c r="F1977" s="498" t="s">
        <v>5146</v>
      </c>
      <c r="G1977" s="553" t="s">
        <v>5147</v>
      </c>
      <c r="H1977" s="519" t="s">
        <v>747</v>
      </c>
      <c r="I1977" s="498" t="s">
        <v>748</v>
      </c>
      <c r="J1977" s="498" t="s">
        <v>3191</v>
      </c>
      <c r="K1977" s="477">
        <v>4</v>
      </c>
      <c r="L1977" s="477">
        <v>12</v>
      </c>
      <c r="M1977" s="555">
        <v>23999.86</v>
      </c>
      <c r="N1977" s="477">
        <v>2</v>
      </c>
      <c r="O1977" s="556">
        <v>6</v>
      </c>
      <c r="P1977" s="557">
        <v>12000</v>
      </c>
    </row>
    <row r="1978" spans="1:16" x14ac:dyDescent="0.2">
      <c r="A1978" s="552" t="s">
        <v>4851</v>
      </c>
      <c r="B1978" s="498" t="s">
        <v>3136</v>
      </c>
      <c r="C1978" s="498" t="s">
        <v>111</v>
      </c>
      <c r="D1978" s="553" t="s">
        <v>5009</v>
      </c>
      <c r="E1978" s="554">
        <v>7000</v>
      </c>
      <c r="F1978" s="498" t="s">
        <v>5148</v>
      </c>
      <c r="G1978" s="553" t="s">
        <v>5149</v>
      </c>
      <c r="H1978" s="519" t="s">
        <v>3134</v>
      </c>
      <c r="I1978" s="498" t="s">
        <v>4858</v>
      </c>
      <c r="J1978" s="498" t="s">
        <v>700</v>
      </c>
      <c r="K1978" s="477">
        <v>4</v>
      </c>
      <c r="L1978" s="477">
        <v>12</v>
      </c>
      <c r="M1978" s="555">
        <v>83755.489999999991</v>
      </c>
      <c r="N1978" s="477">
        <v>2</v>
      </c>
      <c r="O1978" s="556">
        <v>6</v>
      </c>
      <c r="P1978" s="557">
        <v>41988.33</v>
      </c>
    </row>
    <row r="1979" spans="1:16" ht="67.5" x14ac:dyDescent="0.2">
      <c r="A1979" s="552" t="s">
        <v>4851</v>
      </c>
      <c r="B1979" s="498" t="s">
        <v>3136</v>
      </c>
      <c r="C1979" s="498" t="s">
        <v>111</v>
      </c>
      <c r="D1979" s="553" t="s">
        <v>5150</v>
      </c>
      <c r="E1979" s="554">
        <v>9000</v>
      </c>
      <c r="F1979" s="498" t="s">
        <v>5151</v>
      </c>
      <c r="G1979" s="553" t="s">
        <v>5152</v>
      </c>
      <c r="H1979" s="519" t="s">
        <v>5153</v>
      </c>
      <c r="I1979" s="498" t="s">
        <v>2860</v>
      </c>
      <c r="J1979" s="498" t="s">
        <v>2860</v>
      </c>
      <c r="K1979" s="477">
        <v>1</v>
      </c>
      <c r="L1979" s="477">
        <v>2</v>
      </c>
      <c r="M1979" s="555">
        <v>13800</v>
      </c>
      <c r="N1979" s="477">
        <v>2</v>
      </c>
      <c r="O1979" s="556">
        <v>6</v>
      </c>
      <c r="P1979" s="557">
        <v>54000</v>
      </c>
    </row>
    <row r="1980" spans="1:16" ht="22.5" x14ac:dyDescent="0.2">
      <c r="A1980" s="552" t="s">
        <v>4851</v>
      </c>
      <c r="B1980" s="498" t="s">
        <v>3136</v>
      </c>
      <c r="C1980" s="498" t="s">
        <v>111</v>
      </c>
      <c r="D1980" s="553" t="s">
        <v>5154</v>
      </c>
      <c r="E1980" s="554">
        <v>10000</v>
      </c>
      <c r="F1980" s="498" t="s">
        <v>5155</v>
      </c>
      <c r="G1980" s="553" t="s">
        <v>5156</v>
      </c>
      <c r="H1980" s="519" t="s">
        <v>3134</v>
      </c>
      <c r="I1980" s="498" t="s">
        <v>4858</v>
      </c>
      <c r="J1980" s="498" t="s">
        <v>700</v>
      </c>
      <c r="K1980" s="477">
        <v>1</v>
      </c>
      <c r="L1980" s="477">
        <v>2</v>
      </c>
      <c r="M1980" s="555">
        <v>15613.89</v>
      </c>
      <c r="N1980" s="477">
        <v>2</v>
      </c>
      <c r="O1980" s="556">
        <v>6</v>
      </c>
      <c r="P1980" s="557">
        <v>60000</v>
      </c>
    </row>
    <row r="1981" spans="1:16" ht="22.5" x14ac:dyDescent="0.2">
      <c r="A1981" s="552" t="s">
        <v>4851</v>
      </c>
      <c r="B1981" s="498" t="s">
        <v>3136</v>
      </c>
      <c r="C1981" s="498" t="s">
        <v>111</v>
      </c>
      <c r="D1981" s="553" t="s">
        <v>3273</v>
      </c>
      <c r="E1981" s="554">
        <v>10000</v>
      </c>
      <c r="F1981" s="498" t="s">
        <v>5157</v>
      </c>
      <c r="G1981" s="553" t="s">
        <v>5158</v>
      </c>
      <c r="H1981" s="519" t="s">
        <v>3134</v>
      </c>
      <c r="I1981" s="498" t="s">
        <v>4858</v>
      </c>
      <c r="J1981" s="498" t="s">
        <v>700</v>
      </c>
      <c r="K1981" s="477"/>
      <c r="L1981" s="477"/>
      <c r="M1981" s="555"/>
      <c r="N1981" s="477">
        <v>2</v>
      </c>
      <c r="O1981" s="556">
        <v>6</v>
      </c>
      <c r="P1981" s="557">
        <v>64666.67</v>
      </c>
    </row>
    <row r="1982" spans="1:16" ht="22.5" x14ac:dyDescent="0.2">
      <c r="A1982" s="552" t="s">
        <v>4851</v>
      </c>
      <c r="B1982" s="498" t="s">
        <v>3136</v>
      </c>
      <c r="C1982" s="498" t="s">
        <v>111</v>
      </c>
      <c r="D1982" s="553" t="s">
        <v>3429</v>
      </c>
      <c r="E1982" s="554">
        <v>2000</v>
      </c>
      <c r="F1982" s="498" t="s">
        <v>5159</v>
      </c>
      <c r="G1982" s="553" t="s">
        <v>5160</v>
      </c>
      <c r="H1982" s="519" t="s">
        <v>5161</v>
      </c>
      <c r="I1982" s="498" t="s">
        <v>748</v>
      </c>
      <c r="J1982" s="498" t="s">
        <v>3191</v>
      </c>
      <c r="K1982" s="477">
        <v>4</v>
      </c>
      <c r="L1982" s="477">
        <v>12</v>
      </c>
      <c r="M1982" s="555">
        <v>24000</v>
      </c>
      <c r="N1982" s="477">
        <v>2</v>
      </c>
      <c r="O1982" s="556">
        <v>6</v>
      </c>
      <c r="P1982" s="557">
        <v>12000</v>
      </c>
    </row>
    <row r="1983" spans="1:16" x14ac:dyDescent="0.2">
      <c r="A1983" s="552" t="s">
        <v>4851</v>
      </c>
      <c r="B1983" s="498" t="s">
        <v>3136</v>
      </c>
      <c r="C1983" s="498" t="s">
        <v>111</v>
      </c>
      <c r="D1983" s="553" t="s">
        <v>5009</v>
      </c>
      <c r="E1983" s="554">
        <v>5000</v>
      </c>
      <c r="F1983" s="498" t="s">
        <v>5162</v>
      </c>
      <c r="G1983" s="553" t="s">
        <v>5163</v>
      </c>
      <c r="H1983" s="519" t="s">
        <v>769</v>
      </c>
      <c r="I1983" s="498" t="s">
        <v>4858</v>
      </c>
      <c r="J1983" s="498" t="s">
        <v>700</v>
      </c>
      <c r="K1983" s="477">
        <v>4</v>
      </c>
      <c r="L1983" s="477">
        <v>10</v>
      </c>
      <c r="M1983" s="555">
        <v>57260.41</v>
      </c>
      <c r="N1983" s="477"/>
      <c r="O1983" s="556"/>
      <c r="P1983" s="557"/>
    </row>
    <row r="1984" spans="1:16" x14ac:dyDescent="0.2">
      <c r="A1984" s="552" t="s">
        <v>4851</v>
      </c>
      <c r="B1984" s="498" t="s">
        <v>3136</v>
      </c>
      <c r="C1984" s="498" t="s">
        <v>111</v>
      </c>
      <c r="D1984" s="553" t="s">
        <v>3826</v>
      </c>
      <c r="E1984" s="554">
        <v>2000</v>
      </c>
      <c r="F1984" s="498" t="s">
        <v>5164</v>
      </c>
      <c r="G1984" s="553" t="s">
        <v>5165</v>
      </c>
      <c r="H1984" s="519" t="s">
        <v>5065</v>
      </c>
      <c r="I1984" s="498" t="s">
        <v>726</v>
      </c>
      <c r="J1984" s="498" t="s">
        <v>4854</v>
      </c>
      <c r="K1984" s="477">
        <v>4</v>
      </c>
      <c r="L1984" s="477">
        <v>12</v>
      </c>
      <c r="M1984" s="555">
        <v>24000</v>
      </c>
      <c r="N1984" s="477">
        <v>2</v>
      </c>
      <c r="O1984" s="556">
        <v>6</v>
      </c>
      <c r="P1984" s="557">
        <v>12000</v>
      </c>
    </row>
    <row r="1985" spans="1:16" ht="22.5" x14ac:dyDescent="0.2">
      <c r="A1985" s="552" t="s">
        <v>4851</v>
      </c>
      <c r="B1985" s="498" t="s">
        <v>3136</v>
      </c>
      <c r="C1985" s="498" t="s">
        <v>111</v>
      </c>
      <c r="D1985" s="553" t="s">
        <v>5166</v>
      </c>
      <c r="E1985" s="554">
        <v>7000</v>
      </c>
      <c r="F1985" s="498" t="s">
        <v>5167</v>
      </c>
      <c r="G1985" s="553" t="s">
        <v>5168</v>
      </c>
      <c r="H1985" s="519" t="s">
        <v>857</v>
      </c>
      <c r="I1985" s="498" t="s">
        <v>4858</v>
      </c>
      <c r="J1985" s="498" t="s">
        <v>700</v>
      </c>
      <c r="K1985" s="477">
        <v>4</v>
      </c>
      <c r="L1985" s="477">
        <v>12</v>
      </c>
      <c r="M1985" s="555">
        <v>84000</v>
      </c>
      <c r="N1985" s="477">
        <v>2</v>
      </c>
      <c r="O1985" s="556">
        <v>6</v>
      </c>
      <c r="P1985" s="557">
        <v>42000</v>
      </c>
    </row>
    <row r="1986" spans="1:16" ht="33.75" x14ac:dyDescent="0.2">
      <c r="A1986" s="552" t="s">
        <v>4851</v>
      </c>
      <c r="B1986" s="498" t="s">
        <v>3136</v>
      </c>
      <c r="C1986" s="498" t="s">
        <v>111</v>
      </c>
      <c r="D1986" s="553" t="s">
        <v>5169</v>
      </c>
      <c r="E1986" s="554">
        <v>12000</v>
      </c>
      <c r="F1986" s="498" t="s">
        <v>5170</v>
      </c>
      <c r="G1986" s="553" t="s">
        <v>5171</v>
      </c>
      <c r="H1986" s="519" t="s">
        <v>5172</v>
      </c>
      <c r="I1986" s="498" t="s">
        <v>2860</v>
      </c>
      <c r="J1986" s="498" t="s">
        <v>2860</v>
      </c>
      <c r="K1986" s="477">
        <v>0</v>
      </c>
      <c r="L1986" s="477">
        <v>1</v>
      </c>
      <c r="M1986" s="555">
        <v>5733.33</v>
      </c>
      <c r="N1986" s="477"/>
      <c r="O1986" s="556"/>
      <c r="P1986" s="557"/>
    </row>
    <row r="1987" spans="1:16" ht="45" x14ac:dyDescent="0.2">
      <c r="A1987" s="552" t="s">
        <v>4851</v>
      </c>
      <c r="B1987" s="498" t="s">
        <v>3136</v>
      </c>
      <c r="C1987" s="498" t="s">
        <v>111</v>
      </c>
      <c r="D1987" s="553" t="s">
        <v>5173</v>
      </c>
      <c r="E1987" s="554">
        <v>3200</v>
      </c>
      <c r="F1987" s="498" t="s">
        <v>5174</v>
      </c>
      <c r="G1987" s="553" t="s">
        <v>5175</v>
      </c>
      <c r="H1987" s="519" t="s">
        <v>3134</v>
      </c>
      <c r="I1987" s="498" t="s">
        <v>4858</v>
      </c>
      <c r="J1987" s="498" t="s">
        <v>700</v>
      </c>
      <c r="K1987" s="477">
        <v>2</v>
      </c>
      <c r="L1987" s="477">
        <v>4</v>
      </c>
      <c r="M1987" s="555">
        <v>14019.769999999999</v>
      </c>
      <c r="N1987" s="477"/>
      <c r="O1987" s="556"/>
      <c r="P1987" s="557"/>
    </row>
    <row r="1988" spans="1:16" ht="33.75" x14ac:dyDescent="0.2">
      <c r="A1988" s="552" t="s">
        <v>4851</v>
      </c>
      <c r="B1988" s="498" t="s">
        <v>3136</v>
      </c>
      <c r="C1988" s="498" t="s">
        <v>111</v>
      </c>
      <c r="D1988" s="553" t="s">
        <v>4932</v>
      </c>
      <c r="E1988" s="554">
        <v>5000</v>
      </c>
      <c r="F1988" s="498" t="s">
        <v>5176</v>
      </c>
      <c r="G1988" s="553" t="s">
        <v>5177</v>
      </c>
      <c r="H1988" s="519" t="s">
        <v>3134</v>
      </c>
      <c r="I1988" s="498" t="s">
        <v>4858</v>
      </c>
      <c r="J1988" s="498" t="s">
        <v>700</v>
      </c>
      <c r="K1988" s="477">
        <v>4</v>
      </c>
      <c r="L1988" s="477">
        <v>12</v>
      </c>
      <c r="M1988" s="555">
        <v>59997.919999999998</v>
      </c>
      <c r="N1988" s="477">
        <v>2</v>
      </c>
      <c r="O1988" s="556">
        <v>6</v>
      </c>
      <c r="P1988" s="557">
        <v>29997.22</v>
      </c>
    </row>
    <row r="1989" spans="1:16" ht="67.5" x14ac:dyDescent="0.2">
      <c r="A1989" s="552" t="s">
        <v>4851</v>
      </c>
      <c r="B1989" s="498" t="s">
        <v>3136</v>
      </c>
      <c r="C1989" s="498" t="s">
        <v>111</v>
      </c>
      <c r="D1989" s="553" t="s">
        <v>5178</v>
      </c>
      <c r="E1989" s="554">
        <v>9000</v>
      </c>
      <c r="F1989" s="498" t="s">
        <v>5179</v>
      </c>
      <c r="G1989" s="553" t="s">
        <v>5180</v>
      </c>
      <c r="H1989" s="519" t="s">
        <v>3134</v>
      </c>
      <c r="I1989" s="498" t="s">
        <v>4858</v>
      </c>
      <c r="J1989" s="498" t="s">
        <v>700</v>
      </c>
      <c r="K1989" s="477">
        <v>1</v>
      </c>
      <c r="L1989" s="477">
        <v>2</v>
      </c>
      <c r="M1989" s="555">
        <v>13800</v>
      </c>
      <c r="N1989" s="477">
        <v>2</v>
      </c>
      <c r="O1989" s="556">
        <v>6</v>
      </c>
      <c r="P1989" s="557">
        <v>54000</v>
      </c>
    </row>
    <row r="1990" spans="1:16" ht="45" x14ac:dyDescent="0.2">
      <c r="A1990" s="552" t="s">
        <v>4851</v>
      </c>
      <c r="B1990" s="498" t="s">
        <v>3136</v>
      </c>
      <c r="C1990" s="498" t="s">
        <v>111</v>
      </c>
      <c r="D1990" s="553" t="s">
        <v>5181</v>
      </c>
      <c r="E1990" s="554">
        <v>9000</v>
      </c>
      <c r="F1990" s="498" t="s">
        <v>5182</v>
      </c>
      <c r="G1990" s="553" t="s">
        <v>5183</v>
      </c>
      <c r="H1990" s="519" t="s">
        <v>3134</v>
      </c>
      <c r="I1990" s="498" t="s">
        <v>4858</v>
      </c>
      <c r="J1990" s="498" t="s">
        <v>700</v>
      </c>
      <c r="K1990" s="477">
        <v>2</v>
      </c>
      <c r="L1990" s="477">
        <v>4</v>
      </c>
      <c r="M1990" s="555">
        <v>39412.490000000005</v>
      </c>
      <c r="N1990" s="477"/>
      <c r="O1990" s="556"/>
      <c r="P1990" s="557"/>
    </row>
    <row r="1991" spans="1:16" ht="67.5" x14ac:dyDescent="0.2">
      <c r="A1991" s="552" t="s">
        <v>4851</v>
      </c>
      <c r="B1991" s="498" t="s">
        <v>3136</v>
      </c>
      <c r="C1991" s="498" t="s">
        <v>111</v>
      </c>
      <c r="D1991" s="553" t="s">
        <v>5184</v>
      </c>
      <c r="E1991" s="554">
        <v>8000</v>
      </c>
      <c r="F1991" s="498" t="s">
        <v>5185</v>
      </c>
      <c r="G1991" s="553" t="s">
        <v>5186</v>
      </c>
      <c r="H1991" s="519" t="s">
        <v>3134</v>
      </c>
      <c r="I1991" s="498" t="s">
        <v>4858</v>
      </c>
      <c r="J1991" s="498" t="s">
        <v>700</v>
      </c>
      <c r="K1991" s="477">
        <v>1</v>
      </c>
      <c r="L1991" s="477">
        <v>2</v>
      </c>
      <c r="M1991" s="555">
        <v>11466.67</v>
      </c>
      <c r="N1991" s="477">
        <v>2</v>
      </c>
      <c r="O1991" s="556">
        <v>6</v>
      </c>
      <c r="P1991" s="557">
        <v>47466.67</v>
      </c>
    </row>
    <row r="1992" spans="1:16" ht="33.75" x14ac:dyDescent="0.2">
      <c r="A1992" s="552" t="s">
        <v>4851</v>
      </c>
      <c r="B1992" s="498" t="s">
        <v>3136</v>
      </c>
      <c r="C1992" s="498" t="s">
        <v>111</v>
      </c>
      <c r="D1992" s="553" t="s">
        <v>4984</v>
      </c>
      <c r="E1992" s="554">
        <v>10000</v>
      </c>
      <c r="F1992" s="498" t="s">
        <v>5187</v>
      </c>
      <c r="G1992" s="553" t="s">
        <v>5188</v>
      </c>
      <c r="H1992" s="519" t="s">
        <v>703</v>
      </c>
      <c r="I1992" s="498" t="s">
        <v>4858</v>
      </c>
      <c r="J1992" s="498" t="s">
        <v>700</v>
      </c>
      <c r="K1992" s="477"/>
      <c r="L1992" s="477"/>
      <c r="M1992" s="555"/>
      <c r="N1992" s="477">
        <v>2</v>
      </c>
      <c r="O1992" s="556">
        <v>6</v>
      </c>
      <c r="P1992" s="557">
        <v>62386.81</v>
      </c>
    </row>
    <row r="1993" spans="1:16" ht="22.5" x14ac:dyDescent="0.2">
      <c r="A1993" s="552" t="s">
        <v>4851</v>
      </c>
      <c r="B1993" s="498" t="s">
        <v>3136</v>
      </c>
      <c r="C1993" s="498" t="s">
        <v>111</v>
      </c>
      <c r="D1993" s="553" t="s">
        <v>5189</v>
      </c>
      <c r="E1993" s="554">
        <v>9000</v>
      </c>
      <c r="F1993" s="498" t="s">
        <v>5190</v>
      </c>
      <c r="G1993" s="553" t="s">
        <v>5191</v>
      </c>
      <c r="H1993" s="519" t="s">
        <v>712</v>
      </c>
      <c r="I1993" s="498" t="s">
        <v>4858</v>
      </c>
      <c r="J1993" s="498" t="s">
        <v>700</v>
      </c>
      <c r="K1993" s="477">
        <v>1</v>
      </c>
      <c r="L1993" s="477">
        <v>2</v>
      </c>
      <c r="M1993" s="555">
        <v>15000</v>
      </c>
      <c r="N1993" s="477">
        <v>2</v>
      </c>
      <c r="O1993" s="556">
        <v>6</v>
      </c>
      <c r="P1993" s="557">
        <v>53996.25</v>
      </c>
    </row>
    <row r="1994" spans="1:16" ht="33.75" x14ac:dyDescent="0.2">
      <c r="A1994" s="552" t="s">
        <v>4851</v>
      </c>
      <c r="B1994" s="498" t="s">
        <v>3136</v>
      </c>
      <c r="C1994" s="498" t="s">
        <v>111</v>
      </c>
      <c r="D1994" s="553" t="s">
        <v>5192</v>
      </c>
      <c r="E1994" s="554">
        <v>3000</v>
      </c>
      <c r="F1994" s="498" t="s">
        <v>5193</v>
      </c>
      <c r="G1994" s="553" t="s">
        <v>5194</v>
      </c>
      <c r="H1994" s="519" t="s">
        <v>1452</v>
      </c>
      <c r="I1994" s="498" t="s">
        <v>748</v>
      </c>
      <c r="J1994" s="498" t="s">
        <v>3191</v>
      </c>
      <c r="K1994" s="477">
        <v>2</v>
      </c>
      <c r="L1994" s="477">
        <v>6</v>
      </c>
      <c r="M1994" s="555">
        <v>19824.38</v>
      </c>
      <c r="N1994" s="477"/>
      <c r="O1994" s="556"/>
      <c r="P1994" s="557"/>
    </row>
    <row r="1995" spans="1:16" ht="33.75" x14ac:dyDescent="0.2">
      <c r="A1995" s="552" t="s">
        <v>4851</v>
      </c>
      <c r="B1995" s="498" t="s">
        <v>3136</v>
      </c>
      <c r="C1995" s="498" t="s">
        <v>111</v>
      </c>
      <c r="D1995" s="553" t="s">
        <v>5195</v>
      </c>
      <c r="E1995" s="554">
        <v>7000</v>
      </c>
      <c r="F1995" s="498" t="s">
        <v>5196</v>
      </c>
      <c r="G1995" s="553" t="s">
        <v>5197</v>
      </c>
      <c r="H1995" s="519" t="s">
        <v>5198</v>
      </c>
      <c r="I1995" s="498" t="s">
        <v>4858</v>
      </c>
      <c r="J1995" s="498" t="s">
        <v>700</v>
      </c>
      <c r="K1995" s="477">
        <v>4</v>
      </c>
      <c r="L1995" s="477">
        <v>12</v>
      </c>
      <c r="M1995" s="555">
        <v>84000</v>
      </c>
      <c r="N1995" s="477">
        <v>2</v>
      </c>
      <c r="O1995" s="556">
        <v>6</v>
      </c>
      <c r="P1995" s="557">
        <v>42000</v>
      </c>
    </row>
    <row r="1996" spans="1:16" x14ac:dyDescent="0.2">
      <c r="A1996" s="552" t="s">
        <v>4851</v>
      </c>
      <c r="B1996" s="498" t="s">
        <v>3136</v>
      </c>
      <c r="C1996" s="498" t="s">
        <v>111</v>
      </c>
      <c r="D1996" s="553" t="s">
        <v>5009</v>
      </c>
      <c r="E1996" s="554">
        <v>7000</v>
      </c>
      <c r="F1996" s="498" t="s">
        <v>5199</v>
      </c>
      <c r="G1996" s="553" t="s">
        <v>5200</v>
      </c>
      <c r="H1996" s="519" t="s">
        <v>3134</v>
      </c>
      <c r="I1996" s="498" t="s">
        <v>4858</v>
      </c>
      <c r="J1996" s="498" t="s">
        <v>700</v>
      </c>
      <c r="K1996" s="477">
        <v>4</v>
      </c>
      <c r="L1996" s="477">
        <v>12</v>
      </c>
      <c r="M1996" s="555">
        <v>84000</v>
      </c>
      <c r="N1996" s="477">
        <v>2</v>
      </c>
      <c r="O1996" s="556">
        <v>6</v>
      </c>
      <c r="P1996" s="557">
        <v>42000</v>
      </c>
    </row>
    <row r="1997" spans="1:16" ht="45" x14ac:dyDescent="0.2">
      <c r="A1997" s="552" t="s">
        <v>4851</v>
      </c>
      <c r="B1997" s="498" t="s">
        <v>3136</v>
      </c>
      <c r="C1997" s="498" t="s">
        <v>111</v>
      </c>
      <c r="D1997" s="553" t="s">
        <v>5201</v>
      </c>
      <c r="E1997" s="554">
        <v>8000</v>
      </c>
      <c r="F1997" s="498" t="s">
        <v>5202</v>
      </c>
      <c r="G1997" s="553" t="s">
        <v>5203</v>
      </c>
      <c r="H1997" s="519" t="s">
        <v>857</v>
      </c>
      <c r="I1997" s="498" t="s">
        <v>4858</v>
      </c>
      <c r="J1997" s="498" t="s">
        <v>700</v>
      </c>
      <c r="K1997" s="477">
        <v>1</v>
      </c>
      <c r="L1997" s="477">
        <v>2</v>
      </c>
      <c r="M1997" s="555">
        <v>12533.33</v>
      </c>
      <c r="N1997" s="477">
        <v>2</v>
      </c>
      <c r="O1997" s="556">
        <v>6</v>
      </c>
      <c r="P1997" s="557">
        <v>47733.33</v>
      </c>
    </row>
    <row r="1998" spans="1:16" ht="22.5" x14ac:dyDescent="0.2">
      <c r="A1998" s="552" t="s">
        <v>4851</v>
      </c>
      <c r="B1998" s="498" t="s">
        <v>3136</v>
      </c>
      <c r="C1998" s="498" t="s">
        <v>111</v>
      </c>
      <c r="D1998" s="553" t="s">
        <v>4902</v>
      </c>
      <c r="E1998" s="554">
        <v>4500</v>
      </c>
      <c r="F1998" s="498" t="s">
        <v>5204</v>
      </c>
      <c r="G1998" s="553" t="s">
        <v>5205</v>
      </c>
      <c r="H1998" s="519" t="s">
        <v>769</v>
      </c>
      <c r="I1998" s="498" t="s">
        <v>4858</v>
      </c>
      <c r="J1998" s="498" t="s">
        <v>700</v>
      </c>
      <c r="K1998" s="477">
        <v>4</v>
      </c>
      <c r="L1998" s="477">
        <v>12</v>
      </c>
      <c r="M1998" s="555">
        <v>53980.94</v>
      </c>
      <c r="N1998" s="477">
        <v>2</v>
      </c>
      <c r="O1998" s="556">
        <v>6</v>
      </c>
      <c r="P1998" s="557">
        <v>27000</v>
      </c>
    </row>
    <row r="1999" spans="1:16" ht="22.5" x14ac:dyDescent="0.2">
      <c r="A1999" s="552" t="s">
        <v>4851</v>
      </c>
      <c r="B1999" s="498" t="s">
        <v>3136</v>
      </c>
      <c r="C1999" s="498" t="s">
        <v>111</v>
      </c>
      <c r="D1999" s="553" t="s">
        <v>5206</v>
      </c>
      <c r="E1999" s="554">
        <v>14000</v>
      </c>
      <c r="F1999" s="498" t="s">
        <v>5207</v>
      </c>
      <c r="G1999" s="553" t="s">
        <v>5208</v>
      </c>
      <c r="H1999" s="519" t="s">
        <v>3134</v>
      </c>
      <c r="I1999" s="498" t="s">
        <v>748</v>
      </c>
      <c r="J1999" s="498" t="s">
        <v>3191</v>
      </c>
      <c r="K1999" s="477">
        <v>1</v>
      </c>
      <c r="L1999" s="477">
        <v>12</v>
      </c>
      <c r="M1999" s="555">
        <v>171733.33</v>
      </c>
      <c r="N1999" s="477">
        <v>1</v>
      </c>
      <c r="O1999" s="556">
        <v>6</v>
      </c>
      <c r="P1999" s="557">
        <v>84000</v>
      </c>
    </row>
    <row r="2000" spans="1:16" ht="33.75" x14ac:dyDescent="0.2">
      <c r="A2000" s="552" t="s">
        <v>4851</v>
      </c>
      <c r="B2000" s="498" t="s">
        <v>3136</v>
      </c>
      <c r="C2000" s="498" t="s">
        <v>111</v>
      </c>
      <c r="D2000" s="553" t="s">
        <v>4932</v>
      </c>
      <c r="E2000" s="554">
        <v>5000</v>
      </c>
      <c r="F2000" s="498" t="s">
        <v>5209</v>
      </c>
      <c r="G2000" s="553" t="s">
        <v>5210</v>
      </c>
      <c r="H2000" s="519" t="s">
        <v>3134</v>
      </c>
      <c r="I2000" s="498" t="s">
        <v>4858</v>
      </c>
      <c r="J2000" s="498" t="s">
        <v>700</v>
      </c>
      <c r="K2000" s="477">
        <v>4</v>
      </c>
      <c r="L2000" s="477">
        <v>10</v>
      </c>
      <c r="M2000" s="555">
        <v>49836.11</v>
      </c>
      <c r="N2000" s="477">
        <v>2</v>
      </c>
      <c r="O2000" s="556">
        <v>6</v>
      </c>
      <c r="P2000" s="557">
        <v>48000</v>
      </c>
    </row>
    <row r="2001" spans="1:16" ht="22.5" x14ac:dyDescent="0.2">
      <c r="A2001" s="552" t="s">
        <v>4851</v>
      </c>
      <c r="B2001" s="498" t="s">
        <v>3136</v>
      </c>
      <c r="C2001" s="498" t="s">
        <v>111</v>
      </c>
      <c r="D2001" s="553" t="s">
        <v>5211</v>
      </c>
      <c r="E2001" s="554">
        <v>2800</v>
      </c>
      <c r="F2001" s="498" t="s">
        <v>5212</v>
      </c>
      <c r="G2001" s="553" t="s">
        <v>5213</v>
      </c>
      <c r="H2001" s="519" t="s">
        <v>703</v>
      </c>
      <c r="I2001" s="498" t="s">
        <v>4858</v>
      </c>
      <c r="J2001" s="498" t="s">
        <v>700</v>
      </c>
      <c r="K2001" s="477">
        <v>2</v>
      </c>
      <c r="L2001" s="477">
        <v>5</v>
      </c>
      <c r="M2001" s="555">
        <v>13943.61</v>
      </c>
      <c r="N2001" s="477"/>
      <c r="O2001" s="556"/>
      <c r="P2001" s="557"/>
    </row>
    <row r="2002" spans="1:16" ht="33.75" x14ac:dyDescent="0.2">
      <c r="A2002" s="552" t="s">
        <v>4851</v>
      </c>
      <c r="B2002" s="498" t="s">
        <v>3136</v>
      </c>
      <c r="C2002" s="498" t="s">
        <v>111</v>
      </c>
      <c r="D2002" s="553" t="s">
        <v>5214</v>
      </c>
      <c r="E2002" s="554">
        <v>8000</v>
      </c>
      <c r="F2002" s="498" t="s">
        <v>5215</v>
      </c>
      <c r="G2002" s="553" t="s">
        <v>5216</v>
      </c>
      <c r="H2002" s="519" t="s">
        <v>3134</v>
      </c>
      <c r="I2002" s="498" t="s">
        <v>4858</v>
      </c>
      <c r="J2002" s="498" t="s">
        <v>700</v>
      </c>
      <c r="K2002" s="477">
        <v>4</v>
      </c>
      <c r="L2002" s="477">
        <v>12</v>
      </c>
      <c r="M2002" s="555">
        <v>95892.77</v>
      </c>
      <c r="N2002" s="477">
        <v>2</v>
      </c>
      <c r="O2002" s="556">
        <v>6</v>
      </c>
      <c r="P2002" s="557">
        <v>47926.67</v>
      </c>
    </row>
    <row r="2003" spans="1:16" ht="33.75" x14ac:dyDescent="0.2">
      <c r="A2003" s="552" t="s">
        <v>4851</v>
      </c>
      <c r="B2003" s="498" t="s">
        <v>3136</v>
      </c>
      <c r="C2003" s="498" t="s">
        <v>111</v>
      </c>
      <c r="D2003" s="553" t="s">
        <v>4483</v>
      </c>
      <c r="E2003" s="554">
        <v>15000</v>
      </c>
      <c r="F2003" s="498" t="s">
        <v>2889</v>
      </c>
      <c r="G2003" s="553" t="s">
        <v>5217</v>
      </c>
      <c r="H2003" s="519" t="s">
        <v>857</v>
      </c>
      <c r="I2003" s="498" t="s">
        <v>4858</v>
      </c>
      <c r="J2003" s="498" t="s">
        <v>700</v>
      </c>
      <c r="K2003" s="477">
        <v>0</v>
      </c>
      <c r="L2003" s="477">
        <v>1</v>
      </c>
      <c r="M2003" s="555">
        <v>12791.67</v>
      </c>
      <c r="N2003" s="477"/>
      <c r="O2003" s="556"/>
      <c r="P2003" s="557"/>
    </row>
    <row r="2004" spans="1:16" x14ac:dyDescent="0.2">
      <c r="A2004" s="552" t="s">
        <v>4851</v>
      </c>
      <c r="B2004" s="498" t="s">
        <v>3136</v>
      </c>
      <c r="C2004" s="498" t="s">
        <v>111</v>
      </c>
      <c r="D2004" s="553" t="s">
        <v>3826</v>
      </c>
      <c r="E2004" s="554">
        <v>2000</v>
      </c>
      <c r="F2004" s="498" t="s">
        <v>5218</v>
      </c>
      <c r="G2004" s="553" t="s">
        <v>5219</v>
      </c>
      <c r="H2004" s="519" t="s">
        <v>5065</v>
      </c>
      <c r="I2004" s="498" t="s">
        <v>726</v>
      </c>
      <c r="J2004" s="498" t="s">
        <v>4854</v>
      </c>
      <c r="K2004" s="477">
        <v>1</v>
      </c>
      <c r="L2004" s="477">
        <v>1</v>
      </c>
      <c r="M2004" s="555">
        <v>3088.89</v>
      </c>
      <c r="N2004" s="477"/>
      <c r="O2004" s="556"/>
      <c r="P2004" s="557"/>
    </row>
    <row r="2005" spans="1:16" ht="56.25" x14ac:dyDescent="0.2">
      <c r="A2005" s="552" t="s">
        <v>4851</v>
      </c>
      <c r="B2005" s="498" t="s">
        <v>3136</v>
      </c>
      <c r="C2005" s="498" t="s">
        <v>111</v>
      </c>
      <c r="D2005" s="553" t="s">
        <v>5220</v>
      </c>
      <c r="E2005" s="554">
        <v>9000</v>
      </c>
      <c r="F2005" s="498" t="s">
        <v>5221</v>
      </c>
      <c r="G2005" s="553" t="s">
        <v>5222</v>
      </c>
      <c r="H2005" s="519" t="s">
        <v>3134</v>
      </c>
      <c r="I2005" s="498" t="s">
        <v>4858</v>
      </c>
      <c r="J2005" s="498" t="s">
        <v>700</v>
      </c>
      <c r="K2005" s="477">
        <v>1</v>
      </c>
      <c r="L2005" s="477">
        <v>3</v>
      </c>
      <c r="M2005" s="555">
        <v>33512.490000000005</v>
      </c>
      <c r="N2005" s="477"/>
      <c r="O2005" s="556"/>
      <c r="P2005" s="557"/>
    </row>
    <row r="2006" spans="1:16" ht="45" x14ac:dyDescent="0.2">
      <c r="A2006" s="552" t="s">
        <v>4851</v>
      </c>
      <c r="B2006" s="498" t="s">
        <v>3136</v>
      </c>
      <c r="C2006" s="498" t="s">
        <v>111</v>
      </c>
      <c r="D2006" s="553" t="s">
        <v>5223</v>
      </c>
      <c r="E2006" s="554">
        <v>5000</v>
      </c>
      <c r="F2006" s="498" t="s">
        <v>5224</v>
      </c>
      <c r="G2006" s="553" t="s">
        <v>5225</v>
      </c>
      <c r="H2006" s="519" t="s">
        <v>5226</v>
      </c>
      <c r="I2006" s="498" t="s">
        <v>4958</v>
      </c>
      <c r="J2006" s="498" t="s">
        <v>4854</v>
      </c>
      <c r="K2006" s="477">
        <v>4</v>
      </c>
      <c r="L2006" s="477">
        <v>12</v>
      </c>
      <c r="M2006" s="555">
        <v>59999.65</v>
      </c>
      <c r="N2006" s="477">
        <v>2</v>
      </c>
      <c r="O2006" s="556">
        <v>6</v>
      </c>
      <c r="P2006" s="557">
        <v>29999.65</v>
      </c>
    </row>
    <row r="2007" spans="1:16" ht="33.75" x14ac:dyDescent="0.2">
      <c r="A2007" s="552" t="s">
        <v>4851</v>
      </c>
      <c r="B2007" s="498" t="s">
        <v>3136</v>
      </c>
      <c r="C2007" s="498" t="s">
        <v>111</v>
      </c>
      <c r="D2007" s="553" t="s">
        <v>4899</v>
      </c>
      <c r="E2007" s="554">
        <v>9000</v>
      </c>
      <c r="F2007" s="498" t="s">
        <v>5227</v>
      </c>
      <c r="G2007" s="553" t="s">
        <v>5228</v>
      </c>
      <c r="H2007" s="519" t="s">
        <v>747</v>
      </c>
      <c r="I2007" s="498" t="s">
        <v>4858</v>
      </c>
      <c r="J2007" s="498" t="s">
        <v>700</v>
      </c>
      <c r="K2007" s="477">
        <v>1</v>
      </c>
      <c r="L2007" s="477">
        <v>2</v>
      </c>
      <c r="M2007" s="555">
        <v>11700</v>
      </c>
      <c r="N2007" s="477">
        <v>2</v>
      </c>
      <c r="O2007" s="556">
        <v>6</v>
      </c>
      <c r="P2007" s="557">
        <v>53744.37</v>
      </c>
    </row>
    <row r="2008" spans="1:16" ht="22.5" x14ac:dyDescent="0.2">
      <c r="A2008" s="552" t="s">
        <v>4851</v>
      </c>
      <c r="B2008" s="498" t="s">
        <v>3136</v>
      </c>
      <c r="C2008" s="498" t="s">
        <v>111</v>
      </c>
      <c r="D2008" s="553" t="s">
        <v>5229</v>
      </c>
      <c r="E2008" s="554">
        <v>10000</v>
      </c>
      <c r="F2008" s="498" t="s">
        <v>5230</v>
      </c>
      <c r="G2008" s="553" t="s">
        <v>5231</v>
      </c>
      <c r="H2008" s="519" t="s">
        <v>4862</v>
      </c>
      <c r="I2008" s="498" t="s">
        <v>4858</v>
      </c>
      <c r="J2008" s="498" t="s">
        <v>700</v>
      </c>
      <c r="K2008" s="477"/>
      <c r="L2008" s="477"/>
      <c r="M2008" s="555"/>
      <c r="N2008" s="477">
        <v>2</v>
      </c>
      <c r="O2008" s="556">
        <v>6</v>
      </c>
      <c r="P2008" s="557">
        <v>64666.67</v>
      </c>
    </row>
    <row r="2009" spans="1:16" ht="45" x14ac:dyDescent="0.2">
      <c r="A2009" s="552" t="s">
        <v>4851</v>
      </c>
      <c r="B2009" s="498" t="s">
        <v>3136</v>
      </c>
      <c r="C2009" s="498" t="s">
        <v>111</v>
      </c>
      <c r="D2009" s="553" t="s">
        <v>4963</v>
      </c>
      <c r="E2009" s="554">
        <v>4000</v>
      </c>
      <c r="F2009" s="498" t="s">
        <v>5232</v>
      </c>
      <c r="G2009" s="553" t="s">
        <v>5233</v>
      </c>
      <c r="H2009" s="519" t="s">
        <v>3134</v>
      </c>
      <c r="I2009" s="498" t="s">
        <v>4858</v>
      </c>
      <c r="J2009" s="498" t="s">
        <v>700</v>
      </c>
      <c r="K2009" s="477">
        <v>4</v>
      </c>
      <c r="L2009" s="477">
        <v>12</v>
      </c>
      <c r="M2009" s="555">
        <v>49502.5</v>
      </c>
      <c r="N2009" s="477"/>
      <c r="O2009" s="556"/>
      <c r="P2009" s="557"/>
    </row>
    <row r="2010" spans="1:16" ht="22.5" x14ac:dyDescent="0.2">
      <c r="A2010" s="552" t="s">
        <v>4851</v>
      </c>
      <c r="B2010" s="498" t="s">
        <v>3136</v>
      </c>
      <c r="C2010" s="498" t="s">
        <v>111</v>
      </c>
      <c r="D2010" s="553" t="s">
        <v>5046</v>
      </c>
      <c r="E2010" s="554">
        <v>9500</v>
      </c>
      <c r="F2010" s="498" t="s">
        <v>5234</v>
      </c>
      <c r="G2010" s="553" t="s">
        <v>5235</v>
      </c>
      <c r="H2010" s="519" t="s">
        <v>3134</v>
      </c>
      <c r="I2010" s="498" t="s">
        <v>4858</v>
      </c>
      <c r="J2010" s="498" t="s">
        <v>700</v>
      </c>
      <c r="K2010" s="477">
        <v>4</v>
      </c>
      <c r="L2010" s="477">
        <v>12</v>
      </c>
      <c r="M2010" s="555">
        <v>113367.31999999999</v>
      </c>
      <c r="N2010" s="477">
        <v>2</v>
      </c>
      <c r="O2010" s="556">
        <v>6</v>
      </c>
      <c r="P2010" s="557">
        <v>56788.229999999996</v>
      </c>
    </row>
    <row r="2011" spans="1:16" ht="45" x14ac:dyDescent="0.2">
      <c r="A2011" s="552" t="s">
        <v>4851</v>
      </c>
      <c r="B2011" s="498" t="s">
        <v>3136</v>
      </c>
      <c r="C2011" s="498" t="s">
        <v>111</v>
      </c>
      <c r="D2011" s="553" t="s">
        <v>5236</v>
      </c>
      <c r="E2011" s="554">
        <v>2000</v>
      </c>
      <c r="F2011" s="498" t="s">
        <v>5237</v>
      </c>
      <c r="G2011" s="553" t="s">
        <v>5238</v>
      </c>
      <c r="H2011" s="519" t="s">
        <v>3660</v>
      </c>
      <c r="I2011" s="498" t="s">
        <v>4917</v>
      </c>
      <c r="J2011" s="498" t="s">
        <v>3326</v>
      </c>
      <c r="K2011" s="477">
        <v>3</v>
      </c>
      <c r="L2011" s="477">
        <v>8</v>
      </c>
      <c r="M2011" s="555">
        <v>16000</v>
      </c>
      <c r="N2011" s="477"/>
      <c r="O2011" s="556"/>
      <c r="P2011" s="557"/>
    </row>
    <row r="2012" spans="1:16" ht="22.5" x14ac:dyDescent="0.2">
      <c r="A2012" s="552" t="s">
        <v>4851</v>
      </c>
      <c r="B2012" s="498" t="s">
        <v>3136</v>
      </c>
      <c r="C2012" s="498" t="s">
        <v>111</v>
      </c>
      <c r="D2012" s="553" t="s">
        <v>5239</v>
      </c>
      <c r="E2012" s="554">
        <v>5800</v>
      </c>
      <c r="F2012" s="498" t="s">
        <v>5240</v>
      </c>
      <c r="G2012" s="553" t="s">
        <v>5241</v>
      </c>
      <c r="H2012" s="519" t="s">
        <v>4957</v>
      </c>
      <c r="I2012" s="498" t="s">
        <v>748</v>
      </c>
      <c r="J2012" s="498" t="s">
        <v>3191</v>
      </c>
      <c r="K2012" s="477">
        <v>1</v>
      </c>
      <c r="L2012" s="477">
        <v>3</v>
      </c>
      <c r="M2012" s="555">
        <v>38368.07</v>
      </c>
      <c r="N2012" s="477"/>
      <c r="O2012" s="556"/>
      <c r="P2012" s="557"/>
    </row>
    <row r="2013" spans="1:16" ht="33.75" x14ac:dyDescent="0.2">
      <c r="A2013" s="552" t="s">
        <v>4851</v>
      </c>
      <c r="B2013" s="498" t="s">
        <v>3136</v>
      </c>
      <c r="C2013" s="498" t="s">
        <v>111</v>
      </c>
      <c r="D2013" s="553" t="s">
        <v>5214</v>
      </c>
      <c r="E2013" s="554">
        <v>8000</v>
      </c>
      <c r="F2013" s="498" t="s">
        <v>5242</v>
      </c>
      <c r="G2013" s="553" t="s">
        <v>5243</v>
      </c>
      <c r="H2013" s="519" t="s">
        <v>3134</v>
      </c>
      <c r="I2013" s="498" t="s">
        <v>4858</v>
      </c>
      <c r="J2013" s="498" t="s">
        <v>700</v>
      </c>
      <c r="K2013" s="477">
        <v>4</v>
      </c>
      <c r="L2013" s="477">
        <v>12</v>
      </c>
      <c r="M2013" s="555">
        <v>95677.23</v>
      </c>
      <c r="N2013" s="477">
        <v>2</v>
      </c>
      <c r="O2013" s="556">
        <v>6</v>
      </c>
      <c r="P2013" s="557">
        <v>48000</v>
      </c>
    </row>
    <row r="2014" spans="1:16" x14ac:dyDescent="0.2">
      <c r="A2014" s="552" t="s">
        <v>4851</v>
      </c>
      <c r="B2014" s="498" t="s">
        <v>3136</v>
      </c>
      <c r="C2014" s="498" t="s">
        <v>111</v>
      </c>
      <c r="D2014" s="553" t="s">
        <v>4038</v>
      </c>
      <c r="E2014" s="554">
        <v>10500</v>
      </c>
      <c r="F2014" s="498" t="s">
        <v>5244</v>
      </c>
      <c r="G2014" s="553" t="s">
        <v>5245</v>
      </c>
      <c r="H2014" s="519" t="s">
        <v>712</v>
      </c>
      <c r="I2014" s="498" t="s">
        <v>4858</v>
      </c>
      <c r="J2014" s="498" t="s">
        <v>700</v>
      </c>
      <c r="K2014" s="477">
        <v>1</v>
      </c>
      <c r="L2014" s="477">
        <v>2</v>
      </c>
      <c r="M2014" s="555">
        <v>14350</v>
      </c>
      <c r="N2014" s="477">
        <v>2</v>
      </c>
      <c r="O2014" s="556">
        <v>6</v>
      </c>
      <c r="P2014" s="557">
        <v>63000</v>
      </c>
    </row>
    <row r="2015" spans="1:16" x14ac:dyDescent="0.2">
      <c r="A2015" s="552" t="s">
        <v>4851</v>
      </c>
      <c r="B2015" s="498" t="s">
        <v>3136</v>
      </c>
      <c r="C2015" s="498" t="s">
        <v>111</v>
      </c>
      <c r="D2015" s="553" t="s">
        <v>5246</v>
      </c>
      <c r="E2015" s="554">
        <v>10000</v>
      </c>
      <c r="F2015" s="498" t="s">
        <v>5247</v>
      </c>
      <c r="G2015" s="553" t="s">
        <v>5248</v>
      </c>
      <c r="H2015" s="519" t="s">
        <v>5249</v>
      </c>
      <c r="I2015" s="498" t="s">
        <v>4858</v>
      </c>
      <c r="J2015" s="498" t="s">
        <v>700</v>
      </c>
      <c r="K2015" s="477">
        <v>4</v>
      </c>
      <c r="L2015" s="477">
        <v>12</v>
      </c>
      <c r="M2015" s="555">
        <v>119872.22</v>
      </c>
      <c r="N2015" s="477">
        <v>2</v>
      </c>
      <c r="O2015" s="556">
        <v>6</v>
      </c>
      <c r="P2015" s="557">
        <v>55270.83</v>
      </c>
    </row>
    <row r="2016" spans="1:16" ht="33.75" x14ac:dyDescent="0.2">
      <c r="A2016" s="552" t="s">
        <v>4851</v>
      </c>
      <c r="B2016" s="498" t="s">
        <v>3136</v>
      </c>
      <c r="C2016" s="498" t="s">
        <v>111</v>
      </c>
      <c r="D2016" s="553" t="s">
        <v>5169</v>
      </c>
      <c r="E2016" s="554">
        <v>12000</v>
      </c>
      <c r="F2016" s="498" t="s">
        <v>5250</v>
      </c>
      <c r="G2016" s="553" t="s">
        <v>5251</v>
      </c>
      <c r="H2016" s="519" t="s">
        <v>3538</v>
      </c>
      <c r="I2016" s="498" t="s">
        <v>4858</v>
      </c>
      <c r="J2016" s="498" t="s">
        <v>700</v>
      </c>
      <c r="K2016" s="477">
        <v>1</v>
      </c>
      <c r="L2016" s="477">
        <v>11</v>
      </c>
      <c r="M2016" s="555">
        <v>140000</v>
      </c>
      <c r="N2016" s="477">
        <v>1</v>
      </c>
      <c r="O2016" s="556">
        <v>6</v>
      </c>
      <c r="P2016" s="557">
        <v>72000</v>
      </c>
    </row>
    <row r="2017" spans="1:16" ht="33.75" x14ac:dyDescent="0.2">
      <c r="A2017" s="552" t="s">
        <v>4851</v>
      </c>
      <c r="B2017" s="498" t="s">
        <v>3136</v>
      </c>
      <c r="C2017" s="498" t="s">
        <v>111</v>
      </c>
      <c r="D2017" s="553" t="s">
        <v>4855</v>
      </c>
      <c r="E2017" s="554">
        <v>12000</v>
      </c>
      <c r="F2017" s="498" t="s">
        <v>5252</v>
      </c>
      <c r="G2017" s="553" t="s">
        <v>5253</v>
      </c>
      <c r="H2017" s="519" t="s">
        <v>5254</v>
      </c>
      <c r="I2017" s="498" t="s">
        <v>2860</v>
      </c>
      <c r="J2017" s="498" t="s">
        <v>2860</v>
      </c>
      <c r="K2017" s="477">
        <v>1</v>
      </c>
      <c r="L2017" s="477">
        <v>7</v>
      </c>
      <c r="M2017" s="555">
        <v>91283.33</v>
      </c>
      <c r="N2017" s="477"/>
      <c r="O2017" s="556"/>
      <c r="P2017" s="557"/>
    </row>
    <row r="2018" spans="1:16" ht="45" x14ac:dyDescent="0.2">
      <c r="A2018" s="552" t="s">
        <v>4851</v>
      </c>
      <c r="B2018" s="498" t="s">
        <v>3136</v>
      </c>
      <c r="C2018" s="498" t="s">
        <v>111</v>
      </c>
      <c r="D2018" s="553" t="s">
        <v>5255</v>
      </c>
      <c r="E2018" s="554">
        <v>9000</v>
      </c>
      <c r="F2018" s="498" t="s">
        <v>5256</v>
      </c>
      <c r="G2018" s="553" t="s">
        <v>5257</v>
      </c>
      <c r="H2018" s="519" t="s">
        <v>5127</v>
      </c>
      <c r="I2018" s="498" t="s">
        <v>4858</v>
      </c>
      <c r="J2018" s="498" t="s">
        <v>700</v>
      </c>
      <c r="K2018" s="477">
        <v>3</v>
      </c>
      <c r="L2018" s="477">
        <v>7</v>
      </c>
      <c r="M2018" s="555">
        <v>66794.36</v>
      </c>
      <c r="N2018" s="477"/>
      <c r="O2018" s="556"/>
      <c r="P2018" s="557"/>
    </row>
    <row r="2019" spans="1:16" ht="33.75" x14ac:dyDescent="0.2">
      <c r="A2019" s="552" t="s">
        <v>4851</v>
      </c>
      <c r="B2019" s="498" t="s">
        <v>3136</v>
      </c>
      <c r="C2019" s="498" t="s">
        <v>111</v>
      </c>
      <c r="D2019" s="553" t="s">
        <v>5258</v>
      </c>
      <c r="E2019" s="554">
        <v>2800</v>
      </c>
      <c r="F2019" s="498" t="s">
        <v>5259</v>
      </c>
      <c r="G2019" s="553" t="s">
        <v>5260</v>
      </c>
      <c r="H2019" s="519" t="s">
        <v>5261</v>
      </c>
      <c r="I2019" s="498" t="s">
        <v>4858</v>
      </c>
      <c r="J2019" s="498" t="s">
        <v>700</v>
      </c>
      <c r="K2019" s="477">
        <v>4</v>
      </c>
      <c r="L2019" s="477">
        <v>12</v>
      </c>
      <c r="M2019" s="555">
        <v>33033.389999999992</v>
      </c>
      <c r="N2019" s="477">
        <v>2</v>
      </c>
      <c r="O2019" s="556">
        <v>6</v>
      </c>
      <c r="P2019" s="557">
        <v>16609.25</v>
      </c>
    </row>
    <row r="2020" spans="1:16" ht="45" x14ac:dyDescent="0.2">
      <c r="A2020" s="552" t="s">
        <v>4851</v>
      </c>
      <c r="B2020" s="498" t="s">
        <v>3136</v>
      </c>
      <c r="C2020" s="498" t="s">
        <v>111</v>
      </c>
      <c r="D2020" s="553" t="s">
        <v>5262</v>
      </c>
      <c r="E2020" s="554">
        <v>5000</v>
      </c>
      <c r="F2020" s="498" t="s">
        <v>5263</v>
      </c>
      <c r="G2020" s="553" t="s">
        <v>5264</v>
      </c>
      <c r="H2020" s="519" t="s">
        <v>817</v>
      </c>
      <c r="I2020" s="498" t="s">
        <v>4858</v>
      </c>
      <c r="J2020" s="498" t="s">
        <v>700</v>
      </c>
      <c r="K2020" s="477">
        <v>2</v>
      </c>
      <c r="L2020" s="477">
        <v>5</v>
      </c>
      <c r="M2020" s="555">
        <v>30153.81</v>
      </c>
      <c r="N2020" s="477">
        <v>2</v>
      </c>
      <c r="O2020" s="556">
        <v>6</v>
      </c>
      <c r="P2020" s="557">
        <v>50433.33</v>
      </c>
    </row>
    <row r="2021" spans="1:16" ht="33.75" x14ac:dyDescent="0.2">
      <c r="A2021" s="552" t="s">
        <v>4851</v>
      </c>
      <c r="B2021" s="498" t="s">
        <v>3136</v>
      </c>
      <c r="C2021" s="498" t="s">
        <v>111</v>
      </c>
      <c r="D2021" s="553" t="s">
        <v>5265</v>
      </c>
      <c r="E2021" s="554">
        <v>9000</v>
      </c>
      <c r="F2021" s="498" t="s">
        <v>5266</v>
      </c>
      <c r="G2021" s="553" t="s">
        <v>5267</v>
      </c>
      <c r="H2021" s="519" t="s">
        <v>3134</v>
      </c>
      <c r="I2021" s="498" t="s">
        <v>4858</v>
      </c>
      <c r="J2021" s="498" t="s">
        <v>700</v>
      </c>
      <c r="K2021" s="477">
        <v>1</v>
      </c>
      <c r="L2021" s="477">
        <v>3</v>
      </c>
      <c r="M2021" s="555">
        <v>26628.120000000003</v>
      </c>
      <c r="N2021" s="477">
        <v>2</v>
      </c>
      <c r="O2021" s="556">
        <v>6</v>
      </c>
      <c r="P2021" s="557">
        <v>53926.25</v>
      </c>
    </row>
    <row r="2022" spans="1:16" ht="22.5" x14ac:dyDescent="0.2">
      <c r="A2022" s="552" t="s">
        <v>4851</v>
      </c>
      <c r="B2022" s="498" t="s">
        <v>3136</v>
      </c>
      <c r="C2022" s="498" t="s">
        <v>111</v>
      </c>
      <c r="D2022" s="553" t="s">
        <v>5268</v>
      </c>
      <c r="E2022" s="554">
        <v>4000</v>
      </c>
      <c r="F2022" s="498" t="s">
        <v>5269</v>
      </c>
      <c r="G2022" s="553" t="s">
        <v>5270</v>
      </c>
      <c r="H2022" s="519" t="s">
        <v>1098</v>
      </c>
      <c r="I2022" s="498" t="s">
        <v>4858</v>
      </c>
      <c r="J2022" s="498" t="s">
        <v>700</v>
      </c>
      <c r="K2022" s="477">
        <v>4</v>
      </c>
      <c r="L2022" s="477">
        <v>12</v>
      </c>
      <c r="M2022" s="555">
        <v>47937.770000000004</v>
      </c>
      <c r="N2022" s="477">
        <v>2</v>
      </c>
      <c r="O2022" s="556">
        <v>6</v>
      </c>
      <c r="P2022" s="557">
        <v>23999.16</v>
      </c>
    </row>
    <row r="2023" spans="1:16" ht="45" x14ac:dyDescent="0.2">
      <c r="A2023" s="552" t="s">
        <v>4851</v>
      </c>
      <c r="B2023" s="498" t="s">
        <v>3136</v>
      </c>
      <c r="C2023" s="498" t="s">
        <v>111</v>
      </c>
      <c r="D2023" s="553" t="s">
        <v>5271</v>
      </c>
      <c r="E2023" s="554">
        <v>10000</v>
      </c>
      <c r="F2023" s="498" t="s">
        <v>5272</v>
      </c>
      <c r="G2023" s="553" t="s">
        <v>5273</v>
      </c>
      <c r="H2023" s="519" t="s">
        <v>712</v>
      </c>
      <c r="I2023" s="498" t="s">
        <v>4858</v>
      </c>
      <c r="J2023" s="498" t="s">
        <v>700</v>
      </c>
      <c r="K2023" s="477">
        <v>1</v>
      </c>
      <c r="L2023" s="477">
        <v>2</v>
      </c>
      <c r="M2023" s="555">
        <v>16000</v>
      </c>
      <c r="N2023" s="477">
        <v>2</v>
      </c>
      <c r="O2023" s="556">
        <v>6</v>
      </c>
      <c r="P2023" s="557">
        <v>60000</v>
      </c>
    </row>
    <row r="2024" spans="1:16" ht="33.75" x14ac:dyDescent="0.2">
      <c r="A2024" s="552" t="s">
        <v>4851</v>
      </c>
      <c r="B2024" s="498" t="s">
        <v>3136</v>
      </c>
      <c r="C2024" s="498" t="s">
        <v>111</v>
      </c>
      <c r="D2024" s="553" t="s">
        <v>5274</v>
      </c>
      <c r="E2024" s="554">
        <v>11000</v>
      </c>
      <c r="F2024" s="498" t="s">
        <v>5275</v>
      </c>
      <c r="G2024" s="553" t="s">
        <v>5276</v>
      </c>
      <c r="H2024" s="519" t="s">
        <v>857</v>
      </c>
      <c r="I2024" s="498" t="s">
        <v>4858</v>
      </c>
      <c r="J2024" s="498" t="s">
        <v>700</v>
      </c>
      <c r="K2024" s="477">
        <v>4</v>
      </c>
      <c r="L2024" s="477">
        <v>12</v>
      </c>
      <c r="M2024" s="555">
        <v>131232.30000000002</v>
      </c>
      <c r="N2024" s="477">
        <v>2</v>
      </c>
      <c r="O2024" s="556">
        <v>6</v>
      </c>
      <c r="P2024" s="557">
        <v>65579.100000000006</v>
      </c>
    </row>
    <row r="2025" spans="1:16" x14ac:dyDescent="0.2">
      <c r="A2025" s="552" t="s">
        <v>4851</v>
      </c>
      <c r="B2025" s="498" t="s">
        <v>3136</v>
      </c>
      <c r="C2025" s="498" t="s">
        <v>111</v>
      </c>
      <c r="D2025" s="553" t="s">
        <v>4855</v>
      </c>
      <c r="E2025" s="554">
        <v>12000</v>
      </c>
      <c r="F2025" s="498" t="s">
        <v>5277</v>
      </c>
      <c r="G2025" s="553" t="s">
        <v>5278</v>
      </c>
      <c r="H2025" s="519" t="s">
        <v>712</v>
      </c>
      <c r="I2025" s="498" t="s">
        <v>4858</v>
      </c>
      <c r="J2025" s="498" t="s">
        <v>700</v>
      </c>
      <c r="K2025" s="477">
        <v>2</v>
      </c>
      <c r="L2025" s="477">
        <v>8</v>
      </c>
      <c r="M2025" s="555">
        <v>103791.67</v>
      </c>
      <c r="N2025" s="477">
        <v>1</v>
      </c>
      <c r="O2025" s="556">
        <v>6</v>
      </c>
      <c r="P2025" s="557">
        <v>83066.67</v>
      </c>
    </row>
    <row r="2026" spans="1:16" ht="22.5" x14ac:dyDescent="0.2">
      <c r="A2026" s="552" t="s">
        <v>4851</v>
      </c>
      <c r="B2026" s="498" t="s">
        <v>3136</v>
      </c>
      <c r="C2026" s="498" t="s">
        <v>111</v>
      </c>
      <c r="D2026" s="553" t="s">
        <v>4863</v>
      </c>
      <c r="E2026" s="554">
        <v>8000</v>
      </c>
      <c r="F2026" s="498" t="s">
        <v>5279</v>
      </c>
      <c r="G2026" s="553" t="s">
        <v>5280</v>
      </c>
      <c r="H2026" s="519" t="s">
        <v>5281</v>
      </c>
      <c r="I2026" s="498" t="s">
        <v>4858</v>
      </c>
      <c r="J2026" s="498" t="s">
        <v>700</v>
      </c>
      <c r="K2026" s="477">
        <v>4</v>
      </c>
      <c r="L2026" s="477">
        <v>12</v>
      </c>
      <c r="M2026" s="555">
        <v>95981.66</v>
      </c>
      <c r="N2026" s="477">
        <v>2</v>
      </c>
      <c r="O2026" s="556">
        <v>6</v>
      </c>
      <c r="P2026" s="557">
        <v>48000</v>
      </c>
    </row>
    <row r="2027" spans="1:16" ht="33.75" x14ac:dyDescent="0.2">
      <c r="A2027" s="552" t="s">
        <v>4851</v>
      </c>
      <c r="B2027" s="498" t="s">
        <v>3136</v>
      </c>
      <c r="C2027" s="498" t="s">
        <v>111</v>
      </c>
      <c r="D2027" s="553" t="s">
        <v>4921</v>
      </c>
      <c r="E2027" s="554">
        <v>4000</v>
      </c>
      <c r="F2027" s="498" t="s">
        <v>5282</v>
      </c>
      <c r="G2027" s="553" t="s">
        <v>5283</v>
      </c>
      <c r="H2027" s="519" t="s">
        <v>3242</v>
      </c>
      <c r="I2027" s="498" t="s">
        <v>4858</v>
      </c>
      <c r="J2027" s="498" t="s">
        <v>700</v>
      </c>
      <c r="K2027" s="477">
        <v>4</v>
      </c>
      <c r="L2027" s="477">
        <v>12</v>
      </c>
      <c r="M2027" s="555">
        <v>47990</v>
      </c>
      <c r="N2027" s="477">
        <v>2</v>
      </c>
      <c r="O2027" s="556">
        <v>6</v>
      </c>
      <c r="P2027" s="557">
        <v>23995</v>
      </c>
    </row>
    <row r="2028" spans="1:16" ht="33.75" x14ac:dyDescent="0.2">
      <c r="A2028" s="552" t="s">
        <v>4851</v>
      </c>
      <c r="B2028" s="498" t="s">
        <v>3136</v>
      </c>
      <c r="C2028" s="498" t="s">
        <v>111</v>
      </c>
      <c r="D2028" s="553" t="s">
        <v>5284</v>
      </c>
      <c r="E2028" s="554">
        <v>10000</v>
      </c>
      <c r="F2028" s="498" t="s">
        <v>5285</v>
      </c>
      <c r="G2028" s="553" t="s">
        <v>5286</v>
      </c>
      <c r="H2028" s="519" t="s">
        <v>3134</v>
      </c>
      <c r="I2028" s="498" t="s">
        <v>4858</v>
      </c>
      <c r="J2028" s="498" t="s">
        <v>700</v>
      </c>
      <c r="K2028" s="477">
        <v>1</v>
      </c>
      <c r="L2028" s="477">
        <v>2</v>
      </c>
      <c r="M2028" s="555">
        <v>15666.67</v>
      </c>
      <c r="N2028" s="477">
        <v>2</v>
      </c>
      <c r="O2028" s="556">
        <v>6</v>
      </c>
      <c r="P2028" s="557">
        <v>59986.11</v>
      </c>
    </row>
    <row r="2029" spans="1:16" ht="22.5" x14ac:dyDescent="0.2">
      <c r="A2029" s="552" t="s">
        <v>4851</v>
      </c>
      <c r="B2029" s="498" t="s">
        <v>3136</v>
      </c>
      <c r="C2029" s="498" t="s">
        <v>111</v>
      </c>
      <c r="D2029" s="553" t="s">
        <v>4889</v>
      </c>
      <c r="E2029" s="554">
        <v>7000</v>
      </c>
      <c r="F2029" s="498" t="s">
        <v>5287</v>
      </c>
      <c r="G2029" s="553" t="s">
        <v>5288</v>
      </c>
      <c r="H2029" s="519" t="s">
        <v>712</v>
      </c>
      <c r="I2029" s="498" t="s">
        <v>4858</v>
      </c>
      <c r="J2029" s="498" t="s">
        <v>700</v>
      </c>
      <c r="K2029" s="477">
        <v>5</v>
      </c>
      <c r="L2029" s="477">
        <v>12</v>
      </c>
      <c r="M2029" s="555">
        <v>83580.950000000012</v>
      </c>
      <c r="N2029" s="477">
        <v>2</v>
      </c>
      <c r="O2029" s="556">
        <v>6</v>
      </c>
      <c r="P2029" s="557">
        <v>41980.07</v>
      </c>
    </row>
    <row r="2030" spans="1:16" x14ac:dyDescent="0.2">
      <c r="A2030" s="552" t="s">
        <v>4851</v>
      </c>
      <c r="B2030" s="498" t="s">
        <v>3136</v>
      </c>
      <c r="C2030" s="498" t="s">
        <v>111</v>
      </c>
      <c r="D2030" s="553" t="s">
        <v>5009</v>
      </c>
      <c r="E2030" s="554">
        <v>7000</v>
      </c>
      <c r="F2030" s="498" t="s">
        <v>5289</v>
      </c>
      <c r="G2030" s="553" t="s">
        <v>5290</v>
      </c>
      <c r="H2030" s="519" t="s">
        <v>3134</v>
      </c>
      <c r="I2030" s="498" t="s">
        <v>4858</v>
      </c>
      <c r="J2030" s="498" t="s">
        <v>700</v>
      </c>
      <c r="K2030" s="477">
        <v>4</v>
      </c>
      <c r="L2030" s="477">
        <v>12</v>
      </c>
      <c r="M2030" s="555">
        <v>84000</v>
      </c>
      <c r="N2030" s="477">
        <v>2</v>
      </c>
      <c r="O2030" s="556">
        <v>6</v>
      </c>
      <c r="P2030" s="557">
        <v>42000</v>
      </c>
    </row>
    <row r="2031" spans="1:16" ht="33.75" x14ac:dyDescent="0.2">
      <c r="A2031" s="552" t="s">
        <v>4851</v>
      </c>
      <c r="B2031" s="498" t="s">
        <v>3136</v>
      </c>
      <c r="C2031" s="498" t="s">
        <v>111</v>
      </c>
      <c r="D2031" s="553" t="s">
        <v>5265</v>
      </c>
      <c r="E2031" s="554">
        <v>9000</v>
      </c>
      <c r="F2031" s="498" t="s">
        <v>5291</v>
      </c>
      <c r="G2031" s="553" t="s">
        <v>5292</v>
      </c>
      <c r="H2031" s="519" t="s">
        <v>3134</v>
      </c>
      <c r="I2031" s="498" t="s">
        <v>4858</v>
      </c>
      <c r="J2031" s="498" t="s">
        <v>700</v>
      </c>
      <c r="K2031" s="477">
        <v>1</v>
      </c>
      <c r="L2031" s="477">
        <v>3</v>
      </c>
      <c r="M2031" s="555">
        <v>26700</v>
      </c>
      <c r="N2031" s="477">
        <v>2</v>
      </c>
      <c r="O2031" s="556">
        <v>6</v>
      </c>
      <c r="P2031" s="557">
        <v>54000</v>
      </c>
    </row>
    <row r="2032" spans="1:16" ht="67.5" x14ac:dyDescent="0.2">
      <c r="A2032" s="552" t="s">
        <v>4851</v>
      </c>
      <c r="B2032" s="498" t="s">
        <v>3136</v>
      </c>
      <c r="C2032" s="498" t="s">
        <v>111</v>
      </c>
      <c r="D2032" s="553" t="s">
        <v>5293</v>
      </c>
      <c r="E2032" s="554">
        <v>9000</v>
      </c>
      <c r="F2032" s="498" t="s">
        <v>5294</v>
      </c>
      <c r="G2032" s="553" t="s">
        <v>5295</v>
      </c>
      <c r="H2032" s="519" t="s">
        <v>3134</v>
      </c>
      <c r="I2032" s="498" t="s">
        <v>4858</v>
      </c>
      <c r="J2032" s="498" t="s">
        <v>700</v>
      </c>
      <c r="K2032" s="477">
        <v>1</v>
      </c>
      <c r="L2032" s="477">
        <v>2</v>
      </c>
      <c r="M2032" s="555">
        <v>13800</v>
      </c>
      <c r="N2032" s="477">
        <v>2</v>
      </c>
      <c r="O2032" s="556">
        <v>6</v>
      </c>
      <c r="P2032" s="557">
        <v>53995</v>
      </c>
    </row>
    <row r="2033" spans="1:16" x14ac:dyDescent="0.2">
      <c r="A2033" s="552" t="s">
        <v>4851</v>
      </c>
      <c r="B2033" s="498" t="s">
        <v>3136</v>
      </c>
      <c r="C2033" s="498" t="s">
        <v>111</v>
      </c>
      <c r="D2033" s="553" t="s">
        <v>3140</v>
      </c>
      <c r="E2033" s="554">
        <v>3000</v>
      </c>
      <c r="F2033" s="498" t="s">
        <v>5296</v>
      </c>
      <c r="G2033" s="553" t="s">
        <v>5297</v>
      </c>
      <c r="H2033" s="519" t="s">
        <v>703</v>
      </c>
      <c r="I2033" s="498" t="s">
        <v>4858</v>
      </c>
      <c r="J2033" s="498" t="s">
        <v>700</v>
      </c>
      <c r="K2033" s="477">
        <v>4</v>
      </c>
      <c r="L2033" s="477">
        <v>12</v>
      </c>
      <c r="M2033" s="555">
        <v>35953.339999999997</v>
      </c>
      <c r="N2033" s="477">
        <v>2</v>
      </c>
      <c r="O2033" s="556">
        <v>6</v>
      </c>
      <c r="P2033" s="557">
        <v>17962.510000000002</v>
      </c>
    </row>
    <row r="2034" spans="1:16" ht="22.5" x14ac:dyDescent="0.2">
      <c r="A2034" s="552" t="s">
        <v>4851</v>
      </c>
      <c r="B2034" s="498" t="s">
        <v>3136</v>
      </c>
      <c r="C2034" s="498" t="s">
        <v>111</v>
      </c>
      <c r="D2034" s="553" t="s">
        <v>5298</v>
      </c>
      <c r="E2034" s="554">
        <v>6000</v>
      </c>
      <c r="F2034" s="498" t="s">
        <v>5299</v>
      </c>
      <c r="G2034" s="553" t="s">
        <v>5300</v>
      </c>
      <c r="H2034" s="519" t="s">
        <v>5301</v>
      </c>
      <c r="I2034" s="498" t="s">
        <v>4858</v>
      </c>
      <c r="J2034" s="498" t="s">
        <v>700</v>
      </c>
      <c r="K2034" s="477">
        <v>1</v>
      </c>
      <c r="L2034" s="477">
        <v>3</v>
      </c>
      <c r="M2034" s="555">
        <v>14840.42</v>
      </c>
      <c r="N2034" s="477">
        <v>2</v>
      </c>
      <c r="O2034" s="556">
        <v>6</v>
      </c>
      <c r="P2034" s="557">
        <v>35273.75</v>
      </c>
    </row>
    <row r="2035" spans="1:16" ht="22.5" x14ac:dyDescent="0.2">
      <c r="A2035" s="552" t="s">
        <v>4851</v>
      </c>
      <c r="B2035" s="498" t="s">
        <v>3136</v>
      </c>
      <c r="C2035" s="498" t="s">
        <v>111</v>
      </c>
      <c r="D2035" s="553" t="s">
        <v>3273</v>
      </c>
      <c r="E2035" s="554">
        <v>10000</v>
      </c>
      <c r="F2035" s="498" t="s">
        <v>5302</v>
      </c>
      <c r="G2035" s="553" t="s">
        <v>5303</v>
      </c>
      <c r="H2035" s="519" t="s">
        <v>5304</v>
      </c>
      <c r="I2035" s="498" t="s">
        <v>4858</v>
      </c>
      <c r="J2035" s="498" t="s">
        <v>700</v>
      </c>
      <c r="K2035" s="477">
        <v>4</v>
      </c>
      <c r="L2035" s="477">
        <v>12</v>
      </c>
      <c r="M2035" s="555">
        <v>118617.37999999999</v>
      </c>
      <c r="N2035" s="477">
        <v>2</v>
      </c>
      <c r="O2035" s="556">
        <v>6</v>
      </c>
      <c r="P2035" s="557">
        <v>59658.33</v>
      </c>
    </row>
    <row r="2036" spans="1:16" ht="22.5" x14ac:dyDescent="0.2">
      <c r="A2036" s="552" t="s">
        <v>4851</v>
      </c>
      <c r="B2036" s="498" t="s">
        <v>3136</v>
      </c>
      <c r="C2036" s="498" t="s">
        <v>111</v>
      </c>
      <c r="D2036" s="553" t="s">
        <v>5305</v>
      </c>
      <c r="E2036" s="554">
        <v>1800</v>
      </c>
      <c r="F2036" s="498" t="s">
        <v>5306</v>
      </c>
      <c r="G2036" s="553" t="s">
        <v>5307</v>
      </c>
      <c r="H2036" s="519" t="s">
        <v>5074</v>
      </c>
      <c r="I2036" s="498" t="s">
        <v>748</v>
      </c>
      <c r="J2036" s="498" t="s">
        <v>3191</v>
      </c>
      <c r="K2036" s="477">
        <v>0</v>
      </c>
      <c r="L2036" s="477">
        <v>1</v>
      </c>
      <c r="M2036" s="555">
        <v>355</v>
      </c>
      <c r="N2036" s="477"/>
      <c r="O2036" s="556"/>
      <c r="P2036" s="557"/>
    </row>
    <row r="2037" spans="1:16" ht="33.75" x14ac:dyDescent="0.2">
      <c r="A2037" s="552" t="s">
        <v>4851</v>
      </c>
      <c r="B2037" s="498" t="s">
        <v>3136</v>
      </c>
      <c r="C2037" s="498" t="s">
        <v>111</v>
      </c>
      <c r="D2037" s="553" t="s">
        <v>5308</v>
      </c>
      <c r="E2037" s="554">
        <v>10000</v>
      </c>
      <c r="F2037" s="498" t="s">
        <v>5309</v>
      </c>
      <c r="G2037" s="553" t="s">
        <v>5310</v>
      </c>
      <c r="H2037" s="519" t="s">
        <v>3134</v>
      </c>
      <c r="I2037" s="498" t="s">
        <v>4858</v>
      </c>
      <c r="J2037" s="498" t="s">
        <v>700</v>
      </c>
      <c r="K2037" s="477"/>
      <c r="L2037" s="477"/>
      <c r="M2037" s="555"/>
      <c r="N2037" s="477">
        <v>2</v>
      </c>
      <c r="O2037" s="556">
        <v>6</v>
      </c>
      <c r="P2037" s="557">
        <v>64333.33</v>
      </c>
    </row>
    <row r="2038" spans="1:16" x14ac:dyDescent="0.2">
      <c r="A2038" s="552" t="s">
        <v>4851</v>
      </c>
      <c r="B2038" s="498" t="s">
        <v>3136</v>
      </c>
      <c r="C2038" s="498" t="s">
        <v>111</v>
      </c>
      <c r="D2038" s="553" t="s">
        <v>5311</v>
      </c>
      <c r="E2038" s="554">
        <v>7000</v>
      </c>
      <c r="F2038" s="498" t="s">
        <v>5312</v>
      </c>
      <c r="G2038" s="553" t="s">
        <v>5313</v>
      </c>
      <c r="H2038" s="519" t="s">
        <v>3134</v>
      </c>
      <c r="I2038" s="498" t="s">
        <v>4858</v>
      </c>
      <c r="J2038" s="498" t="s">
        <v>700</v>
      </c>
      <c r="K2038" s="477">
        <v>4</v>
      </c>
      <c r="L2038" s="477">
        <v>10</v>
      </c>
      <c r="M2038" s="555">
        <v>78618.75</v>
      </c>
      <c r="N2038" s="477"/>
      <c r="O2038" s="556"/>
      <c r="P2038" s="557"/>
    </row>
    <row r="2039" spans="1:16" ht="67.5" x14ac:dyDescent="0.2">
      <c r="A2039" s="552" t="s">
        <v>4851</v>
      </c>
      <c r="B2039" s="498" t="s">
        <v>3136</v>
      </c>
      <c r="C2039" s="498" t="s">
        <v>111</v>
      </c>
      <c r="D2039" s="553" t="s">
        <v>5314</v>
      </c>
      <c r="E2039" s="554">
        <v>9000</v>
      </c>
      <c r="F2039" s="498" t="s">
        <v>5315</v>
      </c>
      <c r="G2039" s="553" t="s">
        <v>5316</v>
      </c>
      <c r="H2039" s="519" t="s">
        <v>3134</v>
      </c>
      <c r="I2039" s="498" t="s">
        <v>4858</v>
      </c>
      <c r="J2039" s="498" t="s">
        <v>700</v>
      </c>
      <c r="K2039" s="477">
        <v>1</v>
      </c>
      <c r="L2039" s="477">
        <v>2</v>
      </c>
      <c r="M2039" s="555">
        <v>12900</v>
      </c>
      <c r="N2039" s="477">
        <v>2</v>
      </c>
      <c r="O2039" s="556">
        <v>6</v>
      </c>
      <c r="P2039" s="557">
        <v>53981.25</v>
      </c>
    </row>
    <row r="2040" spans="1:16" ht="34.5" thickBot="1" x14ac:dyDescent="0.25">
      <c r="A2040" s="558" t="s">
        <v>4851</v>
      </c>
      <c r="B2040" s="503" t="s">
        <v>3136</v>
      </c>
      <c r="C2040" s="503" t="s">
        <v>111</v>
      </c>
      <c r="D2040" s="559" t="s">
        <v>5317</v>
      </c>
      <c r="E2040" s="560">
        <v>10000</v>
      </c>
      <c r="F2040" s="503" t="s">
        <v>5318</v>
      </c>
      <c r="G2040" s="559" t="s">
        <v>5319</v>
      </c>
      <c r="H2040" s="525" t="s">
        <v>5320</v>
      </c>
      <c r="I2040" s="503" t="s">
        <v>4858</v>
      </c>
      <c r="J2040" s="503" t="s">
        <v>700</v>
      </c>
      <c r="K2040" s="483">
        <v>4</v>
      </c>
      <c r="L2040" s="483">
        <v>12</v>
      </c>
      <c r="M2040" s="561">
        <v>119854.86</v>
      </c>
      <c r="N2040" s="483">
        <v>2</v>
      </c>
      <c r="O2040" s="562">
        <v>6</v>
      </c>
      <c r="P2040" s="563">
        <v>60000</v>
      </c>
    </row>
    <row r="2041" spans="1:16" ht="19.5" customHeight="1" thickBot="1" x14ac:dyDescent="0.25">
      <c r="A2041" s="1121" t="s">
        <v>5321</v>
      </c>
      <c r="B2041" s="1121"/>
      <c r="C2041" s="1121"/>
      <c r="D2041" s="1121"/>
      <c r="E2041" s="1121"/>
      <c r="F2041" s="1121"/>
      <c r="G2041" s="1121"/>
      <c r="H2041" s="1121"/>
      <c r="I2041" s="1121"/>
      <c r="J2041" s="1121"/>
      <c r="K2041" s="564"/>
      <c r="L2041" s="564"/>
      <c r="M2041" s="565">
        <f>SUM(M1880:M2040)</f>
        <v>8035403.7000000011</v>
      </c>
      <c r="N2041" s="565"/>
      <c r="O2041" s="565"/>
      <c r="P2041" s="565">
        <f>SUM(P1880:P2040)</f>
        <v>6192549.5300000012</v>
      </c>
    </row>
    <row r="2043" spans="1:16" ht="20.25" customHeight="1" thickBot="1" x14ac:dyDescent="0.25">
      <c r="A2043" s="465" t="s">
        <v>5322</v>
      </c>
      <c r="B2043" s="466"/>
      <c r="C2043" s="466"/>
      <c r="D2043" s="466"/>
      <c r="E2043" s="467"/>
      <c r="F2043" s="466"/>
      <c r="G2043" s="466"/>
      <c r="H2043" s="466"/>
      <c r="I2043" s="466"/>
      <c r="J2043" s="466"/>
      <c r="K2043" s="566"/>
      <c r="L2043" s="566"/>
      <c r="M2043" s="567"/>
      <c r="N2043" s="566"/>
      <c r="O2043" s="566"/>
      <c r="P2043" s="567"/>
    </row>
    <row r="2044" spans="1:16" ht="45" x14ac:dyDescent="0.2">
      <c r="A2044" s="436" t="s">
        <v>5323</v>
      </c>
      <c r="B2044" s="438" t="s">
        <v>3136</v>
      </c>
      <c r="C2044" s="438" t="s">
        <v>111</v>
      </c>
      <c r="D2044" s="468" t="s">
        <v>5324</v>
      </c>
      <c r="E2044" s="469">
        <v>8000</v>
      </c>
      <c r="F2044" s="470" t="s">
        <v>5325</v>
      </c>
      <c r="G2044" s="468" t="s">
        <v>5326</v>
      </c>
      <c r="H2044" s="428" t="s">
        <v>5327</v>
      </c>
      <c r="I2044" s="428" t="s">
        <v>5328</v>
      </c>
      <c r="J2044" s="442" t="s">
        <v>5329</v>
      </c>
      <c r="K2044" s="471">
        <v>5</v>
      </c>
      <c r="L2044" s="471">
        <v>12</v>
      </c>
      <c r="M2044" s="472">
        <v>96041.66</v>
      </c>
      <c r="N2044" s="471">
        <v>1</v>
      </c>
      <c r="O2044" s="471">
        <v>2</v>
      </c>
      <c r="P2044" s="473">
        <v>10195.435925228387</v>
      </c>
    </row>
    <row r="2045" spans="1:16" ht="45" x14ac:dyDescent="0.2">
      <c r="A2045" s="446" t="s">
        <v>5323</v>
      </c>
      <c r="B2045" s="447" t="s">
        <v>3136</v>
      </c>
      <c r="C2045" s="447" t="s">
        <v>111</v>
      </c>
      <c r="D2045" s="474" t="s">
        <v>5324</v>
      </c>
      <c r="E2045" s="475">
        <v>8000</v>
      </c>
      <c r="F2045" s="476" t="s">
        <v>5330</v>
      </c>
      <c r="G2045" s="450" t="s">
        <v>5331</v>
      </c>
      <c r="H2045" s="429" t="s">
        <v>5332</v>
      </c>
      <c r="I2045" s="429" t="s">
        <v>4858</v>
      </c>
      <c r="J2045" s="450" t="s">
        <v>5333</v>
      </c>
      <c r="K2045" s="477">
        <v>5</v>
      </c>
      <c r="L2045" s="477">
        <v>9</v>
      </c>
      <c r="M2045" s="478">
        <v>60479.003538226236</v>
      </c>
      <c r="N2045" s="477">
        <v>0</v>
      </c>
      <c r="O2045" s="477"/>
      <c r="P2045" s="479">
        <v>0</v>
      </c>
    </row>
    <row r="2046" spans="1:16" ht="56.25" x14ac:dyDescent="0.2">
      <c r="A2046" s="446" t="s">
        <v>5323</v>
      </c>
      <c r="B2046" s="447" t="s">
        <v>3136</v>
      </c>
      <c r="C2046" s="447" t="s">
        <v>111</v>
      </c>
      <c r="D2046" s="474" t="s">
        <v>5334</v>
      </c>
      <c r="E2046" s="475">
        <v>10000</v>
      </c>
      <c r="F2046" s="476" t="s">
        <v>5335</v>
      </c>
      <c r="G2046" s="450" t="s">
        <v>5336</v>
      </c>
      <c r="H2046" s="429" t="s">
        <v>5337</v>
      </c>
      <c r="I2046" s="429" t="s">
        <v>4858</v>
      </c>
      <c r="J2046" s="450" t="s">
        <v>5338</v>
      </c>
      <c r="K2046" s="477">
        <v>5</v>
      </c>
      <c r="L2046" s="477">
        <v>10</v>
      </c>
      <c r="M2046" s="478">
        <v>82964.318449252896</v>
      </c>
      <c r="N2046" s="477">
        <v>0</v>
      </c>
      <c r="O2046" s="477"/>
      <c r="P2046" s="479">
        <v>0</v>
      </c>
    </row>
    <row r="2047" spans="1:16" ht="56.25" x14ac:dyDescent="0.2">
      <c r="A2047" s="446" t="s">
        <v>5323</v>
      </c>
      <c r="B2047" s="447" t="s">
        <v>3136</v>
      </c>
      <c r="C2047" s="447" t="s">
        <v>111</v>
      </c>
      <c r="D2047" s="474" t="s">
        <v>5339</v>
      </c>
      <c r="E2047" s="475">
        <v>12000</v>
      </c>
      <c r="F2047" s="476" t="s">
        <v>5340</v>
      </c>
      <c r="G2047" s="450" t="s">
        <v>5341</v>
      </c>
      <c r="H2047" s="429" t="s">
        <v>5342</v>
      </c>
      <c r="I2047" s="429" t="s">
        <v>4858</v>
      </c>
      <c r="J2047" s="450" t="s">
        <v>5343</v>
      </c>
      <c r="K2047" s="477">
        <v>5</v>
      </c>
      <c r="L2047" s="477">
        <v>10</v>
      </c>
      <c r="M2047" s="478">
        <v>104542.17806407878</v>
      </c>
      <c r="N2047" s="477">
        <v>0</v>
      </c>
      <c r="O2047" s="477"/>
      <c r="P2047" s="479">
        <v>0</v>
      </c>
    </row>
    <row r="2048" spans="1:16" ht="56.25" x14ac:dyDescent="0.2">
      <c r="A2048" s="446" t="s">
        <v>5323</v>
      </c>
      <c r="B2048" s="447" t="s">
        <v>3136</v>
      </c>
      <c r="C2048" s="447" t="s">
        <v>111</v>
      </c>
      <c r="D2048" s="474" t="s">
        <v>5344</v>
      </c>
      <c r="E2048" s="475">
        <v>8000</v>
      </c>
      <c r="F2048" s="476" t="s">
        <v>5345</v>
      </c>
      <c r="G2048" s="474" t="s">
        <v>5346</v>
      </c>
      <c r="H2048" s="429" t="s">
        <v>5347</v>
      </c>
      <c r="I2048" s="429" t="s">
        <v>4858</v>
      </c>
      <c r="J2048" s="450" t="s">
        <v>5348</v>
      </c>
      <c r="K2048" s="477">
        <v>5</v>
      </c>
      <c r="L2048" s="477">
        <v>9</v>
      </c>
      <c r="M2048" s="478">
        <v>61348.406585153025</v>
      </c>
      <c r="N2048" s="477">
        <v>0</v>
      </c>
      <c r="O2048" s="477"/>
      <c r="P2048" s="479">
        <v>0</v>
      </c>
    </row>
    <row r="2049" spans="1:16" ht="56.25" x14ac:dyDescent="0.2">
      <c r="A2049" s="446" t="s">
        <v>5323</v>
      </c>
      <c r="B2049" s="447" t="s">
        <v>3136</v>
      </c>
      <c r="C2049" s="447" t="s">
        <v>111</v>
      </c>
      <c r="D2049" s="474" t="s">
        <v>5349</v>
      </c>
      <c r="E2049" s="475">
        <v>10000</v>
      </c>
      <c r="F2049" s="476" t="s">
        <v>5350</v>
      </c>
      <c r="G2049" s="474" t="s">
        <v>5351</v>
      </c>
      <c r="H2049" s="429" t="s">
        <v>5352</v>
      </c>
      <c r="I2049" s="429" t="s">
        <v>4858</v>
      </c>
      <c r="J2049" s="450" t="s">
        <v>5353</v>
      </c>
      <c r="K2049" s="477">
        <v>5</v>
      </c>
      <c r="L2049" s="477">
        <v>10</v>
      </c>
      <c r="M2049" s="478">
        <v>87821.339887087859</v>
      </c>
      <c r="N2049" s="477">
        <v>0</v>
      </c>
      <c r="O2049" s="477"/>
      <c r="P2049" s="479">
        <v>0</v>
      </c>
    </row>
    <row r="2050" spans="1:16" ht="45" x14ac:dyDescent="0.2">
      <c r="A2050" s="446" t="s">
        <v>5323</v>
      </c>
      <c r="B2050" s="447" t="s">
        <v>3136</v>
      </c>
      <c r="C2050" s="447" t="s">
        <v>111</v>
      </c>
      <c r="D2050" s="474" t="s">
        <v>5354</v>
      </c>
      <c r="E2050" s="475">
        <v>10000</v>
      </c>
      <c r="F2050" s="476" t="s">
        <v>5355</v>
      </c>
      <c r="G2050" s="474" t="s">
        <v>5356</v>
      </c>
      <c r="H2050" s="429" t="s">
        <v>5357</v>
      </c>
      <c r="I2050" s="429" t="s">
        <v>4858</v>
      </c>
      <c r="J2050" s="450" t="s">
        <v>5358</v>
      </c>
      <c r="K2050" s="477">
        <v>5</v>
      </c>
      <c r="L2050" s="477">
        <v>12</v>
      </c>
      <c r="M2050" s="478">
        <v>118621.52</v>
      </c>
      <c r="N2050" s="477">
        <v>3</v>
      </c>
      <c r="O2050" s="477">
        <v>6</v>
      </c>
      <c r="P2050" s="479">
        <v>59182.009999999995</v>
      </c>
    </row>
    <row r="2051" spans="1:16" ht="45" x14ac:dyDescent="0.2">
      <c r="A2051" s="446" t="s">
        <v>5323</v>
      </c>
      <c r="B2051" s="447" t="s">
        <v>3136</v>
      </c>
      <c r="C2051" s="447" t="s">
        <v>111</v>
      </c>
      <c r="D2051" s="474" t="s">
        <v>5359</v>
      </c>
      <c r="E2051" s="475">
        <v>8000</v>
      </c>
      <c r="F2051" s="476" t="s">
        <v>5360</v>
      </c>
      <c r="G2051" s="450" t="s">
        <v>5361</v>
      </c>
      <c r="H2051" s="429" t="s">
        <v>5362</v>
      </c>
      <c r="I2051" s="429" t="s">
        <v>4858</v>
      </c>
      <c r="J2051" s="450" t="s">
        <v>5363</v>
      </c>
      <c r="K2051" s="477">
        <v>5</v>
      </c>
      <c r="L2051" s="477">
        <v>9</v>
      </c>
      <c r="M2051" s="478">
        <v>60148.200216972982</v>
      </c>
      <c r="N2051" s="477">
        <v>0</v>
      </c>
      <c r="O2051" s="477"/>
      <c r="P2051" s="479">
        <v>0</v>
      </c>
    </row>
    <row r="2052" spans="1:16" ht="45" x14ac:dyDescent="0.2">
      <c r="A2052" s="446" t="s">
        <v>5323</v>
      </c>
      <c r="B2052" s="447" t="s">
        <v>3136</v>
      </c>
      <c r="C2052" s="447" t="s">
        <v>111</v>
      </c>
      <c r="D2052" s="474" t="s">
        <v>5364</v>
      </c>
      <c r="E2052" s="475">
        <v>13000</v>
      </c>
      <c r="F2052" s="476" t="s">
        <v>5365</v>
      </c>
      <c r="G2052" s="450" t="s">
        <v>5366</v>
      </c>
      <c r="H2052" s="429" t="s">
        <v>3388</v>
      </c>
      <c r="I2052" s="429" t="s">
        <v>4858</v>
      </c>
      <c r="J2052" s="450" t="s">
        <v>5367</v>
      </c>
      <c r="K2052" s="477">
        <v>4</v>
      </c>
      <c r="L2052" s="477">
        <v>9</v>
      </c>
      <c r="M2052" s="478">
        <v>94956.8190800593</v>
      </c>
      <c r="N2052" s="477">
        <v>0</v>
      </c>
      <c r="O2052" s="477"/>
      <c r="P2052" s="479">
        <v>0</v>
      </c>
    </row>
    <row r="2053" spans="1:16" ht="45" x14ac:dyDescent="0.2">
      <c r="A2053" s="446" t="s">
        <v>5323</v>
      </c>
      <c r="B2053" s="447" t="s">
        <v>3136</v>
      </c>
      <c r="C2053" s="447" t="s">
        <v>111</v>
      </c>
      <c r="D2053" s="474" t="s">
        <v>5368</v>
      </c>
      <c r="E2053" s="475">
        <v>13000</v>
      </c>
      <c r="F2053" s="476" t="s">
        <v>5369</v>
      </c>
      <c r="G2053" s="450" t="s">
        <v>5370</v>
      </c>
      <c r="H2053" s="429" t="s">
        <v>5371</v>
      </c>
      <c r="I2053" s="429" t="s">
        <v>3191</v>
      </c>
      <c r="J2053" s="450" t="s">
        <v>5372</v>
      </c>
      <c r="K2053" s="477">
        <v>5</v>
      </c>
      <c r="L2053" s="477">
        <v>9</v>
      </c>
      <c r="M2053" s="478">
        <v>113997.57518508768</v>
      </c>
      <c r="N2053" s="477">
        <v>0</v>
      </c>
      <c r="O2053" s="477"/>
      <c r="P2053" s="479">
        <v>0</v>
      </c>
    </row>
    <row r="2054" spans="1:16" ht="78.75" x14ac:dyDescent="0.2">
      <c r="A2054" s="446" t="s">
        <v>5323</v>
      </c>
      <c r="B2054" s="447" t="s">
        <v>3136</v>
      </c>
      <c r="C2054" s="447" t="s">
        <v>111</v>
      </c>
      <c r="D2054" s="474" t="s">
        <v>5373</v>
      </c>
      <c r="E2054" s="475">
        <v>12000</v>
      </c>
      <c r="F2054" s="476" t="s">
        <v>5374</v>
      </c>
      <c r="G2054" s="450" t="s">
        <v>5375</v>
      </c>
      <c r="H2054" s="429" t="s">
        <v>5376</v>
      </c>
      <c r="I2054" s="429" t="s">
        <v>4858</v>
      </c>
      <c r="J2054" s="450" t="s">
        <v>5377</v>
      </c>
      <c r="K2054" s="477">
        <v>5</v>
      </c>
      <c r="L2054" s="477">
        <v>9</v>
      </c>
      <c r="M2054" s="478">
        <v>101904.36693363014</v>
      </c>
      <c r="N2054" s="477">
        <v>0</v>
      </c>
      <c r="O2054" s="477"/>
      <c r="P2054" s="479">
        <v>0</v>
      </c>
    </row>
    <row r="2055" spans="1:16" ht="33.75" x14ac:dyDescent="0.2">
      <c r="A2055" s="446" t="s">
        <v>5323</v>
      </c>
      <c r="B2055" s="447" t="s">
        <v>3136</v>
      </c>
      <c r="C2055" s="447" t="s">
        <v>111</v>
      </c>
      <c r="D2055" s="474" t="s">
        <v>5378</v>
      </c>
      <c r="E2055" s="475">
        <v>13000</v>
      </c>
      <c r="F2055" s="476" t="s">
        <v>5379</v>
      </c>
      <c r="G2055" s="450" t="s">
        <v>5380</v>
      </c>
      <c r="H2055" s="429" t="s">
        <v>5381</v>
      </c>
      <c r="I2055" s="429" t="s">
        <v>4858</v>
      </c>
      <c r="J2055" s="450" t="s">
        <v>5382</v>
      </c>
      <c r="K2055" s="477">
        <v>5</v>
      </c>
      <c r="L2055" s="477">
        <v>10</v>
      </c>
      <c r="M2055" s="478">
        <v>101945.47066553956</v>
      </c>
      <c r="N2055" s="477">
        <v>0</v>
      </c>
      <c r="O2055" s="477"/>
      <c r="P2055" s="479">
        <v>0</v>
      </c>
    </row>
    <row r="2056" spans="1:16" ht="45" x14ac:dyDescent="0.2">
      <c r="A2056" s="446" t="s">
        <v>5323</v>
      </c>
      <c r="B2056" s="447" t="s">
        <v>3136</v>
      </c>
      <c r="C2056" s="447" t="s">
        <v>111</v>
      </c>
      <c r="D2056" s="474" t="s">
        <v>5383</v>
      </c>
      <c r="E2056" s="475">
        <v>7000</v>
      </c>
      <c r="F2056" s="476" t="s">
        <v>5384</v>
      </c>
      <c r="G2056" s="474" t="s">
        <v>5385</v>
      </c>
      <c r="H2056" s="429" t="s">
        <v>5386</v>
      </c>
      <c r="I2056" s="429" t="s">
        <v>4858</v>
      </c>
      <c r="J2056" s="450" t="s">
        <v>5387</v>
      </c>
      <c r="K2056" s="477">
        <v>3</v>
      </c>
      <c r="L2056" s="477">
        <v>4</v>
      </c>
      <c r="M2056" s="478">
        <v>20504.95484274346</v>
      </c>
      <c r="N2056" s="477">
        <v>0</v>
      </c>
      <c r="O2056" s="477"/>
      <c r="P2056" s="479">
        <v>0</v>
      </c>
    </row>
    <row r="2057" spans="1:16" ht="33.75" x14ac:dyDescent="0.2">
      <c r="A2057" s="446" t="s">
        <v>5323</v>
      </c>
      <c r="B2057" s="447" t="s">
        <v>3136</v>
      </c>
      <c r="C2057" s="447" t="s">
        <v>111</v>
      </c>
      <c r="D2057" s="474" t="s">
        <v>5388</v>
      </c>
      <c r="E2057" s="475">
        <v>12000</v>
      </c>
      <c r="F2057" s="476" t="s">
        <v>5389</v>
      </c>
      <c r="G2057" s="450" t="s">
        <v>5390</v>
      </c>
      <c r="H2057" s="429" t="s">
        <v>5391</v>
      </c>
      <c r="I2057" s="429" t="s">
        <v>4858</v>
      </c>
      <c r="J2057" s="450" t="s">
        <v>5392</v>
      </c>
      <c r="K2057" s="477">
        <v>5</v>
      </c>
      <c r="L2057" s="477">
        <v>12</v>
      </c>
      <c r="M2057" s="478">
        <v>144378.32999999999</v>
      </c>
      <c r="N2057" s="477">
        <v>1</v>
      </c>
      <c r="O2057" s="477">
        <v>1</v>
      </c>
      <c r="P2057" s="479">
        <v>5797.9967403758301</v>
      </c>
    </row>
    <row r="2058" spans="1:16" ht="33.75" x14ac:dyDescent="0.2">
      <c r="A2058" s="446" t="s">
        <v>5323</v>
      </c>
      <c r="B2058" s="447" t="s">
        <v>3136</v>
      </c>
      <c r="C2058" s="447" t="s">
        <v>111</v>
      </c>
      <c r="D2058" s="474" t="s">
        <v>5393</v>
      </c>
      <c r="E2058" s="475">
        <v>10000</v>
      </c>
      <c r="F2058" s="476" t="s">
        <v>5394</v>
      </c>
      <c r="G2058" s="450" t="s">
        <v>5395</v>
      </c>
      <c r="H2058" s="429" t="s">
        <v>3134</v>
      </c>
      <c r="I2058" s="429" t="s">
        <v>4858</v>
      </c>
      <c r="J2058" s="450" t="s">
        <v>5396</v>
      </c>
      <c r="K2058" s="477">
        <v>5</v>
      </c>
      <c r="L2058" s="477">
        <v>10</v>
      </c>
      <c r="M2058" s="478">
        <v>90506.114291600534</v>
      </c>
      <c r="N2058" s="477">
        <v>0</v>
      </c>
      <c r="O2058" s="477"/>
      <c r="P2058" s="479">
        <v>0</v>
      </c>
    </row>
    <row r="2059" spans="1:16" ht="33.75" x14ac:dyDescent="0.2">
      <c r="A2059" s="446" t="s">
        <v>5323</v>
      </c>
      <c r="B2059" s="447" t="s">
        <v>3136</v>
      </c>
      <c r="C2059" s="447" t="s">
        <v>111</v>
      </c>
      <c r="D2059" s="474" t="s">
        <v>5397</v>
      </c>
      <c r="E2059" s="475">
        <v>7000</v>
      </c>
      <c r="F2059" s="476" t="s">
        <v>5398</v>
      </c>
      <c r="G2059" s="450" t="s">
        <v>5399</v>
      </c>
      <c r="H2059" s="429" t="s">
        <v>1095</v>
      </c>
      <c r="I2059" s="429" t="s">
        <v>4858</v>
      </c>
      <c r="J2059" s="450" t="s">
        <v>5400</v>
      </c>
      <c r="K2059" s="477">
        <v>3</v>
      </c>
      <c r="L2059" s="477">
        <v>4</v>
      </c>
      <c r="M2059" s="478">
        <v>21806.642569336942</v>
      </c>
      <c r="N2059" s="477">
        <v>0</v>
      </c>
      <c r="O2059" s="477"/>
      <c r="P2059" s="479">
        <v>0</v>
      </c>
    </row>
    <row r="2060" spans="1:16" ht="45" x14ac:dyDescent="0.2">
      <c r="A2060" s="446" t="s">
        <v>5323</v>
      </c>
      <c r="B2060" s="447" t="s">
        <v>3136</v>
      </c>
      <c r="C2060" s="447" t="s">
        <v>111</v>
      </c>
      <c r="D2060" s="474" t="s">
        <v>5401</v>
      </c>
      <c r="E2060" s="475">
        <v>12000</v>
      </c>
      <c r="F2060" s="476" t="s">
        <v>5402</v>
      </c>
      <c r="G2060" s="474" t="s">
        <v>5403</v>
      </c>
      <c r="H2060" s="429" t="s">
        <v>5012</v>
      </c>
      <c r="I2060" s="429" t="s">
        <v>5404</v>
      </c>
      <c r="J2060" s="450" t="s">
        <v>5405</v>
      </c>
      <c r="K2060" s="477">
        <v>5</v>
      </c>
      <c r="L2060" s="477">
        <v>12</v>
      </c>
      <c r="M2060" s="478">
        <v>144600</v>
      </c>
      <c r="N2060" s="477">
        <v>3</v>
      </c>
      <c r="O2060" s="477">
        <v>6</v>
      </c>
      <c r="P2060" s="479">
        <v>72000</v>
      </c>
    </row>
    <row r="2061" spans="1:16" ht="45" x14ac:dyDescent="0.2">
      <c r="A2061" s="446" t="s">
        <v>5323</v>
      </c>
      <c r="B2061" s="447" t="s">
        <v>3136</v>
      </c>
      <c r="C2061" s="447" t="s">
        <v>111</v>
      </c>
      <c r="D2061" s="474" t="s">
        <v>5406</v>
      </c>
      <c r="E2061" s="475">
        <v>8000</v>
      </c>
      <c r="F2061" s="476" t="s">
        <v>5407</v>
      </c>
      <c r="G2061" s="450" t="s">
        <v>5408</v>
      </c>
      <c r="H2061" s="429" t="s">
        <v>5409</v>
      </c>
      <c r="I2061" s="429" t="s">
        <v>4858</v>
      </c>
      <c r="J2061" s="450" t="s">
        <v>5410</v>
      </c>
      <c r="K2061" s="477">
        <v>5</v>
      </c>
      <c r="L2061" s="477">
        <v>10</v>
      </c>
      <c r="M2061" s="478">
        <v>63783.620133449134</v>
      </c>
      <c r="N2061" s="477">
        <v>0</v>
      </c>
      <c r="O2061" s="477"/>
      <c r="P2061" s="479">
        <v>0</v>
      </c>
    </row>
    <row r="2062" spans="1:16" ht="33.75" x14ac:dyDescent="0.2">
      <c r="A2062" s="446" t="s">
        <v>5323</v>
      </c>
      <c r="B2062" s="447" t="s">
        <v>3136</v>
      </c>
      <c r="C2062" s="447" t="s">
        <v>111</v>
      </c>
      <c r="D2062" s="474" t="s">
        <v>5411</v>
      </c>
      <c r="E2062" s="475">
        <v>15000</v>
      </c>
      <c r="F2062" s="476" t="s">
        <v>5412</v>
      </c>
      <c r="G2062" s="450" t="s">
        <v>5413</v>
      </c>
      <c r="H2062" s="429" t="s">
        <v>5414</v>
      </c>
      <c r="I2062" s="429" t="s">
        <v>4858</v>
      </c>
      <c r="J2062" s="450" t="s">
        <v>5415</v>
      </c>
      <c r="K2062" s="477">
        <v>5</v>
      </c>
      <c r="L2062" s="477">
        <v>12</v>
      </c>
      <c r="M2062" s="478">
        <v>180600</v>
      </c>
      <c r="N2062" s="477"/>
      <c r="O2062" s="477">
        <v>5</v>
      </c>
      <c r="P2062" s="479">
        <v>34150.631475492999</v>
      </c>
    </row>
    <row r="2063" spans="1:16" ht="33.75" x14ac:dyDescent="0.2">
      <c r="A2063" s="446" t="s">
        <v>5323</v>
      </c>
      <c r="B2063" s="447" t="s">
        <v>3136</v>
      </c>
      <c r="C2063" s="447" t="s">
        <v>111</v>
      </c>
      <c r="D2063" s="474" t="s">
        <v>5416</v>
      </c>
      <c r="E2063" s="475">
        <v>10000</v>
      </c>
      <c r="F2063" s="476" t="s">
        <v>5417</v>
      </c>
      <c r="G2063" s="474" t="s">
        <v>5418</v>
      </c>
      <c r="H2063" s="429" t="s">
        <v>2622</v>
      </c>
      <c r="I2063" s="429" t="s">
        <v>4858</v>
      </c>
      <c r="J2063" s="450" t="s">
        <v>5419</v>
      </c>
      <c r="K2063" s="477">
        <v>5</v>
      </c>
      <c r="L2063" s="477">
        <v>10</v>
      </c>
      <c r="M2063" s="478">
        <v>84763.406539100542</v>
      </c>
      <c r="N2063" s="477">
        <v>0</v>
      </c>
      <c r="O2063" s="477"/>
      <c r="P2063" s="479">
        <v>0</v>
      </c>
    </row>
    <row r="2064" spans="1:16" ht="33.75" x14ac:dyDescent="0.2">
      <c r="A2064" s="446" t="s">
        <v>5323</v>
      </c>
      <c r="B2064" s="447" t="s">
        <v>3136</v>
      </c>
      <c r="C2064" s="447" t="s">
        <v>111</v>
      </c>
      <c r="D2064" s="474" t="s">
        <v>5420</v>
      </c>
      <c r="E2064" s="475">
        <v>11000</v>
      </c>
      <c r="F2064" s="476" t="s">
        <v>5421</v>
      </c>
      <c r="G2064" s="474" t="s">
        <v>5422</v>
      </c>
      <c r="H2064" s="429" t="s">
        <v>5423</v>
      </c>
      <c r="I2064" s="429" t="s">
        <v>4858</v>
      </c>
      <c r="J2064" s="450" t="s">
        <v>5424</v>
      </c>
      <c r="K2064" s="477">
        <v>5</v>
      </c>
      <c r="L2064" s="477">
        <v>10</v>
      </c>
      <c r="M2064" s="478">
        <v>97857.118572932042</v>
      </c>
      <c r="N2064" s="477">
        <v>0</v>
      </c>
      <c r="O2064" s="477"/>
      <c r="P2064" s="479">
        <v>0</v>
      </c>
    </row>
    <row r="2065" spans="1:16" ht="45" x14ac:dyDescent="0.2">
      <c r="A2065" s="446" t="s">
        <v>5323</v>
      </c>
      <c r="B2065" s="447" t="s">
        <v>3136</v>
      </c>
      <c r="C2065" s="447" t="s">
        <v>111</v>
      </c>
      <c r="D2065" s="474" t="s">
        <v>5425</v>
      </c>
      <c r="E2065" s="475">
        <v>12000</v>
      </c>
      <c r="F2065" s="476" t="s">
        <v>5426</v>
      </c>
      <c r="G2065" s="450" t="s">
        <v>5427</v>
      </c>
      <c r="H2065" s="429" t="s">
        <v>5428</v>
      </c>
      <c r="I2065" s="429" t="s">
        <v>4858</v>
      </c>
      <c r="J2065" s="450" t="s">
        <v>5396</v>
      </c>
      <c r="K2065" s="477">
        <v>5</v>
      </c>
      <c r="L2065" s="477">
        <v>12</v>
      </c>
      <c r="M2065" s="478">
        <v>144200</v>
      </c>
      <c r="N2065" s="477">
        <v>0</v>
      </c>
      <c r="O2065" s="477"/>
      <c r="P2065" s="479">
        <v>0</v>
      </c>
    </row>
    <row r="2066" spans="1:16" ht="45" x14ac:dyDescent="0.2">
      <c r="A2066" s="446" t="s">
        <v>5323</v>
      </c>
      <c r="B2066" s="447" t="s">
        <v>3136</v>
      </c>
      <c r="C2066" s="447" t="s">
        <v>111</v>
      </c>
      <c r="D2066" s="474" t="s">
        <v>5429</v>
      </c>
      <c r="E2066" s="475">
        <v>8000</v>
      </c>
      <c r="F2066" s="476" t="s">
        <v>5430</v>
      </c>
      <c r="G2066" s="474" t="s">
        <v>5431</v>
      </c>
      <c r="H2066" s="429" t="s">
        <v>1452</v>
      </c>
      <c r="I2066" s="429" t="s">
        <v>5432</v>
      </c>
      <c r="J2066" s="450" t="s">
        <v>5433</v>
      </c>
      <c r="K2066" s="477">
        <v>5</v>
      </c>
      <c r="L2066" s="477">
        <v>10</v>
      </c>
      <c r="M2066" s="478">
        <v>68245.383286330238</v>
      </c>
      <c r="N2066" s="477">
        <v>0</v>
      </c>
      <c r="O2066" s="477"/>
      <c r="P2066" s="479">
        <v>0</v>
      </c>
    </row>
    <row r="2067" spans="1:16" ht="33.75" x14ac:dyDescent="0.2">
      <c r="A2067" s="446" t="s">
        <v>5323</v>
      </c>
      <c r="B2067" s="447" t="s">
        <v>3136</v>
      </c>
      <c r="C2067" s="447" t="s">
        <v>111</v>
      </c>
      <c r="D2067" s="474" t="s">
        <v>5434</v>
      </c>
      <c r="E2067" s="475">
        <v>10000</v>
      </c>
      <c r="F2067" s="476" t="s">
        <v>5435</v>
      </c>
      <c r="G2067" s="474" t="s">
        <v>5436</v>
      </c>
      <c r="H2067" s="429" t="s">
        <v>2622</v>
      </c>
      <c r="I2067" s="429" t="s">
        <v>3191</v>
      </c>
      <c r="J2067" s="450" t="s">
        <v>5437</v>
      </c>
      <c r="K2067" s="477">
        <v>5</v>
      </c>
      <c r="L2067" s="477">
        <v>11</v>
      </c>
      <c r="M2067" s="478">
        <v>95451.846067930368</v>
      </c>
      <c r="N2067" s="477">
        <v>0</v>
      </c>
      <c r="O2067" s="477"/>
      <c r="P2067" s="479">
        <v>0</v>
      </c>
    </row>
    <row r="2068" spans="1:16" ht="67.5" x14ac:dyDescent="0.2">
      <c r="A2068" s="446" t="s">
        <v>5323</v>
      </c>
      <c r="B2068" s="447" t="s">
        <v>3136</v>
      </c>
      <c r="C2068" s="447" t="s">
        <v>111</v>
      </c>
      <c r="D2068" s="474" t="s">
        <v>5438</v>
      </c>
      <c r="E2068" s="475">
        <v>8000</v>
      </c>
      <c r="F2068" s="476" t="s">
        <v>5439</v>
      </c>
      <c r="G2068" s="450" t="s">
        <v>5440</v>
      </c>
      <c r="H2068" s="429" t="s">
        <v>5441</v>
      </c>
      <c r="I2068" s="429" t="s">
        <v>5442</v>
      </c>
      <c r="J2068" s="450" t="s">
        <v>5443</v>
      </c>
      <c r="K2068" s="477">
        <v>5</v>
      </c>
      <c r="L2068" s="477">
        <v>10</v>
      </c>
      <c r="M2068" s="478">
        <v>70215.467421636087</v>
      </c>
      <c r="N2068" s="477">
        <v>0</v>
      </c>
      <c r="O2068" s="477"/>
      <c r="P2068" s="479">
        <v>0</v>
      </c>
    </row>
    <row r="2069" spans="1:16" ht="33.75" x14ac:dyDescent="0.2">
      <c r="A2069" s="446" t="s">
        <v>5323</v>
      </c>
      <c r="B2069" s="447" t="s">
        <v>3136</v>
      </c>
      <c r="C2069" s="447" t="s">
        <v>111</v>
      </c>
      <c r="D2069" s="474" t="s">
        <v>5444</v>
      </c>
      <c r="E2069" s="475">
        <v>10000</v>
      </c>
      <c r="F2069" s="476" t="s">
        <v>5445</v>
      </c>
      <c r="G2069" s="474" t="s">
        <v>5446</v>
      </c>
      <c r="H2069" s="429" t="s">
        <v>5447</v>
      </c>
      <c r="I2069" s="429" t="s">
        <v>4858</v>
      </c>
      <c r="J2069" s="450" t="s">
        <v>5448</v>
      </c>
      <c r="K2069" s="477">
        <v>3</v>
      </c>
      <c r="L2069" s="477">
        <v>7</v>
      </c>
      <c r="M2069" s="478">
        <v>55857.56351479092</v>
      </c>
      <c r="N2069" s="477">
        <v>0</v>
      </c>
      <c r="O2069" s="477"/>
      <c r="P2069" s="479">
        <v>0</v>
      </c>
    </row>
    <row r="2070" spans="1:16" ht="45" x14ac:dyDescent="0.2">
      <c r="A2070" s="446" t="s">
        <v>5323</v>
      </c>
      <c r="B2070" s="447" t="s">
        <v>3136</v>
      </c>
      <c r="C2070" s="447" t="s">
        <v>111</v>
      </c>
      <c r="D2070" s="474" t="s">
        <v>5449</v>
      </c>
      <c r="E2070" s="475">
        <v>10000</v>
      </c>
      <c r="F2070" s="476" t="s">
        <v>5450</v>
      </c>
      <c r="G2070" s="450" t="s">
        <v>5451</v>
      </c>
      <c r="H2070" s="429" t="s">
        <v>5452</v>
      </c>
      <c r="I2070" s="429" t="s">
        <v>4858</v>
      </c>
      <c r="J2070" s="450" t="s">
        <v>5453</v>
      </c>
      <c r="K2070" s="477">
        <v>5</v>
      </c>
      <c r="L2070" s="477">
        <v>10</v>
      </c>
      <c r="M2070" s="478">
        <v>78928.98912756663</v>
      </c>
      <c r="N2070" s="477">
        <v>0</v>
      </c>
      <c r="O2070" s="477"/>
      <c r="P2070" s="479">
        <v>0</v>
      </c>
    </row>
    <row r="2071" spans="1:16" ht="33.75" x14ac:dyDescent="0.2">
      <c r="A2071" s="446" t="s">
        <v>5323</v>
      </c>
      <c r="B2071" s="447" t="s">
        <v>3136</v>
      </c>
      <c r="C2071" s="447" t="s">
        <v>111</v>
      </c>
      <c r="D2071" s="474" t="s">
        <v>5454</v>
      </c>
      <c r="E2071" s="475">
        <v>15000</v>
      </c>
      <c r="F2071" s="476" t="s">
        <v>5455</v>
      </c>
      <c r="G2071" s="450" t="s">
        <v>5456</v>
      </c>
      <c r="H2071" s="429" t="s">
        <v>5457</v>
      </c>
      <c r="I2071" s="429" t="s">
        <v>4858</v>
      </c>
      <c r="J2071" s="450" t="s">
        <v>5458</v>
      </c>
      <c r="K2071" s="477">
        <v>5</v>
      </c>
      <c r="L2071" s="477">
        <v>12</v>
      </c>
      <c r="M2071" s="478">
        <v>180600</v>
      </c>
      <c r="N2071" s="477">
        <v>3</v>
      </c>
      <c r="O2071" s="477">
        <v>6</v>
      </c>
      <c r="P2071" s="479">
        <v>88500</v>
      </c>
    </row>
    <row r="2072" spans="1:16" ht="56.25" x14ac:dyDescent="0.2">
      <c r="A2072" s="446" t="s">
        <v>5323</v>
      </c>
      <c r="B2072" s="447" t="s">
        <v>3136</v>
      </c>
      <c r="C2072" s="447" t="s">
        <v>111</v>
      </c>
      <c r="D2072" s="474" t="s">
        <v>5459</v>
      </c>
      <c r="E2072" s="475">
        <v>8000</v>
      </c>
      <c r="F2072" s="476" t="s">
        <v>5460</v>
      </c>
      <c r="G2072" s="450" t="s">
        <v>5461</v>
      </c>
      <c r="H2072" s="429" t="s">
        <v>5462</v>
      </c>
      <c r="I2072" s="429" t="s">
        <v>4958</v>
      </c>
      <c r="J2072" s="450" t="s">
        <v>5463</v>
      </c>
      <c r="K2072" s="477">
        <v>5</v>
      </c>
      <c r="L2072" s="477">
        <v>10</v>
      </c>
      <c r="M2072" s="478">
        <v>70698.92311780421</v>
      </c>
      <c r="N2072" s="477">
        <v>0</v>
      </c>
      <c r="O2072" s="477"/>
      <c r="P2072" s="479">
        <v>0</v>
      </c>
    </row>
    <row r="2073" spans="1:16" ht="45" x14ac:dyDescent="0.2">
      <c r="A2073" s="446" t="s">
        <v>5323</v>
      </c>
      <c r="B2073" s="447" t="s">
        <v>3136</v>
      </c>
      <c r="C2073" s="447" t="s">
        <v>111</v>
      </c>
      <c r="D2073" s="474" t="s">
        <v>5464</v>
      </c>
      <c r="E2073" s="475">
        <v>8000</v>
      </c>
      <c r="F2073" s="476" t="s">
        <v>5465</v>
      </c>
      <c r="G2073" s="474" t="s">
        <v>5466</v>
      </c>
      <c r="H2073" s="429" t="s">
        <v>5467</v>
      </c>
      <c r="I2073" s="429" t="s">
        <v>718</v>
      </c>
      <c r="J2073" s="450" t="s">
        <v>5468</v>
      </c>
      <c r="K2073" s="477">
        <v>5</v>
      </c>
      <c r="L2073" s="477">
        <v>12</v>
      </c>
      <c r="M2073" s="478">
        <v>94540.55</v>
      </c>
      <c r="N2073" s="477">
        <v>3</v>
      </c>
      <c r="O2073" s="477">
        <v>6</v>
      </c>
      <c r="P2073" s="479">
        <v>47073.62</v>
      </c>
    </row>
    <row r="2074" spans="1:16" ht="33.75" x14ac:dyDescent="0.2">
      <c r="A2074" s="446" t="s">
        <v>5323</v>
      </c>
      <c r="B2074" s="447" t="s">
        <v>3136</v>
      </c>
      <c r="C2074" s="447" t="s">
        <v>111</v>
      </c>
      <c r="D2074" s="474" t="s">
        <v>5469</v>
      </c>
      <c r="E2074" s="475">
        <v>8000</v>
      </c>
      <c r="F2074" s="476" t="s">
        <v>5470</v>
      </c>
      <c r="G2074" s="450" t="s">
        <v>5471</v>
      </c>
      <c r="H2074" s="429" t="s">
        <v>3405</v>
      </c>
      <c r="I2074" s="429" t="s">
        <v>3191</v>
      </c>
      <c r="J2074" s="450" t="s">
        <v>5472</v>
      </c>
      <c r="K2074" s="477">
        <v>5</v>
      </c>
      <c r="L2074" s="477">
        <v>10</v>
      </c>
      <c r="M2074" s="478">
        <v>75007.164527498244</v>
      </c>
      <c r="N2074" s="477">
        <v>0</v>
      </c>
      <c r="O2074" s="477"/>
      <c r="P2074" s="479">
        <v>0</v>
      </c>
    </row>
    <row r="2075" spans="1:16" ht="22.5" x14ac:dyDescent="0.2">
      <c r="A2075" s="446" t="s">
        <v>5323</v>
      </c>
      <c r="B2075" s="447" t="s">
        <v>3136</v>
      </c>
      <c r="C2075" s="447" t="s">
        <v>111</v>
      </c>
      <c r="D2075" s="474" t="s">
        <v>5473</v>
      </c>
      <c r="E2075" s="475">
        <v>9500</v>
      </c>
      <c r="F2075" s="476" t="s">
        <v>5474</v>
      </c>
      <c r="G2075" s="450" t="s">
        <v>5475</v>
      </c>
      <c r="H2075" s="429" t="s">
        <v>5371</v>
      </c>
      <c r="I2075" s="429" t="s">
        <v>4858</v>
      </c>
      <c r="J2075" s="450" t="s">
        <v>5476</v>
      </c>
      <c r="K2075" s="477">
        <v>5</v>
      </c>
      <c r="L2075" s="477">
        <v>11</v>
      </c>
      <c r="M2075" s="478">
        <v>97717.019875867671</v>
      </c>
      <c r="N2075" s="477">
        <v>0</v>
      </c>
      <c r="O2075" s="477"/>
      <c r="P2075" s="479">
        <v>0</v>
      </c>
    </row>
    <row r="2076" spans="1:16" ht="33.75" x14ac:dyDescent="0.2">
      <c r="A2076" s="446" t="s">
        <v>5323</v>
      </c>
      <c r="B2076" s="447" t="s">
        <v>3136</v>
      </c>
      <c r="C2076" s="447" t="s">
        <v>111</v>
      </c>
      <c r="D2076" s="474" t="s">
        <v>5397</v>
      </c>
      <c r="E2076" s="475">
        <v>7000</v>
      </c>
      <c r="F2076" s="476" t="s">
        <v>5477</v>
      </c>
      <c r="G2076" s="450" t="s">
        <v>5478</v>
      </c>
      <c r="H2076" s="429" t="s">
        <v>1095</v>
      </c>
      <c r="I2076" s="429" t="s">
        <v>3191</v>
      </c>
      <c r="J2076" s="450" t="s">
        <v>5479</v>
      </c>
      <c r="K2076" s="477">
        <v>1</v>
      </c>
      <c r="L2076" s="477">
        <v>1</v>
      </c>
      <c r="M2076" s="478">
        <v>642.28927949833314</v>
      </c>
      <c r="N2076" s="477">
        <v>0</v>
      </c>
      <c r="O2076" s="477"/>
      <c r="P2076" s="479">
        <v>0</v>
      </c>
    </row>
    <row r="2077" spans="1:16" ht="33.75" x14ac:dyDescent="0.2">
      <c r="A2077" s="446" t="s">
        <v>5323</v>
      </c>
      <c r="B2077" s="447" t="s">
        <v>3136</v>
      </c>
      <c r="C2077" s="447" t="s">
        <v>111</v>
      </c>
      <c r="D2077" s="474" t="s">
        <v>5480</v>
      </c>
      <c r="E2077" s="475">
        <v>10000</v>
      </c>
      <c r="F2077" s="476" t="s">
        <v>5481</v>
      </c>
      <c r="G2077" s="450" t="s">
        <v>5482</v>
      </c>
      <c r="H2077" s="429" t="s">
        <v>5483</v>
      </c>
      <c r="I2077" s="429" t="s">
        <v>4858</v>
      </c>
      <c r="J2077" s="450" t="s">
        <v>5484</v>
      </c>
      <c r="K2077" s="477">
        <v>5</v>
      </c>
      <c r="L2077" s="477">
        <v>11</v>
      </c>
      <c r="M2077" s="478">
        <v>100914.39120103249</v>
      </c>
      <c r="N2077" s="477">
        <v>0</v>
      </c>
      <c r="O2077" s="477"/>
      <c r="P2077" s="479">
        <v>0</v>
      </c>
    </row>
    <row r="2078" spans="1:16" ht="45" x14ac:dyDescent="0.2">
      <c r="A2078" s="446" t="s">
        <v>5323</v>
      </c>
      <c r="B2078" s="447" t="s">
        <v>3136</v>
      </c>
      <c r="C2078" s="447" t="s">
        <v>111</v>
      </c>
      <c r="D2078" s="474" t="s">
        <v>5485</v>
      </c>
      <c r="E2078" s="475">
        <v>4000</v>
      </c>
      <c r="F2078" s="476" t="s">
        <v>5486</v>
      </c>
      <c r="G2078" s="450" t="s">
        <v>5487</v>
      </c>
      <c r="H2078" s="429" t="s">
        <v>3870</v>
      </c>
      <c r="I2078" s="429" t="s">
        <v>718</v>
      </c>
      <c r="J2078" s="450" t="s">
        <v>5488</v>
      </c>
      <c r="K2078" s="477">
        <v>5</v>
      </c>
      <c r="L2078" s="477">
        <v>12</v>
      </c>
      <c r="M2078" s="478">
        <v>47666.67</v>
      </c>
      <c r="N2078" s="477">
        <v>3</v>
      </c>
      <c r="O2078" s="477">
        <v>6</v>
      </c>
      <c r="P2078" s="479">
        <v>23733.34</v>
      </c>
    </row>
    <row r="2079" spans="1:16" ht="33.75" x14ac:dyDescent="0.2">
      <c r="A2079" s="446" t="s">
        <v>5323</v>
      </c>
      <c r="B2079" s="447" t="s">
        <v>3136</v>
      </c>
      <c r="C2079" s="447" t="s">
        <v>111</v>
      </c>
      <c r="D2079" s="474" t="s">
        <v>5489</v>
      </c>
      <c r="E2079" s="475">
        <v>15600</v>
      </c>
      <c r="F2079" s="476" t="s">
        <v>5490</v>
      </c>
      <c r="G2079" s="450" t="s">
        <v>5491</v>
      </c>
      <c r="H2079" s="429" t="s">
        <v>5492</v>
      </c>
      <c r="I2079" s="429" t="s">
        <v>4858</v>
      </c>
      <c r="J2079" s="450" t="s">
        <v>5493</v>
      </c>
      <c r="K2079" s="477">
        <v>2</v>
      </c>
      <c r="L2079" s="477">
        <v>4</v>
      </c>
      <c r="M2079" s="478">
        <v>54159.113496132668</v>
      </c>
      <c r="N2079" s="477">
        <v>0</v>
      </c>
      <c r="O2079" s="477"/>
      <c r="P2079" s="479">
        <v>0</v>
      </c>
    </row>
    <row r="2080" spans="1:16" ht="45" x14ac:dyDescent="0.2">
      <c r="A2080" s="446" t="s">
        <v>5323</v>
      </c>
      <c r="B2080" s="447" t="s">
        <v>3136</v>
      </c>
      <c r="C2080" s="447" t="s">
        <v>111</v>
      </c>
      <c r="D2080" s="474" t="s">
        <v>5494</v>
      </c>
      <c r="E2080" s="475">
        <v>11000</v>
      </c>
      <c r="F2080" s="476" t="s">
        <v>5495</v>
      </c>
      <c r="G2080" s="450" t="s">
        <v>5496</v>
      </c>
      <c r="H2080" s="429" t="s">
        <v>5497</v>
      </c>
      <c r="I2080" s="429" t="s">
        <v>4858</v>
      </c>
      <c r="J2080" s="450" t="s">
        <v>5498</v>
      </c>
      <c r="K2080" s="477">
        <v>5</v>
      </c>
      <c r="L2080" s="477">
        <v>12</v>
      </c>
      <c r="M2080" s="478">
        <v>132432.71</v>
      </c>
      <c r="N2080" s="477">
        <v>1</v>
      </c>
      <c r="O2080" s="477">
        <v>1</v>
      </c>
      <c r="P2080" s="479">
        <v>5941.7703689498485</v>
      </c>
    </row>
    <row r="2081" spans="1:16" ht="45" x14ac:dyDescent="0.2">
      <c r="A2081" s="446" t="s">
        <v>5323</v>
      </c>
      <c r="B2081" s="447" t="s">
        <v>3136</v>
      </c>
      <c r="C2081" s="447" t="s">
        <v>111</v>
      </c>
      <c r="D2081" s="474" t="s">
        <v>5499</v>
      </c>
      <c r="E2081" s="475">
        <v>13000</v>
      </c>
      <c r="F2081" s="476" t="s">
        <v>5500</v>
      </c>
      <c r="G2081" s="474" t="s">
        <v>5501</v>
      </c>
      <c r="H2081" s="429" t="s">
        <v>5012</v>
      </c>
      <c r="I2081" s="429" t="s">
        <v>4858</v>
      </c>
      <c r="J2081" s="450" t="s">
        <v>5502</v>
      </c>
      <c r="K2081" s="477">
        <v>5</v>
      </c>
      <c r="L2081" s="477">
        <v>12</v>
      </c>
      <c r="M2081" s="478">
        <v>156222.63999999998</v>
      </c>
      <c r="N2081" s="477"/>
      <c r="O2081" s="477">
        <v>4</v>
      </c>
      <c r="P2081" s="479">
        <v>23212.403195739</v>
      </c>
    </row>
    <row r="2082" spans="1:16" ht="45" x14ac:dyDescent="0.2">
      <c r="A2082" s="446" t="s">
        <v>5323</v>
      </c>
      <c r="B2082" s="447" t="s">
        <v>3136</v>
      </c>
      <c r="C2082" s="447" t="s">
        <v>111</v>
      </c>
      <c r="D2082" s="474" t="s">
        <v>5503</v>
      </c>
      <c r="E2082" s="475">
        <v>10000</v>
      </c>
      <c r="F2082" s="476" t="s">
        <v>5504</v>
      </c>
      <c r="G2082" s="450" t="s">
        <v>5505</v>
      </c>
      <c r="H2082" s="429" t="s">
        <v>1078</v>
      </c>
      <c r="I2082" s="429" t="s">
        <v>4858</v>
      </c>
      <c r="J2082" s="450" t="s">
        <v>5506</v>
      </c>
      <c r="K2082" s="477">
        <v>3</v>
      </c>
      <c r="L2082" s="477">
        <v>5</v>
      </c>
      <c r="M2082" s="478">
        <v>40836.15774260585</v>
      </c>
      <c r="N2082" s="477">
        <v>0</v>
      </c>
      <c r="O2082" s="477"/>
      <c r="P2082" s="479">
        <v>0</v>
      </c>
    </row>
    <row r="2083" spans="1:16" ht="56.25" x14ac:dyDescent="0.2">
      <c r="A2083" s="446" t="s">
        <v>5323</v>
      </c>
      <c r="B2083" s="447" t="s">
        <v>3136</v>
      </c>
      <c r="C2083" s="447" t="s">
        <v>111</v>
      </c>
      <c r="D2083" s="474" t="s">
        <v>5507</v>
      </c>
      <c r="E2083" s="475">
        <v>12000</v>
      </c>
      <c r="F2083" s="476" t="s">
        <v>5508</v>
      </c>
      <c r="G2083" s="450" t="s">
        <v>5509</v>
      </c>
      <c r="H2083" s="429" t="s">
        <v>5510</v>
      </c>
      <c r="I2083" s="429" t="s">
        <v>4858</v>
      </c>
      <c r="J2083" s="450" t="s">
        <v>5511</v>
      </c>
      <c r="K2083" s="477">
        <v>5</v>
      </c>
      <c r="L2083" s="477">
        <v>10</v>
      </c>
      <c r="M2083" s="478">
        <v>102755.63495839892</v>
      </c>
      <c r="N2083" s="477">
        <v>0</v>
      </c>
      <c r="O2083" s="477"/>
      <c r="P2083" s="479">
        <v>0</v>
      </c>
    </row>
    <row r="2084" spans="1:16" ht="45" x14ac:dyDescent="0.2">
      <c r="A2084" s="446" t="s">
        <v>5323</v>
      </c>
      <c r="B2084" s="447" t="s">
        <v>3136</v>
      </c>
      <c r="C2084" s="447" t="s">
        <v>111</v>
      </c>
      <c r="D2084" s="474" t="s">
        <v>5512</v>
      </c>
      <c r="E2084" s="475">
        <v>13000</v>
      </c>
      <c r="F2084" s="476" t="s">
        <v>5513</v>
      </c>
      <c r="G2084" s="450" t="s">
        <v>5514</v>
      </c>
      <c r="H2084" s="429" t="s">
        <v>857</v>
      </c>
      <c r="I2084" s="429" t="s">
        <v>4858</v>
      </c>
      <c r="J2084" s="450" t="s">
        <v>5515</v>
      </c>
      <c r="K2084" s="477">
        <v>4</v>
      </c>
      <c r="L2084" s="477">
        <v>8</v>
      </c>
      <c r="M2084" s="478">
        <v>87513.566131365078</v>
      </c>
      <c r="N2084" s="477">
        <v>3</v>
      </c>
      <c r="O2084" s="477">
        <v>6</v>
      </c>
      <c r="P2084" s="479">
        <v>75033.570000000007</v>
      </c>
    </row>
    <row r="2085" spans="1:16" ht="45" x14ac:dyDescent="0.2">
      <c r="A2085" s="446" t="s">
        <v>5323</v>
      </c>
      <c r="B2085" s="447" t="s">
        <v>3136</v>
      </c>
      <c r="C2085" s="447" t="s">
        <v>111</v>
      </c>
      <c r="D2085" s="474" t="s">
        <v>5516</v>
      </c>
      <c r="E2085" s="475">
        <v>10000</v>
      </c>
      <c r="F2085" s="476" t="s">
        <v>5517</v>
      </c>
      <c r="G2085" s="450" t="s">
        <v>5518</v>
      </c>
      <c r="H2085" s="429" t="s">
        <v>5519</v>
      </c>
      <c r="I2085" s="429" t="s">
        <v>3191</v>
      </c>
      <c r="J2085" s="450" t="s">
        <v>5519</v>
      </c>
      <c r="K2085" s="477">
        <v>5</v>
      </c>
      <c r="L2085" s="477">
        <v>12</v>
      </c>
      <c r="M2085" s="478">
        <v>120266.67</v>
      </c>
      <c r="N2085" s="477">
        <v>3</v>
      </c>
      <c r="O2085" s="477">
        <v>6</v>
      </c>
      <c r="P2085" s="479">
        <v>59900</v>
      </c>
    </row>
    <row r="2086" spans="1:16" ht="33.75" x14ac:dyDescent="0.2">
      <c r="A2086" s="446" t="s">
        <v>5323</v>
      </c>
      <c r="B2086" s="447" t="s">
        <v>3136</v>
      </c>
      <c r="C2086" s="447" t="s">
        <v>111</v>
      </c>
      <c r="D2086" s="474" t="s">
        <v>5520</v>
      </c>
      <c r="E2086" s="475">
        <v>12000</v>
      </c>
      <c r="F2086" s="476" t="s">
        <v>5521</v>
      </c>
      <c r="G2086" s="450" t="s">
        <v>5522</v>
      </c>
      <c r="H2086" s="429" t="s">
        <v>4037</v>
      </c>
      <c r="I2086" s="429" t="s">
        <v>3191</v>
      </c>
      <c r="J2086" s="450" t="s">
        <v>5523</v>
      </c>
      <c r="K2086" s="477">
        <v>1</v>
      </c>
      <c r="L2086" s="477">
        <v>1</v>
      </c>
      <c r="M2086" s="478">
        <v>4130.907669531497</v>
      </c>
      <c r="N2086" s="477">
        <v>0</v>
      </c>
      <c r="O2086" s="477"/>
      <c r="P2086" s="479">
        <v>0</v>
      </c>
    </row>
    <row r="2087" spans="1:16" ht="33.75" x14ac:dyDescent="0.2">
      <c r="A2087" s="446" t="s">
        <v>5323</v>
      </c>
      <c r="B2087" s="447" t="s">
        <v>3136</v>
      </c>
      <c r="C2087" s="447" t="s">
        <v>111</v>
      </c>
      <c r="D2087" s="474" t="s">
        <v>5524</v>
      </c>
      <c r="E2087" s="475">
        <v>5000</v>
      </c>
      <c r="F2087" s="476" t="s">
        <v>5525</v>
      </c>
      <c r="G2087" s="450" t="s">
        <v>5526</v>
      </c>
      <c r="H2087" s="429" t="s">
        <v>5372</v>
      </c>
      <c r="I2087" s="429" t="s">
        <v>3191</v>
      </c>
      <c r="J2087" s="450" t="s">
        <v>5527</v>
      </c>
      <c r="K2087" s="477">
        <v>5</v>
      </c>
      <c r="L2087" s="477">
        <v>8</v>
      </c>
      <c r="M2087" s="478">
        <v>36043.208746431723</v>
      </c>
      <c r="N2087" s="477">
        <v>0</v>
      </c>
      <c r="O2087" s="477"/>
      <c r="P2087" s="479">
        <v>0</v>
      </c>
    </row>
    <row r="2088" spans="1:16" ht="33.75" x14ac:dyDescent="0.2">
      <c r="A2088" s="446" t="s">
        <v>5323</v>
      </c>
      <c r="B2088" s="447" t="s">
        <v>3136</v>
      </c>
      <c r="C2088" s="447" t="s">
        <v>111</v>
      </c>
      <c r="D2088" s="474" t="s">
        <v>5528</v>
      </c>
      <c r="E2088" s="475">
        <v>8000</v>
      </c>
      <c r="F2088" s="476" t="s">
        <v>5529</v>
      </c>
      <c r="G2088" s="450" t="s">
        <v>5530</v>
      </c>
      <c r="H2088" s="429" t="s">
        <v>3140</v>
      </c>
      <c r="I2088" s="429" t="s">
        <v>3191</v>
      </c>
      <c r="J2088" s="450" t="s">
        <v>5527</v>
      </c>
      <c r="K2088" s="477">
        <v>5</v>
      </c>
      <c r="L2088" s="477">
        <v>11</v>
      </c>
      <c r="M2088" s="478">
        <v>77171.369904302715</v>
      </c>
      <c r="N2088" s="477">
        <v>0</v>
      </c>
      <c r="O2088" s="477"/>
      <c r="P2088" s="479">
        <v>0</v>
      </c>
    </row>
    <row r="2089" spans="1:16" ht="45" x14ac:dyDescent="0.2">
      <c r="A2089" s="446" t="s">
        <v>5323</v>
      </c>
      <c r="B2089" s="447" t="s">
        <v>3136</v>
      </c>
      <c r="C2089" s="447" t="s">
        <v>111</v>
      </c>
      <c r="D2089" s="474" t="s">
        <v>5531</v>
      </c>
      <c r="E2089" s="475">
        <v>11500</v>
      </c>
      <c r="F2089" s="476" t="s">
        <v>5532</v>
      </c>
      <c r="G2089" s="450" t="s">
        <v>5533</v>
      </c>
      <c r="H2089" s="429" t="s">
        <v>5534</v>
      </c>
      <c r="I2089" s="429" t="s">
        <v>3191</v>
      </c>
      <c r="J2089" s="450" t="s">
        <v>5519</v>
      </c>
      <c r="K2089" s="477">
        <v>5</v>
      </c>
      <c r="L2089" s="477">
        <v>12</v>
      </c>
      <c r="M2089" s="478">
        <v>138000</v>
      </c>
      <c r="N2089" s="477">
        <v>3</v>
      </c>
      <c r="O2089" s="477">
        <v>6</v>
      </c>
      <c r="P2089" s="479">
        <v>69000</v>
      </c>
    </row>
    <row r="2090" spans="1:16" ht="33.75" x14ac:dyDescent="0.2">
      <c r="A2090" s="446" t="s">
        <v>5323</v>
      </c>
      <c r="B2090" s="447" t="s">
        <v>3136</v>
      </c>
      <c r="C2090" s="447" t="s">
        <v>111</v>
      </c>
      <c r="D2090" s="474" t="s">
        <v>5434</v>
      </c>
      <c r="E2090" s="475">
        <v>10000</v>
      </c>
      <c r="F2090" s="476" t="s">
        <v>5535</v>
      </c>
      <c r="G2090" s="450" t="s">
        <v>5536</v>
      </c>
      <c r="H2090" s="429" t="s">
        <v>2622</v>
      </c>
      <c r="I2090" s="429" t="s">
        <v>4858</v>
      </c>
      <c r="J2090" s="450" t="s">
        <v>5537</v>
      </c>
      <c r="K2090" s="477">
        <v>5</v>
      </c>
      <c r="L2090" s="477">
        <v>12</v>
      </c>
      <c r="M2090" s="478">
        <v>120220.14</v>
      </c>
      <c r="N2090" s="477">
        <v>1</v>
      </c>
      <c r="O2090" s="477">
        <v>1</v>
      </c>
      <c r="P2090" s="479">
        <v>3225.6532592643166</v>
      </c>
    </row>
    <row r="2091" spans="1:16" ht="33.75" x14ac:dyDescent="0.2">
      <c r="A2091" s="446" t="s">
        <v>5323</v>
      </c>
      <c r="B2091" s="447" t="s">
        <v>3136</v>
      </c>
      <c r="C2091" s="447" t="s">
        <v>111</v>
      </c>
      <c r="D2091" s="474" t="s">
        <v>5538</v>
      </c>
      <c r="E2091" s="475">
        <v>15600</v>
      </c>
      <c r="F2091" s="476" t="s">
        <v>5539</v>
      </c>
      <c r="G2091" s="474" t="s">
        <v>5540</v>
      </c>
      <c r="H2091" s="429" t="s">
        <v>5541</v>
      </c>
      <c r="I2091" s="429" t="s">
        <v>4858</v>
      </c>
      <c r="J2091" s="450" t="s">
        <v>5542</v>
      </c>
      <c r="K2091" s="477">
        <v>2</v>
      </c>
      <c r="L2091" s="477">
        <v>12</v>
      </c>
      <c r="M2091" s="478">
        <v>160052.82</v>
      </c>
      <c r="N2091" s="477">
        <v>0</v>
      </c>
      <c r="O2091" s="477">
        <v>6</v>
      </c>
      <c r="P2091" s="479">
        <v>92040</v>
      </c>
    </row>
    <row r="2092" spans="1:16" ht="33.75" x14ac:dyDescent="0.2">
      <c r="A2092" s="446" t="s">
        <v>5323</v>
      </c>
      <c r="B2092" s="447" t="s">
        <v>3136</v>
      </c>
      <c r="C2092" s="447" t="s">
        <v>111</v>
      </c>
      <c r="D2092" s="474" t="s">
        <v>5543</v>
      </c>
      <c r="E2092" s="475">
        <v>10000</v>
      </c>
      <c r="F2092" s="476" t="s">
        <v>5544</v>
      </c>
      <c r="G2092" s="450" t="s">
        <v>5545</v>
      </c>
      <c r="H2092" s="429" t="s">
        <v>5371</v>
      </c>
      <c r="I2092" s="429" t="s">
        <v>3191</v>
      </c>
      <c r="J2092" s="450" t="s">
        <v>5372</v>
      </c>
      <c r="K2092" s="477">
        <v>5</v>
      </c>
      <c r="L2092" s="477">
        <v>10</v>
      </c>
      <c r="M2092" s="478">
        <v>89269.072789727536</v>
      </c>
      <c r="N2092" s="477">
        <v>0</v>
      </c>
      <c r="O2092" s="477"/>
      <c r="P2092" s="479">
        <v>0</v>
      </c>
    </row>
    <row r="2093" spans="1:16" ht="33.75" x14ac:dyDescent="0.2">
      <c r="A2093" s="446" t="s">
        <v>5323</v>
      </c>
      <c r="B2093" s="447" t="s">
        <v>3136</v>
      </c>
      <c r="C2093" s="447" t="s">
        <v>111</v>
      </c>
      <c r="D2093" s="474" t="s">
        <v>5546</v>
      </c>
      <c r="E2093" s="475">
        <v>12000</v>
      </c>
      <c r="F2093" s="476" t="s">
        <v>5547</v>
      </c>
      <c r="G2093" s="474" t="s">
        <v>5548</v>
      </c>
      <c r="H2093" s="429" t="s">
        <v>2042</v>
      </c>
      <c r="I2093" s="429" t="s">
        <v>4858</v>
      </c>
      <c r="J2093" s="450" t="s">
        <v>5484</v>
      </c>
      <c r="K2093" s="477">
        <v>5</v>
      </c>
      <c r="L2093" s="477">
        <v>10</v>
      </c>
      <c r="M2093" s="478">
        <v>110293.80553505148</v>
      </c>
      <c r="N2093" s="477">
        <v>0</v>
      </c>
      <c r="O2093" s="477"/>
      <c r="P2093" s="479">
        <v>0</v>
      </c>
    </row>
    <row r="2094" spans="1:16" ht="22.5" x14ac:dyDescent="0.2">
      <c r="A2094" s="446" t="s">
        <v>5323</v>
      </c>
      <c r="B2094" s="447" t="s">
        <v>3136</v>
      </c>
      <c r="C2094" s="447" t="s">
        <v>111</v>
      </c>
      <c r="D2094" s="474" t="s">
        <v>5549</v>
      </c>
      <c r="E2094" s="475">
        <v>15000</v>
      </c>
      <c r="F2094" s="476" t="s">
        <v>5550</v>
      </c>
      <c r="G2094" s="474" t="s">
        <v>5551</v>
      </c>
      <c r="H2094" s="429" t="s">
        <v>5012</v>
      </c>
      <c r="I2094" s="429" t="s">
        <v>4858</v>
      </c>
      <c r="J2094" s="450" t="s">
        <v>5502</v>
      </c>
      <c r="K2094" s="477">
        <v>1</v>
      </c>
      <c r="L2094" s="477">
        <v>3</v>
      </c>
      <c r="M2094" s="478">
        <v>35300.055359993225</v>
      </c>
      <c r="N2094" s="477">
        <v>0</v>
      </c>
      <c r="O2094" s="477"/>
      <c r="P2094" s="479">
        <v>0</v>
      </c>
    </row>
    <row r="2095" spans="1:16" ht="45" x14ac:dyDescent="0.2">
      <c r="A2095" s="446" t="s">
        <v>5323</v>
      </c>
      <c r="B2095" s="447" t="s">
        <v>3136</v>
      </c>
      <c r="C2095" s="447" t="s">
        <v>111</v>
      </c>
      <c r="D2095" s="474" t="s">
        <v>5552</v>
      </c>
      <c r="E2095" s="475">
        <v>8000</v>
      </c>
      <c r="F2095" s="476" t="s">
        <v>5553</v>
      </c>
      <c r="G2095" s="474" t="s">
        <v>5554</v>
      </c>
      <c r="H2095" s="429" t="s">
        <v>5555</v>
      </c>
      <c r="I2095" s="429" t="s">
        <v>3191</v>
      </c>
      <c r="J2095" s="450" t="s">
        <v>5555</v>
      </c>
      <c r="K2095" s="477">
        <v>5</v>
      </c>
      <c r="L2095" s="477">
        <v>10</v>
      </c>
      <c r="M2095" s="478">
        <v>63609.746479009962</v>
      </c>
      <c r="N2095" s="477">
        <v>0</v>
      </c>
      <c r="O2095" s="477"/>
      <c r="P2095" s="479">
        <v>0</v>
      </c>
    </row>
    <row r="2096" spans="1:16" ht="33.75" x14ac:dyDescent="0.2">
      <c r="A2096" s="446" t="s">
        <v>5323</v>
      </c>
      <c r="B2096" s="447" t="s">
        <v>3136</v>
      </c>
      <c r="C2096" s="447" t="s">
        <v>111</v>
      </c>
      <c r="D2096" s="474" t="s">
        <v>5556</v>
      </c>
      <c r="E2096" s="475">
        <v>13000</v>
      </c>
      <c r="F2096" s="476" t="s">
        <v>5557</v>
      </c>
      <c r="G2096" s="450" t="s">
        <v>5558</v>
      </c>
      <c r="H2096" s="429" t="s">
        <v>703</v>
      </c>
      <c r="I2096" s="429" t="s">
        <v>5404</v>
      </c>
      <c r="J2096" s="450" t="s">
        <v>703</v>
      </c>
      <c r="K2096" s="477">
        <v>5</v>
      </c>
      <c r="L2096" s="477">
        <v>12</v>
      </c>
      <c r="M2096" s="478">
        <v>175399.95</v>
      </c>
      <c r="N2096" s="477">
        <v>3</v>
      </c>
      <c r="O2096" s="477">
        <v>6</v>
      </c>
      <c r="P2096" s="479">
        <v>77924.399999999994</v>
      </c>
    </row>
    <row r="2097" spans="1:16" ht="45" x14ac:dyDescent="0.2">
      <c r="A2097" s="446" t="s">
        <v>5323</v>
      </c>
      <c r="B2097" s="447" t="s">
        <v>3136</v>
      </c>
      <c r="C2097" s="447" t="s">
        <v>111</v>
      </c>
      <c r="D2097" s="474" t="s">
        <v>5559</v>
      </c>
      <c r="E2097" s="475">
        <v>8000</v>
      </c>
      <c r="F2097" s="476" t="s">
        <v>5560</v>
      </c>
      <c r="G2097" s="450" t="s">
        <v>5561</v>
      </c>
      <c r="H2097" s="429" t="s">
        <v>5562</v>
      </c>
      <c r="I2097" s="429" t="s">
        <v>5328</v>
      </c>
      <c r="J2097" s="450" t="s">
        <v>5563</v>
      </c>
      <c r="K2097" s="477">
        <v>5</v>
      </c>
      <c r="L2097" s="477">
        <v>9</v>
      </c>
      <c r="M2097" s="478">
        <v>63963.240312167523</v>
      </c>
      <c r="N2097" s="477">
        <v>0</v>
      </c>
      <c r="O2097" s="477"/>
      <c r="P2097" s="479">
        <v>0</v>
      </c>
    </row>
    <row r="2098" spans="1:16" ht="45" x14ac:dyDescent="0.2">
      <c r="A2098" s="446" t="s">
        <v>5323</v>
      </c>
      <c r="B2098" s="447" t="s">
        <v>3136</v>
      </c>
      <c r="C2098" s="447" t="s">
        <v>111</v>
      </c>
      <c r="D2098" s="474" t="s">
        <v>5564</v>
      </c>
      <c r="E2098" s="475">
        <v>10000</v>
      </c>
      <c r="F2098" s="476" t="s">
        <v>5565</v>
      </c>
      <c r="G2098" s="450" t="s">
        <v>5566</v>
      </c>
      <c r="H2098" s="429" t="s">
        <v>2622</v>
      </c>
      <c r="I2098" s="429" t="s">
        <v>4858</v>
      </c>
      <c r="J2098" s="450" t="s">
        <v>5567</v>
      </c>
      <c r="K2098" s="477">
        <v>1</v>
      </c>
      <c r="L2098" s="477">
        <v>2</v>
      </c>
      <c r="M2098" s="478">
        <v>12171.155810742644</v>
      </c>
      <c r="N2098" s="477">
        <v>0</v>
      </c>
      <c r="O2098" s="477"/>
      <c r="P2098" s="479">
        <v>0</v>
      </c>
    </row>
    <row r="2099" spans="1:16" ht="33.75" x14ac:dyDescent="0.2">
      <c r="A2099" s="446" t="s">
        <v>5323</v>
      </c>
      <c r="B2099" s="447" t="s">
        <v>3136</v>
      </c>
      <c r="C2099" s="447" t="s">
        <v>111</v>
      </c>
      <c r="D2099" s="474" t="s">
        <v>5568</v>
      </c>
      <c r="E2099" s="475">
        <v>12000</v>
      </c>
      <c r="F2099" s="476" t="s">
        <v>5569</v>
      </c>
      <c r="G2099" s="450" t="s">
        <v>5570</v>
      </c>
      <c r="H2099" s="429" t="s">
        <v>5423</v>
      </c>
      <c r="I2099" s="429" t="s">
        <v>4858</v>
      </c>
      <c r="J2099" s="450" t="s">
        <v>5424</v>
      </c>
      <c r="K2099" s="477">
        <v>5</v>
      </c>
      <c r="L2099" s="477">
        <v>12</v>
      </c>
      <c r="M2099" s="478">
        <v>144555</v>
      </c>
      <c r="N2099" s="477">
        <v>3</v>
      </c>
      <c r="O2099" s="477">
        <v>6</v>
      </c>
      <c r="P2099" s="479">
        <v>71978.42</v>
      </c>
    </row>
    <row r="2100" spans="1:16" ht="45" x14ac:dyDescent="0.2">
      <c r="A2100" s="446" t="s">
        <v>5323</v>
      </c>
      <c r="B2100" s="447" t="s">
        <v>3136</v>
      </c>
      <c r="C2100" s="447" t="s">
        <v>111</v>
      </c>
      <c r="D2100" s="474" t="s">
        <v>5571</v>
      </c>
      <c r="E2100" s="475">
        <v>13000</v>
      </c>
      <c r="F2100" s="476" t="s">
        <v>5572</v>
      </c>
      <c r="G2100" s="474" t="s">
        <v>5573</v>
      </c>
      <c r="H2100" s="429" t="s">
        <v>5574</v>
      </c>
      <c r="I2100" s="429" t="s">
        <v>3191</v>
      </c>
      <c r="J2100" s="450" t="s">
        <v>5575</v>
      </c>
      <c r="K2100" s="477">
        <v>5</v>
      </c>
      <c r="L2100" s="477">
        <v>9</v>
      </c>
      <c r="M2100" s="478">
        <v>98146.792081227715</v>
      </c>
      <c r="N2100" s="477">
        <v>0</v>
      </c>
      <c r="O2100" s="477"/>
      <c r="P2100" s="479">
        <v>0</v>
      </c>
    </row>
    <row r="2101" spans="1:16" ht="45" x14ac:dyDescent="0.2">
      <c r="A2101" s="446" t="s">
        <v>5323</v>
      </c>
      <c r="B2101" s="447" t="s">
        <v>3136</v>
      </c>
      <c r="C2101" s="447" t="s">
        <v>111</v>
      </c>
      <c r="D2101" s="474" t="s">
        <v>5576</v>
      </c>
      <c r="E2101" s="475">
        <v>9000</v>
      </c>
      <c r="F2101" s="476" t="s">
        <v>5577</v>
      </c>
      <c r="G2101" s="450" t="s">
        <v>5578</v>
      </c>
      <c r="H2101" s="429" t="s">
        <v>5579</v>
      </c>
      <c r="I2101" s="429" t="s">
        <v>4858</v>
      </c>
      <c r="J2101" s="450" t="s">
        <v>5580</v>
      </c>
      <c r="K2101" s="477">
        <v>5</v>
      </c>
      <c r="L2101" s="477">
        <v>12</v>
      </c>
      <c r="M2101" s="478">
        <v>107314.97</v>
      </c>
      <c r="N2101" s="477">
        <v>3</v>
      </c>
      <c r="O2101" s="477">
        <v>6</v>
      </c>
      <c r="P2101" s="479">
        <v>53514.39</v>
      </c>
    </row>
    <row r="2102" spans="1:16" ht="33.75" x14ac:dyDescent="0.2">
      <c r="A2102" s="446" t="s">
        <v>5323</v>
      </c>
      <c r="B2102" s="447" t="s">
        <v>3136</v>
      </c>
      <c r="C2102" s="447" t="s">
        <v>111</v>
      </c>
      <c r="D2102" s="474" t="s">
        <v>5581</v>
      </c>
      <c r="E2102" s="475">
        <v>7000</v>
      </c>
      <c r="F2102" s="476" t="s">
        <v>5582</v>
      </c>
      <c r="G2102" s="450" t="s">
        <v>5583</v>
      </c>
      <c r="H2102" s="429" t="s">
        <v>5584</v>
      </c>
      <c r="I2102" s="429" t="s">
        <v>4858</v>
      </c>
      <c r="J2102" s="450" t="s">
        <v>5585</v>
      </c>
      <c r="K2102" s="477">
        <v>5</v>
      </c>
      <c r="L2102" s="477">
        <v>10</v>
      </c>
      <c r="M2102" s="478">
        <v>60119.615388183178</v>
      </c>
      <c r="N2102" s="477">
        <v>0</v>
      </c>
      <c r="O2102" s="477"/>
      <c r="P2102" s="479">
        <v>0</v>
      </c>
    </row>
    <row r="2103" spans="1:16" ht="33.75" x14ac:dyDescent="0.2">
      <c r="A2103" s="446" t="s">
        <v>5323</v>
      </c>
      <c r="B2103" s="447" t="s">
        <v>3136</v>
      </c>
      <c r="C2103" s="447" t="s">
        <v>111</v>
      </c>
      <c r="D2103" s="474" t="s">
        <v>5586</v>
      </c>
      <c r="E2103" s="475">
        <v>15000</v>
      </c>
      <c r="F2103" s="476" t="s">
        <v>5587</v>
      </c>
      <c r="G2103" s="450" t="s">
        <v>5588</v>
      </c>
      <c r="H2103" s="429" t="s">
        <v>5589</v>
      </c>
      <c r="I2103" s="429" t="s">
        <v>3191</v>
      </c>
      <c r="J2103" s="450" t="s">
        <v>5589</v>
      </c>
      <c r="K2103" s="477">
        <v>1</v>
      </c>
      <c r="L2103" s="477">
        <v>7</v>
      </c>
      <c r="M2103" s="478">
        <v>86328.26942905318</v>
      </c>
      <c r="N2103" s="477">
        <v>0</v>
      </c>
      <c r="O2103" s="477">
        <v>6</v>
      </c>
      <c r="P2103" s="479">
        <v>88500</v>
      </c>
    </row>
    <row r="2104" spans="1:16" ht="45" x14ac:dyDescent="0.2">
      <c r="A2104" s="446" t="s">
        <v>5323</v>
      </c>
      <c r="B2104" s="447" t="s">
        <v>3136</v>
      </c>
      <c r="C2104" s="447" t="s">
        <v>111</v>
      </c>
      <c r="D2104" s="474" t="s">
        <v>3429</v>
      </c>
      <c r="E2104" s="475">
        <v>4500</v>
      </c>
      <c r="F2104" s="476" t="s">
        <v>5590</v>
      </c>
      <c r="G2104" s="450" t="s">
        <v>5591</v>
      </c>
      <c r="H2104" s="429" t="s">
        <v>5592</v>
      </c>
      <c r="I2104" s="429" t="s">
        <v>5593</v>
      </c>
      <c r="J2104" s="450" t="s">
        <v>5594</v>
      </c>
      <c r="K2104" s="477">
        <v>5</v>
      </c>
      <c r="L2104" s="477">
        <v>12</v>
      </c>
      <c r="M2104" s="478">
        <v>54487.5</v>
      </c>
      <c r="N2104" s="477">
        <v>3</v>
      </c>
      <c r="O2104" s="477">
        <v>6</v>
      </c>
      <c r="P2104" s="479">
        <v>26717.85</v>
      </c>
    </row>
    <row r="2105" spans="1:16" ht="33.75" x14ac:dyDescent="0.2">
      <c r="A2105" s="446" t="s">
        <v>5323</v>
      </c>
      <c r="B2105" s="447" t="s">
        <v>3136</v>
      </c>
      <c r="C2105" s="447" t="s">
        <v>111</v>
      </c>
      <c r="D2105" s="474" t="s">
        <v>5595</v>
      </c>
      <c r="E2105" s="475">
        <v>12000</v>
      </c>
      <c r="F2105" s="476" t="s">
        <v>5596</v>
      </c>
      <c r="G2105" s="474" t="s">
        <v>5597</v>
      </c>
      <c r="H2105" s="429" t="s">
        <v>5598</v>
      </c>
      <c r="I2105" s="429" t="s">
        <v>3191</v>
      </c>
      <c r="J2105" s="450" t="s">
        <v>5599</v>
      </c>
      <c r="K2105" s="477">
        <v>5</v>
      </c>
      <c r="L2105" s="477">
        <v>12</v>
      </c>
      <c r="M2105" s="478">
        <v>143513.35</v>
      </c>
      <c r="N2105" s="477">
        <v>3</v>
      </c>
      <c r="O2105" s="477">
        <v>6</v>
      </c>
      <c r="P2105" s="479">
        <v>71622.149999999994</v>
      </c>
    </row>
    <row r="2106" spans="1:16" ht="33.75" x14ac:dyDescent="0.2">
      <c r="A2106" s="446" t="s">
        <v>5323</v>
      </c>
      <c r="B2106" s="447" t="s">
        <v>3136</v>
      </c>
      <c r="C2106" s="447" t="s">
        <v>111</v>
      </c>
      <c r="D2106" s="474" t="s">
        <v>5600</v>
      </c>
      <c r="E2106" s="475">
        <v>12000</v>
      </c>
      <c r="F2106" s="476" t="s">
        <v>5601</v>
      </c>
      <c r="G2106" s="450" t="s">
        <v>5602</v>
      </c>
      <c r="H2106" s="429" t="s">
        <v>5428</v>
      </c>
      <c r="I2106" s="429" t="s">
        <v>4858</v>
      </c>
      <c r="J2106" s="450" t="s">
        <v>5396</v>
      </c>
      <c r="K2106" s="477">
        <v>5</v>
      </c>
      <c r="L2106" s="477">
        <v>12</v>
      </c>
      <c r="M2106" s="478">
        <v>144600</v>
      </c>
      <c r="N2106" s="477">
        <v>3</v>
      </c>
      <c r="O2106" s="477">
        <v>6</v>
      </c>
      <c r="P2106" s="479">
        <v>72000</v>
      </c>
    </row>
    <row r="2107" spans="1:16" ht="45" x14ac:dyDescent="0.2">
      <c r="A2107" s="446" t="s">
        <v>5323</v>
      </c>
      <c r="B2107" s="447" t="s">
        <v>3136</v>
      </c>
      <c r="C2107" s="447" t="s">
        <v>111</v>
      </c>
      <c r="D2107" s="474" t="s">
        <v>5603</v>
      </c>
      <c r="E2107" s="475">
        <v>10000</v>
      </c>
      <c r="F2107" s="476" t="s">
        <v>5604</v>
      </c>
      <c r="G2107" s="450" t="s">
        <v>5605</v>
      </c>
      <c r="H2107" s="429" t="s">
        <v>4037</v>
      </c>
      <c r="I2107" s="429" t="s">
        <v>4858</v>
      </c>
      <c r="J2107" s="450" t="s">
        <v>5606</v>
      </c>
      <c r="K2107" s="477">
        <v>1</v>
      </c>
      <c r="L2107" s="477">
        <v>2</v>
      </c>
      <c r="M2107" s="478">
        <v>9901.1743962600867</v>
      </c>
      <c r="N2107" s="477">
        <v>0</v>
      </c>
      <c r="O2107" s="477"/>
      <c r="P2107" s="479">
        <v>0</v>
      </c>
    </row>
    <row r="2108" spans="1:16" ht="56.25" x14ac:dyDescent="0.2">
      <c r="A2108" s="446" t="s">
        <v>5323</v>
      </c>
      <c r="B2108" s="447" t="s">
        <v>3136</v>
      </c>
      <c r="C2108" s="447" t="s">
        <v>111</v>
      </c>
      <c r="D2108" s="474" t="s">
        <v>5607</v>
      </c>
      <c r="E2108" s="475">
        <v>10000</v>
      </c>
      <c r="F2108" s="476" t="s">
        <v>5608</v>
      </c>
      <c r="G2108" s="450" t="s">
        <v>5609</v>
      </c>
      <c r="H2108" s="429" t="s">
        <v>5610</v>
      </c>
      <c r="I2108" s="429" t="s">
        <v>3191</v>
      </c>
      <c r="J2108" s="450" t="s">
        <v>5437</v>
      </c>
      <c r="K2108" s="477">
        <v>5</v>
      </c>
      <c r="L2108" s="477">
        <v>12</v>
      </c>
      <c r="M2108" s="478">
        <v>120600</v>
      </c>
      <c r="N2108" s="477">
        <v>3</v>
      </c>
      <c r="O2108" s="477">
        <v>6</v>
      </c>
      <c r="P2108" s="479">
        <v>59968.26</v>
      </c>
    </row>
    <row r="2109" spans="1:16" ht="45" x14ac:dyDescent="0.2">
      <c r="A2109" s="446" t="s">
        <v>5323</v>
      </c>
      <c r="B2109" s="447" t="s">
        <v>3136</v>
      </c>
      <c r="C2109" s="447" t="s">
        <v>111</v>
      </c>
      <c r="D2109" s="474" t="s">
        <v>5324</v>
      </c>
      <c r="E2109" s="475">
        <v>8000</v>
      </c>
      <c r="F2109" s="476" t="s">
        <v>5611</v>
      </c>
      <c r="G2109" s="450" t="s">
        <v>5612</v>
      </c>
      <c r="H2109" s="429" t="s">
        <v>5613</v>
      </c>
      <c r="I2109" s="429" t="s">
        <v>718</v>
      </c>
      <c r="J2109" s="450" t="s">
        <v>5614</v>
      </c>
      <c r="K2109" s="477">
        <v>5</v>
      </c>
      <c r="L2109" s="477">
        <v>12</v>
      </c>
      <c r="M2109" s="478">
        <v>93314.459999999992</v>
      </c>
      <c r="N2109" s="477">
        <v>3</v>
      </c>
      <c r="O2109" s="477">
        <v>6</v>
      </c>
      <c r="P2109" s="479">
        <v>47878.33</v>
      </c>
    </row>
    <row r="2110" spans="1:16" ht="22.5" x14ac:dyDescent="0.2">
      <c r="A2110" s="446" t="s">
        <v>5323</v>
      </c>
      <c r="B2110" s="447" t="s">
        <v>3136</v>
      </c>
      <c r="C2110" s="447" t="s">
        <v>111</v>
      </c>
      <c r="D2110" s="474" t="s">
        <v>5615</v>
      </c>
      <c r="E2110" s="475">
        <v>10000</v>
      </c>
      <c r="F2110" s="476" t="s">
        <v>5616</v>
      </c>
      <c r="G2110" s="474" t="s">
        <v>5617</v>
      </c>
      <c r="H2110" s="429" t="s">
        <v>5618</v>
      </c>
      <c r="I2110" s="429" t="s">
        <v>4858</v>
      </c>
      <c r="J2110" s="450" t="s">
        <v>5619</v>
      </c>
      <c r="K2110" s="477">
        <v>5</v>
      </c>
      <c r="L2110" s="477">
        <v>12</v>
      </c>
      <c r="M2110" s="478">
        <v>120588.19</v>
      </c>
      <c r="N2110" s="477">
        <v>3</v>
      </c>
      <c r="O2110" s="477">
        <v>6</v>
      </c>
      <c r="P2110" s="479">
        <v>59980.68</v>
      </c>
    </row>
    <row r="2111" spans="1:16" ht="45" x14ac:dyDescent="0.2">
      <c r="A2111" s="446" t="s">
        <v>5323</v>
      </c>
      <c r="B2111" s="447" t="s">
        <v>3136</v>
      </c>
      <c r="C2111" s="447" t="s">
        <v>111</v>
      </c>
      <c r="D2111" s="474" t="s">
        <v>5620</v>
      </c>
      <c r="E2111" s="475">
        <v>5000</v>
      </c>
      <c r="F2111" s="476" t="s">
        <v>5621</v>
      </c>
      <c r="G2111" s="450" t="s">
        <v>5622</v>
      </c>
      <c r="H2111" s="429" t="s">
        <v>5623</v>
      </c>
      <c r="I2111" s="429" t="s">
        <v>3191</v>
      </c>
      <c r="J2111" s="450" t="s">
        <v>5624</v>
      </c>
      <c r="K2111" s="477">
        <v>1</v>
      </c>
      <c r="L2111" s="477">
        <v>1</v>
      </c>
      <c r="M2111" s="478">
        <v>3622.3967797586693</v>
      </c>
      <c r="N2111" s="477">
        <v>0</v>
      </c>
      <c r="O2111" s="477"/>
      <c r="P2111" s="479">
        <v>0</v>
      </c>
    </row>
    <row r="2112" spans="1:16" ht="56.25" x14ac:dyDescent="0.2">
      <c r="A2112" s="446" t="s">
        <v>5323</v>
      </c>
      <c r="B2112" s="447" t="s">
        <v>3136</v>
      </c>
      <c r="C2112" s="447" t="s">
        <v>111</v>
      </c>
      <c r="D2112" s="474" t="s">
        <v>5625</v>
      </c>
      <c r="E2112" s="475">
        <v>8000</v>
      </c>
      <c r="F2112" s="476" t="s">
        <v>5626</v>
      </c>
      <c r="G2112" s="450" t="s">
        <v>5627</v>
      </c>
      <c r="H2112" s="429" t="s">
        <v>5628</v>
      </c>
      <c r="I2112" s="429" t="s">
        <v>3326</v>
      </c>
      <c r="J2112" s="450" t="s">
        <v>5629</v>
      </c>
      <c r="K2112" s="477">
        <v>5</v>
      </c>
      <c r="L2112" s="477">
        <v>10</v>
      </c>
      <c r="M2112" s="478">
        <v>69244.165719525205</v>
      </c>
      <c r="N2112" s="477">
        <v>0</v>
      </c>
      <c r="O2112" s="477"/>
      <c r="P2112" s="479">
        <v>0</v>
      </c>
    </row>
    <row r="2113" spans="1:16" ht="33.75" x14ac:dyDescent="0.2">
      <c r="A2113" s="446" t="s">
        <v>5323</v>
      </c>
      <c r="B2113" s="447" t="s">
        <v>3136</v>
      </c>
      <c r="C2113" s="447" t="s">
        <v>111</v>
      </c>
      <c r="D2113" s="474" t="s">
        <v>5568</v>
      </c>
      <c r="E2113" s="475">
        <v>12000</v>
      </c>
      <c r="F2113" s="476" t="s">
        <v>5630</v>
      </c>
      <c r="G2113" s="450" t="s">
        <v>5631</v>
      </c>
      <c r="H2113" s="429" t="s">
        <v>5423</v>
      </c>
      <c r="I2113" s="429" t="s">
        <v>4858</v>
      </c>
      <c r="J2113" s="450" t="s">
        <v>5424</v>
      </c>
      <c r="K2113" s="477">
        <v>5</v>
      </c>
      <c r="L2113" s="477">
        <v>10</v>
      </c>
      <c r="M2113" s="478">
        <v>105917.9533548288</v>
      </c>
      <c r="N2113" s="477">
        <v>0</v>
      </c>
      <c r="O2113" s="477"/>
      <c r="P2113" s="479">
        <v>0</v>
      </c>
    </row>
    <row r="2114" spans="1:16" ht="45" x14ac:dyDescent="0.2">
      <c r="A2114" s="446" t="s">
        <v>5323</v>
      </c>
      <c r="B2114" s="447" t="s">
        <v>3136</v>
      </c>
      <c r="C2114" s="447" t="s">
        <v>111</v>
      </c>
      <c r="D2114" s="474" t="s">
        <v>5632</v>
      </c>
      <c r="E2114" s="475">
        <v>13000</v>
      </c>
      <c r="F2114" s="476" t="s">
        <v>5633</v>
      </c>
      <c r="G2114" s="450" t="s">
        <v>5634</v>
      </c>
      <c r="H2114" s="429" t="s">
        <v>1192</v>
      </c>
      <c r="I2114" s="429" t="s">
        <v>4858</v>
      </c>
      <c r="J2114" s="450" t="s">
        <v>5635</v>
      </c>
      <c r="K2114" s="477">
        <v>1</v>
      </c>
      <c r="L2114" s="477">
        <v>1</v>
      </c>
      <c r="M2114" s="478">
        <v>6157.9006519352988</v>
      </c>
      <c r="N2114" s="477">
        <v>0</v>
      </c>
      <c r="O2114" s="477"/>
      <c r="P2114" s="479">
        <v>0</v>
      </c>
    </row>
    <row r="2115" spans="1:16" ht="56.25" x14ac:dyDescent="0.2">
      <c r="A2115" s="446" t="s">
        <v>5323</v>
      </c>
      <c r="B2115" s="447" t="s">
        <v>3136</v>
      </c>
      <c r="C2115" s="447" t="s">
        <v>111</v>
      </c>
      <c r="D2115" s="474" t="s">
        <v>5636</v>
      </c>
      <c r="E2115" s="475">
        <v>11000</v>
      </c>
      <c r="F2115" s="476" t="s">
        <v>5637</v>
      </c>
      <c r="G2115" s="450" t="s">
        <v>5638</v>
      </c>
      <c r="H2115" s="429" t="s">
        <v>5639</v>
      </c>
      <c r="I2115" s="429" t="s">
        <v>4858</v>
      </c>
      <c r="J2115" s="450" t="s">
        <v>5640</v>
      </c>
      <c r="K2115" s="477">
        <v>5</v>
      </c>
      <c r="L2115" s="477">
        <v>12</v>
      </c>
      <c r="M2115" s="478">
        <v>131255.69</v>
      </c>
      <c r="N2115" s="477">
        <v>0</v>
      </c>
      <c r="O2115" s="477"/>
      <c r="P2115" s="479">
        <v>0</v>
      </c>
    </row>
    <row r="2116" spans="1:16" ht="22.5" x14ac:dyDescent="0.2">
      <c r="A2116" s="446" t="s">
        <v>5323</v>
      </c>
      <c r="B2116" s="447" t="s">
        <v>3136</v>
      </c>
      <c r="C2116" s="447" t="s">
        <v>111</v>
      </c>
      <c r="D2116" s="474" t="s">
        <v>5641</v>
      </c>
      <c r="E2116" s="475">
        <v>5000</v>
      </c>
      <c r="F2116" s="476" t="s">
        <v>5642</v>
      </c>
      <c r="G2116" s="450" t="s">
        <v>5643</v>
      </c>
      <c r="H2116" s="429" t="s">
        <v>721</v>
      </c>
      <c r="I2116" s="429" t="s">
        <v>4858</v>
      </c>
      <c r="J2116" s="450" t="s">
        <v>5644</v>
      </c>
      <c r="K2116" s="477">
        <v>5</v>
      </c>
      <c r="L2116" s="477">
        <v>12</v>
      </c>
      <c r="M2116" s="478">
        <v>60600</v>
      </c>
      <c r="N2116" s="477">
        <v>3</v>
      </c>
      <c r="O2116" s="477">
        <v>6</v>
      </c>
      <c r="P2116" s="479">
        <v>30000</v>
      </c>
    </row>
    <row r="2117" spans="1:16" ht="45" x14ac:dyDescent="0.2">
      <c r="A2117" s="446" t="s">
        <v>5323</v>
      </c>
      <c r="B2117" s="447" t="s">
        <v>3136</v>
      </c>
      <c r="C2117" s="447" t="s">
        <v>111</v>
      </c>
      <c r="D2117" s="474" t="s">
        <v>5645</v>
      </c>
      <c r="E2117" s="475">
        <v>14000</v>
      </c>
      <c r="F2117" s="476" t="s">
        <v>5646</v>
      </c>
      <c r="G2117" s="450" t="s">
        <v>5647</v>
      </c>
      <c r="H2117" s="429" t="s">
        <v>1078</v>
      </c>
      <c r="I2117" s="429" t="s">
        <v>4858</v>
      </c>
      <c r="J2117" s="450" t="s">
        <v>5648</v>
      </c>
      <c r="K2117" s="477">
        <v>5</v>
      </c>
      <c r="L2117" s="477">
        <v>12</v>
      </c>
      <c r="M2117" s="478">
        <v>182771.18999999997</v>
      </c>
      <c r="N2117" s="477">
        <v>0</v>
      </c>
      <c r="O2117" s="477"/>
      <c r="P2117" s="479">
        <v>0</v>
      </c>
    </row>
    <row r="2118" spans="1:16" ht="45" x14ac:dyDescent="0.2">
      <c r="A2118" s="446" t="s">
        <v>5323</v>
      </c>
      <c r="B2118" s="447" t="s">
        <v>3136</v>
      </c>
      <c r="C2118" s="447" t="s">
        <v>111</v>
      </c>
      <c r="D2118" s="474" t="s">
        <v>5649</v>
      </c>
      <c r="E2118" s="475">
        <v>10000</v>
      </c>
      <c r="F2118" s="476" t="s">
        <v>5650</v>
      </c>
      <c r="G2118" s="450" t="s">
        <v>5651</v>
      </c>
      <c r="H2118" s="429" t="s">
        <v>5652</v>
      </c>
      <c r="I2118" s="429" t="s">
        <v>4858</v>
      </c>
      <c r="J2118" s="450" t="s">
        <v>5653</v>
      </c>
      <c r="K2118" s="477">
        <v>5</v>
      </c>
      <c r="L2118" s="477">
        <v>12</v>
      </c>
      <c r="M2118" s="478">
        <v>120423.61</v>
      </c>
      <c r="N2118" s="477">
        <v>1</v>
      </c>
      <c r="O2118" s="477">
        <v>1</v>
      </c>
      <c r="P2118" s="479">
        <v>7421.3205794478245</v>
      </c>
    </row>
    <row r="2119" spans="1:16" ht="45" x14ac:dyDescent="0.2">
      <c r="A2119" s="446" t="s">
        <v>5323</v>
      </c>
      <c r="B2119" s="447" t="s">
        <v>3136</v>
      </c>
      <c r="C2119" s="447" t="s">
        <v>111</v>
      </c>
      <c r="D2119" s="474" t="s">
        <v>5654</v>
      </c>
      <c r="E2119" s="475">
        <v>15600</v>
      </c>
      <c r="F2119" s="476" t="s">
        <v>5655</v>
      </c>
      <c r="G2119" s="450" t="s">
        <v>5656</v>
      </c>
      <c r="H2119" s="429" t="s">
        <v>3134</v>
      </c>
      <c r="I2119" s="429" t="s">
        <v>4858</v>
      </c>
      <c r="J2119" s="450" t="s">
        <v>5657</v>
      </c>
      <c r="K2119" s="477">
        <v>5</v>
      </c>
      <c r="L2119" s="477">
        <v>12</v>
      </c>
      <c r="M2119" s="478">
        <v>187800</v>
      </c>
      <c r="N2119" s="477">
        <v>1</v>
      </c>
      <c r="O2119" s="477">
        <v>2</v>
      </c>
      <c r="P2119" s="479">
        <v>15495.98980660435</v>
      </c>
    </row>
    <row r="2120" spans="1:16" ht="33.75" x14ac:dyDescent="0.2">
      <c r="A2120" s="446" t="s">
        <v>5323</v>
      </c>
      <c r="B2120" s="447" t="s">
        <v>3136</v>
      </c>
      <c r="C2120" s="447" t="s">
        <v>111</v>
      </c>
      <c r="D2120" s="474" t="s">
        <v>5658</v>
      </c>
      <c r="E2120" s="475">
        <v>12000</v>
      </c>
      <c r="F2120" s="476" t="s">
        <v>5659</v>
      </c>
      <c r="G2120" s="450" t="s">
        <v>5660</v>
      </c>
      <c r="H2120" s="429" t="s">
        <v>1192</v>
      </c>
      <c r="I2120" s="429" t="s">
        <v>4858</v>
      </c>
      <c r="J2120" s="450" t="s">
        <v>5635</v>
      </c>
      <c r="K2120" s="477">
        <v>5</v>
      </c>
      <c r="L2120" s="477">
        <v>10</v>
      </c>
      <c r="M2120" s="478">
        <v>106845.36065287651</v>
      </c>
      <c r="N2120" s="477">
        <v>0</v>
      </c>
      <c r="O2120" s="477"/>
      <c r="P2120" s="479">
        <v>0</v>
      </c>
    </row>
    <row r="2121" spans="1:16" ht="33.75" x14ac:dyDescent="0.2">
      <c r="A2121" s="446" t="s">
        <v>5323</v>
      </c>
      <c r="B2121" s="447" t="s">
        <v>3136</v>
      </c>
      <c r="C2121" s="447" t="s">
        <v>111</v>
      </c>
      <c r="D2121" s="474" t="s">
        <v>5658</v>
      </c>
      <c r="E2121" s="475">
        <v>12000</v>
      </c>
      <c r="F2121" s="476" t="s">
        <v>5661</v>
      </c>
      <c r="G2121" s="450" t="s">
        <v>5662</v>
      </c>
      <c r="H2121" s="429" t="s">
        <v>1192</v>
      </c>
      <c r="I2121" s="429" t="s">
        <v>4858</v>
      </c>
      <c r="J2121" s="450" t="s">
        <v>5635</v>
      </c>
      <c r="K2121" s="477">
        <v>5</v>
      </c>
      <c r="L2121" s="477">
        <v>10</v>
      </c>
      <c r="M2121" s="478">
        <v>102324.6456374578</v>
      </c>
      <c r="N2121" s="477">
        <v>0</v>
      </c>
      <c r="O2121" s="477"/>
      <c r="P2121" s="479">
        <v>0</v>
      </c>
    </row>
    <row r="2122" spans="1:16" ht="33.75" x14ac:dyDescent="0.2">
      <c r="A2122" s="446" t="s">
        <v>5323</v>
      </c>
      <c r="B2122" s="447" t="s">
        <v>3136</v>
      </c>
      <c r="C2122" s="447" t="s">
        <v>111</v>
      </c>
      <c r="D2122" s="474" t="s">
        <v>5663</v>
      </c>
      <c r="E2122" s="475">
        <v>15600</v>
      </c>
      <c r="F2122" s="476" t="s">
        <v>5664</v>
      </c>
      <c r="G2122" s="450" t="s">
        <v>5665</v>
      </c>
      <c r="H2122" s="429" t="s">
        <v>5666</v>
      </c>
      <c r="I2122" s="429" t="s">
        <v>4858</v>
      </c>
      <c r="J2122" s="450" t="s">
        <v>5502</v>
      </c>
      <c r="K2122" s="477">
        <v>2</v>
      </c>
      <c r="L2122" s="477">
        <v>12</v>
      </c>
      <c r="M2122" s="478">
        <v>196060.77000000002</v>
      </c>
      <c r="N2122" s="477">
        <v>3</v>
      </c>
      <c r="O2122" s="477">
        <v>6</v>
      </c>
      <c r="P2122" s="479">
        <v>92040</v>
      </c>
    </row>
    <row r="2123" spans="1:16" ht="33.75" x14ac:dyDescent="0.2">
      <c r="A2123" s="446" t="s">
        <v>5323</v>
      </c>
      <c r="B2123" s="447" t="s">
        <v>3136</v>
      </c>
      <c r="C2123" s="447" t="s">
        <v>111</v>
      </c>
      <c r="D2123" s="474" t="s">
        <v>5667</v>
      </c>
      <c r="E2123" s="475">
        <v>13000</v>
      </c>
      <c r="F2123" s="476" t="s">
        <v>5668</v>
      </c>
      <c r="G2123" s="450" t="s">
        <v>5669</v>
      </c>
      <c r="H2123" s="429" t="s">
        <v>5670</v>
      </c>
      <c r="I2123" s="429" t="s">
        <v>3191</v>
      </c>
      <c r="J2123" s="450" t="s">
        <v>5670</v>
      </c>
      <c r="K2123" s="477">
        <v>5</v>
      </c>
      <c r="L2123" s="477">
        <v>10</v>
      </c>
      <c r="M2123" s="478">
        <v>102940.22792363427</v>
      </c>
      <c r="N2123" s="477">
        <v>0</v>
      </c>
      <c r="O2123" s="477"/>
      <c r="P2123" s="479">
        <v>0</v>
      </c>
    </row>
    <row r="2124" spans="1:16" ht="45" x14ac:dyDescent="0.2">
      <c r="A2124" s="446" t="s">
        <v>5323</v>
      </c>
      <c r="B2124" s="447" t="s">
        <v>3136</v>
      </c>
      <c r="C2124" s="447" t="s">
        <v>111</v>
      </c>
      <c r="D2124" s="474" t="s">
        <v>5671</v>
      </c>
      <c r="E2124" s="475">
        <v>15600</v>
      </c>
      <c r="F2124" s="476" t="s">
        <v>5672</v>
      </c>
      <c r="G2124" s="450" t="s">
        <v>5673</v>
      </c>
      <c r="H2124" s="429" t="s">
        <v>5674</v>
      </c>
      <c r="I2124" s="429" t="s">
        <v>4858</v>
      </c>
      <c r="J2124" s="450" t="s">
        <v>5675</v>
      </c>
      <c r="K2124" s="477">
        <v>2</v>
      </c>
      <c r="L2124" s="477">
        <v>12</v>
      </c>
      <c r="M2124" s="478">
        <v>194502.96000000002</v>
      </c>
      <c r="N2124" s="477">
        <v>3</v>
      </c>
      <c r="O2124" s="477">
        <v>6</v>
      </c>
      <c r="P2124" s="479">
        <v>92040</v>
      </c>
    </row>
    <row r="2125" spans="1:16" ht="45" x14ac:dyDescent="0.2">
      <c r="A2125" s="446" t="s">
        <v>5323</v>
      </c>
      <c r="B2125" s="447" t="s">
        <v>3136</v>
      </c>
      <c r="C2125" s="447" t="s">
        <v>111</v>
      </c>
      <c r="D2125" s="474" t="s">
        <v>5676</v>
      </c>
      <c r="E2125" s="475">
        <v>11000</v>
      </c>
      <c r="F2125" s="476" t="s">
        <v>5677</v>
      </c>
      <c r="G2125" s="450" t="s">
        <v>5678</v>
      </c>
      <c r="H2125" s="429" t="s">
        <v>5679</v>
      </c>
      <c r="I2125" s="429" t="s">
        <v>4858</v>
      </c>
      <c r="J2125" s="450" t="s">
        <v>5680</v>
      </c>
      <c r="K2125" s="477">
        <v>5</v>
      </c>
      <c r="L2125" s="477">
        <v>11</v>
      </c>
      <c r="M2125" s="478">
        <v>104064.25155012179</v>
      </c>
      <c r="N2125" s="477">
        <v>0</v>
      </c>
      <c r="O2125" s="477"/>
      <c r="P2125" s="479">
        <v>0</v>
      </c>
    </row>
    <row r="2126" spans="1:16" ht="33.75" x14ac:dyDescent="0.2">
      <c r="A2126" s="446" t="s">
        <v>5323</v>
      </c>
      <c r="B2126" s="447" t="s">
        <v>3136</v>
      </c>
      <c r="C2126" s="447" t="s">
        <v>111</v>
      </c>
      <c r="D2126" s="474" t="s">
        <v>5681</v>
      </c>
      <c r="E2126" s="475">
        <v>14000</v>
      </c>
      <c r="F2126" s="476" t="s">
        <v>5682</v>
      </c>
      <c r="G2126" s="450" t="s">
        <v>5683</v>
      </c>
      <c r="H2126" s="429" t="s">
        <v>747</v>
      </c>
      <c r="I2126" s="429" t="s">
        <v>4858</v>
      </c>
      <c r="J2126" s="450" t="s">
        <v>5515</v>
      </c>
      <c r="K2126" s="477">
        <v>3</v>
      </c>
      <c r="L2126" s="477">
        <v>6</v>
      </c>
      <c r="M2126" s="478">
        <v>67607.875532328981</v>
      </c>
      <c r="N2126" s="477">
        <v>1</v>
      </c>
      <c r="O2126" s="477">
        <v>1</v>
      </c>
      <c r="P2126" s="479">
        <v>3136.5739545339579</v>
      </c>
    </row>
    <row r="2127" spans="1:16" ht="45" x14ac:dyDescent="0.2">
      <c r="A2127" s="446" t="s">
        <v>5323</v>
      </c>
      <c r="B2127" s="447" t="s">
        <v>3136</v>
      </c>
      <c r="C2127" s="447" t="s">
        <v>111</v>
      </c>
      <c r="D2127" s="474" t="s">
        <v>5684</v>
      </c>
      <c r="E2127" s="475">
        <v>14000</v>
      </c>
      <c r="F2127" s="476" t="s">
        <v>5685</v>
      </c>
      <c r="G2127" s="450" t="s">
        <v>5686</v>
      </c>
      <c r="H2127" s="429" t="s">
        <v>1078</v>
      </c>
      <c r="I2127" s="429" t="s">
        <v>5687</v>
      </c>
      <c r="J2127" s="450" t="s">
        <v>5688</v>
      </c>
      <c r="K2127" s="477">
        <v>5</v>
      </c>
      <c r="L2127" s="477">
        <v>11</v>
      </c>
      <c r="M2127" s="478">
        <v>138351.88408872928</v>
      </c>
      <c r="N2127" s="477">
        <v>0</v>
      </c>
      <c r="O2127" s="477"/>
      <c r="P2127" s="479">
        <v>0</v>
      </c>
    </row>
    <row r="2128" spans="1:16" ht="56.25" x14ac:dyDescent="0.2">
      <c r="A2128" s="446" t="s">
        <v>5323</v>
      </c>
      <c r="B2128" s="447" t="s">
        <v>3136</v>
      </c>
      <c r="C2128" s="447" t="s">
        <v>111</v>
      </c>
      <c r="D2128" s="474" t="s">
        <v>5625</v>
      </c>
      <c r="E2128" s="475">
        <v>8000</v>
      </c>
      <c r="F2128" s="476" t="s">
        <v>5689</v>
      </c>
      <c r="G2128" s="474" t="s">
        <v>5690</v>
      </c>
      <c r="H2128" s="429" t="s">
        <v>1452</v>
      </c>
      <c r="I2128" s="429" t="s">
        <v>3191</v>
      </c>
      <c r="J2128" s="450" t="s">
        <v>5527</v>
      </c>
      <c r="K2128" s="477">
        <v>5</v>
      </c>
      <c r="L2128" s="477">
        <v>9</v>
      </c>
      <c r="M2128" s="478">
        <v>63956.476627009848</v>
      </c>
      <c r="N2128" s="477">
        <v>0</v>
      </c>
      <c r="O2128" s="477"/>
      <c r="P2128" s="479">
        <v>0</v>
      </c>
    </row>
    <row r="2129" spans="1:16" ht="45" x14ac:dyDescent="0.2">
      <c r="A2129" s="446" t="s">
        <v>5323</v>
      </c>
      <c r="B2129" s="447" t="s">
        <v>3136</v>
      </c>
      <c r="C2129" s="447" t="s">
        <v>111</v>
      </c>
      <c r="D2129" s="474" t="s">
        <v>5691</v>
      </c>
      <c r="E2129" s="475">
        <v>8000</v>
      </c>
      <c r="F2129" s="476" t="s">
        <v>5692</v>
      </c>
      <c r="G2129" s="450" t="s">
        <v>5693</v>
      </c>
      <c r="H2129" s="429" t="s">
        <v>5694</v>
      </c>
      <c r="I2129" s="429" t="s">
        <v>5432</v>
      </c>
      <c r="J2129" s="450" t="s">
        <v>5695</v>
      </c>
      <c r="K2129" s="477">
        <v>5</v>
      </c>
      <c r="L2129" s="477">
        <v>10</v>
      </c>
      <c r="M2129" s="478">
        <v>70389.845309673139</v>
      </c>
      <c r="N2129" s="477">
        <v>0</v>
      </c>
      <c r="O2129" s="477"/>
      <c r="P2129" s="479">
        <v>0</v>
      </c>
    </row>
    <row r="2130" spans="1:16" ht="45" x14ac:dyDescent="0.2">
      <c r="A2130" s="446" t="s">
        <v>5323</v>
      </c>
      <c r="B2130" s="447" t="s">
        <v>3136</v>
      </c>
      <c r="C2130" s="447" t="s">
        <v>111</v>
      </c>
      <c r="D2130" s="474" t="s">
        <v>5696</v>
      </c>
      <c r="E2130" s="475">
        <v>15000</v>
      </c>
      <c r="F2130" s="476" t="s">
        <v>5697</v>
      </c>
      <c r="G2130" s="450" t="s">
        <v>5698</v>
      </c>
      <c r="H2130" s="429" t="s">
        <v>5391</v>
      </c>
      <c r="I2130" s="429" t="s">
        <v>4858</v>
      </c>
      <c r="J2130" s="450" t="s">
        <v>5392</v>
      </c>
      <c r="K2130" s="477">
        <v>5</v>
      </c>
      <c r="L2130" s="477">
        <v>12</v>
      </c>
      <c r="M2130" s="478">
        <v>179335.39999999997</v>
      </c>
      <c r="N2130" s="477">
        <v>3</v>
      </c>
      <c r="O2130" s="477">
        <v>6</v>
      </c>
      <c r="P2130" s="479">
        <v>88500</v>
      </c>
    </row>
    <row r="2131" spans="1:16" ht="22.5" x14ac:dyDescent="0.2">
      <c r="A2131" s="446" t="s">
        <v>5323</v>
      </c>
      <c r="B2131" s="447" t="s">
        <v>3136</v>
      </c>
      <c r="C2131" s="447" t="s">
        <v>111</v>
      </c>
      <c r="D2131" s="474" t="s">
        <v>5699</v>
      </c>
      <c r="E2131" s="475">
        <v>10000</v>
      </c>
      <c r="F2131" s="476" t="s">
        <v>5700</v>
      </c>
      <c r="G2131" s="474" t="s">
        <v>5701</v>
      </c>
      <c r="H2131" s="429" t="s">
        <v>747</v>
      </c>
      <c r="I2131" s="429" t="s">
        <v>4858</v>
      </c>
      <c r="J2131" s="450" t="s">
        <v>5515</v>
      </c>
      <c r="K2131" s="477">
        <v>3</v>
      </c>
      <c r="L2131" s="477">
        <v>5</v>
      </c>
      <c r="M2131" s="478">
        <v>38657.903374522677</v>
      </c>
      <c r="N2131" s="477">
        <v>0</v>
      </c>
      <c r="O2131" s="477"/>
      <c r="P2131" s="479">
        <v>0</v>
      </c>
    </row>
    <row r="2132" spans="1:16" ht="22.5" x14ac:dyDescent="0.2">
      <c r="A2132" s="446" t="s">
        <v>5323</v>
      </c>
      <c r="B2132" s="447" t="s">
        <v>3136</v>
      </c>
      <c r="C2132" s="447" t="s">
        <v>111</v>
      </c>
      <c r="D2132" s="474" t="s">
        <v>5702</v>
      </c>
      <c r="E2132" s="475">
        <v>3000</v>
      </c>
      <c r="F2132" s="476" t="s">
        <v>5703</v>
      </c>
      <c r="G2132" s="474" t="s">
        <v>5704</v>
      </c>
      <c r="H2132" s="429" t="s">
        <v>5705</v>
      </c>
      <c r="I2132" s="429" t="s">
        <v>726</v>
      </c>
      <c r="J2132" s="450" t="s">
        <v>726</v>
      </c>
      <c r="K2132" s="477">
        <v>5</v>
      </c>
      <c r="L2132" s="477">
        <v>12</v>
      </c>
      <c r="M2132" s="478">
        <v>36600</v>
      </c>
      <c r="N2132" s="477">
        <v>3</v>
      </c>
      <c r="O2132" s="477">
        <v>6</v>
      </c>
      <c r="P2132" s="479">
        <v>18000</v>
      </c>
    </row>
    <row r="2133" spans="1:16" ht="56.25" x14ac:dyDescent="0.2">
      <c r="A2133" s="446" t="s">
        <v>5323</v>
      </c>
      <c r="B2133" s="447" t="s">
        <v>3136</v>
      </c>
      <c r="C2133" s="447" t="s">
        <v>111</v>
      </c>
      <c r="D2133" s="474" t="s">
        <v>5706</v>
      </c>
      <c r="E2133" s="475">
        <v>15600</v>
      </c>
      <c r="F2133" s="476" t="s">
        <v>5707</v>
      </c>
      <c r="G2133" s="450" t="s">
        <v>5708</v>
      </c>
      <c r="H2133" s="429" t="s">
        <v>1078</v>
      </c>
      <c r="I2133" s="429" t="s">
        <v>4858</v>
      </c>
      <c r="J2133" s="450" t="s">
        <v>5648</v>
      </c>
      <c r="K2133" s="477">
        <v>1</v>
      </c>
      <c r="L2133" s="477">
        <v>2</v>
      </c>
      <c r="M2133" s="478">
        <v>15445.718344795729</v>
      </c>
      <c r="N2133" s="477">
        <v>0</v>
      </c>
      <c r="O2133" s="477">
        <v>3</v>
      </c>
      <c r="P2133" s="479">
        <v>19488.179860353765</v>
      </c>
    </row>
    <row r="2134" spans="1:16" ht="33.75" x14ac:dyDescent="0.2">
      <c r="A2134" s="446" t="s">
        <v>5323</v>
      </c>
      <c r="B2134" s="447" t="s">
        <v>3136</v>
      </c>
      <c r="C2134" s="447" t="s">
        <v>111</v>
      </c>
      <c r="D2134" s="474" t="s">
        <v>4071</v>
      </c>
      <c r="E2134" s="475">
        <v>5000</v>
      </c>
      <c r="F2134" s="476" t="s">
        <v>5709</v>
      </c>
      <c r="G2134" s="450" t="s">
        <v>5710</v>
      </c>
      <c r="H2134" s="429" t="s">
        <v>3870</v>
      </c>
      <c r="I2134" s="429" t="s">
        <v>5711</v>
      </c>
      <c r="J2134" s="450" t="s">
        <v>5712</v>
      </c>
      <c r="K2134" s="477">
        <v>5</v>
      </c>
      <c r="L2134" s="477">
        <v>12</v>
      </c>
      <c r="M2134" s="478">
        <v>60600</v>
      </c>
      <c r="N2134" s="477">
        <v>3</v>
      </c>
      <c r="O2134" s="477">
        <v>6</v>
      </c>
      <c r="P2134" s="479">
        <v>29818.35</v>
      </c>
    </row>
    <row r="2135" spans="1:16" ht="56.25" x14ac:dyDescent="0.2">
      <c r="A2135" s="446" t="s">
        <v>5323</v>
      </c>
      <c r="B2135" s="447" t="s">
        <v>3136</v>
      </c>
      <c r="C2135" s="447" t="s">
        <v>111</v>
      </c>
      <c r="D2135" s="474" t="s">
        <v>5713</v>
      </c>
      <c r="E2135" s="475">
        <v>10000</v>
      </c>
      <c r="F2135" s="476" t="s">
        <v>5714</v>
      </c>
      <c r="G2135" s="450" t="s">
        <v>5715</v>
      </c>
      <c r="H2135" s="429" t="s">
        <v>5249</v>
      </c>
      <c r="I2135" s="429" t="s">
        <v>4858</v>
      </c>
      <c r="J2135" s="450" t="s">
        <v>5502</v>
      </c>
      <c r="K2135" s="477">
        <v>5</v>
      </c>
      <c r="L2135" s="477">
        <v>11</v>
      </c>
      <c r="M2135" s="478">
        <v>95264.636304195694</v>
      </c>
      <c r="N2135" s="477">
        <v>0</v>
      </c>
      <c r="O2135" s="477"/>
      <c r="P2135" s="479">
        <v>0</v>
      </c>
    </row>
    <row r="2136" spans="1:16" ht="22.5" x14ac:dyDescent="0.2">
      <c r="A2136" s="446" t="s">
        <v>5323</v>
      </c>
      <c r="B2136" s="447" t="s">
        <v>3136</v>
      </c>
      <c r="C2136" s="447" t="s">
        <v>111</v>
      </c>
      <c r="D2136" s="474" t="s">
        <v>5716</v>
      </c>
      <c r="E2136" s="475">
        <v>7000</v>
      </c>
      <c r="F2136" s="476" t="s">
        <v>5717</v>
      </c>
      <c r="G2136" s="474" t="s">
        <v>5718</v>
      </c>
      <c r="H2136" s="429" t="s">
        <v>5719</v>
      </c>
      <c r="I2136" s="429" t="s">
        <v>4858</v>
      </c>
      <c r="J2136" s="450" t="s">
        <v>5720</v>
      </c>
      <c r="K2136" s="477">
        <v>5</v>
      </c>
      <c r="L2136" s="477">
        <v>10</v>
      </c>
      <c r="M2136" s="478">
        <v>59953.01834618226</v>
      </c>
      <c r="N2136" s="477">
        <v>0</v>
      </c>
      <c r="O2136" s="477"/>
      <c r="P2136" s="479">
        <v>0</v>
      </c>
    </row>
    <row r="2137" spans="1:16" ht="22.5" x14ac:dyDescent="0.2">
      <c r="A2137" s="446" t="s">
        <v>5323</v>
      </c>
      <c r="B2137" s="447" t="s">
        <v>3136</v>
      </c>
      <c r="C2137" s="447" t="s">
        <v>111</v>
      </c>
      <c r="D2137" s="474" t="s">
        <v>5721</v>
      </c>
      <c r="E2137" s="475">
        <v>2000</v>
      </c>
      <c r="F2137" s="476" t="s">
        <v>5722</v>
      </c>
      <c r="G2137" s="450" t="s">
        <v>5723</v>
      </c>
      <c r="H2137" s="429" t="s">
        <v>5705</v>
      </c>
      <c r="I2137" s="429" t="s">
        <v>726</v>
      </c>
      <c r="J2137" s="450" t="s">
        <v>726</v>
      </c>
      <c r="K2137" s="477">
        <v>5</v>
      </c>
      <c r="L2137" s="477">
        <v>12</v>
      </c>
      <c r="M2137" s="478">
        <v>24485.279999999999</v>
      </c>
      <c r="N2137" s="477">
        <v>1</v>
      </c>
      <c r="O2137" s="477">
        <v>1</v>
      </c>
      <c r="P2137" s="479">
        <v>979.91608028433063</v>
      </c>
    </row>
    <row r="2138" spans="1:16" ht="45" x14ac:dyDescent="0.2">
      <c r="A2138" s="446" t="s">
        <v>5323</v>
      </c>
      <c r="B2138" s="447" t="s">
        <v>3136</v>
      </c>
      <c r="C2138" s="447" t="s">
        <v>111</v>
      </c>
      <c r="D2138" s="474" t="s">
        <v>5724</v>
      </c>
      <c r="E2138" s="475">
        <v>12000</v>
      </c>
      <c r="F2138" s="476" t="s">
        <v>5725</v>
      </c>
      <c r="G2138" s="450" t="s">
        <v>5726</v>
      </c>
      <c r="H2138" s="429" t="s">
        <v>5457</v>
      </c>
      <c r="I2138" s="429" t="s">
        <v>4858</v>
      </c>
      <c r="J2138" s="450" t="s">
        <v>5458</v>
      </c>
      <c r="K2138" s="477">
        <v>5</v>
      </c>
      <c r="L2138" s="477">
        <v>11</v>
      </c>
      <c r="M2138" s="478">
        <v>121972.36858908522</v>
      </c>
      <c r="N2138" s="477">
        <v>0</v>
      </c>
      <c r="O2138" s="477"/>
      <c r="P2138" s="479">
        <v>0</v>
      </c>
    </row>
    <row r="2139" spans="1:16" ht="45" x14ac:dyDescent="0.2">
      <c r="A2139" s="446" t="s">
        <v>5323</v>
      </c>
      <c r="B2139" s="447" t="s">
        <v>3136</v>
      </c>
      <c r="C2139" s="447" t="s">
        <v>111</v>
      </c>
      <c r="D2139" s="474" t="s">
        <v>5727</v>
      </c>
      <c r="E2139" s="475">
        <v>15600</v>
      </c>
      <c r="F2139" s="476" t="s">
        <v>5728</v>
      </c>
      <c r="G2139" s="450" t="s">
        <v>5729</v>
      </c>
      <c r="H2139" s="429" t="s">
        <v>1078</v>
      </c>
      <c r="I2139" s="429" t="s">
        <v>4858</v>
      </c>
      <c r="J2139" s="450" t="s">
        <v>5506</v>
      </c>
      <c r="K2139" s="477" t="s">
        <v>5730</v>
      </c>
      <c r="L2139" s="477">
        <v>9</v>
      </c>
      <c r="M2139" s="478">
        <v>115712.9170292747</v>
      </c>
      <c r="N2139" s="477">
        <v>0</v>
      </c>
      <c r="O2139" s="477">
        <v>6</v>
      </c>
      <c r="P2139" s="479">
        <v>92040</v>
      </c>
    </row>
    <row r="2140" spans="1:16" ht="45" x14ac:dyDescent="0.2">
      <c r="A2140" s="446" t="s">
        <v>5323</v>
      </c>
      <c r="B2140" s="447" t="s">
        <v>3136</v>
      </c>
      <c r="C2140" s="447" t="s">
        <v>111</v>
      </c>
      <c r="D2140" s="474" t="s">
        <v>5425</v>
      </c>
      <c r="E2140" s="475">
        <v>12000</v>
      </c>
      <c r="F2140" s="476" t="s">
        <v>5731</v>
      </c>
      <c r="G2140" s="450" t="s">
        <v>5732</v>
      </c>
      <c r="H2140" s="429" t="s">
        <v>3134</v>
      </c>
      <c r="I2140" s="429" t="s">
        <v>4858</v>
      </c>
      <c r="J2140" s="450" t="s">
        <v>5396</v>
      </c>
      <c r="K2140" s="477">
        <v>5</v>
      </c>
      <c r="L2140" s="477">
        <v>12</v>
      </c>
      <c r="M2140" s="478">
        <v>144600</v>
      </c>
      <c r="N2140" s="477">
        <v>3</v>
      </c>
      <c r="O2140" s="477">
        <v>6</v>
      </c>
      <c r="P2140" s="479">
        <v>72000</v>
      </c>
    </row>
    <row r="2141" spans="1:16" ht="45" x14ac:dyDescent="0.2">
      <c r="A2141" s="446" t="s">
        <v>5323</v>
      </c>
      <c r="B2141" s="447" t="s">
        <v>3136</v>
      </c>
      <c r="C2141" s="447" t="s">
        <v>111</v>
      </c>
      <c r="D2141" s="474" t="s">
        <v>5733</v>
      </c>
      <c r="E2141" s="475">
        <v>12000</v>
      </c>
      <c r="F2141" s="476" t="s">
        <v>5734</v>
      </c>
      <c r="G2141" s="450" t="s">
        <v>5735</v>
      </c>
      <c r="H2141" s="429" t="s">
        <v>1078</v>
      </c>
      <c r="I2141" s="429" t="s">
        <v>4858</v>
      </c>
      <c r="J2141" s="450" t="s">
        <v>5648</v>
      </c>
      <c r="K2141" s="477">
        <v>5</v>
      </c>
      <c r="L2141" s="477">
        <v>12</v>
      </c>
      <c r="M2141" s="478">
        <v>144600</v>
      </c>
      <c r="N2141" s="477">
        <v>3</v>
      </c>
      <c r="O2141" s="477">
        <v>6</v>
      </c>
      <c r="P2141" s="479">
        <v>72000</v>
      </c>
    </row>
    <row r="2142" spans="1:16" ht="33.75" x14ac:dyDescent="0.2">
      <c r="A2142" s="446" t="s">
        <v>5323</v>
      </c>
      <c r="B2142" s="447" t="s">
        <v>3136</v>
      </c>
      <c r="C2142" s="447" t="s">
        <v>111</v>
      </c>
      <c r="D2142" s="474" t="s">
        <v>3679</v>
      </c>
      <c r="E2142" s="475">
        <v>5000</v>
      </c>
      <c r="F2142" s="476" t="s">
        <v>5736</v>
      </c>
      <c r="G2142" s="450" t="s">
        <v>5737</v>
      </c>
      <c r="H2142" s="429" t="s">
        <v>3870</v>
      </c>
      <c r="I2142" s="429" t="s">
        <v>718</v>
      </c>
      <c r="J2142" s="450" t="s">
        <v>5488</v>
      </c>
      <c r="K2142" s="477">
        <v>5</v>
      </c>
      <c r="L2142" s="477">
        <v>11</v>
      </c>
      <c r="M2142" s="478">
        <v>48740.193262929337</v>
      </c>
      <c r="N2142" s="477">
        <v>0</v>
      </c>
      <c r="O2142" s="477"/>
      <c r="P2142" s="479">
        <v>0</v>
      </c>
    </row>
    <row r="2143" spans="1:16" ht="22.5" x14ac:dyDescent="0.2">
      <c r="A2143" s="446" t="s">
        <v>5323</v>
      </c>
      <c r="B2143" s="447" t="s">
        <v>3136</v>
      </c>
      <c r="C2143" s="447" t="s">
        <v>111</v>
      </c>
      <c r="D2143" s="474" t="s">
        <v>5738</v>
      </c>
      <c r="E2143" s="475">
        <v>7000</v>
      </c>
      <c r="F2143" s="476" t="s">
        <v>5739</v>
      </c>
      <c r="G2143" s="474" t="s">
        <v>5740</v>
      </c>
      <c r="H2143" s="429" t="s">
        <v>721</v>
      </c>
      <c r="I2143" s="429" t="s">
        <v>5741</v>
      </c>
      <c r="J2143" s="450" t="s">
        <v>5742</v>
      </c>
      <c r="K2143" s="477">
        <v>3</v>
      </c>
      <c r="L2143" s="477">
        <v>6</v>
      </c>
      <c r="M2143" s="478">
        <v>38492.436511275635</v>
      </c>
      <c r="N2143" s="477">
        <v>0</v>
      </c>
      <c r="O2143" s="477"/>
      <c r="P2143" s="479">
        <v>0</v>
      </c>
    </row>
    <row r="2144" spans="1:16" ht="45" x14ac:dyDescent="0.2">
      <c r="A2144" s="446" t="s">
        <v>5323</v>
      </c>
      <c r="B2144" s="447" t="s">
        <v>3136</v>
      </c>
      <c r="C2144" s="447" t="s">
        <v>111</v>
      </c>
      <c r="D2144" s="474" t="s">
        <v>5743</v>
      </c>
      <c r="E2144" s="475">
        <v>6000</v>
      </c>
      <c r="F2144" s="476" t="s">
        <v>5744</v>
      </c>
      <c r="G2144" s="450" t="s">
        <v>5745</v>
      </c>
      <c r="H2144" s="429" t="s">
        <v>5746</v>
      </c>
      <c r="I2144" s="429" t="s">
        <v>4858</v>
      </c>
      <c r="J2144" s="450" t="s">
        <v>5747</v>
      </c>
      <c r="K2144" s="477">
        <v>3</v>
      </c>
      <c r="L2144" s="477">
        <v>5</v>
      </c>
      <c r="M2144" s="478">
        <v>26493.650347861269</v>
      </c>
      <c r="N2144" s="477">
        <v>0</v>
      </c>
      <c r="O2144" s="477"/>
      <c r="P2144" s="479">
        <v>0</v>
      </c>
    </row>
    <row r="2145" spans="1:16" ht="33.75" x14ac:dyDescent="0.2">
      <c r="A2145" s="446" t="s">
        <v>5323</v>
      </c>
      <c r="B2145" s="447" t="s">
        <v>3136</v>
      </c>
      <c r="C2145" s="447" t="s">
        <v>111</v>
      </c>
      <c r="D2145" s="474" t="s">
        <v>5748</v>
      </c>
      <c r="E2145" s="475">
        <v>11000</v>
      </c>
      <c r="F2145" s="476" t="s">
        <v>5749</v>
      </c>
      <c r="G2145" s="450" t="s">
        <v>5750</v>
      </c>
      <c r="H2145" s="429" t="s">
        <v>5751</v>
      </c>
      <c r="I2145" s="429" t="s">
        <v>4858</v>
      </c>
      <c r="J2145" s="450" t="s">
        <v>5752</v>
      </c>
      <c r="K2145" s="477">
        <v>5</v>
      </c>
      <c r="L2145" s="477">
        <v>12</v>
      </c>
      <c r="M2145" s="478">
        <v>132585.49</v>
      </c>
      <c r="N2145" s="477">
        <v>1</v>
      </c>
      <c r="O2145" s="477">
        <v>1</v>
      </c>
      <c r="P2145" s="479">
        <v>6101.7477436390482</v>
      </c>
    </row>
    <row r="2146" spans="1:16" ht="45" x14ac:dyDescent="0.2">
      <c r="A2146" s="446" t="s">
        <v>5323</v>
      </c>
      <c r="B2146" s="447" t="s">
        <v>3136</v>
      </c>
      <c r="C2146" s="447" t="s">
        <v>111</v>
      </c>
      <c r="D2146" s="474" t="s">
        <v>5753</v>
      </c>
      <c r="E2146" s="475">
        <v>8000</v>
      </c>
      <c r="F2146" s="476" t="s">
        <v>5754</v>
      </c>
      <c r="G2146" s="474" t="s">
        <v>5755</v>
      </c>
      <c r="H2146" s="429" t="s">
        <v>5756</v>
      </c>
      <c r="I2146" s="429" t="s">
        <v>718</v>
      </c>
      <c r="J2146" s="450" t="s">
        <v>5757</v>
      </c>
      <c r="K2146" s="477">
        <v>5</v>
      </c>
      <c r="L2146" s="477">
        <v>12</v>
      </c>
      <c r="M2146" s="478">
        <v>96316.66</v>
      </c>
      <c r="N2146" s="477">
        <v>1</v>
      </c>
      <c r="O2146" s="477">
        <v>2</v>
      </c>
      <c r="P2146" s="479">
        <v>6910.1227563543798</v>
      </c>
    </row>
    <row r="2147" spans="1:16" ht="45" x14ac:dyDescent="0.2">
      <c r="A2147" s="446" t="s">
        <v>5323</v>
      </c>
      <c r="B2147" s="447" t="s">
        <v>3136</v>
      </c>
      <c r="C2147" s="447" t="s">
        <v>111</v>
      </c>
      <c r="D2147" s="474" t="s">
        <v>5758</v>
      </c>
      <c r="E2147" s="475">
        <v>12000</v>
      </c>
      <c r="F2147" s="476" t="s">
        <v>5759</v>
      </c>
      <c r="G2147" s="450" t="s">
        <v>5760</v>
      </c>
      <c r="H2147" s="429" t="s">
        <v>5761</v>
      </c>
      <c r="I2147" s="429" t="s">
        <v>4858</v>
      </c>
      <c r="J2147" s="450" t="s">
        <v>5762</v>
      </c>
      <c r="K2147" s="477">
        <v>5</v>
      </c>
      <c r="L2147" s="477">
        <v>10</v>
      </c>
      <c r="M2147" s="478">
        <v>110429.25311185961</v>
      </c>
      <c r="N2147" s="477">
        <v>0</v>
      </c>
      <c r="O2147" s="477"/>
      <c r="P2147" s="479">
        <v>0</v>
      </c>
    </row>
    <row r="2148" spans="1:16" ht="45" x14ac:dyDescent="0.2">
      <c r="A2148" s="446" t="s">
        <v>5323</v>
      </c>
      <c r="B2148" s="447" t="s">
        <v>3136</v>
      </c>
      <c r="C2148" s="447" t="s">
        <v>111</v>
      </c>
      <c r="D2148" s="474" t="s">
        <v>5763</v>
      </c>
      <c r="E2148" s="475">
        <v>15000</v>
      </c>
      <c r="F2148" s="476" t="s">
        <v>5764</v>
      </c>
      <c r="G2148" s="450" t="s">
        <v>5765</v>
      </c>
      <c r="H2148" s="429" t="s">
        <v>1192</v>
      </c>
      <c r="I2148" s="429" t="s">
        <v>5404</v>
      </c>
      <c r="J2148" s="450" t="s">
        <v>5766</v>
      </c>
      <c r="K2148" s="477">
        <v>5</v>
      </c>
      <c r="L2148" s="477">
        <v>12</v>
      </c>
      <c r="M2148" s="478">
        <v>180600</v>
      </c>
      <c r="N2148" s="477">
        <v>3</v>
      </c>
      <c r="O2148" s="477">
        <v>6</v>
      </c>
      <c r="P2148" s="479">
        <v>88500</v>
      </c>
    </row>
    <row r="2149" spans="1:16" ht="33.75" x14ac:dyDescent="0.2">
      <c r="A2149" s="446" t="s">
        <v>5323</v>
      </c>
      <c r="B2149" s="447" t="s">
        <v>3136</v>
      </c>
      <c r="C2149" s="447" t="s">
        <v>111</v>
      </c>
      <c r="D2149" s="474" t="s">
        <v>5767</v>
      </c>
      <c r="E2149" s="475">
        <v>12000</v>
      </c>
      <c r="F2149" s="476" t="s">
        <v>5768</v>
      </c>
      <c r="G2149" s="450" t="s">
        <v>5769</v>
      </c>
      <c r="H2149" s="429" t="s">
        <v>5012</v>
      </c>
      <c r="I2149" s="429" t="s">
        <v>3191</v>
      </c>
      <c r="J2149" s="450" t="s">
        <v>5770</v>
      </c>
      <c r="K2149" s="477">
        <v>5</v>
      </c>
      <c r="L2149" s="477">
        <v>11</v>
      </c>
      <c r="M2149" s="478">
        <v>117650.09557547796</v>
      </c>
      <c r="N2149" s="477">
        <v>0</v>
      </c>
      <c r="O2149" s="477"/>
      <c r="P2149" s="479">
        <v>0</v>
      </c>
    </row>
    <row r="2150" spans="1:16" ht="33.75" x14ac:dyDescent="0.2">
      <c r="A2150" s="446" t="s">
        <v>5323</v>
      </c>
      <c r="B2150" s="447" t="s">
        <v>3136</v>
      </c>
      <c r="C2150" s="447" t="s">
        <v>111</v>
      </c>
      <c r="D2150" s="474" t="s">
        <v>5771</v>
      </c>
      <c r="E2150" s="475">
        <v>12000</v>
      </c>
      <c r="F2150" s="476" t="s">
        <v>5772</v>
      </c>
      <c r="G2150" s="474" t="s">
        <v>5773</v>
      </c>
      <c r="H2150" s="429" t="s">
        <v>2622</v>
      </c>
      <c r="I2150" s="429" t="s">
        <v>4858</v>
      </c>
      <c r="J2150" s="450" t="s">
        <v>5537</v>
      </c>
      <c r="K2150" s="477">
        <v>5</v>
      </c>
      <c r="L2150" s="477">
        <v>12</v>
      </c>
      <c r="M2150" s="478">
        <v>143632.49999999997</v>
      </c>
      <c r="N2150" s="477">
        <v>3</v>
      </c>
      <c r="O2150" s="477">
        <v>6</v>
      </c>
      <c r="P2150" s="479">
        <v>71840.070000000007</v>
      </c>
    </row>
    <row r="2151" spans="1:16" ht="45" x14ac:dyDescent="0.2">
      <c r="A2151" s="446" t="s">
        <v>5323</v>
      </c>
      <c r="B2151" s="447" t="s">
        <v>3136</v>
      </c>
      <c r="C2151" s="447" t="s">
        <v>111</v>
      </c>
      <c r="D2151" s="474" t="s">
        <v>5753</v>
      </c>
      <c r="E2151" s="475">
        <v>8000</v>
      </c>
      <c r="F2151" s="476" t="s">
        <v>5774</v>
      </c>
      <c r="G2151" s="474" t="s">
        <v>5775</v>
      </c>
      <c r="H2151" s="429" t="s">
        <v>5598</v>
      </c>
      <c r="I2151" s="429" t="s">
        <v>3191</v>
      </c>
      <c r="J2151" s="450" t="s">
        <v>5599</v>
      </c>
      <c r="K2151" s="477">
        <v>5</v>
      </c>
      <c r="L2151" s="477">
        <v>10</v>
      </c>
      <c r="M2151" s="478">
        <v>69159.645736102335</v>
      </c>
      <c r="N2151" s="477">
        <v>0</v>
      </c>
      <c r="O2151" s="477"/>
      <c r="P2151" s="479">
        <v>0</v>
      </c>
    </row>
    <row r="2152" spans="1:16" ht="33.75" x14ac:dyDescent="0.2">
      <c r="A2152" s="446" t="s">
        <v>5323</v>
      </c>
      <c r="B2152" s="447" t="s">
        <v>3136</v>
      </c>
      <c r="C2152" s="447" t="s">
        <v>111</v>
      </c>
      <c r="D2152" s="474" t="s">
        <v>5776</v>
      </c>
      <c r="E2152" s="475">
        <v>10000</v>
      </c>
      <c r="F2152" s="476" t="s">
        <v>5777</v>
      </c>
      <c r="G2152" s="450" t="s">
        <v>5778</v>
      </c>
      <c r="H2152" s="429" t="s">
        <v>3134</v>
      </c>
      <c r="I2152" s="429" t="s">
        <v>4858</v>
      </c>
      <c r="J2152" s="450" t="s">
        <v>5567</v>
      </c>
      <c r="K2152" s="477">
        <v>5</v>
      </c>
      <c r="L2152" s="477">
        <v>9</v>
      </c>
      <c r="M2152" s="478">
        <v>75333.760106314076</v>
      </c>
      <c r="N2152" s="477">
        <v>0</v>
      </c>
      <c r="O2152" s="477"/>
      <c r="P2152" s="479">
        <v>0</v>
      </c>
    </row>
    <row r="2153" spans="1:16" ht="56.25" x14ac:dyDescent="0.2">
      <c r="A2153" s="446" t="s">
        <v>5323</v>
      </c>
      <c r="B2153" s="447" t="s">
        <v>3136</v>
      </c>
      <c r="C2153" s="447" t="s">
        <v>111</v>
      </c>
      <c r="D2153" s="474" t="s">
        <v>5779</v>
      </c>
      <c r="E2153" s="475">
        <v>13000</v>
      </c>
      <c r="F2153" s="476" t="s">
        <v>5780</v>
      </c>
      <c r="G2153" s="474" t="s">
        <v>5781</v>
      </c>
      <c r="H2153" s="429" t="s">
        <v>5782</v>
      </c>
      <c r="I2153" s="429" t="s">
        <v>5404</v>
      </c>
      <c r="J2153" s="450" t="s">
        <v>5783</v>
      </c>
      <c r="K2153" s="477">
        <v>5</v>
      </c>
      <c r="L2153" s="477">
        <v>11</v>
      </c>
      <c r="M2153" s="478">
        <v>118723.90449056345</v>
      </c>
      <c r="N2153" s="477">
        <v>0</v>
      </c>
      <c r="O2153" s="477"/>
      <c r="P2153" s="479">
        <v>0</v>
      </c>
    </row>
    <row r="2154" spans="1:16" ht="33.75" x14ac:dyDescent="0.2">
      <c r="A2154" s="446" t="s">
        <v>5323</v>
      </c>
      <c r="B2154" s="447" t="s">
        <v>3136</v>
      </c>
      <c r="C2154" s="447" t="s">
        <v>111</v>
      </c>
      <c r="D2154" s="474" t="s">
        <v>5784</v>
      </c>
      <c r="E2154" s="475">
        <v>10000</v>
      </c>
      <c r="F2154" s="476" t="s">
        <v>5785</v>
      </c>
      <c r="G2154" s="474" t="s">
        <v>5786</v>
      </c>
      <c r="H2154" s="429" t="s">
        <v>3134</v>
      </c>
      <c r="I2154" s="429" t="s">
        <v>4858</v>
      </c>
      <c r="J2154" s="450" t="s">
        <v>5657</v>
      </c>
      <c r="K2154" s="477">
        <v>5</v>
      </c>
      <c r="L2154" s="477">
        <v>10</v>
      </c>
      <c r="M2154" s="478">
        <v>80315.135981803935</v>
      </c>
      <c r="N2154" s="477">
        <v>0</v>
      </c>
      <c r="O2154" s="477"/>
      <c r="P2154" s="479">
        <v>0</v>
      </c>
    </row>
    <row r="2155" spans="1:16" ht="33.75" x14ac:dyDescent="0.2">
      <c r="A2155" s="446" t="s">
        <v>5323</v>
      </c>
      <c r="B2155" s="447" t="s">
        <v>3136</v>
      </c>
      <c r="C2155" s="447" t="s">
        <v>111</v>
      </c>
      <c r="D2155" s="474" t="s">
        <v>5787</v>
      </c>
      <c r="E2155" s="475">
        <v>14000</v>
      </c>
      <c r="F2155" s="476" t="s">
        <v>5788</v>
      </c>
      <c r="G2155" s="450" t="s">
        <v>5789</v>
      </c>
      <c r="H2155" s="429" t="s">
        <v>5790</v>
      </c>
      <c r="I2155" s="429" t="s">
        <v>3191</v>
      </c>
      <c r="J2155" s="450" t="s">
        <v>5791</v>
      </c>
      <c r="K2155" s="477">
        <v>1</v>
      </c>
      <c r="L2155" s="477">
        <v>1</v>
      </c>
      <c r="M2155" s="478">
        <v>9669.3486527963269</v>
      </c>
      <c r="N2155" s="477">
        <v>0</v>
      </c>
      <c r="O2155" s="477"/>
      <c r="P2155" s="479">
        <v>0</v>
      </c>
    </row>
    <row r="2156" spans="1:16" ht="56.25" x14ac:dyDescent="0.2">
      <c r="A2156" s="446" t="s">
        <v>5323</v>
      </c>
      <c r="B2156" s="447" t="s">
        <v>3136</v>
      </c>
      <c r="C2156" s="447" t="s">
        <v>111</v>
      </c>
      <c r="D2156" s="474" t="s">
        <v>5792</v>
      </c>
      <c r="E2156" s="475">
        <v>11000</v>
      </c>
      <c r="F2156" s="476" t="s">
        <v>5793</v>
      </c>
      <c r="G2156" s="450" t="s">
        <v>5794</v>
      </c>
      <c r="H2156" s="429" t="s">
        <v>5795</v>
      </c>
      <c r="I2156" s="429" t="s">
        <v>4858</v>
      </c>
      <c r="J2156" s="450" t="s">
        <v>5796</v>
      </c>
      <c r="K2156" s="477">
        <v>5</v>
      </c>
      <c r="L2156" s="477">
        <v>12</v>
      </c>
      <c r="M2156" s="478">
        <v>138100.13</v>
      </c>
      <c r="N2156" s="477">
        <v>0</v>
      </c>
      <c r="O2156" s="477"/>
      <c r="P2156" s="479">
        <v>0</v>
      </c>
    </row>
    <row r="2157" spans="1:16" ht="45" x14ac:dyDescent="0.2">
      <c r="A2157" s="446" t="s">
        <v>5323</v>
      </c>
      <c r="B2157" s="447" t="s">
        <v>3136</v>
      </c>
      <c r="C2157" s="447" t="s">
        <v>111</v>
      </c>
      <c r="D2157" s="474" t="s">
        <v>5797</v>
      </c>
      <c r="E2157" s="475">
        <v>12000</v>
      </c>
      <c r="F2157" s="476" t="s">
        <v>5798</v>
      </c>
      <c r="G2157" s="450" t="s">
        <v>5799</v>
      </c>
      <c r="H2157" s="429" t="s">
        <v>5497</v>
      </c>
      <c r="I2157" s="429" t="s">
        <v>4858</v>
      </c>
      <c r="J2157" s="450" t="s">
        <v>5498</v>
      </c>
      <c r="K2157" s="477">
        <v>5</v>
      </c>
      <c r="L2157" s="477">
        <v>12</v>
      </c>
      <c r="M2157" s="478">
        <v>129980.84</v>
      </c>
      <c r="N2157" s="477">
        <v>1</v>
      </c>
      <c r="O2157" s="477">
        <v>1</v>
      </c>
      <c r="P2157" s="479">
        <v>7669.4103786644073</v>
      </c>
    </row>
    <row r="2158" spans="1:16" ht="45" x14ac:dyDescent="0.2">
      <c r="A2158" s="446" t="s">
        <v>5323</v>
      </c>
      <c r="B2158" s="447" t="s">
        <v>3136</v>
      </c>
      <c r="C2158" s="447" t="s">
        <v>111</v>
      </c>
      <c r="D2158" s="474" t="s">
        <v>5800</v>
      </c>
      <c r="E2158" s="475">
        <v>12000</v>
      </c>
      <c r="F2158" s="476" t="s">
        <v>5801</v>
      </c>
      <c r="G2158" s="450" t="s">
        <v>5802</v>
      </c>
      <c r="H2158" s="429" t="s">
        <v>5803</v>
      </c>
      <c r="I2158" s="429" t="s">
        <v>4858</v>
      </c>
      <c r="J2158" s="450" t="s">
        <v>5804</v>
      </c>
      <c r="K2158" s="477">
        <v>5</v>
      </c>
      <c r="L2158" s="477">
        <v>10</v>
      </c>
      <c r="M2158" s="478">
        <v>110670.58105053846</v>
      </c>
      <c r="N2158" s="477">
        <v>0</v>
      </c>
      <c r="O2158" s="477"/>
      <c r="P2158" s="479">
        <v>0</v>
      </c>
    </row>
    <row r="2159" spans="1:16" ht="22.5" x14ac:dyDescent="0.2">
      <c r="A2159" s="446" t="s">
        <v>5323</v>
      </c>
      <c r="B2159" s="447" t="s">
        <v>3136</v>
      </c>
      <c r="C2159" s="447" t="s">
        <v>111</v>
      </c>
      <c r="D2159" s="474" t="s">
        <v>5805</v>
      </c>
      <c r="E2159" s="475">
        <v>13000</v>
      </c>
      <c r="F2159" s="476" t="s">
        <v>5806</v>
      </c>
      <c r="G2159" s="450" t="s">
        <v>5807</v>
      </c>
      <c r="H2159" s="429" t="s">
        <v>5674</v>
      </c>
      <c r="I2159" s="429" t="s">
        <v>4858</v>
      </c>
      <c r="J2159" s="450" t="s">
        <v>5808</v>
      </c>
      <c r="K2159" s="477">
        <v>5</v>
      </c>
      <c r="L2159" s="477">
        <v>12</v>
      </c>
      <c r="M2159" s="478">
        <v>158609.09</v>
      </c>
      <c r="N2159" s="477">
        <v>3</v>
      </c>
      <c r="O2159" s="477">
        <v>6</v>
      </c>
      <c r="P2159" s="479">
        <v>77985.56</v>
      </c>
    </row>
    <row r="2160" spans="1:16" ht="33.75" x14ac:dyDescent="0.2">
      <c r="A2160" s="446" t="s">
        <v>5323</v>
      </c>
      <c r="B2160" s="447" t="s">
        <v>3136</v>
      </c>
      <c r="C2160" s="447" t="s">
        <v>111</v>
      </c>
      <c r="D2160" s="474" t="s">
        <v>5809</v>
      </c>
      <c r="E2160" s="475">
        <v>9000</v>
      </c>
      <c r="F2160" s="476" t="s">
        <v>5810</v>
      </c>
      <c r="G2160" s="450" t="s">
        <v>5811</v>
      </c>
      <c r="H2160" s="429" t="s">
        <v>5391</v>
      </c>
      <c r="I2160" s="429" t="s">
        <v>4858</v>
      </c>
      <c r="J2160" s="450" t="s">
        <v>5392</v>
      </c>
      <c r="K2160" s="477">
        <v>5</v>
      </c>
      <c r="L2160" s="477">
        <v>12</v>
      </c>
      <c r="M2160" s="478">
        <v>110074.98999999999</v>
      </c>
      <c r="N2160" s="477">
        <v>0</v>
      </c>
      <c r="O2160" s="477"/>
      <c r="P2160" s="479">
        <v>0</v>
      </c>
    </row>
    <row r="2161" spans="1:16" ht="33.75" x14ac:dyDescent="0.2">
      <c r="A2161" s="446" t="s">
        <v>5323</v>
      </c>
      <c r="B2161" s="447" t="s">
        <v>3136</v>
      </c>
      <c r="C2161" s="447" t="s">
        <v>111</v>
      </c>
      <c r="D2161" s="474" t="s">
        <v>5812</v>
      </c>
      <c r="E2161" s="475">
        <v>13000</v>
      </c>
      <c r="F2161" s="476" t="s">
        <v>5813</v>
      </c>
      <c r="G2161" s="450" t="s">
        <v>5814</v>
      </c>
      <c r="H2161" s="429" t="s">
        <v>703</v>
      </c>
      <c r="I2161" s="429" t="s">
        <v>4858</v>
      </c>
      <c r="J2161" s="450" t="s">
        <v>5815</v>
      </c>
      <c r="K2161" s="477">
        <v>5</v>
      </c>
      <c r="L2161" s="477">
        <v>12</v>
      </c>
      <c r="M2161" s="478">
        <v>171366.62</v>
      </c>
      <c r="N2161" s="477">
        <v>3</v>
      </c>
      <c r="O2161" s="477">
        <v>6</v>
      </c>
      <c r="P2161" s="479">
        <v>78000</v>
      </c>
    </row>
    <row r="2162" spans="1:16" ht="56.25" x14ac:dyDescent="0.2">
      <c r="A2162" s="446" t="s">
        <v>5323</v>
      </c>
      <c r="B2162" s="447" t="s">
        <v>3136</v>
      </c>
      <c r="C2162" s="447" t="s">
        <v>111</v>
      </c>
      <c r="D2162" s="474" t="s">
        <v>5816</v>
      </c>
      <c r="E2162" s="475">
        <v>15000</v>
      </c>
      <c r="F2162" s="476" t="s">
        <v>5817</v>
      </c>
      <c r="G2162" s="450" t="s">
        <v>5818</v>
      </c>
      <c r="H2162" s="429" t="s">
        <v>3388</v>
      </c>
      <c r="I2162" s="429" t="s">
        <v>4858</v>
      </c>
      <c r="J2162" s="450" t="s">
        <v>5819</v>
      </c>
      <c r="K2162" s="477">
        <v>2</v>
      </c>
      <c r="L2162" s="477">
        <v>12</v>
      </c>
      <c r="M2162" s="478">
        <v>197766.68</v>
      </c>
      <c r="N2162" s="477">
        <v>3</v>
      </c>
      <c r="O2162" s="477">
        <v>6</v>
      </c>
      <c r="P2162" s="479">
        <v>88500</v>
      </c>
    </row>
    <row r="2163" spans="1:16" ht="33.75" x14ac:dyDescent="0.2">
      <c r="A2163" s="446" t="s">
        <v>5323</v>
      </c>
      <c r="B2163" s="447" t="s">
        <v>3136</v>
      </c>
      <c r="C2163" s="447" t="s">
        <v>111</v>
      </c>
      <c r="D2163" s="474" t="s">
        <v>5820</v>
      </c>
      <c r="E2163" s="475">
        <v>13500</v>
      </c>
      <c r="F2163" s="476" t="s">
        <v>5821</v>
      </c>
      <c r="G2163" s="450" t="s">
        <v>5822</v>
      </c>
      <c r="H2163" s="429" t="s">
        <v>2042</v>
      </c>
      <c r="I2163" s="429" t="s">
        <v>4858</v>
      </c>
      <c r="J2163" s="450" t="s">
        <v>5484</v>
      </c>
      <c r="K2163" s="477">
        <v>5</v>
      </c>
      <c r="L2163" s="477">
        <v>12</v>
      </c>
      <c r="M2163" s="478">
        <v>162600</v>
      </c>
      <c r="N2163" s="477">
        <v>3</v>
      </c>
      <c r="O2163" s="477">
        <v>6</v>
      </c>
      <c r="P2163" s="479">
        <v>81000</v>
      </c>
    </row>
    <row r="2164" spans="1:16" ht="56.25" x14ac:dyDescent="0.2">
      <c r="A2164" s="446" t="s">
        <v>5323</v>
      </c>
      <c r="B2164" s="447" t="s">
        <v>3136</v>
      </c>
      <c r="C2164" s="447" t="s">
        <v>111</v>
      </c>
      <c r="D2164" s="474" t="s">
        <v>5823</v>
      </c>
      <c r="E2164" s="475">
        <v>15600</v>
      </c>
      <c r="F2164" s="476" t="s">
        <v>5824</v>
      </c>
      <c r="G2164" s="450" t="s">
        <v>5825</v>
      </c>
      <c r="H2164" s="429" t="s">
        <v>5012</v>
      </c>
      <c r="I2164" s="429" t="s">
        <v>4858</v>
      </c>
      <c r="J2164" s="450" t="s">
        <v>5502</v>
      </c>
      <c r="K2164" s="477">
        <v>1</v>
      </c>
      <c r="L2164" s="477">
        <v>2</v>
      </c>
      <c r="M2164" s="478">
        <v>22980.272349435963</v>
      </c>
      <c r="N2164" s="477">
        <v>0</v>
      </c>
      <c r="O2164" s="477">
        <v>2</v>
      </c>
      <c r="P2164" s="479">
        <v>8758.6033566628485</v>
      </c>
    </row>
    <row r="2165" spans="1:16" ht="33.75" x14ac:dyDescent="0.2">
      <c r="A2165" s="446" t="s">
        <v>5323</v>
      </c>
      <c r="B2165" s="447" t="s">
        <v>3136</v>
      </c>
      <c r="C2165" s="447" t="s">
        <v>111</v>
      </c>
      <c r="D2165" s="474" t="s">
        <v>3429</v>
      </c>
      <c r="E2165" s="475">
        <v>4500</v>
      </c>
      <c r="F2165" s="476" t="s">
        <v>5826</v>
      </c>
      <c r="G2165" s="450" t="s">
        <v>5827</v>
      </c>
      <c r="H2165" s="429" t="s">
        <v>5828</v>
      </c>
      <c r="I2165" s="429" t="s">
        <v>5711</v>
      </c>
      <c r="J2165" s="450" t="s">
        <v>5829</v>
      </c>
      <c r="K2165" s="477">
        <v>5</v>
      </c>
      <c r="L2165" s="477">
        <v>12</v>
      </c>
      <c r="M2165" s="478">
        <v>54358.74</v>
      </c>
      <c r="N2165" s="477">
        <v>3</v>
      </c>
      <c r="O2165" s="477">
        <v>6</v>
      </c>
      <c r="P2165" s="479">
        <v>27000</v>
      </c>
    </row>
    <row r="2166" spans="1:16" ht="33.75" x14ac:dyDescent="0.2">
      <c r="A2166" s="446" t="s">
        <v>5323</v>
      </c>
      <c r="B2166" s="447" t="s">
        <v>3136</v>
      </c>
      <c r="C2166" s="447" t="s">
        <v>111</v>
      </c>
      <c r="D2166" s="474" t="s">
        <v>5830</v>
      </c>
      <c r="E2166" s="475">
        <v>10000</v>
      </c>
      <c r="F2166" s="476" t="s">
        <v>5831</v>
      </c>
      <c r="G2166" s="450" t="s">
        <v>5832</v>
      </c>
      <c r="H2166" s="429" t="s">
        <v>5381</v>
      </c>
      <c r="I2166" s="429" t="s">
        <v>4858</v>
      </c>
      <c r="J2166" s="450" t="s">
        <v>5382</v>
      </c>
      <c r="K2166" s="477">
        <v>5</v>
      </c>
      <c r="L2166" s="477">
        <v>12</v>
      </c>
      <c r="M2166" s="478">
        <v>118824.31</v>
      </c>
      <c r="N2166" s="477">
        <v>3</v>
      </c>
      <c r="O2166" s="477">
        <v>6</v>
      </c>
      <c r="P2166" s="479">
        <v>60000</v>
      </c>
    </row>
    <row r="2167" spans="1:16" ht="33.75" x14ac:dyDescent="0.2">
      <c r="A2167" s="446" t="s">
        <v>5323</v>
      </c>
      <c r="B2167" s="447" t="s">
        <v>3136</v>
      </c>
      <c r="C2167" s="447" t="s">
        <v>111</v>
      </c>
      <c r="D2167" s="474" t="s">
        <v>5833</v>
      </c>
      <c r="E2167" s="475">
        <v>14000</v>
      </c>
      <c r="F2167" s="476" t="s">
        <v>5834</v>
      </c>
      <c r="G2167" s="450" t="s">
        <v>5835</v>
      </c>
      <c r="H2167" s="429" t="s">
        <v>5391</v>
      </c>
      <c r="I2167" s="429" t="s">
        <v>4858</v>
      </c>
      <c r="J2167" s="450" t="s">
        <v>5392</v>
      </c>
      <c r="K2167" s="477">
        <v>5</v>
      </c>
      <c r="L2167" s="477">
        <v>12</v>
      </c>
      <c r="M2167" s="478">
        <v>168581.53</v>
      </c>
      <c r="N2167" s="477">
        <v>3</v>
      </c>
      <c r="O2167" s="477">
        <v>6</v>
      </c>
      <c r="P2167" s="479">
        <v>83967.989999999991</v>
      </c>
    </row>
    <row r="2168" spans="1:16" ht="33.75" x14ac:dyDescent="0.2">
      <c r="A2168" s="446" t="s">
        <v>5323</v>
      </c>
      <c r="B2168" s="447" t="s">
        <v>3136</v>
      </c>
      <c r="C2168" s="447" t="s">
        <v>111</v>
      </c>
      <c r="D2168" s="474" t="s">
        <v>5836</v>
      </c>
      <c r="E2168" s="475">
        <v>4500</v>
      </c>
      <c r="F2168" s="476" t="s">
        <v>5837</v>
      </c>
      <c r="G2168" s="450" t="s">
        <v>5838</v>
      </c>
      <c r="H2168" s="429" t="s">
        <v>5839</v>
      </c>
      <c r="I2168" s="429" t="s">
        <v>4858</v>
      </c>
      <c r="J2168" s="450" t="s">
        <v>5840</v>
      </c>
      <c r="K2168" s="477">
        <v>1</v>
      </c>
      <c r="L2168" s="477">
        <v>1</v>
      </c>
      <c r="M2168" s="478">
        <v>3129.7257799052513</v>
      </c>
      <c r="N2168" s="477">
        <v>0</v>
      </c>
      <c r="O2168" s="477"/>
      <c r="P2168" s="479">
        <v>0</v>
      </c>
    </row>
    <row r="2169" spans="1:16" ht="22.5" x14ac:dyDescent="0.2">
      <c r="A2169" s="446" t="s">
        <v>5323</v>
      </c>
      <c r="B2169" s="447" t="s">
        <v>3136</v>
      </c>
      <c r="C2169" s="447" t="s">
        <v>111</v>
      </c>
      <c r="D2169" s="474" t="s">
        <v>5841</v>
      </c>
      <c r="E2169" s="475">
        <v>5000</v>
      </c>
      <c r="F2169" s="476" t="s">
        <v>5842</v>
      </c>
      <c r="G2169" s="450" t="s">
        <v>5843</v>
      </c>
      <c r="H2169" s="429" t="s">
        <v>5674</v>
      </c>
      <c r="I2169" s="429" t="s">
        <v>4858</v>
      </c>
      <c r="J2169" s="450" t="s">
        <v>5675</v>
      </c>
      <c r="K2169" s="477">
        <v>3</v>
      </c>
      <c r="L2169" s="477">
        <v>4</v>
      </c>
      <c r="M2169" s="478">
        <v>13634.320000213793</v>
      </c>
      <c r="N2169" s="477">
        <v>0</v>
      </c>
      <c r="O2169" s="477"/>
      <c r="P2169" s="479">
        <v>0</v>
      </c>
    </row>
    <row r="2170" spans="1:16" ht="33.75" x14ac:dyDescent="0.2">
      <c r="A2170" s="446" t="s">
        <v>5323</v>
      </c>
      <c r="B2170" s="447" t="s">
        <v>3136</v>
      </c>
      <c r="C2170" s="447" t="s">
        <v>111</v>
      </c>
      <c r="D2170" s="474" t="s">
        <v>5844</v>
      </c>
      <c r="E2170" s="475">
        <v>6000</v>
      </c>
      <c r="F2170" s="476" t="s">
        <v>5845</v>
      </c>
      <c r="G2170" s="450" t="s">
        <v>5846</v>
      </c>
      <c r="H2170" s="429" t="s">
        <v>5828</v>
      </c>
      <c r="I2170" s="429" t="s">
        <v>718</v>
      </c>
      <c r="J2170" s="450" t="s">
        <v>5847</v>
      </c>
      <c r="K2170" s="477">
        <v>5</v>
      </c>
      <c r="L2170" s="477">
        <v>12</v>
      </c>
      <c r="M2170" s="478">
        <v>72600</v>
      </c>
      <c r="N2170" s="477">
        <v>3</v>
      </c>
      <c r="O2170" s="477">
        <v>6</v>
      </c>
      <c r="P2170" s="479">
        <v>35950</v>
      </c>
    </row>
    <row r="2171" spans="1:16" ht="33.75" x14ac:dyDescent="0.2">
      <c r="A2171" s="446" t="s">
        <v>5323</v>
      </c>
      <c r="B2171" s="447" t="s">
        <v>3136</v>
      </c>
      <c r="C2171" s="447" t="s">
        <v>111</v>
      </c>
      <c r="D2171" s="474" t="s">
        <v>5848</v>
      </c>
      <c r="E2171" s="475">
        <v>10000</v>
      </c>
      <c r="F2171" s="476" t="s">
        <v>5849</v>
      </c>
      <c r="G2171" s="450" t="s">
        <v>5850</v>
      </c>
      <c r="H2171" s="429" t="s">
        <v>1078</v>
      </c>
      <c r="I2171" s="429" t="s">
        <v>4858</v>
      </c>
      <c r="J2171" s="450" t="s">
        <v>5851</v>
      </c>
      <c r="K2171" s="477">
        <v>5</v>
      </c>
      <c r="L2171" s="477">
        <v>12</v>
      </c>
      <c r="M2171" s="478">
        <v>120600</v>
      </c>
      <c r="N2171" s="477">
        <v>1</v>
      </c>
      <c r="O2171" s="477">
        <v>1</v>
      </c>
      <c r="P2171" s="479">
        <v>6464.7699609529718</v>
      </c>
    </row>
    <row r="2172" spans="1:16" ht="33.75" x14ac:dyDescent="0.2">
      <c r="A2172" s="446" t="s">
        <v>5323</v>
      </c>
      <c r="B2172" s="447" t="s">
        <v>3136</v>
      </c>
      <c r="C2172" s="447" t="s">
        <v>111</v>
      </c>
      <c r="D2172" s="474" t="s">
        <v>5852</v>
      </c>
      <c r="E2172" s="475">
        <v>6000</v>
      </c>
      <c r="F2172" s="476" t="s">
        <v>5853</v>
      </c>
      <c r="G2172" s="450" t="s">
        <v>5854</v>
      </c>
      <c r="H2172" s="429" t="s">
        <v>3361</v>
      </c>
      <c r="I2172" s="429" t="s">
        <v>3191</v>
      </c>
      <c r="J2172" s="450" t="s">
        <v>5855</v>
      </c>
      <c r="K2172" s="477">
        <v>5</v>
      </c>
      <c r="L2172" s="477">
        <v>12</v>
      </c>
      <c r="M2172" s="478">
        <v>72600</v>
      </c>
      <c r="N2172" s="477">
        <v>3</v>
      </c>
      <c r="O2172" s="477">
        <v>6</v>
      </c>
      <c r="P2172" s="479">
        <v>35760.18</v>
      </c>
    </row>
    <row r="2173" spans="1:16" ht="45" x14ac:dyDescent="0.2">
      <c r="A2173" s="446" t="s">
        <v>5323</v>
      </c>
      <c r="B2173" s="447" t="s">
        <v>3136</v>
      </c>
      <c r="C2173" s="447" t="s">
        <v>111</v>
      </c>
      <c r="D2173" s="474" t="s">
        <v>5354</v>
      </c>
      <c r="E2173" s="475">
        <v>10000</v>
      </c>
      <c r="F2173" s="476" t="s">
        <v>5856</v>
      </c>
      <c r="G2173" s="450" t="s">
        <v>5857</v>
      </c>
      <c r="H2173" s="429" t="s">
        <v>5858</v>
      </c>
      <c r="I2173" s="429" t="s">
        <v>4858</v>
      </c>
      <c r="J2173" s="450" t="s">
        <v>5859</v>
      </c>
      <c r="K2173" s="477">
        <v>5</v>
      </c>
      <c r="L2173" s="477">
        <v>10</v>
      </c>
      <c r="M2173" s="478">
        <v>85277.177106920164</v>
      </c>
      <c r="N2173" s="477">
        <v>0</v>
      </c>
      <c r="O2173" s="477"/>
      <c r="P2173" s="479">
        <v>0</v>
      </c>
    </row>
    <row r="2174" spans="1:16" ht="33.75" x14ac:dyDescent="0.2">
      <c r="A2174" s="446" t="s">
        <v>5323</v>
      </c>
      <c r="B2174" s="447" t="s">
        <v>3136</v>
      </c>
      <c r="C2174" s="447" t="s">
        <v>111</v>
      </c>
      <c r="D2174" s="474" t="s">
        <v>5860</v>
      </c>
      <c r="E2174" s="475">
        <v>12000</v>
      </c>
      <c r="F2174" s="476" t="s">
        <v>5861</v>
      </c>
      <c r="G2174" s="450" t="s">
        <v>5862</v>
      </c>
      <c r="H2174" s="429" t="s">
        <v>5012</v>
      </c>
      <c r="I2174" s="429" t="s">
        <v>4858</v>
      </c>
      <c r="J2174" s="450" t="s">
        <v>5502</v>
      </c>
      <c r="K2174" s="477">
        <v>5</v>
      </c>
      <c r="L2174" s="477">
        <v>12</v>
      </c>
      <c r="M2174" s="478">
        <v>144559.17000000001</v>
      </c>
      <c r="N2174" s="477">
        <v>3</v>
      </c>
      <c r="O2174" s="477">
        <v>6</v>
      </c>
      <c r="P2174" s="479">
        <v>72000</v>
      </c>
    </row>
    <row r="2175" spans="1:16" ht="33.75" x14ac:dyDescent="0.2">
      <c r="A2175" s="446" t="s">
        <v>5323</v>
      </c>
      <c r="B2175" s="447" t="s">
        <v>3136</v>
      </c>
      <c r="C2175" s="447" t="s">
        <v>111</v>
      </c>
      <c r="D2175" s="474" t="s">
        <v>5863</v>
      </c>
      <c r="E2175" s="475">
        <v>11000</v>
      </c>
      <c r="F2175" s="476" t="s">
        <v>5864</v>
      </c>
      <c r="G2175" s="450" t="s">
        <v>5865</v>
      </c>
      <c r="H2175" s="429" t="s">
        <v>5674</v>
      </c>
      <c r="I2175" s="429" t="s">
        <v>4858</v>
      </c>
      <c r="J2175" s="450" t="s">
        <v>5808</v>
      </c>
      <c r="K2175" s="477">
        <v>5</v>
      </c>
      <c r="L2175" s="477">
        <v>12</v>
      </c>
      <c r="M2175" s="478">
        <v>132600</v>
      </c>
      <c r="N2175" s="477">
        <v>3</v>
      </c>
      <c r="O2175" s="477">
        <v>6</v>
      </c>
      <c r="P2175" s="479">
        <v>66000</v>
      </c>
    </row>
    <row r="2176" spans="1:16" ht="33.75" x14ac:dyDescent="0.2">
      <c r="A2176" s="446" t="s">
        <v>5323</v>
      </c>
      <c r="B2176" s="447" t="s">
        <v>3136</v>
      </c>
      <c r="C2176" s="447" t="s">
        <v>111</v>
      </c>
      <c r="D2176" s="474" t="s">
        <v>5866</v>
      </c>
      <c r="E2176" s="475">
        <v>12500</v>
      </c>
      <c r="F2176" s="476" t="s">
        <v>5867</v>
      </c>
      <c r="G2176" s="450" t="s">
        <v>5868</v>
      </c>
      <c r="H2176" s="429" t="s">
        <v>3134</v>
      </c>
      <c r="I2176" s="429" t="s">
        <v>4858</v>
      </c>
      <c r="J2176" s="450" t="s">
        <v>5502</v>
      </c>
      <c r="K2176" s="477">
        <v>5</v>
      </c>
      <c r="L2176" s="477">
        <v>9</v>
      </c>
      <c r="M2176" s="478">
        <v>91889.374843174155</v>
      </c>
      <c r="N2176" s="477">
        <v>0</v>
      </c>
      <c r="O2176" s="477"/>
      <c r="P2176" s="479">
        <v>0</v>
      </c>
    </row>
    <row r="2177" spans="1:16" ht="45" x14ac:dyDescent="0.2">
      <c r="A2177" s="446" t="s">
        <v>5323</v>
      </c>
      <c r="B2177" s="447" t="s">
        <v>3136</v>
      </c>
      <c r="C2177" s="447" t="s">
        <v>111</v>
      </c>
      <c r="D2177" s="474" t="s">
        <v>5552</v>
      </c>
      <c r="E2177" s="475">
        <v>8000</v>
      </c>
      <c r="F2177" s="476" t="s">
        <v>5869</v>
      </c>
      <c r="G2177" s="450" t="s">
        <v>5870</v>
      </c>
      <c r="H2177" s="429" t="s">
        <v>5523</v>
      </c>
      <c r="I2177" s="429" t="s">
        <v>3191</v>
      </c>
      <c r="J2177" s="450" t="s">
        <v>5523</v>
      </c>
      <c r="K2177" s="477">
        <v>5</v>
      </c>
      <c r="L2177" s="477">
        <v>10</v>
      </c>
      <c r="M2177" s="478">
        <v>63657.074887748306</v>
      </c>
      <c r="N2177" s="477">
        <v>0</v>
      </c>
      <c r="O2177" s="477"/>
      <c r="P2177" s="479">
        <v>0</v>
      </c>
    </row>
    <row r="2178" spans="1:16" ht="45" x14ac:dyDescent="0.2">
      <c r="A2178" s="446" t="s">
        <v>5323</v>
      </c>
      <c r="B2178" s="447" t="s">
        <v>3136</v>
      </c>
      <c r="C2178" s="447" t="s">
        <v>111</v>
      </c>
      <c r="D2178" s="474" t="s">
        <v>5871</v>
      </c>
      <c r="E2178" s="475">
        <v>8000</v>
      </c>
      <c r="F2178" s="476" t="s">
        <v>5872</v>
      </c>
      <c r="G2178" s="450" t="s">
        <v>5873</v>
      </c>
      <c r="H2178" s="429" t="s">
        <v>5523</v>
      </c>
      <c r="I2178" s="429" t="s">
        <v>3191</v>
      </c>
      <c r="J2178" s="450" t="s">
        <v>5523</v>
      </c>
      <c r="K2178" s="477">
        <v>5</v>
      </c>
      <c r="L2178" s="477">
        <v>11</v>
      </c>
      <c r="M2178" s="478">
        <v>74591.789060725772</v>
      </c>
      <c r="N2178" s="477">
        <v>0</v>
      </c>
      <c r="O2178" s="477"/>
      <c r="P2178" s="479">
        <v>0</v>
      </c>
    </row>
    <row r="2179" spans="1:16" ht="56.25" x14ac:dyDescent="0.2">
      <c r="A2179" s="446" t="s">
        <v>5323</v>
      </c>
      <c r="B2179" s="447" t="s">
        <v>3136</v>
      </c>
      <c r="C2179" s="447" t="s">
        <v>111</v>
      </c>
      <c r="D2179" s="474" t="s">
        <v>5874</v>
      </c>
      <c r="E2179" s="475">
        <v>8000</v>
      </c>
      <c r="F2179" s="476" t="s">
        <v>5875</v>
      </c>
      <c r="G2179" s="450" t="s">
        <v>5876</v>
      </c>
      <c r="H2179" s="429" t="s">
        <v>3252</v>
      </c>
      <c r="I2179" s="429" t="s">
        <v>4858</v>
      </c>
      <c r="J2179" s="450" t="s">
        <v>5877</v>
      </c>
      <c r="K2179" s="477">
        <v>2</v>
      </c>
      <c r="L2179" s="477">
        <v>5</v>
      </c>
      <c r="M2179" s="478">
        <v>29635.755931962587</v>
      </c>
      <c r="N2179" s="477">
        <v>0</v>
      </c>
      <c r="O2179" s="477"/>
      <c r="P2179" s="479">
        <v>0</v>
      </c>
    </row>
    <row r="2180" spans="1:16" ht="56.25" x14ac:dyDescent="0.2">
      <c r="A2180" s="446" t="s">
        <v>5323</v>
      </c>
      <c r="B2180" s="447" t="s">
        <v>3136</v>
      </c>
      <c r="C2180" s="447" t="s">
        <v>111</v>
      </c>
      <c r="D2180" s="474" t="s">
        <v>5878</v>
      </c>
      <c r="E2180" s="475">
        <v>15600</v>
      </c>
      <c r="F2180" s="476" t="s">
        <v>5879</v>
      </c>
      <c r="G2180" s="450" t="s">
        <v>5880</v>
      </c>
      <c r="H2180" s="429" t="s">
        <v>5391</v>
      </c>
      <c r="I2180" s="429" t="s">
        <v>4858</v>
      </c>
      <c r="J2180" s="450" t="s">
        <v>5392</v>
      </c>
      <c r="K2180" s="477">
        <v>1</v>
      </c>
      <c r="L2180" s="477">
        <v>2</v>
      </c>
      <c r="M2180" s="478">
        <v>20041.772814682925</v>
      </c>
      <c r="N2180" s="477">
        <v>0</v>
      </c>
      <c r="O2180" s="477"/>
      <c r="P2180" s="479">
        <v>0</v>
      </c>
    </row>
    <row r="2181" spans="1:16" ht="45" x14ac:dyDescent="0.2">
      <c r="A2181" s="446" t="s">
        <v>5323</v>
      </c>
      <c r="B2181" s="447" t="s">
        <v>3136</v>
      </c>
      <c r="C2181" s="447" t="s">
        <v>111</v>
      </c>
      <c r="D2181" s="474" t="s">
        <v>5881</v>
      </c>
      <c r="E2181" s="475">
        <v>10000</v>
      </c>
      <c r="F2181" s="476" t="s">
        <v>5882</v>
      </c>
      <c r="G2181" s="450" t="s">
        <v>5883</v>
      </c>
      <c r="H2181" s="429" t="s">
        <v>5884</v>
      </c>
      <c r="I2181" s="429" t="s">
        <v>4858</v>
      </c>
      <c r="J2181" s="450" t="s">
        <v>5885</v>
      </c>
      <c r="K2181" s="477">
        <v>5</v>
      </c>
      <c r="L2181" s="477">
        <v>10</v>
      </c>
      <c r="M2181" s="478">
        <v>86993.631742495592</v>
      </c>
      <c r="N2181" s="477">
        <v>0</v>
      </c>
      <c r="O2181" s="477"/>
      <c r="P2181" s="479">
        <v>0</v>
      </c>
    </row>
    <row r="2182" spans="1:16" ht="45" x14ac:dyDescent="0.2">
      <c r="A2182" s="446" t="s">
        <v>5323</v>
      </c>
      <c r="B2182" s="447" t="s">
        <v>3136</v>
      </c>
      <c r="C2182" s="447" t="s">
        <v>111</v>
      </c>
      <c r="D2182" s="474" t="s">
        <v>5524</v>
      </c>
      <c r="E2182" s="475">
        <v>5000</v>
      </c>
      <c r="F2182" s="476" t="s">
        <v>5886</v>
      </c>
      <c r="G2182" s="450" t="s">
        <v>5887</v>
      </c>
      <c r="H2182" s="429" t="s">
        <v>5888</v>
      </c>
      <c r="I2182" s="429" t="s">
        <v>4858</v>
      </c>
      <c r="J2182" s="450" t="s">
        <v>5889</v>
      </c>
      <c r="K2182" s="477">
        <v>5</v>
      </c>
      <c r="L2182" s="477">
        <v>10</v>
      </c>
      <c r="M2182" s="478">
        <v>42964.649470788514</v>
      </c>
      <c r="N2182" s="477">
        <v>0</v>
      </c>
      <c r="O2182" s="477"/>
      <c r="P2182" s="479">
        <v>0</v>
      </c>
    </row>
    <row r="2183" spans="1:16" ht="22.5" x14ac:dyDescent="0.2">
      <c r="A2183" s="446" t="s">
        <v>5323</v>
      </c>
      <c r="B2183" s="447" t="s">
        <v>3136</v>
      </c>
      <c r="C2183" s="447" t="s">
        <v>111</v>
      </c>
      <c r="D2183" s="474" t="s">
        <v>5890</v>
      </c>
      <c r="E2183" s="475">
        <v>6000</v>
      </c>
      <c r="F2183" s="476" t="s">
        <v>5891</v>
      </c>
      <c r="G2183" s="450" t="s">
        <v>5892</v>
      </c>
      <c r="H2183" s="429" t="s">
        <v>721</v>
      </c>
      <c r="I2183" s="429" t="s">
        <v>4858</v>
      </c>
      <c r="J2183" s="450" t="s">
        <v>5644</v>
      </c>
      <c r="K2183" s="477">
        <v>1</v>
      </c>
      <c r="L2183" s="477">
        <v>3</v>
      </c>
      <c r="M2183" s="478">
        <v>13230.724473529566</v>
      </c>
      <c r="N2183" s="477">
        <v>0</v>
      </c>
      <c r="O2183" s="477"/>
      <c r="P2183" s="479">
        <v>0</v>
      </c>
    </row>
    <row r="2184" spans="1:16" ht="33.75" x14ac:dyDescent="0.2">
      <c r="A2184" s="446" t="s">
        <v>5323</v>
      </c>
      <c r="B2184" s="447" t="s">
        <v>3136</v>
      </c>
      <c r="C2184" s="447" t="s">
        <v>111</v>
      </c>
      <c r="D2184" s="474" t="s">
        <v>5893</v>
      </c>
      <c r="E2184" s="475">
        <v>12000</v>
      </c>
      <c r="F2184" s="476" t="s">
        <v>5894</v>
      </c>
      <c r="G2184" s="450" t="s">
        <v>5895</v>
      </c>
      <c r="H2184" s="429" t="s">
        <v>5012</v>
      </c>
      <c r="I2184" s="429" t="s">
        <v>4858</v>
      </c>
      <c r="J2184" s="450" t="s">
        <v>5502</v>
      </c>
      <c r="K2184" s="477">
        <v>5</v>
      </c>
      <c r="L2184" s="477">
        <v>12</v>
      </c>
      <c r="M2184" s="478">
        <v>144600</v>
      </c>
      <c r="N2184" s="477">
        <v>3</v>
      </c>
      <c r="O2184" s="477">
        <v>6</v>
      </c>
      <c r="P2184" s="479">
        <v>71932.67</v>
      </c>
    </row>
    <row r="2185" spans="1:16" ht="33.75" x14ac:dyDescent="0.2">
      <c r="A2185" s="446" t="s">
        <v>5323</v>
      </c>
      <c r="B2185" s="447" t="s">
        <v>3136</v>
      </c>
      <c r="C2185" s="447" t="s">
        <v>111</v>
      </c>
      <c r="D2185" s="474" t="s">
        <v>5896</v>
      </c>
      <c r="E2185" s="475">
        <v>8000</v>
      </c>
      <c r="F2185" s="476" t="s">
        <v>5897</v>
      </c>
      <c r="G2185" s="450" t="s">
        <v>5898</v>
      </c>
      <c r="H2185" s="429" t="s">
        <v>5639</v>
      </c>
      <c r="I2185" s="429" t="s">
        <v>3191</v>
      </c>
      <c r="J2185" s="450" t="s">
        <v>5899</v>
      </c>
      <c r="K2185" s="477">
        <v>5</v>
      </c>
      <c r="L2185" s="477">
        <v>11</v>
      </c>
      <c r="M2185" s="478">
        <v>76945.377621945401</v>
      </c>
      <c r="N2185" s="477">
        <v>0</v>
      </c>
      <c r="O2185" s="477"/>
      <c r="P2185" s="479">
        <v>0</v>
      </c>
    </row>
    <row r="2186" spans="1:16" ht="33.75" x14ac:dyDescent="0.2">
      <c r="A2186" s="446" t="s">
        <v>5323</v>
      </c>
      <c r="B2186" s="447" t="s">
        <v>3136</v>
      </c>
      <c r="C2186" s="447" t="s">
        <v>111</v>
      </c>
      <c r="D2186" s="474" t="s">
        <v>5900</v>
      </c>
      <c r="E2186" s="475">
        <v>14000</v>
      </c>
      <c r="F2186" s="476" t="s">
        <v>5901</v>
      </c>
      <c r="G2186" s="450" t="s">
        <v>5902</v>
      </c>
      <c r="H2186" s="429" t="s">
        <v>703</v>
      </c>
      <c r="I2186" s="429" t="s">
        <v>4858</v>
      </c>
      <c r="J2186" s="450" t="s">
        <v>5815</v>
      </c>
      <c r="K2186" s="477">
        <v>1</v>
      </c>
      <c r="L2186" s="477">
        <v>3</v>
      </c>
      <c r="M2186" s="478">
        <v>36687.341086667111</v>
      </c>
      <c r="N2186" s="477">
        <v>0</v>
      </c>
      <c r="O2186" s="477">
        <v>6</v>
      </c>
      <c r="P2186" s="479">
        <v>84000</v>
      </c>
    </row>
    <row r="2187" spans="1:16" ht="56.25" x14ac:dyDescent="0.2">
      <c r="A2187" s="446" t="s">
        <v>5323</v>
      </c>
      <c r="B2187" s="447" t="s">
        <v>3136</v>
      </c>
      <c r="C2187" s="447" t="s">
        <v>111</v>
      </c>
      <c r="D2187" s="474" t="s">
        <v>5903</v>
      </c>
      <c r="E2187" s="475">
        <v>11500</v>
      </c>
      <c r="F2187" s="476" t="s">
        <v>5904</v>
      </c>
      <c r="G2187" s="450" t="s">
        <v>5905</v>
      </c>
      <c r="H2187" s="429" t="s">
        <v>5906</v>
      </c>
      <c r="I2187" s="429" t="s">
        <v>3191</v>
      </c>
      <c r="J2187" s="450" t="s">
        <v>5907</v>
      </c>
      <c r="K2187" s="477">
        <v>5</v>
      </c>
      <c r="L2187" s="477">
        <v>12</v>
      </c>
      <c r="M2187" s="478">
        <v>138600</v>
      </c>
      <c r="N2187" s="477">
        <v>3</v>
      </c>
      <c r="O2187" s="477">
        <v>6</v>
      </c>
      <c r="P2187" s="479">
        <v>68938.399999999994</v>
      </c>
    </row>
    <row r="2188" spans="1:16" ht="56.25" x14ac:dyDescent="0.2">
      <c r="A2188" s="446" t="s">
        <v>5323</v>
      </c>
      <c r="B2188" s="447" t="s">
        <v>3136</v>
      </c>
      <c r="C2188" s="447" t="s">
        <v>111</v>
      </c>
      <c r="D2188" s="474" t="s">
        <v>5908</v>
      </c>
      <c r="E2188" s="475">
        <v>10000</v>
      </c>
      <c r="F2188" s="476" t="s">
        <v>5909</v>
      </c>
      <c r="G2188" s="450" t="s">
        <v>5910</v>
      </c>
      <c r="H2188" s="429" t="s">
        <v>1192</v>
      </c>
      <c r="I2188" s="429" t="s">
        <v>4858</v>
      </c>
      <c r="J2188" s="450" t="s">
        <v>5484</v>
      </c>
      <c r="K2188" s="477">
        <v>5</v>
      </c>
      <c r="L2188" s="477">
        <v>10</v>
      </c>
      <c r="M2188" s="478">
        <v>82412.504325842005</v>
      </c>
      <c r="N2188" s="477">
        <v>0</v>
      </c>
      <c r="O2188" s="477"/>
      <c r="P2188" s="479">
        <v>0</v>
      </c>
    </row>
    <row r="2189" spans="1:16" ht="22.5" x14ac:dyDescent="0.2">
      <c r="A2189" s="446" t="s">
        <v>5323</v>
      </c>
      <c r="B2189" s="447" t="s">
        <v>3136</v>
      </c>
      <c r="C2189" s="447" t="s">
        <v>111</v>
      </c>
      <c r="D2189" s="474" t="s">
        <v>5699</v>
      </c>
      <c r="E2189" s="475">
        <v>11000</v>
      </c>
      <c r="F2189" s="476" t="s">
        <v>5911</v>
      </c>
      <c r="G2189" s="450" t="s">
        <v>5912</v>
      </c>
      <c r="H2189" s="429" t="s">
        <v>703</v>
      </c>
      <c r="I2189" s="429" t="s">
        <v>5404</v>
      </c>
      <c r="J2189" s="450" t="s">
        <v>5913</v>
      </c>
      <c r="K2189" s="477">
        <v>3</v>
      </c>
      <c r="L2189" s="477">
        <v>4</v>
      </c>
      <c r="M2189" s="478">
        <v>38558.456337866184</v>
      </c>
      <c r="N2189" s="477">
        <v>0</v>
      </c>
      <c r="O2189" s="477"/>
      <c r="P2189" s="479">
        <v>0</v>
      </c>
    </row>
    <row r="2190" spans="1:16" ht="33.75" x14ac:dyDescent="0.2">
      <c r="A2190" s="446" t="s">
        <v>5323</v>
      </c>
      <c r="B2190" s="447" t="s">
        <v>3136</v>
      </c>
      <c r="C2190" s="447" t="s">
        <v>111</v>
      </c>
      <c r="D2190" s="474" t="s">
        <v>5914</v>
      </c>
      <c r="E2190" s="475">
        <v>12000</v>
      </c>
      <c r="F2190" s="476" t="s">
        <v>5915</v>
      </c>
      <c r="G2190" s="450" t="s">
        <v>5916</v>
      </c>
      <c r="H2190" s="429" t="s">
        <v>2042</v>
      </c>
      <c r="I2190" s="429" t="s">
        <v>4858</v>
      </c>
      <c r="J2190" s="450" t="s">
        <v>5635</v>
      </c>
      <c r="K2190" s="477">
        <v>5</v>
      </c>
      <c r="L2190" s="477">
        <v>12</v>
      </c>
      <c r="M2190" s="478">
        <v>144600</v>
      </c>
      <c r="N2190" s="477">
        <v>3</v>
      </c>
      <c r="O2190" s="477">
        <v>6</v>
      </c>
      <c r="P2190" s="479">
        <v>72000</v>
      </c>
    </row>
    <row r="2191" spans="1:16" ht="56.25" x14ac:dyDescent="0.2">
      <c r="A2191" s="446" t="s">
        <v>5323</v>
      </c>
      <c r="B2191" s="447" t="s">
        <v>3136</v>
      </c>
      <c r="C2191" s="447" t="s">
        <v>111</v>
      </c>
      <c r="D2191" s="474" t="s">
        <v>5917</v>
      </c>
      <c r="E2191" s="475">
        <v>13000</v>
      </c>
      <c r="F2191" s="476" t="s">
        <v>5918</v>
      </c>
      <c r="G2191" s="450" t="s">
        <v>5919</v>
      </c>
      <c r="H2191" s="429" t="s">
        <v>5534</v>
      </c>
      <c r="I2191" s="429" t="s">
        <v>3191</v>
      </c>
      <c r="J2191" s="450" t="s">
        <v>5519</v>
      </c>
      <c r="K2191" s="477">
        <v>5</v>
      </c>
      <c r="L2191" s="477">
        <v>12</v>
      </c>
      <c r="M2191" s="478">
        <v>172002.69</v>
      </c>
      <c r="N2191" s="477">
        <v>3</v>
      </c>
      <c r="O2191" s="477">
        <v>6</v>
      </c>
      <c r="P2191" s="479">
        <v>78000</v>
      </c>
    </row>
    <row r="2192" spans="1:16" ht="78.75" x14ac:dyDescent="0.2">
      <c r="A2192" s="446" t="s">
        <v>5323</v>
      </c>
      <c r="B2192" s="447" t="s">
        <v>3136</v>
      </c>
      <c r="C2192" s="447" t="s">
        <v>111</v>
      </c>
      <c r="D2192" s="474" t="s">
        <v>5920</v>
      </c>
      <c r="E2192" s="475">
        <v>10000</v>
      </c>
      <c r="F2192" s="476" t="s">
        <v>5921</v>
      </c>
      <c r="G2192" s="450" t="s">
        <v>5922</v>
      </c>
      <c r="H2192" s="429" t="s">
        <v>5519</v>
      </c>
      <c r="I2192" s="429" t="s">
        <v>3191</v>
      </c>
      <c r="J2192" s="450" t="s">
        <v>5519</v>
      </c>
      <c r="K2192" s="477">
        <v>5</v>
      </c>
      <c r="L2192" s="477">
        <v>11</v>
      </c>
      <c r="M2192" s="478">
        <v>95915.497554857866</v>
      </c>
      <c r="N2192" s="477">
        <v>0</v>
      </c>
      <c r="O2192" s="477"/>
      <c r="P2192" s="479">
        <v>0</v>
      </c>
    </row>
    <row r="2193" spans="1:16" ht="45" x14ac:dyDescent="0.2">
      <c r="A2193" s="446" t="s">
        <v>5323</v>
      </c>
      <c r="B2193" s="447" t="s">
        <v>3136</v>
      </c>
      <c r="C2193" s="447" t="s">
        <v>111</v>
      </c>
      <c r="D2193" s="474" t="s">
        <v>5923</v>
      </c>
      <c r="E2193" s="475">
        <v>12000</v>
      </c>
      <c r="F2193" s="476" t="s">
        <v>5924</v>
      </c>
      <c r="G2193" s="450" t="s">
        <v>5925</v>
      </c>
      <c r="H2193" s="429" t="s">
        <v>5674</v>
      </c>
      <c r="I2193" s="429" t="s">
        <v>3191</v>
      </c>
      <c r="J2193" s="450" t="s">
        <v>5926</v>
      </c>
      <c r="K2193" s="477">
        <v>4</v>
      </c>
      <c r="L2193" s="477">
        <v>7</v>
      </c>
      <c r="M2193" s="478">
        <v>71591.738252301249</v>
      </c>
      <c r="N2193" s="477">
        <v>0</v>
      </c>
      <c r="O2193" s="477"/>
      <c r="P2193" s="479">
        <v>0</v>
      </c>
    </row>
    <row r="2194" spans="1:16" ht="56.25" x14ac:dyDescent="0.2">
      <c r="A2194" s="446" t="s">
        <v>5323</v>
      </c>
      <c r="B2194" s="447" t="s">
        <v>3136</v>
      </c>
      <c r="C2194" s="447" t="s">
        <v>111</v>
      </c>
      <c r="D2194" s="474" t="s">
        <v>5927</v>
      </c>
      <c r="E2194" s="475">
        <v>11000</v>
      </c>
      <c r="F2194" s="476" t="s">
        <v>5928</v>
      </c>
      <c r="G2194" s="450" t="s">
        <v>5929</v>
      </c>
      <c r="H2194" s="429" t="s">
        <v>5423</v>
      </c>
      <c r="I2194" s="429" t="s">
        <v>4858</v>
      </c>
      <c r="J2194" s="450" t="s">
        <v>5424</v>
      </c>
      <c r="K2194" s="477">
        <v>5</v>
      </c>
      <c r="L2194" s="477">
        <v>12</v>
      </c>
      <c r="M2194" s="478">
        <v>132398.39000000001</v>
      </c>
      <c r="N2194" s="477">
        <v>0</v>
      </c>
      <c r="O2194" s="477"/>
      <c r="P2194" s="479">
        <v>0</v>
      </c>
    </row>
    <row r="2195" spans="1:16" ht="33.75" x14ac:dyDescent="0.2">
      <c r="A2195" s="446" t="s">
        <v>5323</v>
      </c>
      <c r="B2195" s="447" t="s">
        <v>3136</v>
      </c>
      <c r="C2195" s="447" t="s">
        <v>111</v>
      </c>
      <c r="D2195" s="474" t="s">
        <v>5930</v>
      </c>
      <c r="E2195" s="475">
        <v>10000</v>
      </c>
      <c r="F2195" s="476" t="s">
        <v>5931</v>
      </c>
      <c r="G2195" s="450" t="s">
        <v>5932</v>
      </c>
      <c r="H2195" s="429" t="s">
        <v>1078</v>
      </c>
      <c r="I2195" s="429" t="s">
        <v>4858</v>
      </c>
      <c r="J2195" s="450" t="s">
        <v>5851</v>
      </c>
      <c r="K2195" s="477">
        <v>3</v>
      </c>
      <c r="L2195" s="477">
        <v>4</v>
      </c>
      <c r="M2195" s="478">
        <v>36151.262528982952</v>
      </c>
      <c r="N2195" s="477">
        <v>0</v>
      </c>
      <c r="O2195" s="477"/>
      <c r="P2195" s="479">
        <v>0</v>
      </c>
    </row>
    <row r="2196" spans="1:16" ht="45" x14ac:dyDescent="0.2">
      <c r="A2196" s="446" t="s">
        <v>5323</v>
      </c>
      <c r="B2196" s="447" t="s">
        <v>3136</v>
      </c>
      <c r="C2196" s="447" t="s">
        <v>111</v>
      </c>
      <c r="D2196" s="474" t="s">
        <v>5933</v>
      </c>
      <c r="E2196" s="475">
        <v>13000</v>
      </c>
      <c r="F2196" s="476" t="s">
        <v>5934</v>
      </c>
      <c r="G2196" s="474" t="s">
        <v>5935</v>
      </c>
      <c r="H2196" s="429" t="s">
        <v>1078</v>
      </c>
      <c r="I2196" s="429" t="s">
        <v>4858</v>
      </c>
      <c r="J2196" s="450" t="s">
        <v>5648</v>
      </c>
      <c r="K2196" s="477">
        <v>5</v>
      </c>
      <c r="L2196" s="477">
        <v>12</v>
      </c>
      <c r="M2196" s="478">
        <v>159261.09</v>
      </c>
      <c r="N2196" s="477">
        <v>0</v>
      </c>
      <c r="O2196" s="477"/>
      <c r="P2196" s="479">
        <v>0</v>
      </c>
    </row>
    <row r="2197" spans="1:16" ht="56.25" x14ac:dyDescent="0.2">
      <c r="A2197" s="446" t="s">
        <v>5323</v>
      </c>
      <c r="B2197" s="447" t="s">
        <v>3136</v>
      </c>
      <c r="C2197" s="447" t="s">
        <v>111</v>
      </c>
      <c r="D2197" s="474" t="s">
        <v>5874</v>
      </c>
      <c r="E2197" s="475">
        <v>8000</v>
      </c>
      <c r="F2197" s="476" t="s">
        <v>5936</v>
      </c>
      <c r="G2197" s="474" t="s">
        <v>5937</v>
      </c>
      <c r="H2197" s="429" t="s">
        <v>3252</v>
      </c>
      <c r="I2197" s="429" t="s">
        <v>4858</v>
      </c>
      <c r="J2197" s="450" t="s">
        <v>5877</v>
      </c>
      <c r="K2197" s="477">
        <v>2</v>
      </c>
      <c r="L2197" s="477">
        <v>5</v>
      </c>
      <c r="M2197" s="478">
        <v>28822.896597459418</v>
      </c>
      <c r="N2197" s="477">
        <v>0</v>
      </c>
      <c r="O2197" s="477"/>
      <c r="P2197" s="479">
        <v>0</v>
      </c>
    </row>
    <row r="2198" spans="1:16" ht="33.75" x14ac:dyDescent="0.2">
      <c r="A2198" s="446" t="s">
        <v>5323</v>
      </c>
      <c r="B2198" s="447" t="s">
        <v>3136</v>
      </c>
      <c r="C2198" s="447" t="s">
        <v>111</v>
      </c>
      <c r="D2198" s="474" t="s">
        <v>5938</v>
      </c>
      <c r="E2198" s="475">
        <v>9000</v>
      </c>
      <c r="F2198" s="476" t="s">
        <v>5939</v>
      </c>
      <c r="G2198" s="450" t="s">
        <v>5940</v>
      </c>
      <c r="H2198" s="429" t="s">
        <v>3134</v>
      </c>
      <c r="I2198" s="429" t="s">
        <v>4858</v>
      </c>
      <c r="J2198" s="450" t="s">
        <v>5502</v>
      </c>
      <c r="K2198" s="477">
        <v>3</v>
      </c>
      <c r="L2198" s="477">
        <v>7</v>
      </c>
      <c r="M2198" s="478">
        <v>49901.738824044834</v>
      </c>
      <c r="N2198" s="477">
        <v>0</v>
      </c>
      <c r="O2198" s="477"/>
      <c r="P2198" s="479">
        <v>0</v>
      </c>
    </row>
    <row r="2199" spans="1:16" ht="45" x14ac:dyDescent="0.2">
      <c r="A2199" s="446" t="s">
        <v>5323</v>
      </c>
      <c r="B2199" s="447" t="s">
        <v>3136</v>
      </c>
      <c r="C2199" s="447" t="s">
        <v>111</v>
      </c>
      <c r="D2199" s="474" t="s">
        <v>5941</v>
      </c>
      <c r="E2199" s="475">
        <v>12000</v>
      </c>
      <c r="F2199" s="476" t="s">
        <v>5942</v>
      </c>
      <c r="G2199" s="450" t="s">
        <v>5943</v>
      </c>
      <c r="H2199" s="429" t="s">
        <v>5534</v>
      </c>
      <c r="I2199" s="429" t="s">
        <v>3191</v>
      </c>
      <c r="J2199" s="450" t="s">
        <v>5519</v>
      </c>
      <c r="K2199" s="477">
        <v>5</v>
      </c>
      <c r="L2199" s="477">
        <v>12</v>
      </c>
      <c r="M2199" s="478">
        <v>139935.01</v>
      </c>
      <c r="N2199" s="477">
        <v>3</v>
      </c>
      <c r="O2199" s="477">
        <v>6</v>
      </c>
      <c r="P2199" s="479">
        <v>72000</v>
      </c>
    </row>
    <row r="2200" spans="1:16" ht="56.25" x14ac:dyDescent="0.2">
      <c r="A2200" s="446" t="s">
        <v>5323</v>
      </c>
      <c r="B2200" s="447" t="s">
        <v>3136</v>
      </c>
      <c r="C2200" s="447" t="s">
        <v>111</v>
      </c>
      <c r="D2200" s="474" t="s">
        <v>5625</v>
      </c>
      <c r="E2200" s="475">
        <v>8000</v>
      </c>
      <c r="F2200" s="476" t="s">
        <v>5944</v>
      </c>
      <c r="G2200" s="450" t="s">
        <v>5945</v>
      </c>
      <c r="H2200" s="429" t="s">
        <v>5946</v>
      </c>
      <c r="I2200" s="429" t="s">
        <v>4858</v>
      </c>
      <c r="J2200" s="450" t="s">
        <v>5947</v>
      </c>
      <c r="K2200" s="477">
        <v>5</v>
      </c>
      <c r="L2200" s="477">
        <v>9</v>
      </c>
      <c r="M2200" s="478">
        <v>60419.616991552532</v>
      </c>
      <c r="N2200" s="477">
        <v>0</v>
      </c>
      <c r="O2200" s="477"/>
      <c r="P2200" s="479">
        <v>0</v>
      </c>
    </row>
    <row r="2201" spans="1:16" ht="22.5" x14ac:dyDescent="0.2">
      <c r="A2201" s="446" t="s">
        <v>5323</v>
      </c>
      <c r="B2201" s="447" t="s">
        <v>3136</v>
      </c>
      <c r="C2201" s="447" t="s">
        <v>111</v>
      </c>
      <c r="D2201" s="474" t="s">
        <v>5948</v>
      </c>
      <c r="E2201" s="475">
        <v>11000</v>
      </c>
      <c r="F2201" s="476" t="s">
        <v>5949</v>
      </c>
      <c r="G2201" s="450" t="s">
        <v>5950</v>
      </c>
      <c r="H2201" s="429" t="s">
        <v>5782</v>
      </c>
      <c r="I2201" s="429" t="s">
        <v>4858</v>
      </c>
      <c r="J2201" s="450" t="s">
        <v>5675</v>
      </c>
      <c r="K2201" s="477">
        <v>1</v>
      </c>
      <c r="L2201" s="477">
        <v>2</v>
      </c>
      <c r="M2201" s="478">
        <v>3546.3183622588062</v>
      </c>
      <c r="N2201" s="477">
        <v>0</v>
      </c>
      <c r="O2201" s="477"/>
      <c r="P2201" s="479">
        <v>0</v>
      </c>
    </row>
    <row r="2202" spans="1:16" ht="33.75" x14ac:dyDescent="0.2">
      <c r="A2202" s="446" t="s">
        <v>5323</v>
      </c>
      <c r="B2202" s="447" t="s">
        <v>3136</v>
      </c>
      <c r="C2202" s="447" t="s">
        <v>111</v>
      </c>
      <c r="D2202" s="474" t="s">
        <v>5951</v>
      </c>
      <c r="E2202" s="475">
        <v>15600</v>
      </c>
      <c r="F2202" s="476" t="s">
        <v>5952</v>
      </c>
      <c r="G2202" s="450" t="s">
        <v>5953</v>
      </c>
      <c r="H2202" s="429" t="s">
        <v>5598</v>
      </c>
      <c r="I2202" s="429" t="s">
        <v>4858</v>
      </c>
      <c r="J2202" s="450" t="s">
        <v>5954</v>
      </c>
      <c r="K2202" s="477">
        <v>1</v>
      </c>
      <c r="L2202" s="477">
        <v>2</v>
      </c>
      <c r="M2202" s="478">
        <v>15671.736708201224</v>
      </c>
      <c r="N2202" s="477">
        <v>0</v>
      </c>
      <c r="O2202" s="477">
        <v>2</v>
      </c>
      <c r="P2202" s="479">
        <v>7074.259173524717</v>
      </c>
    </row>
    <row r="2203" spans="1:16" ht="33.75" x14ac:dyDescent="0.2">
      <c r="A2203" s="446" t="s">
        <v>5323</v>
      </c>
      <c r="B2203" s="447" t="s">
        <v>3136</v>
      </c>
      <c r="C2203" s="447" t="s">
        <v>111</v>
      </c>
      <c r="D2203" s="474" t="s">
        <v>5444</v>
      </c>
      <c r="E2203" s="475">
        <v>10000</v>
      </c>
      <c r="F2203" s="476" t="s">
        <v>5955</v>
      </c>
      <c r="G2203" s="450" t="s">
        <v>5956</v>
      </c>
      <c r="H2203" s="429" t="s">
        <v>2622</v>
      </c>
      <c r="I2203" s="429" t="s">
        <v>4858</v>
      </c>
      <c r="J2203" s="450" t="s">
        <v>5567</v>
      </c>
      <c r="K2203" s="477">
        <v>4</v>
      </c>
      <c r="L2203" s="477">
        <v>9</v>
      </c>
      <c r="M2203" s="478">
        <v>78264.278840328348</v>
      </c>
      <c r="N2203" s="477">
        <v>3</v>
      </c>
      <c r="O2203" s="477">
        <v>6</v>
      </c>
      <c r="P2203" s="479">
        <v>59963.43</v>
      </c>
    </row>
    <row r="2204" spans="1:16" ht="22.5" x14ac:dyDescent="0.2">
      <c r="A2204" s="446" t="s">
        <v>5323</v>
      </c>
      <c r="B2204" s="447" t="s">
        <v>3136</v>
      </c>
      <c r="C2204" s="447" t="s">
        <v>111</v>
      </c>
      <c r="D2204" s="474" t="s">
        <v>5957</v>
      </c>
      <c r="E2204" s="475">
        <v>12000</v>
      </c>
      <c r="F2204" s="476" t="s">
        <v>5958</v>
      </c>
      <c r="G2204" s="474" t="s">
        <v>5959</v>
      </c>
      <c r="H2204" s="429" t="s">
        <v>1078</v>
      </c>
      <c r="I2204" s="429" t="s">
        <v>4858</v>
      </c>
      <c r="J2204" s="450" t="s">
        <v>5648</v>
      </c>
      <c r="K2204" s="477">
        <v>5</v>
      </c>
      <c r="L2204" s="477">
        <v>10</v>
      </c>
      <c r="M2204" s="478">
        <v>108062.47623395077</v>
      </c>
      <c r="N2204" s="477">
        <v>0</v>
      </c>
      <c r="O2204" s="477"/>
      <c r="P2204" s="479">
        <v>0</v>
      </c>
    </row>
    <row r="2205" spans="1:16" ht="33.75" x14ac:dyDescent="0.2">
      <c r="A2205" s="446" t="s">
        <v>5323</v>
      </c>
      <c r="B2205" s="447" t="s">
        <v>3136</v>
      </c>
      <c r="C2205" s="447" t="s">
        <v>111</v>
      </c>
      <c r="D2205" s="474" t="s">
        <v>5960</v>
      </c>
      <c r="E2205" s="475">
        <v>12000</v>
      </c>
      <c r="F2205" s="476" t="s">
        <v>5961</v>
      </c>
      <c r="G2205" s="474" t="s">
        <v>5962</v>
      </c>
      <c r="H2205" s="429" t="s">
        <v>2042</v>
      </c>
      <c r="I2205" s="429" t="s">
        <v>4858</v>
      </c>
      <c r="J2205" s="450" t="s">
        <v>5484</v>
      </c>
      <c r="K2205" s="477">
        <v>5</v>
      </c>
      <c r="L2205" s="477">
        <v>10</v>
      </c>
      <c r="M2205" s="478">
        <v>110493.09082408695</v>
      </c>
      <c r="N2205" s="477">
        <v>0</v>
      </c>
      <c r="O2205" s="477"/>
      <c r="P2205" s="479">
        <v>0</v>
      </c>
    </row>
    <row r="2206" spans="1:16" ht="22.5" x14ac:dyDescent="0.2">
      <c r="A2206" s="446" t="s">
        <v>5323</v>
      </c>
      <c r="B2206" s="447" t="s">
        <v>3136</v>
      </c>
      <c r="C2206" s="447" t="s">
        <v>111</v>
      </c>
      <c r="D2206" s="474" t="s">
        <v>5963</v>
      </c>
      <c r="E2206" s="475">
        <v>10000</v>
      </c>
      <c r="F2206" s="476" t="s">
        <v>5964</v>
      </c>
      <c r="G2206" s="450" t="s">
        <v>5965</v>
      </c>
      <c r="H2206" s="429" t="s">
        <v>5966</v>
      </c>
      <c r="I2206" s="429" t="s">
        <v>3191</v>
      </c>
      <c r="J2206" s="450" t="s">
        <v>5966</v>
      </c>
      <c r="K2206" s="477">
        <v>5</v>
      </c>
      <c r="L2206" s="477">
        <v>10</v>
      </c>
      <c r="M2206" s="478">
        <v>86062.651340849159</v>
      </c>
      <c r="N2206" s="477">
        <v>0</v>
      </c>
      <c r="O2206" s="477"/>
      <c r="P2206" s="479">
        <v>0</v>
      </c>
    </row>
    <row r="2207" spans="1:16" ht="22.5" x14ac:dyDescent="0.2">
      <c r="A2207" s="446" t="s">
        <v>5323</v>
      </c>
      <c r="B2207" s="447" t="s">
        <v>3136</v>
      </c>
      <c r="C2207" s="447" t="s">
        <v>111</v>
      </c>
      <c r="D2207" s="474" t="s">
        <v>5967</v>
      </c>
      <c r="E2207" s="475">
        <v>15600</v>
      </c>
      <c r="F2207" s="476" t="s">
        <v>5968</v>
      </c>
      <c r="G2207" s="450" t="s">
        <v>5969</v>
      </c>
      <c r="H2207" s="429" t="s">
        <v>1078</v>
      </c>
      <c r="I2207" s="429" t="s">
        <v>4858</v>
      </c>
      <c r="J2207" s="450" t="s">
        <v>5648</v>
      </c>
      <c r="K2207" s="477">
        <v>2</v>
      </c>
      <c r="L2207" s="477">
        <v>12</v>
      </c>
      <c r="M2207" s="478">
        <v>187800</v>
      </c>
      <c r="N2207" s="477">
        <v>0</v>
      </c>
      <c r="O2207" s="477">
        <v>1</v>
      </c>
      <c r="P2207" s="479">
        <v>15853.88610123416</v>
      </c>
    </row>
    <row r="2208" spans="1:16" ht="45" x14ac:dyDescent="0.2">
      <c r="A2208" s="446" t="s">
        <v>5323</v>
      </c>
      <c r="B2208" s="447" t="s">
        <v>3136</v>
      </c>
      <c r="C2208" s="447" t="s">
        <v>111</v>
      </c>
      <c r="D2208" s="474" t="s">
        <v>5970</v>
      </c>
      <c r="E2208" s="475">
        <v>12000</v>
      </c>
      <c r="F2208" s="476" t="s">
        <v>5971</v>
      </c>
      <c r="G2208" s="450" t="s">
        <v>5972</v>
      </c>
      <c r="H2208" s="429" t="s">
        <v>4037</v>
      </c>
      <c r="I2208" s="429" t="s">
        <v>4858</v>
      </c>
      <c r="J2208" s="450" t="s">
        <v>5973</v>
      </c>
      <c r="K2208" s="477">
        <v>5</v>
      </c>
      <c r="L2208" s="477">
        <v>12</v>
      </c>
      <c r="M2208" s="478">
        <v>144600</v>
      </c>
      <c r="N2208" s="477">
        <v>3</v>
      </c>
      <c r="O2208" s="477">
        <v>6</v>
      </c>
      <c r="P2208" s="479">
        <v>71972.61</v>
      </c>
    </row>
    <row r="2209" spans="1:16" ht="22.5" x14ac:dyDescent="0.2">
      <c r="A2209" s="446" t="s">
        <v>5323</v>
      </c>
      <c r="B2209" s="447" t="s">
        <v>3136</v>
      </c>
      <c r="C2209" s="447" t="s">
        <v>111</v>
      </c>
      <c r="D2209" s="474" t="s">
        <v>5974</v>
      </c>
      <c r="E2209" s="475">
        <v>7000</v>
      </c>
      <c r="F2209" s="476" t="s">
        <v>5975</v>
      </c>
      <c r="G2209" s="450" t="s">
        <v>5976</v>
      </c>
      <c r="H2209" s="429" t="s">
        <v>5977</v>
      </c>
      <c r="I2209" s="429" t="s">
        <v>3191</v>
      </c>
      <c r="J2209" s="450" t="s">
        <v>5791</v>
      </c>
      <c r="K2209" s="477">
        <v>5</v>
      </c>
      <c r="L2209" s="477">
        <v>9</v>
      </c>
      <c r="M2209" s="478">
        <v>53830.700937627946</v>
      </c>
      <c r="N2209" s="477">
        <v>0</v>
      </c>
      <c r="O2209" s="477"/>
      <c r="P2209" s="479">
        <v>0</v>
      </c>
    </row>
    <row r="2210" spans="1:16" ht="22.5" x14ac:dyDescent="0.2">
      <c r="A2210" s="446" t="s">
        <v>5323</v>
      </c>
      <c r="B2210" s="447" t="s">
        <v>3136</v>
      </c>
      <c r="C2210" s="447" t="s">
        <v>111</v>
      </c>
      <c r="D2210" s="474" t="s">
        <v>5978</v>
      </c>
      <c r="E2210" s="475">
        <v>7000</v>
      </c>
      <c r="F2210" s="476" t="s">
        <v>5979</v>
      </c>
      <c r="G2210" s="450" t="s">
        <v>5980</v>
      </c>
      <c r="H2210" s="429" t="s">
        <v>866</v>
      </c>
      <c r="I2210" s="429" t="s">
        <v>4858</v>
      </c>
      <c r="J2210" s="450" t="s">
        <v>5981</v>
      </c>
      <c r="K2210" s="477">
        <v>3</v>
      </c>
      <c r="L2210" s="477">
        <v>5</v>
      </c>
      <c r="M2210" s="478">
        <v>29023.529407316793</v>
      </c>
      <c r="N2210" s="477">
        <v>0</v>
      </c>
      <c r="O2210" s="477"/>
      <c r="P2210" s="479">
        <v>0</v>
      </c>
    </row>
    <row r="2211" spans="1:16" ht="33.75" x14ac:dyDescent="0.2">
      <c r="A2211" s="446" t="s">
        <v>5323</v>
      </c>
      <c r="B2211" s="447" t="s">
        <v>3136</v>
      </c>
      <c r="C2211" s="447" t="s">
        <v>111</v>
      </c>
      <c r="D2211" s="474" t="s">
        <v>5982</v>
      </c>
      <c r="E2211" s="475">
        <v>12000</v>
      </c>
      <c r="F2211" s="476" t="s">
        <v>5983</v>
      </c>
      <c r="G2211" s="450" t="s">
        <v>5984</v>
      </c>
      <c r="H2211" s="429" t="s">
        <v>5012</v>
      </c>
      <c r="I2211" s="429" t="s">
        <v>5404</v>
      </c>
      <c r="J2211" s="450" t="s">
        <v>5405</v>
      </c>
      <c r="K2211" s="477">
        <v>5</v>
      </c>
      <c r="L2211" s="477">
        <v>12</v>
      </c>
      <c r="M2211" s="478">
        <v>144565.83000000002</v>
      </c>
      <c r="N2211" s="477">
        <v>1</v>
      </c>
      <c r="O2211" s="477">
        <v>1</v>
      </c>
      <c r="P2211" s="479">
        <v>10689.127872084051</v>
      </c>
    </row>
    <row r="2212" spans="1:16" ht="33.75" x14ac:dyDescent="0.2">
      <c r="A2212" s="446" t="s">
        <v>5323</v>
      </c>
      <c r="B2212" s="447" t="s">
        <v>3136</v>
      </c>
      <c r="C2212" s="447" t="s">
        <v>111</v>
      </c>
      <c r="D2212" s="474" t="s">
        <v>5985</v>
      </c>
      <c r="E2212" s="475">
        <v>15600</v>
      </c>
      <c r="F2212" s="476" t="s">
        <v>5986</v>
      </c>
      <c r="G2212" s="450" t="s">
        <v>5987</v>
      </c>
      <c r="H2212" s="429" t="s">
        <v>5610</v>
      </c>
      <c r="I2212" s="429" t="s">
        <v>3191</v>
      </c>
      <c r="J2212" s="450" t="s">
        <v>5437</v>
      </c>
      <c r="K2212" s="477">
        <v>1</v>
      </c>
      <c r="L2212" s="477">
        <v>3</v>
      </c>
      <c r="M2212" s="478">
        <v>33540.227941317942</v>
      </c>
      <c r="N2212" s="477">
        <v>3</v>
      </c>
      <c r="O2212" s="477">
        <v>6</v>
      </c>
      <c r="P2212" s="479">
        <v>92040</v>
      </c>
    </row>
    <row r="2213" spans="1:16" ht="67.5" x14ac:dyDescent="0.2">
      <c r="A2213" s="446" t="s">
        <v>5323</v>
      </c>
      <c r="B2213" s="447" t="s">
        <v>3136</v>
      </c>
      <c r="C2213" s="447" t="s">
        <v>111</v>
      </c>
      <c r="D2213" s="474" t="s">
        <v>5988</v>
      </c>
      <c r="E2213" s="475">
        <v>13000</v>
      </c>
      <c r="F2213" s="476" t="s">
        <v>5989</v>
      </c>
      <c r="G2213" s="474" t="s">
        <v>5990</v>
      </c>
      <c r="H2213" s="429" t="s">
        <v>3405</v>
      </c>
      <c r="I2213" s="429" t="s">
        <v>3191</v>
      </c>
      <c r="J2213" s="450" t="s">
        <v>5472</v>
      </c>
      <c r="K2213" s="477">
        <v>5</v>
      </c>
      <c r="L2213" s="477">
        <v>12</v>
      </c>
      <c r="M2213" s="478">
        <v>144697.72999999998</v>
      </c>
      <c r="N2213" s="477">
        <v>3</v>
      </c>
      <c r="O2213" s="477">
        <v>6</v>
      </c>
      <c r="P2213" s="479">
        <v>77924.399999999994</v>
      </c>
    </row>
    <row r="2214" spans="1:16" ht="33.75" x14ac:dyDescent="0.2">
      <c r="A2214" s="446" t="s">
        <v>5323</v>
      </c>
      <c r="B2214" s="447" t="s">
        <v>3136</v>
      </c>
      <c r="C2214" s="447" t="s">
        <v>111</v>
      </c>
      <c r="D2214" s="474" t="s">
        <v>5444</v>
      </c>
      <c r="E2214" s="475">
        <v>10000</v>
      </c>
      <c r="F2214" s="476" t="s">
        <v>5991</v>
      </c>
      <c r="G2214" s="450" t="s">
        <v>5992</v>
      </c>
      <c r="H2214" s="429" t="s">
        <v>857</v>
      </c>
      <c r="I2214" s="429" t="s">
        <v>4858</v>
      </c>
      <c r="J2214" s="450" t="s">
        <v>5515</v>
      </c>
      <c r="K2214" s="477">
        <v>4</v>
      </c>
      <c r="L2214" s="477">
        <v>9</v>
      </c>
      <c r="M2214" s="478">
        <v>77505.389888163118</v>
      </c>
      <c r="N2214" s="477">
        <v>3</v>
      </c>
      <c r="O2214" s="477">
        <v>6</v>
      </c>
      <c r="P2214" s="479">
        <v>60000</v>
      </c>
    </row>
    <row r="2215" spans="1:16" ht="22.5" x14ac:dyDescent="0.2">
      <c r="A2215" s="446" t="s">
        <v>5323</v>
      </c>
      <c r="B2215" s="447" t="s">
        <v>3136</v>
      </c>
      <c r="C2215" s="447" t="s">
        <v>111</v>
      </c>
      <c r="D2215" s="474" t="s">
        <v>5993</v>
      </c>
      <c r="E2215" s="475">
        <v>12000</v>
      </c>
      <c r="F2215" s="476" t="s">
        <v>5994</v>
      </c>
      <c r="G2215" s="450" t="s">
        <v>5995</v>
      </c>
      <c r="H2215" s="429" t="s">
        <v>1078</v>
      </c>
      <c r="I2215" s="429" t="s">
        <v>4858</v>
      </c>
      <c r="J2215" s="450" t="s">
        <v>5506</v>
      </c>
      <c r="K2215" s="477">
        <v>4</v>
      </c>
      <c r="L2215" s="477">
        <v>5</v>
      </c>
      <c r="M2215" s="478">
        <v>52289.597882554444</v>
      </c>
      <c r="N2215" s="477">
        <v>3</v>
      </c>
      <c r="O2215" s="477">
        <v>6</v>
      </c>
      <c r="P2215" s="479">
        <v>71665.11</v>
      </c>
    </row>
    <row r="2216" spans="1:16" ht="33.75" x14ac:dyDescent="0.2">
      <c r="A2216" s="446" t="s">
        <v>5323</v>
      </c>
      <c r="B2216" s="447" t="s">
        <v>3136</v>
      </c>
      <c r="C2216" s="447" t="s">
        <v>111</v>
      </c>
      <c r="D2216" s="474" t="s">
        <v>5546</v>
      </c>
      <c r="E2216" s="475">
        <v>12000</v>
      </c>
      <c r="F2216" s="476" t="s">
        <v>5996</v>
      </c>
      <c r="G2216" s="450" t="s">
        <v>5997</v>
      </c>
      <c r="H2216" s="429" t="s">
        <v>2042</v>
      </c>
      <c r="I2216" s="429" t="s">
        <v>4858</v>
      </c>
      <c r="J2216" s="450" t="s">
        <v>5484</v>
      </c>
      <c r="K2216" s="477">
        <v>5</v>
      </c>
      <c r="L2216" s="477">
        <v>12</v>
      </c>
      <c r="M2216" s="478">
        <v>144415.01</v>
      </c>
      <c r="N2216" s="477">
        <v>1</v>
      </c>
      <c r="O2216" s="477">
        <v>1</v>
      </c>
      <c r="P2216" s="479">
        <v>8986.5441498405544</v>
      </c>
    </row>
    <row r="2217" spans="1:16" ht="45" x14ac:dyDescent="0.2">
      <c r="A2217" s="446" t="s">
        <v>5323</v>
      </c>
      <c r="B2217" s="447" t="s">
        <v>3136</v>
      </c>
      <c r="C2217" s="447" t="s">
        <v>111</v>
      </c>
      <c r="D2217" s="474" t="s">
        <v>5998</v>
      </c>
      <c r="E2217" s="475">
        <v>10000</v>
      </c>
      <c r="F2217" s="476" t="s">
        <v>5999</v>
      </c>
      <c r="G2217" s="474" t="s">
        <v>6000</v>
      </c>
      <c r="H2217" s="429" t="s">
        <v>2622</v>
      </c>
      <c r="I2217" s="429" t="s">
        <v>4858</v>
      </c>
      <c r="J2217" s="450" t="s">
        <v>5537</v>
      </c>
      <c r="K2217" s="477">
        <v>5</v>
      </c>
      <c r="L2217" s="477">
        <v>12</v>
      </c>
      <c r="M2217" s="478">
        <v>120577.08</v>
      </c>
      <c r="N2217" s="477">
        <v>3</v>
      </c>
      <c r="O2217" s="477">
        <v>6</v>
      </c>
      <c r="P2217" s="479">
        <v>59957.83</v>
      </c>
    </row>
    <row r="2218" spans="1:16" ht="45" x14ac:dyDescent="0.2">
      <c r="A2218" s="446" t="s">
        <v>5323</v>
      </c>
      <c r="B2218" s="447" t="s">
        <v>3136</v>
      </c>
      <c r="C2218" s="447" t="s">
        <v>111</v>
      </c>
      <c r="D2218" s="474" t="s">
        <v>5559</v>
      </c>
      <c r="E2218" s="475">
        <v>8000</v>
      </c>
      <c r="F2218" s="476" t="s">
        <v>6001</v>
      </c>
      <c r="G2218" s="450" t="s">
        <v>6002</v>
      </c>
      <c r="H2218" s="429" t="s">
        <v>6003</v>
      </c>
      <c r="I2218" s="429" t="s">
        <v>4858</v>
      </c>
      <c r="J2218" s="450" t="s">
        <v>6004</v>
      </c>
      <c r="K2218" s="477">
        <v>5</v>
      </c>
      <c r="L2218" s="477">
        <v>9</v>
      </c>
      <c r="M2218" s="478">
        <v>63194.327543823871</v>
      </c>
      <c r="N2218" s="477">
        <v>0</v>
      </c>
      <c r="O2218" s="477"/>
      <c r="P2218" s="479">
        <v>0</v>
      </c>
    </row>
    <row r="2219" spans="1:16" ht="56.25" x14ac:dyDescent="0.2">
      <c r="A2219" s="446" t="s">
        <v>5323</v>
      </c>
      <c r="B2219" s="447" t="s">
        <v>3136</v>
      </c>
      <c r="C2219" s="447" t="s">
        <v>111</v>
      </c>
      <c r="D2219" s="474" t="s">
        <v>6005</v>
      </c>
      <c r="E2219" s="475">
        <v>10000</v>
      </c>
      <c r="F2219" s="476" t="s">
        <v>6006</v>
      </c>
      <c r="G2219" s="450" t="s">
        <v>6007</v>
      </c>
      <c r="H2219" s="429" t="s">
        <v>3252</v>
      </c>
      <c r="I2219" s="429" t="s">
        <v>4858</v>
      </c>
      <c r="J2219" s="450" t="s">
        <v>6008</v>
      </c>
      <c r="K2219" s="477">
        <v>5</v>
      </c>
      <c r="L2219" s="477">
        <v>11</v>
      </c>
      <c r="M2219" s="478">
        <v>91387.401602808226</v>
      </c>
      <c r="N2219" s="477">
        <v>0</v>
      </c>
      <c r="O2219" s="477"/>
      <c r="P2219" s="479">
        <v>0</v>
      </c>
    </row>
    <row r="2220" spans="1:16" ht="56.25" x14ac:dyDescent="0.2">
      <c r="A2220" s="446" t="s">
        <v>5323</v>
      </c>
      <c r="B2220" s="447" t="s">
        <v>3136</v>
      </c>
      <c r="C2220" s="447" t="s">
        <v>111</v>
      </c>
      <c r="D2220" s="474" t="s">
        <v>6009</v>
      </c>
      <c r="E2220" s="475">
        <v>10000</v>
      </c>
      <c r="F2220" s="476" t="s">
        <v>6010</v>
      </c>
      <c r="G2220" s="450" t="s">
        <v>6011</v>
      </c>
      <c r="H2220" s="429" t="s">
        <v>5249</v>
      </c>
      <c r="I2220" s="429" t="s">
        <v>4858</v>
      </c>
      <c r="J2220" s="450" t="s">
        <v>5502</v>
      </c>
      <c r="K2220" s="477">
        <v>5</v>
      </c>
      <c r="L2220" s="477">
        <v>11</v>
      </c>
      <c r="M2220" s="478">
        <v>99319.891546680708</v>
      </c>
      <c r="N2220" s="477">
        <v>0</v>
      </c>
      <c r="O2220" s="477"/>
      <c r="P2220" s="479">
        <v>0</v>
      </c>
    </row>
    <row r="2221" spans="1:16" ht="33.75" x14ac:dyDescent="0.2">
      <c r="A2221" s="446" t="s">
        <v>5323</v>
      </c>
      <c r="B2221" s="447" t="s">
        <v>3136</v>
      </c>
      <c r="C2221" s="447" t="s">
        <v>111</v>
      </c>
      <c r="D2221" s="474" t="s">
        <v>6012</v>
      </c>
      <c r="E2221" s="475">
        <v>8500</v>
      </c>
      <c r="F2221" s="476" t="s">
        <v>6013</v>
      </c>
      <c r="G2221" s="450" t="s">
        <v>6014</v>
      </c>
      <c r="H2221" s="429" t="s">
        <v>6015</v>
      </c>
      <c r="I2221" s="429" t="s">
        <v>3191</v>
      </c>
      <c r="J2221" s="450" t="s">
        <v>6016</v>
      </c>
      <c r="K2221" s="477">
        <v>4</v>
      </c>
      <c r="L2221" s="477">
        <v>7</v>
      </c>
      <c r="M2221" s="478">
        <v>48627.827413748018</v>
      </c>
      <c r="N2221" s="477">
        <v>0</v>
      </c>
      <c r="O2221" s="477"/>
      <c r="P2221" s="479">
        <v>0</v>
      </c>
    </row>
    <row r="2222" spans="1:16" ht="56.25" x14ac:dyDescent="0.2">
      <c r="A2222" s="446" t="s">
        <v>5323</v>
      </c>
      <c r="B2222" s="447" t="s">
        <v>3136</v>
      </c>
      <c r="C2222" s="447" t="s">
        <v>111</v>
      </c>
      <c r="D2222" s="474" t="s">
        <v>5874</v>
      </c>
      <c r="E2222" s="475">
        <v>8000</v>
      </c>
      <c r="F2222" s="476" t="s">
        <v>6017</v>
      </c>
      <c r="G2222" s="450" t="s">
        <v>6018</v>
      </c>
      <c r="H2222" s="429" t="s">
        <v>6019</v>
      </c>
      <c r="I2222" s="429" t="s">
        <v>3191</v>
      </c>
      <c r="J2222" s="450" t="s">
        <v>6019</v>
      </c>
      <c r="K2222" s="477">
        <v>2</v>
      </c>
      <c r="L2222" s="477">
        <v>5</v>
      </c>
      <c r="M2222" s="478">
        <v>29359.001236191743</v>
      </c>
      <c r="N2222" s="477">
        <v>0</v>
      </c>
      <c r="O2222" s="477"/>
      <c r="P2222" s="479">
        <v>0</v>
      </c>
    </row>
    <row r="2223" spans="1:16" ht="45" x14ac:dyDescent="0.2">
      <c r="A2223" s="446" t="s">
        <v>5323</v>
      </c>
      <c r="B2223" s="447" t="s">
        <v>3136</v>
      </c>
      <c r="C2223" s="447" t="s">
        <v>111</v>
      </c>
      <c r="D2223" s="474" t="s">
        <v>6020</v>
      </c>
      <c r="E2223" s="475">
        <v>5000</v>
      </c>
      <c r="F2223" s="476" t="s">
        <v>6021</v>
      </c>
      <c r="G2223" s="450" t="s">
        <v>6022</v>
      </c>
      <c r="H2223" s="429" t="s">
        <v>6023</v>
      </c>
      <c r="I2223" s="429" t="s">
        <v>5404</v>
      </c>
      <c r="J2223" s="450" t="s">
        <v>6024</v>
      </c>
      <c r="K2223" s="477">
        <v>1</v>
      </c>
      <c r="L2223" s="477">
        <v>3</v>
      </c>
      <c r="M2223" s="478">
        <v>11784.808550578784</v>
      </c>
      <c r="N2223" s="477">
        <v>0</v>
      </c>
      <c r="O2223" s="477"/>
      <c r="P2223" s="479">
        <v>0</v>
      </c>
    </row>
    <row r="2224" spans="1:16" ht="33.75" x14ac:dyDescent="0.2">
      <c r="A2224" s="446" t="s">
        <v>5323</v>
      </c>
      <c r="B2224" s="447" t="s">
        <v>3136</v>
      </c>
      <c r="C2224" s="447" t="s">
        <v>111</v>
      </c>
      <c r="D2224" s="474" t="s">
        <v>5982</v>
      </c>
      <c r="E2224" s="475">
        <v>12000</v>
      </c>
      <c r="F2224" s="476" t="s">
        <v>6025</v>
      </c>
      <c r="G2224" s="474" t="s">
        <v>6026</v>
      </c>
      <c r="H2224" s="429" t="s">
        <v>3134</v>
      </c>
      <c r="I2224" s="429" t="s">
        <v>4858</v>
      </c>
      <c r="J2224" s="450" t="s">
        <v>5396</v>
      </c>
      <c r="K2224" s="477">
        <v>5</v>
      </c>
      <c r="L2224" s="477">
        <v>12</v>
      </c>
      <c r="M2224" s="478">
        <v>144570</v>
      </c>
      <c r="N2224" s="477">
        <v>1</v>
      </c>
      <c r="O2224" s="477">
        <v>1</v>
      </c>
      <c r="P2224" s="479">
        <v>4858.6944873109323</v>
      </c>
    </row>
    <row r="2225" spans="1:16" ht="56.25" x14ac:dyDescent="0.2">
      <c r="A2225" s="446" t="s">
        <v>5323</v>
      </c>
      <c r="B2225" s="447" t="s">
        <v>3136</v>
      </c>
      <c r="C2225" s="447" t="s">
        <v>111</v>
      </c>
      <c r="D2225" s="474" t="s">
        <v>6027</v>
      </c>
      <c r="E2225" s="475">
        <v>10000</v>
      </c>
      <c r="F2225" s="476" t="s">
        <v>6028</v>
      </c>
      <c r="G2225" s="474" t="s">
        <v>6029</v>
      </c>
      <c r="H2225" s="429" t="s">
        <v>5803</v>
      </c>
      <c r="I2225" s="429" t="s">
        <v>4858</v>
      </c>
      <c r="J2225" s="450" t="s">
        <v>5804</v>
      </c>
      <c r="K2225" s="477">
        <v>1</v>
      </c>
      <c r="L2225" s="477">
        <v>1</v>
      </c>
      <c r="M2225" s="478">
        <v>6954.9200965190585</v>
      </c>
      <c r="N2225" s="477">
        <v>0</v>
      </c>
      <c r="O2225" s="477"/>
      <c r="P2225" s="479">
        <v>0</v>
      </c>
    </row>
    <row r="2226" spans="1:16" ht="56.25" x14ac:dyDescent="0.2">
      <c r="A2226" s="446" t="s">
        <v>5323</v>
      </c>
      <c r="B2226" s="447" t="s">
        <v>3136</v>
      </c>
      <c r="C2226" s="447" t="s">
        <v>111</v>
      </c>
      <c r="D2226" s="474" t="s">
        <v>6030</v>
      </c>
      <c r="E2226" s="475">
        <v>8000</v>
      </c>
      <c r="F2226" s="476" t="s">
        <v>6031</v>
      </c>
      <c r="G2226" s="450" t="s">
        <v>6032</v>
      </c>
      <c r="H2226" s="429" t="s">
        <v>6033</v>
      </c>
      <c r="I2226" s="429" t="s">
        <v>4858</v>
      </c>
      <c r="J2226" s="450" t="s">
        <v>6034</v>
      </c>
      <c r="K2226" s="477">
        <v>5</v>
      </c>
      <c r="L2226" s="477">
        <v>10</v>
      </c>
      <c r="M2226" s="478">
        <v>68721.153766972158</v>
      </c>
      <c r="N2226" s="477">
        <v>0</v>
      </c>
      <c r="O2226" s="477"/>
      <c r="P2226" s="479">
        <v>0</v>
      </c>
    </row>
    <row r="2227" spans="1:16" ht="33.75" x14ac:dyDescent="0.2">
      <c r="A2227" s="446" t="s">
        <v>5323</v>
      </c>
      <c r="B2227" s="447" t="s">
        <v>3136</v>
      </c>
      <c r="C2227" s="447" t="s">
        <v>111</v>
      </c>
      <c r="D2227" s="474" t="s">
        <v>6035</v>
      </c>
      <c r="E2227" s="475">
        <v>13500</v>
      </c>
      <c r="F2227" s="476" t="s">
        <v>6036</v>
      </c>
      <c r="G2227" s="474" t="s">
        <v>6037</v>
      </c>
      <c r="H2227" s="429" t="s">
        <v>2042</v>
      </c>
      <c r="I2227" s="429" t="s">
        <v>5404</v>
      </c>
      <c r="J2227" s="450" t="s">
        <v>6038</v>
      </c>
      <c r="K2227" s="477">
        <v>5</v>
      </c>
      <c r="L2227" s="477">
        <v>12</v>
      </c>
      <c r="M2227" s="478">
        <v>162359.04000000001</v>
      </c>
      <c r="N2227" s="477">
        <v>3</v>
      </c>
      <c r="O2227" s="477">
        <v>6</v>
      </c>
      <c r="P2227" s="479">
        <v>80984.06</v>
      </c>
    </row>
    <row r="2228" spans="1:16" ht="45" x14ac:dyDescent="0.2">
      <c r="A2228" s="446" t="s">
        <v>5323</v>
      </c>
      <c r="B2228" s="447" t="s">
        <v>3136</v>
      </c>
      <c r="C2228" s="447" t="s">
        <v>111</v>
      </c>
      <c r="D2228" s="474" t="s">
        <v>5800</v>
      </c>
      <c r="E2228" s="475">
        <v>12000</v>
      </c>
      <c r="F2228" s="476" t="s">
        <v>6039</v>
      </c>
      <c r="G2228" s="450" t="s">
        <v>6040</v>
      </c>
      <c r="H2228" s="429" t="s">
        <v>5803</v>
      </c>
      <c r="I2228" s="429" t="s">
        <v>5404</v>
      </c>
      <c r="J2228" s="450" t="s">
        <v>6041</v>
      </c>
      <c r="K2228" s="477">
        <v>5</v>
      </c>
      <c r="L2228" s="477">
        <v>12</v>
      </c>
      <c r="M2228" s="478">
        <v>144564.17000000001</v>
      </c>
      <c r="N2228" s="477">
        <v>3</v>
      </c>
      <c r="O2228" s="477">
        <v>6</v>
      </c>
      <c r="P2228" s="479">
        <v>71843.01999999999</v>
      </c>
    </row>
    <row r="2229" spans="1:16" ht="33.75" x14ac:dyDescent="0.2">
      <c r="A2229" s="446" t="s">
        <v>5323</v>
      </c>
      <c r="B2229" s="447" t="s">
        <v>3136</v>
      </c>
      <c r="C2229" s="447" t="s">
        <v>111</v>
      </c>
      <c r="D2229" s="474" t="s">
        <v>6042</v>
      </c>
      <c r="E2229" s="475">
        <v>9000</v>
      </c>
      <c r="F2229" s="476" t="s">
        <v>6043</v>
      </c>
      <c r="G2229" s="450" t="s">
        <v>6044</v>
      </c>
      <c r="H2229" s="429" t="s">
        <v>5423</v>
      </c>
      <c r="I2229" s="429" t="s">
        <v>4858</v>
      </c>
      <c r="J2229" s="450" t="s">
        <v>5424</v>
      </c>
      <c r="K2229" s="477">
        <v>5</v>
      </c>
      <c r="L2229" s="477">
        <v>10</v>
      </c>
      <c r="M2229" s="478">
        <v>73938.128444227114</v>
      </c>
      <c r="N2229" s="477">
        <v>0</v>
      </c>
      <c r="O2229" s="477"/>
      <c r="P2229" s="479">
        <v>0</v>
      </c>
    </row>
    <row r="2230" spans="1:16" ht="33.75" x14ac:dyDescent="0.2">
      <c r="A2230" s="446" t="s">
        <v>5323</v>
      </c>
      <c r="B2230" s="447" t="s">
        <v>3136</v>
      </c>
      <c r="C2230" s="447" t="s">
        <v>111</v>
      </c>
      <c r="D2230" s="474" t="s">
        <v>6045</v>
      </c>
      <c r="E2230" s="475">
        <v>12000</v>
      </c>
      <c r="F2230" s="476" t="s">
        <v>6046</v>
      </c>
      <c r="G2230" s="450" t="s">
        <v>6047</v>
      </c>
      <c r="H2230" s="429" t="s">
        <v>3388</v>
      </c>
      <c r="I2230" s="429" t="s">
        <v>4858</v>
      </c>
      <c r="J2230" s="450" t="s">
        <v>5367</v>
      </c>
      <c r="K2230" s="477">
        <v>5</v>
      </c>
      <c r="L2230" s="477">
        <v>10</v>
      </c>
      <c r="M2230" s="478">
        <v>101976.89832857944</v>
      </c>
      <c r="N2230" s="477">
        <v>0</v>
      </c>
      <c r="O2230" s="477"/>
      <c r="P2230" s="479">
        <v>0</v>
      </c>
    </row>
    <row r="2231" spans="1:16" ht="45" x14ac:dyDescent="0.2">
      <c r="A2231" s="446" t="s">
        <v>5323</v>
      </c>
      <c r="B2231" s="447" t="s">
        <v>3136</v>
      </c>
      <c r="C2231" s="447" t="s">
        <v>111</v>
      </c>
      <c r="D2231" s="474" t="s">
        <v>6048</v>
      </c>
      <c r="E2231" s="475">
        <v>10000</v>
      </c>
      <c r="F2231" s="476" t="s">
        <v>6049</v>
      </c>
      <c r="G2231" s="450" t="s">
        <v>6050</v>
      </c>
      <c r="H2231" s="429" t="s">
        <v>6051</v>
      </c>
      <c r="I2231" s="429" t="s">
        <v>4858</v>
      </c>
      <c r="J2231" s="450" t="s">
        <v>6052</v>
      </c>
      <c r="K2231" s="477">
        <v>3</v>
      </c>
      <c r="L2231" s="477">
        <v>4</v>
      </c>
      <c r="M2231" s="478">
        <v>32023.571522058581</v>
      </c>
      <c r="N2231" s="477">
        <v>0</v>
      </c>
      <c r="O2231" s="477"/>
      <c r="P2231" s="479">
        <v>0</v>
      </c>
    </row>
    <row r="2232" spans="1:16" ht="45" x14ac:dyDescent="0.2">
      <c r="A2232" s="446" t="s">
        <v>5323</v>
      </c>
      <c r="B2232" s="447" t="s">
        <v>3136</v>
      </c>
      <c r="C2232" s="447" t="s">
        <v>111</v>
      </c>
      <c r="D2232" s="474" t="s">
        <v>6053</v>
      </c>
      <c r="E2232" s="475">
        <v>7000</v>
      </c>
      <c r="F2232" s="476" t="s">
        <v>6054</v>
      </c>
      <c r="G2232" s="450" t="s">
        <v>6055</v>
      </c>
      <c r="H2232" s="429" t="s">
        <v>6056</v>
      </c>
      <c r="I2232" s="429" t="s">
        <v>4858</v>
      </c>
      <c r="J2232" s="450" t="s">
        <v>6057</v>
      </c>
      <c r="K2232" s="477">
        <v>5</v>
      </c>
      <c r="L2232" s="477">
        <v>10</v>
      </c>
      <c r="M2232" s="478">
        <v>57380.635871899096</v>
      </c>
      <c r="N2232" s="477">
        <v>0</v>
      </c>
      <c r="O2232" s="477"/>
      <c r="P2232" s="479">
        <v>0</v>
      </c>
    </row>
    <row r="2233" spans="1:16" ht="45" x14ac:dyDescent="0.2">
      <c r="A2233" s="446" t="s">
        <v>5323</v>
      </c>
      <c r="B2233" s="447" t="s">
        <v>3136</v>
      </c>
      <c r="C2233" s="447" t="s">
        <v>111</v>
      </c>
      <c r="D2233" s="474" t="s">
        <v>6058</v>
      </c>
      <c r="E2233" s="475">
        <v>12000</v>
      </c>
      <c r="F2233" s="476" t="s">
        <v>6059</v>
      </c>
      <c r="G2233" s="450" t="s">
        <v>6060</v>
      </c>
      <c r="H2233" s="429" t="s">
        <v>6061</v>
      </c>
      <c r="I2233" s="429" t="s">
        <v>3326</v>
      </c>
      <c r="J2233" s="450" t="s">
        <v>6062</v>
      </c>
      <c r="K2233" s="477">
        <v>3</v>
      </c>
      <c r="L2233" s="477">
        <v>4</v>
      </c>
      <c r="M2233" s="478">
        <v>33905.362615640224</v>
      </c>
      <c r="N2233" s="477">
        <v>0</v>
      </c>
      <c r="O2233" s="477"/>
      <c r="P2233" s="479">
        <v>0</v>
      </c>
    </row>
    <row r="2234" spans="1:16" ht="33.75" x14ac:dyDescent="0.2">
      <c r="A2234" s="446" t="s">
        <v>5323</v>
      </c>
      <c r="B2234" s="447" t="s">
        <v>3136</v>
      </c>
      <c r="C2234" s="447" t="s">
        <v>111</v>
      </c>
      <c r="D2234" s="474" t="s">
        <v>6063</v>
      </c>
      <c r="E2234" s="475">
        <v>9000</v>
      </c>
      <c r="F2234" s="476" t="s">
        <v>6064</v>
      </c>
      <c r="G2234" s="450" t="s">
        <v>6065</v>
      </c>
      <c r="H2234" s="429" t="s">
        <v>4037</v>
      </c>
      <c r="I2234" s="429" t="s">
        <v>3191</v>
      </c>
      <c r="J2234" s="450" t="s">
        <v>5523</v>
      </c>
      <c r="K2234" s="477">
        <v>1</v>
      </c>
      <c r="L2234" s="477">
        <v>1</v>
      </c>
      <c r="M2234" s="478">
        <v>2999.3205390758658</v>
      </c>
      <c r="N2234" s="477">
        <v>0</v>
      </c>
      <c r="O2234" s="477"/>
      <c r="P2234" s="479">
        <v>0</v>
      </c>
    </row>
    <row r="2235" spans="1:16" ht="45" x14ac:dyDescent="0.2">
      <c r="A2235" s="446" t="s">
        <v>5323</v>
      </c>
      <c r="B2235" s="447" t="s">
        <v>3136</v>
      </c>
      <c r="C2235" s="447" t="s">
        <v>111</v>
      </c>
      <c r="D2235" s="474" t="s">
        <v>6066</v>
      </c>
      <c r="E2235" s="475">
        <v>14000</v>
      </c>
      <c r="F2235" s="476" t="s">
        <v>6067</v>
      </c>
      <c r="G2235" s="450" t="s">
        <v>6068</v>
      </c>
      <c r="H2235" s="429" t="s">
        <v>4037</v>
      </c>
      <c r="I2235" s="429" t="s">
        <v>3191</v>
      </c>
      <c r="J2235" s="450" t="s">
        <v>5523</v>
      </c>
      <c r="K2235" s="477">
        <v>4</v>
      </c>
      <c r="L2235" s="477">
        <v>7</v>
      </c>
      <c r="M2235" s="478">
        <v>87183.171413199743</v>
      </c>
      <c r="N2235" s="477">
        <v>0</v>
      </c>
      <c r="O2235" s="477"/>
      <c r="P2235" s="479">
        <v>0</v>
      </c>
    </row>
    <row r="2236" spans="1:16" ht="33.75" x14ac:dyDescent="0.2">
      <c r="A2236" s="446" t="s">
        <v>5323</v>
      </c>
      <c r="B2236" s="447" t="s">
        <v>3136</v>
      </c>
      <c r="C2236" s="447" t="s">
        <v>111</v>
      </c>
      <c r="D2236" s="474" t="s">
        <v>6069</v>
      </c>
      <c r="E2236" s="475">
        <v>10000</v>
      </c>
      <c r="F2236" s="476" t="s">
        <v>6070</v>
      </c>
      <c r="G2236" s="474" t="s">
        <v>6071</v>
      </c>
      <c r="H2236" s="429" t="s">
        <v>6072</v>
      </c>
      <c r="I2236" s="429" t="s">
        <v>5711</v>
      </c>
      <c r="J2236" s="450" t="s">
        <v>6073</v>
      </c>
      <c r="K2236" s="477">
        <v>5</v>
      </c>
      <c r="L2236" s="477">
        <v>10</v>
      </c>
      <c r="M2236" s="478">
        <v>86946.425045315351</v>
      </c>
      <c r="N2236" s="477">
        <v>0</v>
      </c>
      <c r="O2236" s="477"/>
      <c r="P2236" s="479">
        <v>0</v>
      </c>
    </row>
    <row r="2237" spans="1:16" ht="22.5" x14ac:dyDescent="0.2">
      <c r="A2237" s="446" t="s">
        <v>5323</v>
      </c>
      <c r="B2237" s="447" t="s">
        <v>3136</v>
      </c>
      <c r="C2237" s="447" t="s">
        <v>111</v>
      </c>
      <c r="D2237" s="474" t="s">
        <v>6074</v>
      </c>
      <c r="E2237" s="475">
        <v>11000</v>
      </c>
      <c r="F2237" s="476" t="s">
        <v>6075</v>
      </c>
      <c r="G2237" s="450" t="s">
        <v>6076</v>
      </c>
      <c r="H2237" s="429" t="s">
        <v>703</v>
      </c>
      <c r="I2237" s="429" t="s">
        <v>4858</v>
      </c>
      <c r="J2237" s="450" t="s">
        <v>5815</v>
      </c>
      <c r="K2237" s="477">
        <v>5</v>
      </c>
      <c r="L2237" s="477">
        <v>9</v>
      </c>
      <c r="M2237" s="478">
        <v>92225.490004570544</v>
      </c>
      <c r="N2237" s="477">
        <v>0</v>
      </c>
      <c r="O2237" s="477"/>
      <c r="P2237" s="479">
        <v>0</v>
      </c>
    </row>
    <row r="2238" spans="1:16" ht="22.5" x14ac:dyDescent="0.2">
      <c r="A2238" s="446" t="s">
        <v>5323</v>
      </c>
      <c r="B2238" s="447" t="s">
        <v>3136</v>
      </c>
      <c r="C2238" s="447" t="s">
        <v>111</v>
      </c>
      <c r="D2238" s="474" t="s">
        <v>6077</v>
      </c>
      <c r="E2238" s="475">
        <v>11000</v>
      </c>
      <c r="F2238" s="476" t="s">
        <v>6078</v>
      </c>
      <c r="G2238" s="450" t="s">
        <v>6079</v>
      </c>
      <c r="H2238" s="429" t="s">
        <v>703</v>
      </c>
      <c r="I2238" s="429" t="s">
        <v>4858</v>
      </c>
      <c r="J2238" s="450" t="s">
        <v>5815</v>
      </c>
      <c r="K2238" s="477">
        <v>5</v>
      </c>
      <c r="L2238" s="477">
        <v>12</v>
      </c>
      <c r="M2238" s="478">
        <v>132600</v>
      </c>
      <c r="N2238" s="477">
        <v>3</v>
      </c>
      <c r="O2238" s="477">
        <v>6</v>
      </c>
      <c r="P2238" s="479">
        <v>65976.44</v>
      </c>
    </row>
    <row r="2239" spans="1:16" ht="56.25" x14ac:dyDescent="0.2">
      <c r="A2239" s="446" t="s">
        <v>5323</v>
      </c>
      <c r="B2239" s="447" t="s">
        <v>3136</v>
      </c>
      <c r="C2239" s="447" t="s">
        <v>111</v>
      </c>
      <c r="D2239" s="474" t="s">
        <v>5874</v>
      </c>
      <c r="E2239" s="475">
        <v>8000</v>
      </c>
      <c r="F2239" s="476" t="s">
        <v>6080</v>
      </c>
      <c r="G2239" s="450" t="s">
        <v>6081</v>
      </c>
      <c r="H2239" s="429" t="s">
        <v>3252</v>
      </c>
      <c r="I2239" s="429" t="s">
        <v>4858</v>
      </c>
      <c r="J2239" s="450" t="s">
        <v>5877</v>
      </c>
      <c r="K2239" s="477">
        <v>2</v>
      </c>
      <c r="L2239" s="477">
        <v>5</v>
      </c>
      <c r="M2239" s="478">
        <v>29617.881720286241</v>
      </c>
      <c r="N2239" s="477">
        <v>0</v>
      </c>
      <c r="O2239" s="477"/>
      <c r="P2239" s="479">
        <v>0</v>
      </c>
    </row>
    <row r="2240" spans="1:16" ht="33.75" x14ac:dyDescent="0.2">
      <c r="A2240" s="446" t="s">
        <v>5323</v>
      </c>
      <c r="B2240" s="447" t="s">
        <v>3136</v>
      </c>
      <c r="C2240" s="447" t="s">
        <v>111</v>
      </c>
      <c r="D2240" s="474" t="s">
        <v>6082</v>
      </c>
      <c r="E2240" s="475">
        <v>11000</v>
      </c>
      <c r="F2240" s="476" t="s">
        <v>6083</v>
      </c>
      <c r="G2240" s="450" t="s">
        <v>6084</v>
      </c>
      <c r="H2240" s="429" t="s">
        <v>6085</v>
      </c>
      <c r="I2240" s="429" t="s">
        <v>4858</v>
      </c>
      <c r="J2240" s="450" t="s">
        <v>6086</v>
      </c>
      <c r="K2240" s="477">
        <v>1</v>
      </c>
      <c r="L2240" s="477">
        <v>2</v>
      </c>
      <c r="M2240" s="478">
        <v>9709.25265649012</v>
      </c>
      <c r="N2240" s="477">
        <v>0</v>
      </c>
      <c r="O2240" s="477"/>
      <c r="P2240" s="479">
        <v>0</v>
      </c>
    </row>
    <row r="2241" spans="1:16" ht="33.75" x14ac:dyDescent="0.2">
      <c r="A2241" s="446" t="s">
        <v>5323</v>
      </c>
      <c r="B2241" s="447" t="s">
        <v>3136</v>
      </c>
      <c r="C2241" s="447" t="s">
        <v>111</v>
      </c>
      <c r="D2241" s="474" t="s">
        <v>6087</v>
      </c>
      <c r="E2241" s="475">
        <v>15000</v>
      </c>
      <c r="F2241" s="476" t="s">
        <v>6088</v>
      </c>
      <c r="G2241" s="450" t="s">
        <v>6089</v>
      </c>
      <c r="H2241" s="429" t="s">
        <v>1078</v>
      </c>
      <c r="I2241" s="429" t="s">
        <v>4858</v>
      </c>
      <c r="J2241" s="450" t="s">
        <v>5648</v>
      </c>
      <c r="K2241" s="477">
        <v>2</v>
      </c>
      <c r="L2241" s="477">
        <v>12</v>
      </c>
      <c r="M2241" s="478">
        <v>174656.24</v>
      </c>
      <c r="N2241" s="477">
        <v>0</v>
      </c>
      <c r="O2241" s="477">
        <v>1</v>
      </c>
      <c r="P2241" s="479">
        <v>8207.6711300521747</v>
      </c>
    </row>
    <row r="2242" spans="1:16" ht="33.75" x14ac:dyDescent="0.2">
      <c r="A2242" s="446" t="s">
        <v>5323</v>
      </c>
      <c r="B2242" s="447" t="s">
        <v>3136</v>
      </c>
      <c r="C2242" s="447" t="s">
        <v>111</v>
      </c>
      <c r="D2242" s="474" t="s">
        <v>6090</v>
      </c>
      <c r="E2242" s="475">
        <v>9000</v>
      </c>
      <c r="F2242" s="476" t="s">
        <v>6091</v>
      </c>
      <c r="G2242" s="450" t="s">
        <v>6092</v>
      </c>
      <c r="H2242" s="429" t="s">
        <v>5674</v>
      </c>
      <c r="I2242" s="429" t="s">
        <v>4858</v>
      </c>
      <c r="J2242" s="450" t="s">
        <v>5808</v>
      </c>
      <c r="K2242" s="477">
        <v>5</v>
      </c>
      <c r="L2242" s="477">
        <v>12</v>
      </c>
      <c r="M2242" s="478">
        <v>108206.23000000001</v>
      </c>
      <c r="N2242" s="477">
        <v>3</v>
      </c>
      <c r="O2242" s="477">
        <v>6</v>
      </c>
      <c r="P2242" s="479">
        <v>53927.29</v>
      </c>
    </row>
    <row r="2243" spans="1:16" ht="22.5" x14ac:dyDescent="0.2">
      <c r="A2243" s="446" t="s">
        <v>5323</v>
      </c>
      <c r="B2243" s="447" t="s">
        <v>3136</v>
      </c>
      <c r="C2243" s="447" t="s">
        <v>111</v>
      </c>
      <c r="D2243" s="474" t="s">
        <v>6093</v>
      </c>
      <c r="E2243" s="475">
        <v>3000</v>
      </c>
      <c r="F2243" s="476" t="s">
        <v>6094</v>
      </c>
      <c r="G2243" s="450" t="s">
        <v>6095</v>
      </c>
      <c r="H2243" s="429" t="s">
        <v>5705</v>
      </c>
      <c r="I2243" s="429" t="s">
        <v>726</v>
      </c>
      <c r="J2243" s="450" t="s">
        <v>726</v>
      </c>
      <c r="K2243" s="477">
        <v>5</v>
      </c>
      <c r="L2243" s="477">
        <v>12</v>
      </c>
      <c r="M2243" s="478">
        <v>36596.04</v>
      </c>
      <c r="N2243" s="477">
        <v>3</v>
      </c>
      <c r="O2243" s="477">
        <v>6</v>
      </c>
      <c r="P2243" s="479">
        <v>17992.23</v>
      </c>
    </row>
    <row r="2244" spans="1:16" ht="33.75" x14ac:dyDescent="0.2">
      <c r="A2244" s="446" t="s">
        <v>5323</v>
      </c>
      <c r="B2244" s="447" t="s">
        <v>3136</v>
      </c>
      <c r="C2244" s="447" t="s">
        <v>111</v>
      </c>
      <c r="D2244" s="474" t="s">
        <v>6096</v>
      </c>
      <c r="E2244" s="475">
        <v>10000</v>
      </c>
      <c r="F2244" s="476" t="s">
        <v>6097</v>
      </c>
      <c r="G2244" s="450" t="s">
        <v>6098</v>
      </c>
      <c r="H2244" s="429" t="s">
        <v>703</v>
      </c>
      <c r="I2244" s="429" t="s">
        <v>4858</v>
      </c>
      <c r="J2244" s="450" t="s">
        <v>5815</v>
      </c>
      <c r="K2244" s="477">
        <v>4</v>
      </c>
      <c r="L2244" s="477">
        <v>8</v>
      </c>
      <c r="M2244" s="478">
        <v>69566.370988566458</v>
      </c>
      <c r="N2244" s="477">
        <v>3</v>
      </c>
      <c r="O2244" s="477">
        <v>6</v>
      </c>
      <c r="P2244" s="479">
        <v>59714.95</v>
      </c>
    </row>
    <row r="2245" spans="1:16" ht="45" x14ac:dyDescent="0.2">
      <c r="A2245" s="446" t="s">
        <v>5323</v>
      </c>
      <c r="B2245" s="447" t="s">
        <v>3136</v>
      </c>
      <c r="C2245" s="447" t="s">
        <v>111</v>
      </c>
      <c r="D2245" s="474" t="s">
        <v>6099</v>
      </c>
      <c r="E2245" s="475">
        <v>9000</v>
      </c>
      <c r="F2245" s="476" t="s">
        <v>6100</v>
      </c>
      <c r="G2245" s="450" t="s">
        <v>6101</v>
      </c>
      <c r="H2245" s="429" t="s">
        <v>6102</v>
      </c>
      <c r="I2245" s="429" t="s">
        <v>3191</v>
      </c>
      <c r="J2245" s="450" t="s">
        <v>6102</v>
      </c>
      <c r="K2245" s="477">
        <v>3</v>
      </c>
      <c r="L2245" s="477">
        <v>5</v>
      </c>
      <c r="M2245" s="478">
        <v>32990.343815471315</v>
      </c>
      <c r="N2245" s="477">
        <v>0</v>
      </c>
      <c r="O2245" s="477"/>
      <c r="P2245" s="479">
        <v>0</v>
      </c>
    </row>
    <row r="2246" spans="1:16" ht="22.5" x14ac:dyDescent="0.2">
      <c r="A2246" s="446" t="s">
        <v>5323</v>
      </c>
      <c r="B2246" s="447" t="s">
        <v>3136</v>
      </c>
      <c r="C2246" s="447" t="s">
        <v>111</v>
      </c>
      <c r="D2246" s="474" t="s">
        <v>6103</v>
      </c>
      <c r="E2246" s="475">
        <v>14000</v>
      </c>
      <c r="F2246" s="476" t="s">
        <v>6104</v>
      </c>
      <c r="G2246" s="450" t="s">
        <v>6105</v>
      </c>
      <c r="H2246" s="429" t="s">
        <v>1078</v>
      </c>
      <c r="I2246" s="429" t="s">
        <v>4858</v>
      </c>
      <c r="J2246" s="450" t="s">
        <v>5648</v>
      </c>
      <c r="K2246" s="477">
        <v>5</v>
      </c>
      <c r="L2246" s="477">
        <v>12</v>
      </c>
      <c r="M2246" s="478">
        <v>165502.50999999998</v>
      </c>
      <c r="N2246" s="477">
        <v>1</v>
      </c>
      <c r="O2246" s="477">
        <v>2</v>
      </c>
      <c r="P2246" s="479">
        <v>24262.750911311392</v>
      </c>
    </row>
    <row r="2247" spans="1:16" ht="45" x14ac:dyDescent="0.2">
      <c r="A2247" s="446" t="s">
        <v>5323</v>
      </c>
      <c r="B2247" s="447" t="s">
        <v>3136</v>
      </c>
      <c r="C2247" s="447" t="s">
        <v>111</v>
      </c>
      <c r="D2247" s="474" t="s">
        <v>6106</v>
      </c>
      <c r="E2247" s="475">
        <v>8000</v>
      </c>
      <c r="F2247" s="476" t="s">
        <v>6107</v>
      </c>
      <c r="G2247" s="450" t="s">
        <v>6108</v>
      </c>
      <c r="H2247" s="429" t="s">
        <v>6109</v>
      </c>
      <c r="I2247" s="429" t="s">
        <v>718</v>
      </c>
      <c r="J2247" s="450" t="s">
        <v>6110</v>
      </c>
      <c r="K2247" s="477">
        <v>5</v>
      </c>
      <c r="L2247" s="477">
        <v>10</v>
      </c>
      <c r="M2247" s="478">
        <v>67139.364276759879</v>
      </c>
      <c r="N2247" s="477">
        <v>0</v>
      </c>
      <c r="O2247" s="477"/>
      <c r="P2247" s="479">
        <v>0</v>
      </c>
    </row>
    <row r="2248" spans="1:16" ht="56.25" x14ac:dyDescent="0.2">
      <c r="A2248" s="446" t="s">
        <v>5323</v>
      </c>
      <c r="B2248" s="447" t="s">
        <v>3136</v>
      </c>
      <c r="C2248" s="447" t="s">
        <v>111</v>
      </c>
      <c r="D2248" s="474" t="s">
        <v>6111</v>
      </c>
      <c r="E2248" s="475">
        <v>9000</v>
      </c>
      <c r="F2248" s="476" t="s">
        <v>6112</v>
      </c>
      <c r="G2248" s="450" t="s">
        <v>6113</v>
      </c>
      <c r="H2248" s="429" t="s">
        <v>6114</v>
      </c>
      <c r="I2248" s="429" t="s">
        <v>6115</v>
      </c>
      <c r="J2248" s="450" t="s">
        <v>6116</v>
      </c>
      <c r="K2248" s="477">
        <v>3</v>
      </c>
      <c r="L2248" s="477">
        <v>4</v>
      </c>
      <c r="M2248" s="478">
        <v>33622.817927176555</v>
      </c>
      <c r="N2248" s="477">
        <v>0</v>
      </c>
      <c r="O2248" s="477"/>
      <c r="P2248" s="479">
        <v>0</v>
      </c>
    </row>
    <row r="2249" spans="1:16" ht="22.5" x14ac:dyDescent="0.2">
      <c r="A2249" s="446" t="s">
        <v>5323</v>
      </c>
      <c r="B2249" s="447" t="s">
        <v>3136</v>
      </c>
      <c r="C2249" s="447" t="s">
        <v>111</v>
      </c>
      <c r="D2249" s="474" t="s">
        <v>6117</v>
      </c>
      <c r="E2249" s="475">
        <v>15600</v>
      </c>
      <c r="F2249" s="476" t="s">
        <v>6118</v>
      </c>
      <c r="G2249" s="450" t="s">
        <v>6119</v>
      </c>
      <c r="H2249" s="429" t="s">
        <v>1078</v>
      </c>
      <c r="I2249" s="429" t="s">
        <v>4858</v>
      </c>
      <c r="J2249" s="450" t="s">
        <v>5648</v>
      </c>
      <c r="K2249" s="477">
        <v>2</v>
      </c>
      <c r="L2249" s="477">
        <v>12</v>
      </c>
      <c r="M2249" s="478">
        <v>187800</v>
      </c>
      <c r="N2249" s="477">
        <v>0</v>
      </c>
      <c r="O2249" s="477">
        <v>6</v>
      </c>
      <c r="P2249" s="479">
        <v>115873.3</v>
      </c>
    </row>
    <row r="2250" spans="1:16" ht="56.25" x14ac:dyDescent="0.2">
      <c r="A2250" s="446" t="s">
        <v>5323</v>
      </c>
      <c r="B2250" s="447" t="s">
        <v>3136</v>
      </c>
      <c r="C2250" s="447" t="s">
        <v>111</v>
      </c>
      <c r="D2250" s="474" t="s">
        <v>5459</v>
      </c>
      <c r="E2250" s="475">
        <v>8000</v>
      </c>
      <c r="F2250" s="476" t="s">
        <v>6120</v>
      </c>
      <c r="G2250" s="450" t="s">
        <v>6121</v>
      </c>
      <c r="H2250" s="429" t="s">
        <v>6122</v>
      </c>
      <c r="I2250" s="429" t="s">
        <v>3191</v>
      </c>
      <c r="J2250" s="450" t="s">
        <v>6123</v>
      </c>
      <c r="K2250" s="477">
        <v>3</v>
      </c>
      <c r="L2250" s="477">
        <v>5</v>
      </c>
      <c r="M2250" s="478">
        <v>32012.05239245198</v>
      </c>
      <c r="N2250" s="477">
        <v>0</v>
      </c>
      <c r="O2250" s="477"/>
      <c r="P2250" s="479">
        <v>0</v>
      </c>
    </row>
    <row r="2251" spans="1:16" ht="33.75" x14ac:dyDescent="0.2">
      <c r="A2251" s="446" t="s">
        <v>5323</v>
      </c>
      <c r="B2251" s="447" t="s">
        <v>3136</v>
      </c>
      <c r="C2251" s="447" t="s">
        <v>111</v>
      </c>
      <c r="D2251" s="474" t="s">
        <v>6124</v>
      </c>
      <c r="E2251" s="475">
        <v>8000</v>
      </c>
      <c r="F2251" s="476" t="s">
        <v>6125</v>
      </c>
      <c r="G2251" s="450" t="s">
        <v>6126</v>
      </c>
      <c r="H2251" s="429" t="s">
        <v>5124</v>
      </c>
      <c r="I2251" s="429" t="s">
        <v>4858</v>
      </c>
      <c r="J2251" s="450" t="s">
        <v>6127</v>
      </c>
      <c r="K2251" s="477">
        <v>2</v>
      </c>
      <c r="L2251" s="477">
        <v>5</v>
      </c>
      <c r="M2251" s="478">
        <v>28969.246052400878</v>
      </c>
      <c r="N2251" s="477">
        <v>0</v>
      </c>
      <c r="O2251" s="477"/>
      <c r="P2251" s="479">
        <v>0</v>
      </c>
    </row>
    <row r="2252" spans="1:16" ht="33.75" x14ac:dyDescent="0.2">
      <c r="A2252" s="446" t="s">
        <v>5323</v>
      </c>
      <c r="B2252" s="447" t="s">
        <v>3136</v>
      </c>
      <c r="C2252" s="447" t="s">
        <v>111</v>
      </c>
      <c r="D2252" s="474" t="s">
        <v>6128</v>
      </c>
      <c r="E2252" s="475">
        <v>12000</v>
      </c>
      <c r="F2252" s="476" t="s">
        <v>6129</v>
      </c>
      <c r="G2252" s="450" t="s">
        <v>6130</v>
      </c>
      <c r="H2252" s="429" t="s">
        <v>6131</v>
      </c>
      <c r="I2252" s="429" t="s">
        <v>4858</v>
      </c>
      <c r="J2252" s="450" t="s">
        <v>6132</v>
      </c>
      <c r="K2252" s="477">
        <v>5</v>
      </c>
      <c r="L2252" s="477">
        <v>12</v>
      </c>
      <c r="M2252" s="478">
        <v>144570</v>
      </c>
      <c r="N2252" s="477">
        <v>3</v>
      </c>
      <c r="O2252" s="477">
        <v>6</v>
      </c>
      <c r="P2252" s="479">
        <v>72000</v>
      </c>
    </row>
    <row r="2253" spans="1:16" ht="33.75" x14ac:dyDescent="0.2">
      <c r="A2253" s="446" t="s">
        <v>5323</v>
      </c>
      <c r="B2253" s="447" t="s">
        <v>3136</v>
      </c>
      <c r="C2253" s="447" t="s">
        <v>111</v>
      </c>
      <c r="D2253" s="474" t="s">
        <v>6133</v>
      </c>
      <c r="E2253" s="475">
        <v>12000</v>
      </c>
      <c r="F2253" s="476" t="s">
        <v>6134</v>
      </c>
      <c r="G2253" s="450" t="s">
        <v>6135</v>
      </c>
      <c r="H2253" s="429" t="s">
        <v>5428</v>
      </c>
      <c r="I2253" s="429" t="s">
        <v>4858</v>
      </c>
      <c r="J2253" s="450" t="s">
        <v>5657</v>
      </c>
      <c r="K2253" s="477">
        <v>5</v>
      </c>
      <c r="L2253" s="477">
        <v>10</v>
      </c>
      <c r="M2253" s="478">
        <v>106920.63055788323</v>
      </c>
      <c r="N2253" s="477">
        <v>0</v>
      </c>
      <c r="O2253" s="477"/>
      <c r="P2253" s="479">
        <v>0</v>
      </c>
    </row>
    <row r="2254" spans="1:16" ht="33.75" x14ac:dyDescent="0.2">
      <c r="A2254" s="446" t="s">
        <v>5323</v>
      </c>
      <c r="B2254" s="447" t="s">
        <v>3136</v>
      </c>
      <c r="C2254" s="447" t="s">
        <v>111</v>
      </c>
      <c r="D2254" s="474" t="s">
        <v>6136</v>
      </c>
      <c r="E2254" s="475">
        <v>9000</v>
      </c>
      <c r="F2254" s="476" t="s">
        <v>6137</v>
      </c>
      <c r="G2254" s="450" t="s">
        <v>6138</v>
      </c>
      <c r="H2254" s="429" t="s">
        <v>6139</v>
      </c>
      <c r="I2254" s="429" t="s">
        <v>4858</v>
      </c>
      <c r="J2254" s="450" t="s">
        <v>5567</v>
      </c>
      <c r="K2254" s="477">
        <v>5</v>
      </c>
      <c r="L2254" s="477">
        <v>12</v>
      </c>
      <c r="M2254" s="478">
        <v>108600</v>
      </c>
      <c r="N2254" s="477">
        <v>3</v>
      </c>
      <c r="O2254" s="477">
        <v>6</v>
      </c>
      <c r="P2254" s="479">
        <v>54000</v>
      </c>
    </row>
    <row r="2255" spans="1:16" ht="22.5" x14ac:dyDescent="0.2">
      <c r="A2255" s="446" t="s">
        <v>5323</v>
      </c>
      <c r="B2255" s="447" t="s">
        <v>3136</v>
      </c>
      <c r="C2255" s="447" t="s">
        <v>111</v>
      </c>
      <c r="D2255" s="474" t="s">
        <v>6140</v>
      </c>
      <c r="E2255" s="475">
        <v>5000</v>
      </c>
      <c r="F2255" s="476" t="s">
        <v>6141</v>
      </c>
      <c r="G2255" s="450" t="s">
        <v>6142</v>
      </c>
      <c r="H2255" s="429" t="s">
        <v>2042</v>
      </c>
      <c r="I2255" s="429" t="s">
        <v>3191</v>
      </c>
      <c r="J2255" s="450" t="s">
        <v>6143</v>
      </c>
      <c r="K2255" s="477">
        <v>3</v>
      </c>
      <c r="L2255" s="477">
        <v>6</v>
      </c>
      <c r="M2255" s="478">
        <v>26786.818716611175</v>
      </c>
      <c r="N2255" s="477">
        <v>0</v>
      </c>
      <c r="O2255" s="477"/>
      <c r="P2255" s="479">
        <v>0</v>
      </c>
    </row>
    <row r="2256" spans="1:16" ht="45" x14ac:dyDescent="0.2">
      <c r="A2256" s="446" t="s">
        <v>5323</v>
      </c>
      <c r="B2256" s="447" t="s">
        <v>3136</v>
      </c>
      <c r="C2256" s="447" t="s">
        <v>111</v>
      </c>
      <c r="D2256" s="474" t="s">
        <v>6144</v>
      </c>
      <c r="E2256" s="475">
        <v>7000</v>
      </c>
      <c r="F2256" s="476" t="s">
        <v>6145</v>
      </c>
      <c r="G2256" s="450" t="s">
        <v>6146</v>
      </c>
      <c r="H2256" s="429" t="s">
        <v>5746</v>
      </c>
      <c r="I2256" s="429" t="s">
        <v>4858</v>
      </c>
      <c r="J2256" s="450" t="s">
        <v>5476</v>
      </c>
      <c r="K2256" s="477">
        <v>5</v>
      </c>
      <c r="L2256" s="477">
        <v>12</v>
      </c>
      <c r="M2256" s="478">
        <v>84600</v>
      </c>
      <c r="N2256" s="477">
        <v>3</v>
      </c>
      <c r="O2256" s="477">
        <v>6</v>
      </c>
      <c r="P2256" s="479">
        <v>42000</v>
      </c>
    </row>
    <row r="2257" spans="1:16" ht="45" x14ac:dyDescent="0.2">
      <c r="A2257" s="446" t="s">
        <v>5323</v>
      </c>
      <c r="B2257" s="447" t="s">
        <v>3136</v>
      </c>
      <c r="C2257" s="447" t="s">
        <v>111</v>
      </c>
      <c r="D2257" s="474" t="s">
        <v>6147</v>
      </c>
      <c r="E2257" s="475">
        <v>8000</v>
      </c>
      <c r="F2257" s="476" t="s">
        <v>6148</v>
      </c>
      <c r="G2257" s="450" t="s">
        <v>6149</v>
      </c>
      <c r="H2257" s="429" t="s">
        <v>6150</v>
      </c>
      <c r="I2257" s="429" t="s">
        <v>4858</v>
      </c>
      <c r="J2257" s="450" t="s">
        <v>6151</v>
      </c>
      <c r="K2257" s="477">
        <v>5</v>
      </c>
      <c r="L2257" s="477">
        <v>12</v>
      </c>
      <c r="M2257" s="478">
        <v>96198.88</v>
      </c>
      <c r="N2257" s="477">
        <v>1</v>
      </c>
      <c r="O2257" s="477">
        <v>1</v>
      </c>
      <c r="P2257" s="479">
        <v>4170.8976956871966</v>
      </c>
    </row>
    <row r="2258" spans="1:16" ht="45" x14ac:dyDescent="0.2">
      <c r="A2258" s="446" t="s">
        <v>5323</v>
      </c>
      <c r="B2258" s="447" t="s">
        <v>3136</v>
      </c>
      <c r="C2258" s="447" t="s">
        <v>111</v>
      </c>
      <c r="D2258" s="474" t="s">
        <v>6152</v>
      </c>
      <c r="E2258" s="475">
        <v>9000</v>
      </c>
      <c r="F2258" s="476" t="s">
        <v>6153</v>
      </c>
      <c r="G2258" s="450" t="s">
        <v>6154</v>
      </c>
      <c r="H2258" s="429" t="s">
        <v>1095</v>
      </c>
      <c r="I2258" s="429" t="s">
        <v>4858</v>
      </c>
      <c r="J2258" s="450" t="s">
        <v>5400</v>
      </c>
      <c r="K2258" s="477">
        <v>5</v>
      </c>
      <c r="L2258" s="477">
        <v>12</v>
      </c>
      <c r="M2258" s="478">
        <v>109431.86</v>
      </c>
      <c r="N2258" s="477">
        <v>0</v>
      </c>
      <c r="O2258" s="477"/>
      <c r="P2258" s="479">
        <v>0</v>
      </c>
    </row>
    <row r="2259" spans="1:16" ht="56.25" x14ac:dyDescent="0.2">
      <c r="A2259" s="446" t="s">
        <v>5323</v>
      </c>
      <c r="B2259" s="447" t="s">
        <v>3136</v>
      </c>
      <c r="C2259" s="447" t="s">
        <v>111</v>
      </c>
      <c r="D2259" s="474" t="s">
        <v>6155</v>
      </c>
      <c r="E2259" s="475">
        <v>10000</v>
      </c>
      <c r="F2259" s="476" t="s">
        <v>6156</v>
      </c>
      <c r="G2259" s="450" t="s">
        <v>6157</v>
      </c>
      <c r="H2259" s="429" t="s">
        <v>6158</v>
      </c>
      <c r="I2259" s="429" t="s">
        <v>4858</v>
      </c>
      <c r="J2259" s="450" t="s">
        <v>6159</v>
      </c>
      <c r="K2259" s="477">
        <v>5</v>
      </c>
      <c r="L2259" s="477">
        <v>12</v>
      </c>
      <c r="M2259" s="478">
        <v>120381.94</v>
      </c>
      <c r="N2259" s="477">
        <v>1</v>
      </c>
      <c r="O2259" s="477">
        <v>2</v>
      </c>
      <c r="P2259" s="479">
        <v>17342.837885565084</v>
      </c>
    </row>
    <row r="2260" spans="1:16" ht="33.75" x14ac:dyDescent="0.2">
      <c r="A2260" s="446" t="s">
        <v>5323</v>
      </c>
      <c r="B2260" s="447" t="s">
        <v>3136</v>
      </c>
      <c r="C2260" s="447" t="s">
        <v>111</v>
      </c>
      <c r="D2260" s="474" t="s">
        <v>5960</v>
      </c>
      <c r="E2260" s="475">
        <v>12000</v>
      </c>
      <c r="F2260" s="476" t="s">
        <v>6160</v>
      </c>
      <c r="G2260" s="450" t="s">
        <v>6161</v>
      </c>
      <c r="H2260" s="429" t="s">
        <v>2042</v>
      </c>
      <c r="I2260" s="429" t="s">
        <v>4858</v>
      </c>
      <c r="J2260" s="450" t="s">
        <v>5484</v>
      </c>
      <c r="K2260" s="477">
        <v>5</v>
      </c>
      <c r="L2260" s="477">
        <v>12</v>
      </c>
      <c r="M2260" s="478">
        <v>144600</v>
      </c>
      <c r="N2260" s="477">
        <v>3</v>
      </c>
      <c r="O2260" s="477">
        <v>6</v>
      </c>
      <c r="P2260" s="479">
        <v>71964.31</v>
      </c>
    </row>
    <row r="2261" spans="1:16" ht="33.75" x14ac:dyDescent="0.2">
      <c r="A2261" s="446" t="s">
        <v>5323</v>
      </c>
      <c r="B2261" s="447" t="s">
        <v>3136</v>
      </c>
      <c r="C2261" s="447" t="s">
        <v>111</v>
      </c>
      <c r="D2261" s="474" t="s">
        <v>6162</v>
      </c>
      <c r="E2261" s="475">
        <v>11000</v>
      </c>
      <c r="F2261" s="476" t="s">
        <v>6163</v>
      </c>
      <c r="G2261" s="450" t="s">
        <v>6164</v>
      </c>
      <c r="H2261" s="429" t="s">
        <v>5510</v>
      </c>
      <c r="I2261" s="429" t="s">
        <v>4858</v>
      </c>
      <c r="J2261" s="450" t="s">
        <v>5511</v>
      </c>
      <c r="K2261" s="477">
        <v>3</v>
      </c>
      <c r="L2261" s="477">
        <v>5</v>
      </c>
      <c r="M2261" s="478">
        <v>46627.584893079686</v>
      </c>
      <c r="N2261" s="477">
        <v>0</v>
      </c>
      <c r="O2261" s="477"/>
      <c r="P2261" s="479">
        <v>0</v>
      </c>
    </row>
    <row r="2262" spans="1:16" ht="45" x14ac:dyDescent="0.2">
      <c r="A2262" s="446" t="s">
        <v>5323</v>
      </c>
      <c r="B2262" s="447" t="s">
        <v>3136</v>
      </c>
      <c r="C2262" s="447" t="s">
        <v>111</v>
      </c>
      <c r="D2262" s="474" t="s">
        <v>6165</v>
      </c>
      <c r="E2262" s="475">
        <v>9000</v>
      </c>
      <c r="F2262" s="476" t="s">
        <v>6166</v>
      </c>
      <c r="G2262" s="450" t="s">
        <v>6167</v>
      </c>
      <c r="H2262" s="429" t="s">
        <v>6168</v>
      </c>
      <c r="I2262" s="429" t="s">
        <v>4858</v>
      </c>
      <c r="J2262" s="450" t="s">
        <v>6169</v>
      </c>
      <c r="K2262" s="477">
        <v>5</v>
      </c>
      <c r="L2262" s="477">
        <v>9</v>
      </c>
      <c r="M2262" s="478">
        <v>72346.645497779857</v>
      </c>
      <c r="N2262" s="477">
        <v>0</v>
      </c>
      <c r="O2262" s="477"/>
      <c r="P2262" s="479">
        <v>0</v>
      </c>
    </row>
    <row r="2263" spans="1:16" ht="22.5" x14ac:dyDescent="0.2">
      <c r="A2263" s="446" t="s">
        <v>5323</v>
      </c>
      <c r="B2263" s="447" t="s">
        <v>3136</v>
      </c>
      <c r="C2263" s="447" t="s">
        <v>111</v>
      </c>
      <c r="D2263" s="474" t="s">
        <v>6140</v>
      </c>
      <c r="E2263" s="475">
        <v>5000</v>
      </c>
      <c r="F2263" s="476" t="s">
        <v>6170</v>
      </c>
      <c r="G2263" s="450" t="s">
        <v>6171</v>
      </c>
      <c r="H2263" s="429" t="s">
        <v>2042</v>
      </c>
      <c r="I2263" s="429" t="s">
        <v>4858</v>
      </c>
      <c r="J2263" s="450" t="s">
        <v>5484</v>
      </c>
      <c r="K2263" s="477">
        <v>5</v>
      </c>
      <c r="L2263" s="477">
        <v>10</v>
      </c>
      <c r="M2263" s="478">
        <v>42254.332123990855</v>
      </c>
      <c r="N2263" s="477">
        <v>0</v>
      </c>
      <c r="O2263" s="477"/>
      <c r="P2263" s="479">
        <v>0</v>
      </c>
    </row>
    <row r="2264" spans="1:16" ht="45" x14ac:dyDescent="0.2">
      <c r="A2264" s="446" t="s">
        <v>5323</v>
      </c>
      <c r="B2264" s="447" t="s">
        <v>3136</v>
      </c>
      <c r="C2264" s="447" t="s">
        <v>111</v>
      </c>
      <c r="D2264" s="474" t="s">
        <v>6172</v>
      </c>
      <c r="E2264" s="475">
        <v>10000</v>
      </c>
      <c r="F2264" s="476" t="s">
        <v>6173</v>
      </c>
      <c r="G2264" s="450" t="s">
        <v>6174</v>
      </c>
      <c r="H2264" s="429" t="s">
        <v>5598</v>
      </c>
      <c r="I2264" s="429" t="s">
        <v>4858</v>
      </c>
      <c r="J2264" s="450" t="s">
        <v>5954</v>
      </c>
      <c r="K2264" s="477">
        <v>5</v>
      </c>
      <c r="L2264" s="477">
        <v>11</v>
      </c>
      <c r="M2264" s="478">
        <v>98216.932713428483</v>
      </c>
      <c r="N2264" s="477">
        <v>0</v>
      </c>
      <c r="O2264" s="477"/>
      <c r="P2264" s="479">
        <v>0</v>
      </c>
    </row>
    <row r="2265" spans="1:16" ht="33.75" x14ac:dyDescent="0.2">
      <c r="A2265" s="446" t="s">
        <v>5323</v>
      </c>
      <c r="B2265" s="447" t="s">
        <v>3136</v>
      </c>
      <c r="C2265" s="447" t="s">
        <v>111</v>
      </c>
      <c r="D2265" s="474" t="s">
        <v>6175</v>
      </c>
      <c r="E2265" s="475">
        <v>14000</v>
      </c>
      <c r="F2265" s="476" t="s">
        <v>6176</v>
      </c>
      <c r="G2265" s="450" t="s">
        <v>6177</v>
      </c>
      <c r="H2265" s="429" t="s">
        <v>6178</v>
      </c>
      <c r="I2265" s="429" t="s">
        <v>3191</v>
      </c>
      <c r="J2265" s="450" t="s">
        <v>6179</v>
      </c>
      <c r="K2265" s="477">
        <v>5</v>
      </c>
      <c r="L2265" s="477">
        <v>12</v>
      </c>
      <c r="M2265" s="478">
        <v>168544.58000000002</v>
      </c>
      <c r="N2265" s="477">
        <v>3</v>
      </c>
      <c r="O2265" s="477">
        <v>6</v>
      </c>
      <c r="P2265" s="479">
        <v>84000</v>
      </c>
    </row>
    <row r="2266" spans="1:16" ht="45" x14ac:dyDescent="0.2">
      <c r="A2266" s="446" t="s">
        <v>5323</v>
      </c>
      <c r="B2266" s="447" t="s">
        <v>3136</v>
      </c>
      <c r="C2266" s="447" t="s">
        <v>111</v>
      </c>
      <c r="D2266" s="474" t="s">
        <v>5552</v>
      </c>
      <c r="E2266" s="475">
        <v>8000</v>
      </c>
      <c r="F2266" s="476" t="s">
        <v>6180</v>
      </c>
      <c r="G2266" s="450" t="s">
        <v>6181</v>
      </c>
      <c r="H2266" s="429" t="s">
        <v>5409</v>
      </c>
      <c r="I2266" s="429" t="s">
        <v>4858</v>
      </c>
      <c r="J2266" s="450" t="s">
        <v>5644</v>
      </c>
      <c r="K2266" s="477">
        <v>5</v>
      </c>
      <c r="L2266" s="477">
        <v>12</v>
      </c>
      <c r="M2266" s="478">
        <v>97640.69</v>
      </c>
      <c r="N2266" s="477">
        <v>3</v>
      </c>
      <c r="O2266" s="477">
        <v>6</v>
      </c>
      <c r="P2266" s="479">
        <v>47901.89</v>
      </c>
    </row>
    <row r="2267" spans="1:16" ht="56.25" x14ac:dyDescent="0.2">
      <c r="A2267" s="446" t="s">
        <v>5323</v>
      </c>
      <c r="B2267" s="447" t="s">
        <v>3136</v>
      </c>
      <c r="C2267" s="447" t="s">
        <v>111</v>
      </c>
      <c r="D2267" s="474" t="s">
        <v>6182</v>
      </c>
      <c r="E2267" s="475">
        <v>8000</v>
      </c>
      <c r="F2267" s="476" t="s">
        <v>6183</v>
      </c>
      <c r="G2267" s="450" t="s">
        <v>6184</v>
      </c>
      <c r="H2267" s="429" t="s">
        <v>5437</v>
      </c>
      <c r="I2267" s="429" t="s">
        <v>3191</v>
      </c>
      <c r="J2267" s="450" t="s">
        <v>5437</v>
      </c>
      <c r="K2267" s="477">
        <v>5</v>
      </c>
      <c r="L2267" s="477">
        <v>10</v>
      </c>
      <c r="M2267" s="478">
        <v>68994.49184543328</v>
      </c>
      <c r="N2267" s="477">
        <v>0</v>
      </c>
      <c r="O2267" s="477"/>
      <c r="P2267" s="479">
        <v>0</v>
      </c>
    </row>
    <row r="2268" spans="1:16" ht="33.75" x14ac:dyDescent="0.2">
      <c r="A2268" s="446" t="s">
        <v>5323</v>
      </c>
      <c r="B2268" s="447" t="s">
        <v>3136</v>
      </c>
      <c r="C2268" s="447" t="s">
        <v>111</v>
      </c>
      <c r="D2268" s="474" t="s">
        <v>6185</v>
      </c>
      <c r="E2268" s="475">
        <v>15000</v>
      </c>
      <c r="F2268" s="476" t="s">
        <v>6186</v>
      </c>
      <c r="G2268" s="450" t="s">
        <v>6187</v>
      </c>
      <c r="H2268" s="429" t="s">
        <v>5012</v>
      </c>
      <c r="I2268" s="429" t="s">
        <v>4858</v>
      </c>
      <c r="J2268" s="450" t="s">
        <v>5502</v>
      </c>
      <c r="K2268" s="477">
        <v>5</v>
      </c>
      <c r="L2268" s="477">
        <v>12</v>
      </c>
      <c r="M2268" s="478">
        <v>180600</v>
      </c>
      <c r="N2268" s="477">
        <v>3</v>
      </c>
      <c r="O2268" s="477">
        <v>6</v>
      </c>
      <c r="P2268" s="479">
        <v>88500</v>
      </c>
    </row>
    <row r="2269" spans="1:16" ht="22.5" x14ac:dyDescent="0.2">
      <c r="A2269" s="446" t="s">
        <v>5323</v>
      </c>
      <c r="B2269" s="447" t="s">
        <v>3136</v>
      </c>
      <c r="C2269" s="447" t="s">
        <v>111</v>
      </c>
      <c r="D2269" s="474" t="s">
        <v>825</v>
      </c>
      <c r="E2269" s="475">
        <v>15600</v>
      </c>
      <c r="F2269" s="476" t="s">
        <v>6188</v>
      </c>
      <c r="G2269" s="450" t="s">
        <v>6189</v>
      </c>
      <c r="H2269" s="429" t="s">
        <v>1078</v>
      </c>
      <c r="I2269" s="429" t="s">
        <v>4858</v>
      </c>
      <c r="J2269" s="450" t="s">
        <v>5648</v>
      </c>
      <c r="K2269" s="477">
        <v>1</v>
      </c>
      <c r="L2269" s="477">
        <v>2</v>
      </c>
      <c r="M2269" s="478">
        <v>22980.272349435963</v>
      </c>
      <c r="N2269" s="477">
        <v>0</v>
      </c>
      <c r="O2269" s="477"/>
      <c r="P2269" s="479">
        <v>0</v>
      </c>
    </row>
    <row r="2270" spans="1:16" ht="33.75" x14ac:dyDescent="0.2">
      <c r="A2270" s="446" t="s">
        <v>5323</v>
      </c>
      <c r="B2270" s="447" t="s">
        <v>3136</v>
      </c>
      <c r="C2270" s="447" t="s">
        <v>111</v>
      </c>
      <c r="D2270" s="474" t="s">
        <v>5444</v>
      </c>
      <c r="E2270" s="475">
        <v>10000</v>
      </c>
      <c r="F2270" s="476" t="s">
        <v>6190</v>
      </c>
      <c r="G2270" s="450" t="s">
        <v>6191</v>
      </c>
      <c r="H2270" s="429" t="s">
        <v>6192</v>
      </c>
      <c r="I2270" s="429" t="s">
        <v>3191</v>
      </c>
      <c r="J2270" s="450" t="s">
        <v>6192</v>
      </c>
      <c r="K2270" s="477">
        <v>4</v>
      </c>
      <c r="L2270" s="477">
        <v>9</v>
      </c>
      <c r="M2270" s="478">
        <v>78388.042107558169</v>
      </c>
      <c r="N2270" s="477">
        <v>3</v>
      </c>
      <c r="O2270" s="477">
        <v>6</v>
      </c>
      <c r="P2270" s="479">
        <v>59872.72</v>
      </c>
    </row>
    <row r="2271" spans="1:16" ht="78.75" x14ac:dyDescent="0.2">
      <c r="A2271" s="446" t="s">
        <v>5323</v>
      </c>
      <c r="B2271" s="447" t="s">
        <v>3136</v>
      </c>
      <c r="C2271" s="447" t="s">
        <v>111</v>
      </c>
      <c r="D2271" s="474" t="s">
        <v>6193</v>
      </c>
      <c r="E2271" s="475">
        <v>12000</v>
      </c>
      <c r="F2271" s="476" t="s">
        <v>6194</v>
      </c>
      <c r="G2271" s="450" t="s">
        <v>6195</v>
      </c>
      <c r="H2271" s="429" t="s">
        <v>5746</v>
      </c>
      <c r="I2271" s="429" t="s">
        <v>4858</v>
      </c>
      <c r="J2271" s="450" t="s">
        <v>5747</v>
      </c>
      <c r="K2271" s="477">
        <v>5</v>
      </c>
      <c r="L2271" s="477">
        <v>10</v>
      </c>
      <c r="M2271" s="478">
        <v>101957.33754245503</v>
      </c>
      <c r="N2271" s="477">
        <v>3</v>
      </c>
      <c r="O2271" s="477">
        <v>6</v>
      </c>
      <c r="P2271" s="479">
        <v>71878.59</v>
      </c>
    </row>
    <row r="2272" spans="1:16" ht="45" x14ac:dyDescent="0.2">
      <c r="A2272" s="446" t="s">
        <v>5323</v>
      </c>
      <c r="B2272" s="447" t="s">
        <v>3136</v>
      </c>
      <c r="C2272" s="447" t="s">
        <v>111</v>
      </c>
      <c r="D2272" s="474" t="s">
        <v>6196</v>
      </c>
      <c r="E2272" s="475">
        <v>5000</v>
      </c>
      <c r="F2272" s="476" t="s">
        <v>6197</v>
      </c>
      <c r="G2272" s="450" t="s">
        <v>6198</v>
      </c>
      <c r="H2272" s="429" t="s">
        <v>6199</v>
      </c>
      <c r="I2272" s="429" t="s">
        <v>4858</v>
      </c>
      <c r="J2272" s="450" t="s">
        <v>6200</v>
      </c>
      <c r="K2272" s="477">
        <v>4</v>
      </c>
      <c r="L2272" s="477">
        <v>7</v>
      </c>
      <c r="M2272" s="478">
        <v>30435.157445612167</v>
      </c>
      <c r="N2272" s="477">
        <v>0</v>
      </c>
      <c r="O2272" s="477"/>
      <c r="P2272" s="479">
        <v>0</v>
      </c>
    </row>
    <row r="2273" spans="1:16" ht="22.5" x14ac:dyDescent="0.2">
      <c r="A2273" s="446" t="s">
        <v>5323</v>
      </c>
      <c r="B2273" s="447" t="s">
        <v>3136</v>
      </c>
      <c r="C2273" s="447" t="s">
        <v>111</v>
      </c>
      <c r="D2273" s="474" t="s">
        <v>6201</v>
      </c>
      <c r="E2273" s="475">
        <v>10000</v>
      </c>
      <c r="F2273" s="476" t="s">
        <v>6202</v>
      </c>
      <c r="G2273" s="450" t="s">
        <v>6203</v>
      </c>
      <c r="H2273" s="429" t="s">
        <v>6204</v>
      </c>
      <c r="I2273" s="429" t="s">
        <v>4858</v>
      </c>
      <c r="J2273" s="450" t="s">
        <v>6205</v>
      </c>
      <c r="K2273" s="477">
        <v>5</v>
      </c>
      <c r="L2273" s="477">
        <v>12</v>
      </c>
      <c r="M2273" s="478">
        <v>120172.22</v>
      </c>
      <c r="N2273" s="477">
        <v>1</v>
      </c>
      <c r="O2273" s="477">
        <v>2</v>
      </c>
      <c r="P2273" s="479">
        <v>12743.461640430911</v>
      </c>
    </row>
    <row r="2274" spans="1:16" ht="33.75" x14ac:dyDescent="0.2">
      <c r="A2274" s="446" t="s">
        <v>5323</v>
      </c>
      <c r="B2274" s="447" t="s">
        <v>3136</v>
      </c>
      <c r="C2274" s="447" t="s">
        <v>111</v>
      </c>
      <c r="D2274" s="474" t="s">
        <v>5982</v>
      </c>
      <c r="E2274" s="475">
        <v>12000</v>
      </c>
      <c r="F2274" s="476" t="s">
        <v>6206</v>
      </c>
      <c r="G2274" s="450" t="s">
        <v>6207</v>
      </c>
      <c r="H2274" s="429" t="s">
        <v>5249</v>
      </c>
      <c r="I2274" s="429" t="s">
        <v>4858</v>
      </c>
      <c r="J2274" s="450" t="s">
        <v>5657</v>
      </c>
      <c r="K2274" s="477">
        <v>5</v>
      </c>
      <c r="L2274" s="477">
        <v>12</v>
      </c>
      <c r="M2274" s="478">
        <v>144200</v>
      </c>
      <c r="N2274" s="477">
        <v>3</v>
      </c>
      <c r="O2274" s="477">
        <v>6</v>
      </c>
      <c r="P2274" s="479">
        <v>72000</v>
      </c>
    </row>
    <row r="2275" spans="1:16" ht="78.75" x14ac:dyDescent="0.2">
      <c r="A2275" s="446" t="s">
        <v>5323</v>
      </c>
      <c r="B2275" s="447" t="s">
        <v>3136</v>
      </c>
      <c r="C2275" s="447" t="s">
        <v>111</v>
      </c>
      <c r="D2275" s="474" t="s">
        <v>6124</v>
      </c>
      <c r="E2275" s="475">
        <v>8000</v>
      </c>
      <c r="F2275" s="476" t="s">
        <v>6208</v>
      </c>
      <c r="G2275" s="474" t="s">
        <v>6209</v>
      </c>
      <c r="H2275" s="429" t="s">
        <v>6210</v>
      </c>
      <c r="I2275" s="429" t="s">
        <v>3191</v>
      </c>
      <c r="J2275" s="450" t="s">
        <v>6210</v>
      </c>
      <c r="K2275" s="477">
        <v>4</v>
      </c>
      <c r="L2275" s="477">
        <v>8</v>
      </c>
      <c r="M2275" s="478">
        <v>54326.81463583927</v>
      </c>
      <c r="N2275" s="477">
        <v>3</v>
      </c>
      <c r="O2275" s="477">
        <v>6</v>
      </c>
      <c r="P2275" s="479">
        <v>48000</v>
      </c>
    </row>
    <row r="2276" spans="1:16" ht="33.75" x14ac:dyDescent="0.2">
      <c r="A2276" s="446" t="s">
        <v>5323</v>
      </c>
      <c r="B2276" s="447" t="s">
        <v>3136</v>
      </c>
      <c r="C2276" s="447" t="s">
        <v>111</v>
      </c>
      <c r="D2276" s="474" t="s">
        <v>5444</v>
      </c>
      <c r="E2276" s="475">
        <v>10000</v>
      </c>
      <c r="F2276" s="476" t="s">
        <v>6211</v>
      </c>
      <c r="G2276" s="450" t="s">
        <v>6212</v>
      </c>
      <c r="H2276" s="429" t="s">
        <v>6003</v>
      </c>
      <c r="I2276" s="429" t="s">
        <v>4858</v>
      </c>
      <c r="J2276" s="450" t="s">
        <v>6213</v>
      </c>
      <c r="K2276" s="477">
        <v>3</v>
      </c>
      <c r="L2276" s="477">
        <v>7</v>
      </c>
      <c r="M2276" s="478">
        <v>56138.291223565706</v>
      </c>
      <c r="N2276" s="477">
        <v>0</v>
      </c>
      <c r="O2276" s="477"/>
      <c r="P2276" s="479">
        <v>0</v>
      </c>
    </row>
    <row r="2277" spans="1:16" ht="33.75" x14ac:dyDescent="0.2">
      <c r="A2277" s="446" t="s">
        <v>5323</v>
      </c>
      <c r="B2277" s="447" t="s">
        <v>3136</v>
      </c>
      <c r="C2277" s="447" t="s">
        <v>111</v>
      </c>
      <c r="D2277" s="474" t="s">
        <v>6214</v>
      </c>
      <c r="E2277" s="475">
        <v>9000</v>
      </c>
      <c r="F2277" s="476" t="s">
        <v>6215</v>
      </c>
      <c r="G2277" s="450" t="s">
        <v>6216</v>
      </c>
      <c r="H2277" s="429" t="s">
        <v>6217</v>
      </c>
      <c r="I2277" s="429" t="s">
        <v>4858</v>
      </c>
      <c r="J2277" s="450" t="s">
        <v>6218</v>
      </c>
      <c r="K2277" s="477">
        <v>4</v>
      </c>
      <c r="L2277" s="477">
        <v>7</v>
      </c>
      <c r="M2277" s="478">
        <v>51879.551643290513</v>
      </c>
      <c r="N2277" s="477">
        <v>0</v>
      </c>
      <c r="O2277" s="477"/>
      <c r="P2277" s="479">
        <v>0</v>
      </c>
    </row>
    <row r="2278" spans="1:16" ht="33.75" x14ac:dyDescent="0.2">
      <c r="A2278" s="446" t="s">
        <v>5323</v>
      </c>
      <c r="B2278" s="447" t="s">
        <v>3136</v>
      </c>
      <c r="C2278" s="447" t="s">
        <v>111</v>
      </c>
      <c r="D2278" s="474" t="s">
        <v>6219</v>
      </c>
      <c r="E2278" s="475">
        <v>9000</v>
      </c>
      <c r="F2278" s="476" t="s">
        <v>6220</v>
      </c>
      <c r="G2278" s="450" t="s">
        <v>6221</v>
      </c>
      <c r="H2278" s="429" t="s">
        <v>6222</v>
      </c>
      <c r="I2278" s="429" t="s">
        <v>4858</v>
      </c>
      <c r="J2278" s="450" t="s">
        <v>6223</v>
      </c>
      <c r="K2278" s="477">
        <v>5</v>
      </c>
      <c r="L2278" s="477">
        <v>10</v>
      </c>
      <c r="M2278" s="478">
        <v>80799.617532533273</v>
      </c>
      <c r="N2278" s="477">
        <v>0</v>
      </c>
      <c r="O2278" s="477"/>
      <c r="P2278" s="479">
        <v>0</v>
      </c>
    </row>
    <row r="2279" spans="1:16" ht="33.75" x14ac:dyDescent="0.2">
      <c r="A2279" s="446" t="s">
        <v>5323</v>
      </c>
      <c r="B2279" s="447" t="s">
        <v>3136</v>
      </c>
      <c r="C2279" s="447" t="s">
        <v>111</v>
      </c>
      <c r="D2279" s="474" t="s">
        <v>6224</v>
      </c>
      <c r="E2279" s="475">
        <v>10000</v>
      </c>
      <c r="F2279" s="476" t="s">
        <v>6225</v>
      </c>
      <c r="G2279" s="450" t="s">
        <v>6226</v>
      </c>
      <c r="H2279" s="429" t="s">
        <v>2622</v>
      </c>
      <c r="I2279" s="429" t="s">
        <v>4858</v>
      </c>
      <c r="J2279" s="450" t="s">
        <v>5567</v>
      </c>
      <c r="K2279" s="477">
        <v>2</v>
      </c>
      <c r="L2279" s="477">
        <v>6</v>
      </c>
      <c r="M2279" s="478">
        <v>44083.039590872206</v>
      </c>
      <c r="N2279" s="477">
        <v>0</v>
      </c>
      <c r="O2279" s="477"/>
      <c r="P2279" s="479">
        <v>0</v>
      </c>
    </row>
    <row r="2280" spans="1:16" ht="22.5" x14ac:dyDescent="0.2">
      <c r="A2280" s="446" t="s">
        <v>5323</v>
      </c>
      <c r="B2280" s="447" t="s">
        <v>3136</v>
      </c>
      <c r="C2280" s="447" t="s">
        <v>111</v>
      </c>
      <c r="D2280" s="474" t="s">
        <v>6093</v>
      </c>
      <c r="E2280" s="475">
        <v>3000</v>
      </c>
      <c r="F2280" s="476" t="s">
        <v>6227</v>
      </c>
      <c r="G2280" s="450" t="s">
        <v>6228</v>
      </c>
      <c r="H2280" s="429" t="s">
        <v>726</v>
      </c>
      <c r="I2280" s="429" t="s">
        <v>726</v>
      </c>
      <c r="J2280" s="450" t="s">
        <v>6229</v>
      </c>
      <c r="K2280" s="477">
        <v>5</v>
      </c>
      <c r="L2280" s="477">
        <v>12</v>
      </c>
      <c r="M2280" s="478">
        <v>36600</v>
      </c>
      <c r="N2280" s="477">
        <v>3</v>
      </c>
      <c r="O2280" s="477">
        <v>6</v>
      </c>
      <c r="P2280" s="479">
        <v>18000</v>
      </c>
    </row>
    <row r="2281" spans="1:16" ht="56.25" x14ac:dyDescent="0.2">
      <c r="A2281" s="446" t="s">
        <v>5323</v>
      </c>
      <c r="B2281" s="447" t="s">
        <v>3136</v>
      </c>
      <c r="C2281" s="447" t="s">
        <v>111</v>
      </c>
      <c r="D2281" s="474" t="s">
        <v>6230</v>
      </c>
      <c r="E2281" s="475">
        <v>10000</v>
      </c>
      <c r="F2281" s="476" t="s">
        <v>6231</v>
      </c>
      <c r="G2281" s="450" t="s">
        <v>6232</v>
      </c>
      <c r="H2281" s="429" t="s">
        <v>6233</v>
      </c>
      <c r="I2281" s="429" t="s">
        <v>3191</v>
      </c>
      <c r="J2281" s="450" t="s">
        <v>5523</v>
      </c>
      <c r="K2281" s="477">
        <v>3</v>
      </c>
      <c r="L2281" s="477">
        <v>5</v>
      </c>
      <c r="M2281" s="478">
        <v>42260.356846117167</v>
      </c>
      <c r="N2281" s="477">
        <v>0</v>
      </c>
      <c r="O2281" s="477"/>
      <c r="P2281" s="479">
        <v>0</v>
      </c>
    </row>
    <row r="2282" spans="1:16" ht="45" x14ac:dyDescent="0.2">
      <c r="A2282" s="446" t="s">
        <v>5323</v>
      </c>
      <c r="B2282" s="447" t="s">
        <v>3136</v>
      </c>
      <c r="C2282" s="447" t="s">
        <v>111</v>
      </c>
      <c r="D2282" s="474" t="s">
        <v>6234</v>
      </c>
      <c r="E2282" s="475">
        <v>11000</v>
      </c>
      <c r="F2282" s="476" t="s">
        <v>6235</v>
      </c>
      <c r="G2282" s="450" t="s">
        <v>6236</v>
      </c>
      <c r="H2282" s="429" t="s">
        <v>703</v>
      </c>
      <c r="I2282" s="429" t="s">
        <v>4858</v>
      </c>
      <c r="J2282" s="450" t="s">
        <v>6237</v>
      </c>
      <c r="K2282" s="477">
        <v>5</v>
      </c>
      <c r="L2282" s="477">
        <v>12</v>
      </c>
      <c r="M2282" s="478">
        <v>132509.85999999999</v>
      </c>
      <c r="N2282" s="477">
        <v>3</v>
      </c>
      <c r="O2282" s="477">
        <v>6</v>
      </c>
      <c r="P2282" s="479">
        <v>65949.02</v>
      </c>
    </row>
    <row r="2283" spans="1:16" ht="22.5" x14ac:dyDescent="0.2">
      <c r="A2283" s="446" t="s">
        <v>5323</v>
      </c>
      <c r="B2283" s="447" t="s">
        <v>3136</v>
      </c>
      <c r="C2283" s="447" t="s">
        <v>111</v>
      </c>
      <c r="D2283" s="474" t="s">
        <v>6238</v>
      </c>
      <c r="E2283" s="475">
        <v>10000</v>
      </c>
      <c r="F2283" s="476" t="s">
        <v>6239</v>
      </c>
      <c r="G2283" s="450" t="s">
        <v>6240</v>
      </c>
      <c r="H2283" s="429" t="s">
        <v>5790</v>
      </c>
      <c r="I2283" s="429" t="s">
        <v>3191</v>
      </c>
      <c r="J2283" s="450" t="s">
        <v>6241</v>
      </c>
      <c r="K2283" s="477">
        <v>5</v>
      </c>
      <c r="L2283" s="477">
        <v>12</v>
      </c>
      <c r="M2283" s="478">
        <v>117692.36</v>
      </c>
      <c r="N2283" s="477">
        <v>3</v>
      </c>
      <c r="O2283" s="477">
        <v>6</v>
      </c>
      <c r="P2283" s="479">
        <v>58966.44</v>
      </c>
    </row>
    <row r="2284" spans="1:16" ht="45" x14ac:dyDescent="0.2">
      <c r="A2284" s="446" t="s">
        <v>5323</v>
      </c>
      <c r="B2284" s="447" t="s">
        <v>3136</v>
      </c>
      <c r="C2284" s="447" t="s">
        <v>111</v>
      </c>
      <c r="D2284" s="474" t="s">
        <v>6242</v>
      </c>
      <c r="E2284" s="475">
        <v>9000</v>
      </c>
      <c r="F2284" s="476" t="s">
        <v>6243</v>
      </c>
      <c r="G2284" s="450" t="s">
        <v>6244</v>
      </c>
      <c r="H2284" s="429" t="s">
        <v>6139</v>
      </c>
      <c r="I2284" s="429" t="s">
        <v>4858</v>
      </c>
      <c r="J2284" s="450" t="s">
        <v>5567</v>
      </c>
      <c r="K2284" s="477">
        <v>5</v>
      </c>
      <c r="L2284" s="477">
        <v>12</v>
      </c>
      <c r="M2284" s="478">
        <v>108514.99</v>
      </c>
      <c r="N2284" s="477">
        <v>1</v>
      </c>
      <c r="O2284" s="477">
        <v>1</v>
      </c>
      <c r="P2284" s="479">
        <v>5672.5258139355128</v>
      </c>
    </row>
    <row r="2285" spans="1:16" ht="33.75" x14ac:dyDescent="0.2">
      <c r="A2285" s="446" t="s">
        <v>5323</v>
      </c>
      <c r="B2285" s="447" t="s">
        <v>3136</v>
      </c>
      <c r="C2285" s="447" t="s">
        <v>111</v>
      </c>
      <c r="D2285" s="474" t="s">
        <v>6245</v>
      </c>
      <c r="E2285" s="475">
        <v>10000</v>
      </c>
      <c r="F2285" s="476" t="s">
        <v>6246</v>
      </c>
      <c r="G2285" s="474" t="s">
        <v>6247</v>
      </c>
      <c r="H2285" s="429" t="s">
        <v>6248</v>
      </c>
      <c r="I2285" s="429" t="s">
        <v>4858</v>
      </c>
      <c r="J2285" s="450" t="s">
        <v>6218</v>
      </c>
      <c r="K2285" s="477">
        <v>5</v>
      </c>
      <c r="L2285" s="477">
        <v>10</v>
      </c>
      <c r="M2285" s="478">
        <v>79609.382818435304</v>
      </c>
      <c r="N2285" s="477">
        <v>0</v>
      </c>
      <c r="O2285" s="477"/>
      <c r="P2285" s="479">
        <v>0</v>
      </c>
    </row>
    <row r="2286" spans="1:16" ht="22.5" x14ac:dyDescent="0.2">
      <c r="A2286" s="446" t="s">
        <v>5323</v>
      </c>
      <c r="B2286" s="447" t="s">
        <v>3136</v>
      </c>
      <c r="C2286" s="447" t="s">
        <v>111</v>
      </c>
      <c r="D2286" s="474" t="s">
        <v>6249</v>
      </c>
      <c r="E2286" s="475">
        <v>7000</v>
      </c>
      <c r="F2286" s="476" t="s">
        <v>6250</v>
      </c>
      <c r="G2286" s="450" t="s">
        <v>6251</v>
      </c>
      <c r="H2286" s="429" t="s">
        <v>6252</v>
      </c>
      <c r="I2286" s="429" t="s">
        <v>4858</v>
      </c>
      <c r="J2286" s="450" t="s">
        <v>6205</v>
      </c>
      <c r="K2286" s="477">
        <v>5</v>
      </c>
      <c r="L2286" s="477">
        <v>10</v>
      </c>
      <c r="M2286" s="478">
        <v>58739.75406655384</v>
      </c>
      <c r="N2286" s="477">
        <v>0</v>
      </c>
      <c r="O2286" s="477"/>
      <c r="P2286" s="479">
        <v>0</v>
      </c>
    </row>
    <row r="2287" spans="1:16" ht="56.25" x14ac:dyDescent="0.2">
      <c r="A2287" s="446" t="s">
        <v>5323</v>
      </c>
      <c r="B2287" s="447" t="s">
        <v>3136</v>
      </c>
      <c r="C2287" s="447" t="s">
        <v>111</v>
      </c>
      <c r="D2287" s="474" t="s">
        <v>6253</v>
      </c>
      <c r="E2287" s="475">
        <v>10000</v>
      </c>
      <c r="F2287" s="476" t="s">
        <v>6254</v>
      </c>
      <c r="G2287" s="450" t="s">
        <v>6255</v>
      </c>
      <c r="H2287" s="429" t="s">
        <v>6256</v>
      </c>
      <c r="I2287" s="429" t="s">
        <v>5404</v>
      </c>
      <c r="J2287" s="450" t="s">
        <v>6257</v>
      </c>
      <c r="K2287" s="477">
        <v>5</v>
      </c>
      <c r="L2287" s="477">
        <v>12</v>
      </c>
      <c r="M2287" s="478">
        <v>124620.88</v>
      </c>
      <c r="N2287" s="477">
        <v>0</v>
      </c>
      <c r="O2287" s="477"/>
      <c r="P2287" s="479">
        <v>0</v>
      </c>
    </row>
    <row r="2288" spans="1:16" ht="45" x14ac:dyDescent="0.2">
      <c r="A2288" s="446" t="s">
        <v>5323</v>
      </c>
      <c r="B2288" s="447" t="s">
        <v>3136</v>
      </c>
      <c r="C2288" s="447" t="s">
        <v>111</v>
      </c>
      <c r="D2288" s="474" t="s">
        <v>6258</v>
      </c>
      <c r="E2288" s="475">
        <v>13000</v>
      </c>
      <c r="F2288" s="476" t="s">
        <v>6259</v>
      </c>
      <c r="G2288" s="450" t="s">
        <v>6260</v>
      </c>
      <c r="H2288" s="429" t="s">
        <v>1078</v>
      </c>
      <c r="I2288" s="429" t="s">
        <v>4858</v>
      </c>
      <c r="J2288" s="450" t="s">
        <v>5648</v>
      </c>
      <c r="K2288" s="477">
        <v>5</v>
      </c>
      <c r="L2288" s="477">
        <v>12</v>
      </c>
      <c r="M2288" s="478">
        <v>155235.9</v>
      </c>
      <c r="N2288" s="477">
        <v>3</v>
      </c>
      <c r="O2288" s="477">
        <v>6</v>
      </c>
      <c r="P2288" s="479">
        <v>77709.25</v>
      </c>
    </row>
    <row r="2289" spans="1:16" ht="33.75" x14ac:dyDescent="0.2">
      <c r="A2289" s="446" t="s">
        <v>5323</v>
      </c>
      <c r="B2289" s="447" t="s">
        <v>3136</v>
      </c>
      <c r="C2289" s="447" t="s">
        <v>111</v>
      </c>
      <c r="D2289" s="474" t="s">
        <v>6261</v>
      </c>
      <c r="E2289" s="475">
        <v>11000</v>
      </c>
      <c r="F2289" s="476" t="s">
        <v>6262</v>
      </c>
      <c r="G2289" s="450" t="s">
        <v>6263</v>
      </c>
      <c r="H2289" s="429" t="s">
        <v>3538</v>
      </c>
      <c r="I2289" s="429" t="s">
        <v>4858</v>
      </c>
      <c r="J2289" s="450" t="s">
        <v>6264</v>
      </c>
      <c r="K2289" s="477">
        <v>5</v>
      </c>
      <c r="L2289" s="477">
        <v>12</v>
      </c>
      <c r="M2289" s="478">
        <v>131386.19</v>
      </c>
      <c r="N2289" s="477">
        <v>3</v>
      </c>
      <c r="O2289" s="477">
        <v>6</v>
      </c>
      <c r="P2289" s="479">
        <v>65833.56</v>
      </c>
    </row>
    <row r="2290" spans="1:16" ht="33.75" x14ac:dyDescent="0.2">
      <c r="A2290" s="446" t="s">
        <v>5323</v>
      </c>
      <c r="B2290" s="447" t="s">
        <v>3136</v>
      </c>
      <c r="C2290" s="447" t="s">
        <v>111</v>
      </c>
      <c r="D2290" s="474" t="s">
        <v>5411</v>
      </c>
      <c r="E2290" s="475">
        <v>15000</v>
      </c>
      <c r="F2290" s="476" t="s">
        <v>6265</v>
      </c>
      <c r="G2290" s="450" t="s">
        <v>6266</v>
      </c>
      <c r="H2290" s="429" t="s">
        <v>5012</v>
      </c>
      <c r="I2290" s="429" t="s">
        <v>4858</v>
      </c>
      <c r="J2290" s="450" t="s">
        <v>5502</v>
      </c>
      <c r="K2290" s="477">
        <v>5</v>
      </c>
      <c r="L2290" s="477">
        <v>10</v>
      </c>
      <c r="M2290" s="478">
        <v>129543.20133172417</v>
      </c>
      <c r="N2290" s="477">
        <v>0</v>
      </c>
      <c r="O2290" s="477"/>
      <c r="P2290" s="479">
        <v>0</v>
      </c>
    </row>
    <row r="2291" spans="1:16" ht="33.75" x14ac:dyDescent="0.2">
      <c r="A2291" s="446" t="s">
        <v>5323</v>
      </c>
      <c r="B2291" s="447" t="s">
        <v>3136</v>
      </c>
      <c r="C2291" s="447" t="s">
        <v>111</v>
      </c>
      <c r="D2291" s="474" t="s">
        <v>6267</v>
      </c>
      <c r="E2291" s="475">
        <v>9000</v>
      </c>
      <c r="F2291" s="476" t="s">
        <v>6268</v>
      </c>
      <c r="G2291" s="450" t="s">
        <v>6269</v>
      </c>
      <c r="H2291" s="429" t="s">
        <v>6270</v>
      </c>
      <c r="I2291" s="429" t="s">
        <v>4858</v>
      </c>
      <c r="J2291" s="450" t="s">
        <v>6271</v>
      </c>
      <c r="K2291" s="477">
        <v>5</v>
      </c>
      <c r="L2291" s="477">
        <v>11</v>
      </c>
      <c r="M2291" s="478">
        <v>86576.039386629011</v>
      </c>
      <c r="N2291" s="477">
        <v>3</v>
      </c>
      <c r="O2291" s="477">
        <v>6</v>
      </c>
      <c r="P2291" s="479">
        <v>54000</v>
      </c>
    </row>
    <row r="2292" spans="1:16" ht="45" x14ac:dyDescent="0.2">
      <c r="A2292" s="446" t="s">
        <v>5323</v>
      </c>
      <c r="B2292" s="447" t="s">
        <v>3136</v>
      </c>
      <c r="C2292" s="447" t="s">
        <v>111</v>
      </c>
      <c r="D2292" s="474" t="s">
        <v>6272</v>
      </c>
      <c r="E2292" s="475">
        <v>12000</v>
      </c>
      <c r="F2292" s="476" t="s">
        <v>6273</v>
      </c>
      <c r="G2292" s="474" t="s">
        <v>6274</v>
      </c>
      <c r="H2292" s="429" t="s">
        <v>6275</v>
      </c>
      <c r="I2292" s="429" t="s">
        <v>4858</v>
      </c>
      <c r="J2292" s="450" t="s">
        <v>6276</v>
      </c>
      <c r="K2292" s="477">
        <v>5</v>
      </c>
      <c r="L2292" s="477">
        <v>12</v>
      </c>
      <c r="M2292" s="478">
        <v>144556.66</v>
      </c>
      <c r="N2292" s="477">
        <v>3</v>
      </c>
      <c r="O2292" s="477">
        <v>6</v>
      </c>
      <c r="P2292" s="479">
        <v>72000</v>
      </c>
    </row>
    <row r="2293" spans="1:16" ht="33.75" x14ac:dyDescent="0.2">
      <c r="A2293" s="446" t="s">
        <v>5323</v>
      </c>
      <c r="B2293" s="447" t="s">
        <v>3136</v>
      </c>
      <c r="C2293" s="447" t="s">
        <v>111</v>
      </c>
      <c r="D2293" s="474" t="s">
        <v>6277</v>
      </c>
      <c r="E2293" s="475">
        <v>10500</v>
      </c>
      <c r="F2293" s="476" t="s">
        <v>6278</v>
      </c>
      <c r="G2293" s="450" t="s">
        <v>6279</v>
      </c>
      <c r="H2293" s="429" t="s">
        <v>3538</v>
      </c>
      <c r="I2293" s="429" t="s">
        <v>4858</v>
      </c>
      <c r="J2293" s="450" t="s">
        <v>6264</v>
      </c>
      <c r="K2293" s="477">
        <v>5</v>
      </c>
      <c r="L2293" s="477">
        <v>12</v>
      </c>
      <c r="M2293" s="478">
        <v>116935.63</v>
      </c>
      <c r="N2293" s="477">
        <v>1</v>
      </c>
      <c r="O2293" s="477">
        <v>1</v>
      </c>
      <c r="P2293" s="479">
        <v>8842.1534670666479</v>
      </c>
    </row>
    <row r="2294" spans="1:16" ht="45" x14ac:dyDescent="0.2">
      <c r="A2294" s="446" t="s">
        <v>5323</v>
      </c>
      <c r="B2294" s="447" t="s">
        <v>3136</v>
      </c>
      <c r="C2294" s="447" t="s">
        <v>111</v>
      </c>
      <c r="D2294" s="474" t="s">
        <v>6280</v>
      </c>
      <c r="E2294" s="475">
        <v>7000</v>
      </c>
      <c r="F2294" s="476" t="s">
        <v>6281</v>
      </c>
      <c r="G2294" s="450" t="s">
        <v>6282</v>
      </c>
      <c r="H2294" s="429" t="s">
        <v>6283</v>
      </c>
      <c r="I2294" s="429" t="s">
        <v>3191</v>
      </c>
      <c r="J2294" s="450" t="s">
        <v>6284</v>
      </c>
      <c r="K2294" s="477">
        <v>5</v>
      </c>
      <c r="L2294" s="477">
        <v>12</v>
      </c>
      <c r="M2294" s="478">
        <v>84399.56</v>
      </c>
      <c r="N2294" s="477">
        <v>0</v>
      </c>
      <c r="O2294" s="477"/>
      <c r="P2294" s="479">
        <v>0</v>
      </c>
    </row>
    <row r="2295" spans="1:16" ht="33.75" x14ac:dyDescent="0.2">
      <c r="A2295" s="446" t="s">
        <v>5323</v>
      </c>
      <c r="B2295" s="447" t="s">
        <v>3136</v>
      </c>
      <c r="C2295" s="447" t="s">
        <v>111</v>
      </c>
      <c r="D2295" s="474" t="s">
        <v>5982</v>
      </c>
      <c r="E2295" s="475">
        <v>12000</v>
      </c>
      <c r="F2295" s="476" t="s">
        <v>6285</v>
      </c>
      <c r="G2295" s="450" t="s">
        <v>6286</v>
      </c>
      <c r="H2295" s="429" t="s">
        <v>3134</v>
      </c>
      <c r="I2295" s="429" t="s">
        <v>4858</v>
      </c>
      <c r="J2295" s="450" t="s">
        <v>5396</v>
      </c>
      <c r="K2295" s="477">
        <v>5</v>
      </c>
      <c r="L2295" s="477">
        <v>12</v>
      </c>
      <c r="M2295" s="478">
        <v>144600</v>
      </c>
      <c r="N2295" s="477">
        <v>3</v>
      </c>
      <c r="O2295" s="477">
        <v>6</v>
      </c>
      <c r="P2295" s="479">
        <v>71750</v>
      </c>
    </row>
    <row r="2296" spans="1:16" ht="33.75" x14ac:dyDescent="0.2">
      <c r="A2296" s="446" t="s">
        <v>5323</v>
      </c>
      <c r="B2296" s="447" t="s">
        <v>3136</v>
      </c>
      <c r="C2296" s="447" t="s">
        <v>111</v>
      </c>
      <c r="D2296" s="474" t="s">
        <v>6287</v>
      </c>
      <c r="E2296" s="475">
        <v>6000</v>
      </c>
      <c r="F2296" s="476" t="s">
        <v>6288</v>
      </c>
      <c r="G2296" s="450" t="s">
        <v>6289</v>
      </c>
      <c r="H2296" s="429" t="s">
        <v>721</v>
      </c>
      <c r="I2296" s="429" t="s">
        <v>4858</v>
      </c>
      <c r="J2296" s="450" t="s">
        <v>5644</v>
      </c>
      <c r="K2296" s="477">
        <v>5</v>
      </c>
      <c r="L2296" s="477">
        <v>12</v>
      </c>
      <c r="M2296" s="478">
        <v>74332.13</v>
      </c>
      <c r="N2296" s="477">
        <v>0</v>
      </c>
      <c r="O2296" s="477"/>
      <c r="P2296" s="479">
        <v>0</v>
      </c>
    </row>
    <row r="2297" spans="1:16" ht="56.25" x14ac:dyDescent="0.2">
      <c r="A2297" s="446" t="s">
        <v>5323</v>
      </c>
      <c r="B2297" s="447" t="s">
        <v>3136</v>
      </c>
      <c r="C2297" s="447" t="s">
        <v>111</v>
      </c>
      <c r="D2297" s="474" t="s">
        <v>6290</v>
      </c>
      <c r="E2297" s="475">
        <v>10000</v>
      </c>
      <c r="F2297" s="476" t="s">
        <v>6291</v>
      </c>
      <c r="G2297" s="474" t="s">
        <v>6292</v>
      </c>
      <c r="H2297" s="429" t="s">
        <v>6293</v>
      </c>
      <c r="I2297" s="429" t="s">
        <v>3326</v>
      </c>
      <c r="J2297" s="450" t="s">
        <v>6294</v>
      </c>
      <c r="K2297" s="477">
        <v>5</v>
      </c>
      <c r="L2297" s="477">
        <v>10</v>
      </c>
      <c r="M2297" s="478">
        <v>88289.772899512463</v>
      </c>
      <c r="N2297" s="477">
        <v>0</v>
      </c>
      <c r="O2297" s="477"/>
      <c r="P2297" s="479">
        <v>0</v>
      </c>
    </row>
    <row r="2298" spans="1:16" ht="56.25" x14ac:dyDescent="0.2">
      <c r="A2298" s="446" t="s">
        <v>5323</v>
      </c>
      <c r="B2298" s="447" t="s">
        <v>3136</v>
      </c>
      <c r="C2298" s="447" t="s">
        <v>111</v>
      </c>
      <c r="D2298" s="474" t="s">
        <v>5459</v>
      </c>
      <c r="E2298" s="475">
        <v>8000</v>
      </c>
      <c r="F2298" s="476" t="s">
        <v>6295</v>
      </c>
      <c r="G2298" s="474" t="s">
        <v>6296</v>
      </c>
      <c r="H2298" s="429" t="s">
        <v>5371</v>
      </c>
      <c r="I2298" s="429" t="s">
        <v>3191</v>
      </c>
      <c r="J2298" s="450" t="s">
        <v>5372</v>
      </c>
      <c r="K2298" s="477">
        <v>5</v>
      </c>
      <c r="L2298" s="477">
        <v>10</v>
      </c>
      <c r="M2298" s="478">
        <v>71270.280639974095</v>
      </c>
      <c r="N2298" s="477">
        <v>0</v>
      </c>
      <c r="O2298" s="477"/>
      <c r="P2298" s="479">
        <v>0</v>
      </c>
    </row>
    <row r="2299" spans="1:16" ht="33.75" x14ac:dyDescent="0.2">
      <c r="A2299" s="446" t="s">
        <v>5323</v>
      </c>
      <c r="B2299" s="447" t="s">
        <v>3136</v>
      </c>
      <c r="C2299" s="447" t="s">
        <v>111</v>
      </c>
      <c r="D2299" s="474" t="s">
        <v>6035</v>
      </c>
      <c r="E2299" s="475">
        <v>13500</v>
      </c>
      <c r="F2299" s="476" t="s">
        <v>6297</v>
      </c>
      <c r="G2299" s="450" t="s">
        <v>6298</v>
      </c>
      <c r="H2299" s="429" t="s">
        <v>2042</v>
      </c>
      <c r="I2299" s="429" t="s">
        <v>5404</v>
      </c>
      <c r="J2299" s="450" t="s">
        <v>6038</v>
      </c>
      <c r="K2299" s="477">
        <v>5</v>
      </c>
      <c r="L2299" s="477">
        <v>12</v>
      </c>
      <c r="M2299" s="478">
        <v>162600</v>
      </c>
      <c r="N2299" s="477">
        <v>3</v>
      </c>
      <c r="O2299" s="477">
        <v>6</v>
      </c>
      <c r="P2299" s="479">
        <v>81000</v>
      </c>
    </row>
    <row r="2300" spans="1:16" ht="45" x14ac:dyDescent="0.2">
      <c r="A2300" s="446" t="s">
        <v>5323</v>
      </c>
      <c r="B2300" s="447" t="s">
        <v>3136</v>
      </c>
      <c r="C2300" s="447" t="s">
        <v>111</v>
      </c>
      <c r="D2300" s="474" t="s">
        <v>6299</v>
      </c>
      <c r="E2300" s="475">
        <v>10000</v>
      </c>
      <c r="F2300" s="476" t="s">
        <v>6300</v>
      </c>
      <c r="G2300" s="450" t="s">
        <v>6301</v>
      </c>
      <c r="H2300" s="429" t="s">
        <v>6302</v>
      </c>
      <c r="I2300" s="429" t="s">
        <v>4858</v>
      </c>
      <c r="J2300" s="450" t="s">
        <v>6303</v>
      </c>
      <c r="K2300" s="477">
        <v>5</v>
      </c>
      <c r="L2300" s="477">
        <v>9</v>
      </c>
      <c r="M2300" s="478">
        <v>75472.00704895868</v>
      </c>
      <c r="N2300" s="477">
        <v>0</v>
      </c>
      <c r="O2300" s="477"/>
      <c r="P2300" s="479">
        <v>0</v>
      </c>
    </row>
    <row r="2301" spans="1:16" ht="45" x14ac:dyDescent="0.2">
      <c r="A2301" s="446" t="s">
        <v>5323</v>
      </c>
      <c r="B2301" s="447" t="s">
        <v>3136</v>
      </c>
      <c r="C2301" s="447" t="s">
        <v>111</v>
      </c>
      <c r="D2301" s="474" t="s">
        <v>6304</v>
      </c>
      <c r="E2301" s="475">
        <v>10000</v>
      </c>
      <c r="F2301" s="476" t="s">
        <v>6305</v>
      </c>
      <c r="G2301" s="450" t="s">
        <v>6306</v>
      </c>
      <c r="H2301" s="429" t="s">
        <v>6307</v>
      </c>
      <c r="I2301" s="429" t="s">
        <v>3191</v>
      </c>
      <c r="J2301" s="450" t="s">
        <v>6308</v>
      </c>
      <c r="K2301" s="477">
        <v>5</v>
      </c>
      <c r="L2301" s="477">
        <v>12</v>
      </c>
      <c r="M2301" s="478">
        <v>120600</v>
      </c>
      <c r="N2301" s="477">
        <v>3</v>
      </c>
      <c r="O2301" s="477">
        <v>6</v>
      </c>
      <c r="P2301" s="479">
        <v>59986.89</v>
      </c>
    </row>
    <row r="2302" spans="1:16" ht="33.75" x14ac:dyDescent="0.2">
      <c r="A2302" s="446" t="s">
        <v>5323</v>
      </c>
      <c r="B2302" s="447" t="s">
        <v>3136</v>
      </c>
      <c r="C2302" s="447" t="s">
        <v>111</v>
      </c>
      <c r="D2302" s="474" t="s">
        <v>6249</v>
      </c>
      <c r="E2302" s="475">
        <v>7000</v>
      </c>
      <c r="F2302" s="476" t="s">
        <v>6309</v>
      </c>
      <c r="G2302" s="450" t="s">
        <v>6310</v>
      </c>
      <c r="H2302" s="429" t="s">
        <v>6311</v>
      </c>
      <c r="I2302" s="429" t="s">
        <v>4858</v>
      </c>
      <c r="J2302" s="450" t="s">
        <v>5606</v>
      </c>
      <c r="K2302" s="477">
        <v>5</v>
      </c>
      <c r="L2302" s="477">
        <v>10</v>
      </c>
      <c r="M2302" s="478">
        <v>57527.289605735816</v>
      </c>
      <c r="N2302" s="477">
        <v>0</v>
      </c>
      <c r="O2302" s="477"/>
      <c r="P2302" s="479">
        <v>0</v>
      </c>
    </row>
    <row r="2303" spans="1:16" ht="45" x14ac:dyDescent="0.2">
      <c r="A2303" s="446" t="s">
        <v>5323</v>
      </c>
      <c r="B2303" s="447" t="s">
        <v>3136</v>
      </c>
      <c r="C2303" s="447" t="s">
        <v>111</v>
      </c>
      <c r="D2303" s="474" t="s">
        <v>5425</v>
      </c>
      <c r="E2303" s="475">
        <v>12000</v>
      </c>
      <c r="F2303" s="476" t="s">
        <v>6312</v>
      </c>
      <c r="G2303" s="474" t="s">
        <v>6313</v>
      </c>
      <c r="H2303" s="429" t="s">
        <v>5428</v>
      </c>
      <c r="I2303" s="429" t="s">
        <v>4858</v>
      </c>
      <c r="J2303" s="450" t="s">
        <v>5396</v>
      </c>
      <c r="K2303" s="477">
        <v>5</v>
      </c>
      <c r="L2303" s="477">
        <v>12</v>
      </c>
      <c r="M2303" s="478">
        <v>144600</v>
      </c>
      <c r="N2303" s="477">
        <v>3</v>
      </c>
      <c r="O2303" s="477">
        <v>6</v>
      </c>
      <c r="P2303" s="479">
        <v>72000</v>
      </c>
    </row>
    <row r="2304" spans="1:16" ht="56.25" x14ac:dyDescent="0.2">
      <c r="A2304" s="446" t="s">
        <v>5323</v>
      </c>
      <c r="B2304" s="447" t="s">
        <v>3136</v>
      </c>
      <c r="C2304" s="447" t="s">
        <v>111</v>
      </c>
      <c r="D2304" s="474" t="s">
        <v>5713</v>
      </c>
      <c r="E2304" s="475">
        <v>10000</v>
      </c>
      <c r="F2304" s="476" t="s">
        <v>6314</v>
      </c>
      <c r="G2304" s="450" t="s">
        <v>6315</v>
      </c>
      <c r="H2304" s="429" t="s">
        <v>3134</v>
      </c>
      <c r="I2304" s="429" t="s">
        <v>4858</v>
      </c>
      <c r="J2304" s="450" t="s">
        <v>5657</v>
      </c>
      <c r="K2304" s="477">
        <v>5</v>
      </c>
      <c r="L2304" s="477">
        <v>11</v>
      </c>
      <c r="M2304" s="478">
        <v>95742.823628634331</v>
      </c>
      <c r="N2304" s="477">
        <v>0</v>
      </c>
      <c r="O2304" s="477"/>
      <c r="P2304" s="479">
        <v>0</v>
      </c>
    </row>
    <row r="2305" spans="1:16" ht="22.5" x14ac:dyDescent="0.2">
      <c r="A2305" s="446" t="s">
        <v>5323</v>
      </c>
      <c r="B2305" s="447" t="s">
        <v>3136</v>
      </c>
      <c r="C2305" s="447" t="s">
        <v>111</v>
      </c>
      <c r="D2305" s="474" t="s">
        <v>6316</v>
      </c>
      <c r="E2305" s="475">
        <v>11000</v>
      </c>
      <c r="F2305" s="476" t="s">
        <v>6317</v>
      </c>
      <c r="G2305" s="450" t="s">
        <v>6318</v>
      </c>
      <c r="H2305" s="429" t="s">
        <v>857</v>
      </c>
      <c r="I2305" s="429" t="s">
        <v>5404</v>
      </c>
      <c r="J2305" s="450" t="s">
        <v>6319</v>
      </c>
      <c r="K2305" s="477">
        <v>3</v>
      </c>
      <c r="L2305" s="477">
        <v>4</v>
      </c>
      <c r="M2305" s="478">
        <v>37335.176935742056</v>
      </c>
      <c r="N2305" s="477">
        <v>0</v>
      </c>
      <c r="O2305" s="477"/>
      <c r="P2305" s="479">
        <v>0</v>
      </c>
    </row>
    <row r="2306" spans="1:16" ht="56.25" x14ac:dyDescent="0.2">
      <c r="A2306" s="446" t="s">
        <v>5323</v>
      </c>
      <c r="B2306" s="447" t="s">
        <v>3136</v>
      </c>
      <c r="C2306" s="447" t="s">
        <v>111</v>
      </c>
      <c r="D2306" s="474" t="s">
        <v>6320</v>
      </c>
      <c r="E2306" s="475">
        <v>13000</v>
      </c>
      <c r="F2306" s="476" t="s">
        <v>6321</v>
      </c>
      <c r="G2306" s="450" t="s">
        <v>6322</v>
      </c>
      <c r="H2306" s="429" t="s">
        <v>5414</v>
      </c>
      <c r="I2306" s="429" t="s">
        <v>4858</v>
      </c>
      <c r="J2306" s="450" t="s">
        <v>5415</v>
      </c>
      <c r="K2306" s="477">
        <v>5</v>
      </c>
      <c r="L2306" s="477">
        <v>10</v>
      </c>
      <c r="M2306" s="478">
        <v>114597.22195083481</v>
      </c>
      <c r="N2306" s="477">
        <v>0</v>
      </c>
      <c r="O2306" s="477"/>
      <c r="P2306" s="479">
        <v>0</v>
      </c>
    </row>
    <row r="2307" spans="1:16" ht="22.5" x14ac:dyDescent="0.2">
      <c r="A2307" s="446" t="s">
        <v>5323</v>
      </c>
      <c r="B2307" s="447" t="s">
        <v>3136</v>
      </c>
      <c r="C2307" s="447" t="s">
        <v>111</v>
      </c>
      <c r="D2307" s="474" t="s">
        <v>6323</v>
      </c>
      <c r="E2307" s="475">
        <v>10000</v>
      </c>
      <c r="F2307" s="476" t="s">
        <v>6324</v>
      </c>
      <c r="G2307" s="450" t="s">
        <v>6325</v>
      </c>
      <c r="H2307" s="429" t="s">
        <v>5428</v>
      </c>
      <c r="I2307" s="429" t="s">
        <v>5404</v>
      </c>
      <c r="J2307" s="450" t="s">
        <v>6326</v>
      </c>
      <c r="K2307" s="477">
        <v>5</v>
      </c>
      <c r="L2307" s="477">
        <v>12</v>
      </c>
      <c r="M2307" s="478">
        <v>120488.89</v>
      </c>
      <c r="N2307" s="477">
        <v>3</v>
      </c>
      <c r="O2307" s="477">
        <v>6</v>
      </c>
      <c r="P2307" s="479">
        <v>59955.020000000004</v>
      </c>
    </row>
    <row r="2308" spans="1:16" ht="33.75" x14ac:dyDescent="0.2">
      <c r="A2308" s="446" t="s">
        <v>5323</v>
      </c>
      <c r="B2308" s="447" t="s">
        <v>3136</v>
      </c>
      <c r="C2308" s="447" t="s">
        <v>111</v>
      </c>
      <c r="D2308" s="474" t="s">
        <v>6327</v>
      </c>
      <c r="E2308" s="475">
        <v>10000</v>
      </c>
      <c r="F2308" s="476" t="s">
        <v>6328</v>
      </c>
      <c r="G2308" s="450" t="s">
        <v>6329</v>
      </c>
      <c r="H2308" s="429" t="s">
        <v>3134</v>
      </c>
      <c r="I2308" s="429" t="s">
        <v>4858</v>
      </c>
      <c r="J2308" s="450" t="s">
        <v>5502</v>
      </c>
      <c r="K2308" s="477">
        <v>2</v>
      </c>
      <c r="L2308" s="477">
        <v>4</v>
      </c>
      <c r="M2308" s="478">
        <v>28027.520258910106</v>
      </c>
      <c r="N2308" s="477">
        <v>0</v>
      </c>
      <c r="O2308" s="477"/>
      <c r="P2308" s="479">
        <v>0</v>
      </c>
    </row>
    <row r="2309" spans="1:16" ht="33.75" x14ac:dyDescent="0.2">
      <c r="A2309" s="446" t="s">
        <v>5323</v>
      </c>
      <c r="B2309" s="447" t="s">
        <v>3136</v>
      </c>
      <c r="C2309" s="447" t="s">
        <v>111</v>
      </c>
      <c r="D2309" s="474" t="s">
        <v>6330</v>
      </c>
      <c r="E2309" s="475">
        <v>15600</v>
      </c>
      <c r="F2309" s="476" t="s">
        <v>6331</v>
      </c>
      <c r="G2309" s="474" t="s">
        <v>6332</v>
      </c>
      <c r="H2309" s="429" t="s">
        <v>3538</v>
      </c>
      <c r="I2309" s="429" t="s">
        <v>4858</v>
      </c>
      <c r="J2309" s="450" t="s">
        <v>6333</v>
      </c>
      <c r="K2309" s="477" t="s">
        <v>5730</v>
      </c>
      <c r="L2309" s="477">
        <v>7</v>
      </c>
      <c r="M2309" s="478">
        <v>87348.247060724301</v>
      </c>
      <c r="N2309" s="477">
        <v>0</v>
      </c>
      <c r="O2309" s="477"/>
      <c r="P2309" s="479">
        <v>0</v>
      </c>
    </row>
    <row r="2310" spans="1:16" ht="45" x14ac:dyDescent="0.2">
      <c r="A2310" s="446" t="s">
        <v>5323</v>
      </c>
      <c r="B2310" s="447" t="s">
        <v>3136</v>
      </c>
      <c r="C2310" s="447" t="s">
        <v>111</v>
      </c>
      <c r="D2310" s="474" t="s">
        <v>6334</v>
      </c>
      <c r="E2310" s="475">
        <v>12000</v>
      </c>
      <c r="F2310" s="476" t="s">
        <v>6335</v>
      </c>
      <c r="G2310" s="450" t="s">
        <v>6336</v>
      </c>
      <c r="H2310" s="429" t="s">
        <v>2042</v>
      </c>
      <c r="I2310" s="429" t="s">
        <v>4858</v>
      </c>
      <c r="J2310" s="450" t="s">
        <v>5484</v>
      </c>
      <c r="K2310" s="477">
        <v>5</v>
      </c>
      <c r="L2310" s="477">
        <v>10</v>
      </c>
      <c r="M2310" s="478">
        <v>107066.33668030324</v>
      </c>
      <c r="N2310" s="477">
        <v>0</v>
      </c>
      <c r="O2310" s="477"/>
      <c r="P2310" s="479">
        <v>0</v>
      </c>
    </row>
    <row r="2311" spans="1:16" ht="33.75" x14ac:dyDescent="0.2">
      <c r="A2311" s="446" t="s">
        <v>5323</v>
      </c>
      <c r="B2311" s="447" t="s">
        <v>3136</v>
      </c>
      <c r="C2311" s="447" t="s">
        <v>111</v>
      </c>
      <c r="D2311" s="474" t="s">
        <v>6337</v>
      </c>
      <c r="E2311" s="475">
        <v>12000</v>
      </c>
      <c r="F2311" s="476" t="s">
        <v>6338</v>
      </c>
      <c r="G2311" s="450" t="s">
        <v>6339</v>
      </c>
      <c r="H2311" s="429" t="s">
        <v>5746</v>
      </c>
      <c r="I2311" s="429" t="s">
        <v>4858</v>
      </c>
      <c r="J2311" s="450" t="s">
        <v>5476</v>
      </c>
      <c r="K2311" s="477">
        <v>3</v>
      </c>
      <c r="L2311" s="477">
        <v>4</v>
      </c>
      <c r="M2311" s="478">
        <v>36020.78773869179</v>
      </c>
      <c r="N2311" s="477">
        <v>0</v>
      </c>
      <c r="O2311" s="477"/>
      <c r="P2311" s="479">
        <v>0</v>
      </c>
    </row>
    <row r="2312" spans="1:16" ht="56.25" x14ac:dyDescent="0.2">
      <c r="A2312" s="446" t="s">
        <v>5323</v>
      </c>
      <c r="B2312" s="447" t="s">
        <v>3136</v>
      </c>
      <c r="C2312" s="447" t="s">
        <v>111</v>
      </c>
      <c r="D2312" s="474" t="s">
        <v>6340</v>
      </c>
      <c r="E2312" s="475">
        <v>8000</v>
      </c>
      <c r="F2312" s="476" t="s">
        <v>6341</v>
      </c>
      <c r="G2312" s="450" t="s">
        <v>6342</v>
      </c>
      <c r="H2312" s="429" t="s">
        <v>6293</v>
      </c>
      <c r="I2312" s="429" t="s">
        <v>4858</v>
      </c>
      <c r="J2312" s="450" t="s">
        <v>6343</v>
      </c>
      <c r="K2312" s="477">
        <v>5</v>
      </c>
      <c r="L2312" s="477">
        <v>10</v>
      </c>
      <c r="M2312" s="478">
        <v>69018.17343716789</v>
      </c>
      <c r="N2312" s="477">
        <v>0</v>
      </c>
      <c r="O2312" s="477"/>
      <c r="P2312" s="479">
        <v>0</v>
      </c>
    </row>
    <row r="2313" spans="1:16" ht="33.75" x14ac:dyDescent="0.2">
      <c r="A2313" s="446" t="s">
        <v>5323</v>
      </c>
      <c r="B2313" s="447" t="s">
        <v>3136</v>
      </c>
      <c r="C2313" s="447" t="s">
        <v>111</v>
      </c>
      <c r="D2313" s="474" t="s">
        <v>6287</v>
      </c>
      <c r="E2313" s="475">
        <v>6000</v>
      </c>
      <c r="F2313" s="476" t="s">
        <v>6344</v>
      </c>
      <c r="G2313" s="450" t="s">
        <v>6345</v>
      </c>
      <c r="H2313" s="429" t="s">
        <v>5674</v>
      </c>
      <c r="I2313" s="429" t="s">
        <v>4858</v>
      </c>
      <c r="J2313" s="450" t="s">
        <v>5808</v>
      </c>
      <c r="K2313" s="477">
        <v>5</v>
      </c>
      <c r="L2313" s="477">
        <v>11</v>
      </c>
      <c r="M2313" s="478">
        <v>59059.10780766228</v>
      </c>
      <c r="N2313" s="477">
        <v>0</v>
      </c>
      <c r="O2313" s="477"/>
      <c r="P2313" s="479">
        <v>0</v>
      </c>
    </row>
    <row r="2314" spans="1:16" ht="33.75" x14ac:dyDescent="0.2">
      <c r="A2314" s="446" t="s">
        <v>5323</v>
      </c>
      <c r="B2314" s="447" t="s">
        <v>3136</v>
      </c>
      <c r="C2314" s="447" t="s">
        <v>111</v>
      </c>
      <c r="D2314" s="474" t="s">
        <v>6224</v>
      </c>
      <c r="E2314" s="475">
        <v>10000</v>
      </c>
      <c r="F2314" s="476" t="s">
        <v>4707</v>
      </c>
      <c r="G2314" s="450" t="s">
        <v>4708</v>
      </c>
      <c r="H2314" s="429" t="s">
        <v>5746</v>
      </c>
      <c r="I2314" s="429" t="s">
        <v>4858</v>
      </c>
      <c r="J2314" s="450" t="s">
        <v>5476</v>
      </c>
      <c r="K2314" s="477">
        <v>5</v>
      </c>
      <c r="L2314" s="477">
        <v>10</v>
      </c>
      <c r="M2314" s="478">
        <v>81735.744594351097</v>
      </c>
      <c r="N2314" s="477">
        <v>0</v>
      </c>
      <c r="O2314" s="477"/>
      <c r="P2314" s="479">
        <v>0</v>
      </c>
    </row>
    <row r="2315" spans="1:16" ht="45" x14ac:dyDescent="0.2">
      <c r="A2315" s="446" t="s">
        <v>5323</v>
      </c>
      <c r="B2315" s="447" t="s">
        <v>3136</v>
      </c>
      <c r="C2315" s="447" t="s">
        <v>111</v>
      </c>
      <c r="D2315" s="474" t="s">
        <v>6346</v>
      </c>
      <c r="E2315" s="475">
        <v>12000</v>
      </c>
      <c r="F2315" s="476" t="s">
        <v>6347</v>
      </c>
      <c r="G2315" s="450" t="s">
        <v>6348</v>
      </c>
      <c r="H2315" s="429" t="s">
        <v>1078</v>
      </c>
      <c r="I2315" s="429" t="s">
        <v>4858</v>
      </c>
      <c r="J2315" s="450" t="s">
        <v>5648</v>
      </c>
      <c r="K2315" s="477">
        <v>5</v>
      </c>
      <c r="L2315" s="477">
        <v>12</v>
      </c>
      <c r="M2315" s="478">
        <v>144527.5</v>
      </c>
      <c r="N2315" s="477">
        <v>1</v>
      </c>
      <c r="O2315" s="477">
        <v>2</v>
      </c>
      <c r="P2315" s="479">
        <v>19430.779243680674</v>
      </c>
    </row>
    <row r="2316" spans="1:16" ht="101.25" x14ac:dyDescent="0.2">
      <c r="A2316" s="446" t="s">
        <v>5323</v>
      </c>
      <c r="B2316" s="447" t="s">
        <v>3136</v>
      </c>
      <c r="C2316" s="447" t="s">
        <v>111</v>
      </c>
      <c r="D2316" s="474" t="s">
        <v>6349</v>
      </c>
      <c r="E2316" s="475">
        <v>11500</v>
      </c>
      <c r="F2316" s="476" t="s">
        <v>6350</v>
      </c>
      <c r="G2316" s="450" t="s">
        <v>6351</v>
      </c>
      <c r="H2316" s="429" t="s">
        <v>6352</v>
      </c>
      <c r="I2316" s="429" t="s">
        <v>4858</v>
      </c>
      <c r="J2316" s="450" t="s">
        <v>6353</v>
      </c>
      <c r="K2316" s="477">
        <v>5</v>
      </c>
      <c r="L2316" s="477">
        <v>12</v>
      </c>
      <c r="M2316" s="478">
        <v>135061.13</v>
      </c>
      <c r="N2316" s="477">
        <v>3</v>
      </c>
      <c r="O2316" s="477">
        <v>6</v>
      </c>
      <c r="P2316" s="479">
        <v>68181.97</v>
      </c>
    </row>
    <row r="2317" spans="1:16" ht="45" x14ac:dyDescent="0.2">
      <c r="A2317" s="446" t="s">
        <v>5323</v>
      </c>
      <c r="B2317" s="447" t="s">
        <v>3136</v>
      </c>
      <c r="C2317" s="447" t="s">
        <v>111</v>
      </c>
      <c r="D2317" s="474" t="s">
        <v>6354</v>
      </c>
      <c r="E2317" s="475">
        <v>12000</v>
      </c>
      <c r="F2317" s="476" t="s">
        <v>6355</v>
      </c>
      <c r="G2317" s="450" t="s">
        <v>6356</v>
      </c>
      <c r="H2317" s="429" t="s">
        <v>6248</v>
      </c>
      <c r="I2317" s="429" t="s">
        <v>4858</v>
      </c>
      <c r="J2317" s="450" t="s">
        <v>6218</v>
      </c>
      <c r="K2317" s="477">
        <v>1</v>
      </c>
      <c r="L2317" s="477">
        <v>1</v>
      </c>
      <c r="M2317" s="478">
        <v>6355.0212139729983</v>
      </c>
      <c r="N2317" s="477">
        <v>0</v>
      </c>
      <c r="O2317" s="477"/>
      <c r="P2317" s="479">
        <v>0</v>
      </c>
    </row>
    <row r="2318" spans="1:16" ht="33.75" x14ac:dyDescent="0.2">
      <c r="A2318" s="446" t="s">
        <v>5323</v>
      </c>
      <c r="B2318" s="447" t="s">
        <v>3136</v>
      </c>
      <c r="C2318" s="447" t="s">
        <v>111</v>
      </c>
      <c r="D2318" s="474" t="s">
        <v>6357</v>
      </c>
      <c r="E2318" s="475">
        <v>12000</v>
      </c>
      <c r="F2318" s="476" t="s">
        <v>6358</v>
      </c>
      <c r="G2318" s="450" t="s">
        <v>6359</v>
      </c>
      <c r="H2318" s="429" t="s">
        <v>5391</v>
      </c>
      <c r="I2318" s="429" t="s">
        <v>4858</v>
      </c>
      <c r="J2318" s="450" t="s">
        <v>5392</v>
      </c>
      <c r="K2318" s="477">
        <v>5</v>
      </c>
      <c r="L2318" s="477">
        <v>12</v>
      </c>
      <c r="M2318" s="478">
        <v>143557.49999999997</v>
      </c>
      <c r="N2318" s="477">
        <v>1</v>
      </c>
      <c r="O2318" s="477">
        <v>1</v>
      </c>
      <c r="P2318" s="479">
        <v>5737.6663309268915</v>
      </c>
    </row>
    <row r="2319" spans="1:16" ht="33.75" x14ac:dyDescent="0.2">
      <c r="A2319" s="446" t="s">
        <v>5323</v>
      </c>
      <c r="B2319" s="447" t="s">
        <v>3136</v>
      </c>
      <c r="C2319" s="447" t="s">
        <v>111</v>
      </c>
      <c r="D2319" s="474" t="s">
        <v>5914</v>
      </c>
      <c r="E2319" s="475">
        <v>12000</v>
      </c>
      <c r="F2319" s="476" t="s">
        <v>6360</v>
      </c>
      <c r="G2319" s="450" t="s">
        <v>6361</v>
      </c>
      <c r="H2319" s="429" t="s">
        <v>2042</v>
      </c>
      <c r="I2319" s="429" t="s">
        <v>4858</v>
      </c>
      <c r="J2319" s="450" t="s">
        <v>5635</v>
      </c>
      <c r="K2319" s="477">
        <v>5</v>
      </c>
      <c r="L2319" s="477">
        <v>10</v>
      </c>
      <c r="M2319" s="478">
        <v>106352.71573407123</v>
      </c>
      <c r="N2319" s="477">
        <v>0</v>
      </c>
      <c r="O2319" s="477"/>
      <c r="P2319" s="479">
        <v>0</v>
      </c>
    </row>
    <row r="2320" spans="1:16" ht="45" x14ac:dyDescent="0.2">
      <c r="A2320" s="446" t="s">
        <v>5323</v>
      </c>
      <c r="B2320" s="447" t="s">
        <v>3136</v>
      </c>
      <c r="C2320" s="447" t="s">
        <v>111</v>
      </c>
      <c r="D2320" s="474" t="s">
        <v>6362</v>
      </c>
      <c r="E2320" s="475">
        <v>13000</v>
      </c>
      <c r="F2320" s="476" t="s">
        <v>6363</v>
      </c>
      <c r="G2320" s="450" t="s">
        <v>6364</v>
      </c>
      <c r="H2320" s="429" t="s">
        <v>6365</v>
      </c>
      <c r="I2320" s="429" t="s">
        <v>4858</v>
      </c>
      <c r="J2320" s="450" t="s">
        <v>6366</v>
      </c>
      <c r="K2320" s="477">
        <v>5</v>
      </c>
      <c r="L2320" s="477">
        <v>9</v>
      </c>
      <c r="M2320" s="478">
        <v>105901.11369139636</v>
      </c>
      <c r="N2320" s="477">
        <v>0</v>
      </c>
      <c r="O2320" s="477"/>
      <c r="P2320" s="479">
        <v>0</v>
      </c>
    </row>
    <row r="2321" spans="1:16" ht="45" x14ac:dyDescent="0.2">
      <c r="A2321" s="446" t="s">
        <v>5323</v>
      </c>
      <c r="B2321" s="447" t="s">
        <v>3136</v>
      </c>
      <c r="C2321" s="447" t="s">
        <v>111</v>
      </c>
      <c r="D2321" s="474" t="s">
        <v>5552</v>
      </c>
      <c r="E2321" s="475">
        <v>8000</v>
      </c>
      <c r="F2321" s="476" t="s">
        <v>6367</v>
      </c>
      <c r="G2321" s="450" t="s">
        <v>6368</v>
      </c>
      <c r="H2321" s="429" t="s">
        <v>6016</v>
      </c>
      <c r="I2321" s="429" t="s">
        <v>3191</v>
      </c>
      <c r="J2321" s="450" t="s">
        <v>6016</v>
      </c>
      <c r="K2321" s="477">
        <v>5</v>
      </c>
      <c r="L2321" s="477">
        <v>10</v>
      </c>
      <c r="M2321" s="478">
        <v>62743.760049392891</v>
      </c>
      <c r="N2321" s="477">
        <v>0</v>
      </c>
      <c r="O2321" s="477"/>
      <c r="P2321" s="479">
        <v>0</v>
      </c>
    </row>
    <row r="2322" spans="1:16" ht="45" x14ac:dyDescent="0.2">
      <c r="A2322" s="446" t="s">
        <v>5323</v>
      </c>
      <c r="B2322" s="447" t="s">
        <v>3136</v>
      </c>
      <c r="C2322" s="447" t="s">
        <v>111</v>
      </c>
      <c r="D2322" s="474" t="s">
        <v>5552</v>
      </c>
      <c r="E2322" s="475">
        <v>8000</v>
      </c>
      <c r="F2322" s="476" t="s">
        <v>6369</v>
      </c>
      <c r="G2322" s="450" t="s">
        <v>6370</v>
      </c>
      <c r="H2322" s="429" t="s">
        <v>6311</v>
      </c>
      <c r="I2322" s="429" t="s">
        <v>4858</v>
      </c>
      <c r="J2322" s="450" t="s">
        <v>5606</v>
      </c>
      <c r="K2322" s="477">
        <v>5</v>
      </c>
      <c r="L2322" s="477">
        <v>9</v>
      </c>
      <c r="M2322" s="478">
        <v>60260.7660208569</v>
      </c>
      <c r="N2322" s="477">
        <v>0</v>
      </c>
      <c r="O2322" s="477"/>
      <c r="P2322" s="479">
        <v>0</v>
      </c>
    </row>
    <row r="2323" spans="1:16" ht="45" x14ac:dyDescent="0.2">
      <c r="A2323" s="446" t="s">
        <v>5323</v>
      </c>
      <c r="B2323" s="447" t="s">
        <v>3136</v>
      </c>
      <c r="C2323" s="447" t="s">
        <v>111</v>
      </c>
      <c r="D2323" s="474" t="s">
        <v>6371</v>
      </c>
      <c r="E2323" s="475">
        <v>9000</v>
      </c>
      <c r="F2323" s="476" t="s">
        <v>6372</v>
      </c>
      <c r="G2323" s="450" t="s">
        <v>6373</v>
      </c>
      <c r="H2323" s="429" t="s">
        <v>6374</v>
      </c>
      <c r="I2323" s="429" t="s">
        <v>4858</v>
      </c>
      <c r="J2323" s="450" t="s">
        <v>6375</v>
      </c>
      <c r="K2323" s="477">
        <v>5</v>
      </c>
      <c r="L2323" s="477">
        <v>10</v>
      </c>
      <c r="M2323" s="478">
        <v>80699.109866584695</v>
      </c>
      <c r="N2323" s="477">
        <v>0</v>
      </c>
      <c r="O2323" s="477"/>
      <c r="P2323" s="479">
        <v>0</v>
      </c>
    </row>
    <row r="2324" spans="1:16" ht="33.75" x14ac:dyDescent="0.2">
      <c r="A2324" s="446" t="s">
        <v>5323</v>
      </c>
      <c r="B2324" s="447" t="s">
        <v>3136</v>
      </c>
      <c r="C2324" s="447" t="s">
        <v>111</v>
      </c>
      <c r="D2324" s="474" t="s">
        <v>5546</v>
      </c>
      <c r="E2324" s="475">
        <v>12000</v>
      </c>
      <c r="F2324" s="476" t="s">
        <v>6376</v>
      </c>
      <c r="G2324" s="450" t="s">
        <v>6377</v>
      </c>
      <c r="H2324" s="429" t="s">
        <v>1192</v>
      </c>
      <c r="I2324" s="429" t="s">
        <v>4858</v>
      </c>
      <c r="J2324" s="450" t="s">
        <v>5484</v>
      </c>
      <c r="K2324" s="477">
        <v>5</v>
      </c>
      <c r="L2324" s="477">
        <v>12</v>
      </c>
      <c r="M2324" s="478">
        <v>144600</v>
      </c>
      <c r="N2324" s="477">
        <v>1</v>
      </c>
      <c r="O2324" s="477">
        <v>1</v>
      </c>
      <c r="P2324" s="479">
        <v>7271.7991152953173</v>
      </c>
    </row>
    <row r="2325" spans="1:16" ht="45" x14ac:dyDescent="0.2">
      <c r="A2325" s="446" t="s">
        <v>5323</v>
      </c>
      <c r="B2325" s="447" t="s">
        <v>3136</v>
      </c>
      <c r="C2325" s="447" t="s">
        <v>111</v>
      </c>
      <c r="D2325" s="474" t="s">
        <v>6378</v>
      </c>
      <c r="E2325" s="475">
        <v>12000</v>
      </c>
      <c r="F2325" s="476" t="s">
        <v>6379</v>
      </c>
      <c r="G2325" s="450" t="s">
        <v>6380</v>
      </c>
      <c r="H2325" s="429" t="s">
        <v>4037</v>
      </c>
      <c r="I2325" s="429" t="s">
        <v>4858</v>
      </c>
      <c r="J2325" s="450" t="s">
        <v>5973</v>
      </c>
      <c r="K2325" s="477">
        <v>5</v>
      </c>
      <c r="L2325" s="477">
        <v>10</v>
      </c>
      <c r="M2325" s="478">
        <v>102933.1947343122</v>
      </c>
      <c r="N2325" s="477">
        <v>0</v>
      </c>
      <c r="O2325" s="477"/>
      <c r="P2325" s="479">
        <v>0</v>
      </c>
    </row>
    <row r="2326" spans="1:16" ht="56.25" x14ac:dyDescent="0.2">
      <c r="A2326" s="446" t="s">
        <v>5323</v>
      </c>
      <c r="B2326" s="447" t="s">
        <v>3136</v>
      </c>
      <c r="C2326" s="447" t="s">
        <v>111</v>
      </c>
      <c r="D2326" s="474" t="s">
        <v>6381</v>
      </c>
      <c r="E2326" s="475">
        <v>12000</v>
      </c>
      <c r="F2326" s="476" t="s">
        <v>6382</v>
      </c>
      <c r="G2326" s="450" t="s">
        <v>6383</v>
      </c>
      <c r="H2326" s="429" t="s">
        <v>3252</v>
      </c>
      <c r="I2326" s="429" t="s">
        <v>4858</v>
      </c>
      <c r="J2326" s="450" t="s">
        <v>6384</v>
      </c>
      <c r="K2326" s="477">
        <v>5</v>
      </c>
      <c r="L2326" s="477">
        <v>12</v>
      </c>
      <c r="M2326" s="478">
        <v>148775.44</v>
      </c>
      <c r="N2326" s="477">
        <v>3</v>
      </c>
      <c r="O2326" s="477">
        <v>6</v>
      </c>
      <c r="P2326" s="479">
        <v>71682.11</v>
      </c>
    </row>
    <row r="2327" spans="1:16" ht="45" x14ac:dyDescent="0.2">
      <c r="A2327" s="446" t="s">
        <v>5323</v>
      </c>
      <c r="B2327" s="447" t="s">
        <v>3136</v>
      </c>
      <c r="C2327" s="447" t="s">
        <v>111</v>
      </c>
      <c r="D2327" s="474" t="s">
        <v>6385</v>
      </c>
      <c r="E2327" s="475">
        <v>14000</v>
      </c>
      <c r="F2327" s="476" t="s">
        <v>6386</v>
      </c>
      <c r="G2327" s="450" t="s">
        <v>6387</v>
      </c>
      <c r="H2327" s="429" t="s">
        <v>1078</v>
      </c>
      <c r="I2327" s="429" t="s">
        <v>4858</v>
      </c>
      <c r="J2327" s="450" t="s">
        <v>5648</v>
      </c>
      <c r="K2327" s="477">
        <v>2</v>
      </c>
      <c r="L2327" s="477">
        <v>4</v>
      </c>
      <c r="M2327" s="478">
        <v>46547.889903567477</v>
      </c>
      <c r="N2327" s="477">
        <v>0</v>
      </c>
      <c r="O2327" s="477"/>
      <c r="P2327" s="479">
        <v>0</v>
      </c>
    </row>
    <row r="2328" spans="1:16" ht="33.75" x14ac:dyDescent="0.2">
      <c r="A2328" s="446" t="s">
        <v>5323</v>
      </c>
      <c r="B2328" s="447" t="s">
        <v>3136</v>
      </c>
      <c r="C2328" s="447" t="s">
        <v>111</v>
      </c>
      <c r="D2328" s="474" t="s">
        <v>4483</v>
      </c>
      <c r="E2328" s="475">
        <v>15600</v>
      </c>
      <c r="F2328" s="476" t="s">
        <v>6388</v>
      </c>
      <c r="G2328" s="450" t="s">
        <v>6389</v>
      </c>
      <c r="H2328" s="429" t="s">
        <v>703</v>
      </c>
      <c r="I2328" s="429" t="s">
        <v>5404</v>
      </c>
      <c r="J2328" s="450" t="s">
        <v>5913</v>
      </c>
      <c r="K2328" s="477">
        <v>2</v>
      </c>
      <c r="L2328" s="477">
        <v>11</v>
      </c>
      <c r="M2328" s="478">
        <v>177209.08144597014</v>
      </c>
      <c r="N2328" s="477">
        <v>0</v>
      </c>
      <c r="O2328" s="477"/>
      <c r="P2328" s="479">
        <v>0</v>
      </c>
    </row>
    <row r="2329" spans="1:16" ht="67.5" x14ac:dyDescent="0.2">
      <c r="A2329" s="446" t="s">
        <v>5323</v>
      </c>
      <c r="B2329" s="447" t="s">
        <v>3136</v>
      </c>
      <c r="C2329" s="447" t="s">
        <v>111</v>
      </c>
      <c r="D2329" s="474" t="s">
        <v>6390</v>
      </c>
      <c r="E2329" s="475">
        <v>11500</v>
      </c>
      <c r="F2329" s="476" t="s">
        <v>6391</v>
      </c>
      <c r="G2329" s="450" t="s">
        <v>6392</v>
      </c>
      <c r="H2329" s="429" t="s">
        <v>6393</v>
      </c>
      <c r="I2329" s="429" t="s">
        <v>4858</v>
      </c>
      <c r="J2329" s="450" t="s">
        <v>6394</v>
      </c>
      <c r="K2329" s="477">
        <v>5</v>
      </c>
      <c r="L2329" s="477">
        <v>12</v>
      </c>
      <c r="M2329" s="478">
        <v>137890.59</v>
      </c>
      <c r="N2329" s="477">
        <v>3</v>
      </c>
      <c r="O2329" s="477">
        <v>6</v>
      </c>
      <c r="P2329" s="479">
        <v>68900</v>
      </c>
    </row>
    <row r="2330" spans="1:16" ht="33.75" x14ac:dyDescent="0.2">
      <c r="A2330" s="446" t="s">
        <v>5323</v>
      </c>
      <c r="B2330" s="447" t="s">
        <v>3136</v>
      </c>
      <c r="C2330" s="447" t="s">
        <v>111</v>
      </c>
      <c r="D2330" s="474" t="s">
        <v>6395</v>
      </c>
      <c r="E2330" s="475">
        <v>12000</v>
      </c>
      <c r="F2330" s="476" t="s">
        <v>6396</v>
      </c>
      <c r="G2330" s="450" t="s">
        <v>6397</v>
      </c>
      <c r="H2330" s="429" t="s">
        <v>857</v>
      </c>
      <c r="I2330" s="429" t="s">
        <v>4858</v>
      </c>
      <c r="J2330" s="450" t="s">
        <v>5675</v>
      </c>
      <c r="K2330" s="477">
        <v>5</v>
      </c>
      <c r="L2330" s="477">
        <v>12</v>
      </c>
      <c r="M2330" s="478">
        <v>144061.57999999999</v>
      </c>
      <c r="N2330" s="477">
        <v>0</v>
      </c>
      <c r="O2330" s="477"/>
      <c r="P2330" s="479">
        <v>0</v>
      </c>
    </row>
    <row r="2331" spans="1:16" ht="33.75" x14ac:dyDescent="0.2">
      <c r="A2331" s="446" t="s">
        <v>5323</v>
      </c>
      <c r="B2331" s="447" t="s">
        <v>3136</v>
      </c>
      <c r="C2331" s="447" t="s">
        <v>111</v>
      </c>
      <c r="D2331" s="474" t="s">
        <v>6398</v>
      </c>
      <c r="E2331" s="475">
        <v>11000</v>
      </c>
      <c r="F2331" s="476" t="s">
        <v>6399</v>
      </c>
      <c r="G2331" s="450" t="s">
        <v>6400</v>
      </c>
      <c r="H2331" s="429" t="s">
        <v>3538</v>
      </c>
      <c r="I2331" s="429" t="s">
        <v>4858</v>
      </c>
      <c r="J2331" s="450" t="s">
        <v>6264</v>
      </c>
      <c r="K2331" s="477">
        <v>5</v>
      </c>
      <c r="L2331" s="477">
        <v>10</v>
      </c>
      <c r="M2331" s="478">
        <v>102155.77954426646</v>
      </c>
      <c r="N2331" s="477">
        <v>0</v>
      </c>
      <c r="O2331" s="477"/>
      <c r="P2331" s="479">
        <v>0</v>
      </c>
    </row>
    <row r="2332" spans="1:16" ht="45" x14ac:dyDescent="0.2">
      <c r="A2332" s="446" t="s">
        <v>5323</v>
      </c>
      <c r="B2332" s="447" t="s">
        <v>3136</v>
      </c>
      <c r="C2332" s="447" t="s">
        <v>111</v>
      </c>
      <c r="D2332" s="474" t="s">
        <v>6401</v>
      </c>
      <c r="E2332" s="475">
        <v>12000</v>
      </c>
      <c r="F2332" s="476" t="s">
        <v>6402</v>
      </c>
      <c r="G2332" s="450" t="s">
        <v>6403</v>
      </c>
      <c r="H2332" s="429" t="s">
        <v>6404</v>
      </c>
      <c r="I2332" s="429" t="s">
        <v>4858</v>
      </c>
      <c r="J2332" s="450" t="s">
        <v>6405</v>
      </c>
      <c r="K2332" s="477">
        <v>5</v>
      </c>
      <c r="L2332" s="477">
        <v>12</v>
      </c>
      <c r="M2332" s="478">
        <v>147672.5</v>
      </c>
      <c r="N2332" s="477">
        <v>0</v>
      </c>
      <c r="O2332" s="477"/>
      <c r="P2332" s="479">
        <v>0</v>
      </c>
    </row>
    <row r="2333" spans="1:16" ht="33.75" x14ac:dyDescent="0.2">
      <c r="A2333" s="446" t="s">
        <v>5323</v>
      </c>
      <c r="B2333" s="447" t="s">
        <v>3136</v>
      </c>
      <c r="C2333" s="447" t="s">
        <v>111</v>
      </c>
      <c r="D2333" s="474" t="s">
        <v>6406</v>
      </c>
      <c r="E2333" s="475">
        <v>9000</v>
      </c>
      <c r="F2333" s="476" t="s">
        <v>6407</v>
      </c>
      <c r="G2333" s="450" t="s">
        <v>6408</v>
      </c>
      <c r="H2333" s="429" t="s">
        <v>5391</v>
      </c>
      <c r="I2333" s="429" t="s">
        <v>4858</v>
      </c>
      <c r="J2333" s="450" t="s">
        <v>5392</v>
      </c>
      <c r="K2333" s="477">
        <v>5</v>
      </c>
      <c r="L2333" s="477">
        <v>12</v>
      </c>
      <c r="M2333" s="478">
        <v>108542.5</v>
      </c>
      <c r="N2333" s="477">
        <v>1</v>
      </c>
      <c r="O2333" s="477">
        <v>1</v>
      </c>
      <c r="P2333" s="479">
        <v>7956.1122229716511</v>
      </c>
    </row>
    <row r="2334" spans="1:16" ht="33.75" x14ac:dyDescent="0.2">
      <c r="A2334" s="446" t="s">
        <v>5323</v>
      </c>
      <c r="B2334" s="447" t="s">
        <v>3136</v>
      </c>
      <c r="C2334" s="447" t="s">
        <v>111</v>
      </c>
      <c r="D2334" s="474" t="s">
        <v>5397</v>
      </c>
      <c r="E2334" s="475">
        <v>7000</v>
      </c>
      <c r="F2334" s="476" t="s">
        <v>6409</v>
      </c>
      <c r="G2334" s="450" t="s">
        <v>6410</v>
      </c>
      <c r="H2334" s="429" t="s">
        <v>5746</v>
      </c>
      <c r="I2334" s="429" t="s">
        <v>4858</v>
      </c>
      <c r="J2334" s="450" t="s">
        <v>5747</v>
      </c>
      <c r="K2334" s="477">
        <v>5</v>
      </c>
      <c r="L2334" s="477">
        <v>10</v>
      </c>
      <c r="M2334" s="478">
        <v>60957.147394251268</v>
      </c>
      <c r="N2334" s="477">
        <v>0</v>
      </c>
      <c r="O2334" s="477"/>
      <c r="P2334" s="479">
        <v>0</v>
      </c>
    </row>
    <row r="2335" spans="1:16" ht="22.5" x14ac:dyDescent="0.2">
      <c r="A2335" s="446" t="s">
        <v>5323</v>
      </c>
      <c r="B2335" s="447" t="s">
        <v>3136</v>
      </c>
      <c r="C2335" s="447" t="s">
        <v>111</v>
      </c>
      <c r="D2335" s="474" t="s">
        <v>6411</v>
      </c>
      <c r="E2335" s="475">
        <v>10000</v>
      </c>
      <c r="F2335" s="476" t="s">
        <v>6412</v>
      </c>
      <c r="G2335" s="450" t="s">
        <v>6413</v>
      </c>
      <c r="H2335" s="429" t="s">
        <v>857</v>
      </c>
      <c r="I2335" s="429" t="s">
        <v>5404</v>
      </c>
      <c r="J2335" s="450" t="s">
        <v>6319</v>
      </c>
      <c r="K2335" s="477">
        <v>5</v>
      </c>
      <c r="L2335" s="477">
        <v>12</v>
      </c>
      <c r="M2335" s="478">
        <v>120584.72</v>
      </c>
      <c r="N2335" s="477">
        <v>3</v>
      </c>
      <c r="O2335" s="477">
        <v>6</v>
      </c>
      <c r="P2335" s="479">
        <v>59916</v>
      </c>
    </row>
    <row r="2336" spans="1:16" ht="22.5" x14ac:dyDescent="0.2">
      <c r="A2336" s="446" t="s">
        <v>5323</v>
      </c>
      <c r="B2336" s="447" t="s">
        <v>3136</v>
      </c>
      <c r="C2336" s="447" t="s">
        <v>111</v>
      </c>
      <c r="D2336" s="474" t="s">
        <v>6414</v>
      </c>
      <c r="E2336" s="475">
        <v>6000</v>
      </c>
      <c r="F2336" s="476" t="s">
        <v>6415</v>
      </c>
      <c r="G2336" s="450" t="s">
        <v>6416</v>
      </c>
      <c r="H2336" s="429" t="s">
        <v>3870</v>
      </c>
      <c r="I2336" s="429" t="s">
        <v>5442</v>
      </c>
      <c r="J2336" s="450" t="s">
        <v>3870</v>
      </c>
      <c r="K2336" s="477">
        <v>5</v>
      </c>
      <c r="L2336" s="477">
        <v>12</v>
      </c>
      <c r="M2336" s="478">
        <v>72600</v>
      </c>
      <c r="N2336" s="477">
        <v>3</v>
      </c>
      <c r="O2336" s="477">
        <v>6</v>
      </c>
      <c r="P2336" s="479">
        <v>35983.619999999995</v>
      </c>
    </row>
    <row r="2337" spans="1:16" ht="33.75" x14ac:dyDescent="0.2">
      <c r="A2337" s="446" t="s">
        <v>5323</v>
      </c>
      <c r="B2337" s="447" t="s">
        <v>3136</v>
      </c>
      <c r="C2337" s="447" t="s">
        <v>111</v>
      </c>
      <c r="D2337" s="474" t="s">
        <v>6124</v>
      </c>
      <c r="E2337" s="475">
        <v>8000</v>
      </c>
      <c r="F2337" s="476" t="s">
        <v>6417</v>
      </c>
      <c r="G2337" s="450" t="s">
        <v>6418</v>
      </c>
      <c r="H2337" s="429" t="s">
        <v>4888</v>
      </c>
      <c r="I2337" s="429" t="s">
        <v>4858</v>
      </c>
      <c r="J2337" s="450" t="s">
        <v>6419</v>
      </c>
      <c r="K2337" s="477">
        <v>2</v>
      </c>
      <c r="L2337" s="477">
        <v>6</v>
      </c>
      <c r="M2337" s="478">
        <v>36252.622175838267</v>
      </c>
      <c r="N2337" s="477">
        <v>0</v>
      </c>
      <c r="O2337" s="477"/>
      <c r="P2337" s="479">
        <v>0</v>
      </c>
    </row>
    <row r="2338" spans="1:16" ht="33.75" x14ac:dyDescent="0.2">
      <c r="A2338" s="446" t="s">
        <v>5323</v>
      </c>
      <c r="B2338" s="447" t="s">
        <v>3136</v>
      </c>
      <c r="C2338" s="447" t="s">
        <v>111</v>
      </c>
      <c r="D2338" s="474" t="s">
        <v>6420</v>
      </c>
      <c r="E2338" s="475">
        <v>9000</v>
      </c>
      <c r="F2338" s="476" t="s">
        <v>6421</v>
      </c>
      <c r="G2338" s="450" t="s">
        <v>6422</v>
      </c>
      <c r="H2338" s="429" t="s">
        <v>721</v>
      </c>
      <c r="I2338" s="429" t="s">
        <v>4858</v>
      </c>
      <c r="J2338" s="450" t="s">
        <v>5644</v>
      </c>
      <c r="K2338" s="477">
        <v>5</v>
      </c>
      <c r="L2338" s="477">
        <v>12</v>
      </c>
      <c r="M2338" s="478">
        <v>108491.87</v>
      </c>
      <c r="N2338" s="477">
        <v>3</v>
      </c>
      <c r="O2338" s="477">
        <v>6</v>
      </c>
      <c r="P2338" s="479">
        <v>53613.18</v>
      </c>
    </row>
    <row r="2339" spans="1:16" ht="45" x14ac:dyDescent="0.2">
      <c r="A2339" s="446" t="s">
        <v>5323</v>
      </c>
      <c r="B2339" s="447" t="s">
        <v>3136</v>
      </c>
      <c r="C2339" s="447" t="s">
        <v>111</v>
      </c>
      <c r="D2339" s="474" t="s">
        <v>6423</v>
      </c>
      <c r="E2339" s="475">
        <v>12000</v>
      </c>
      <c r="F2339" s="476" t="s">
        <v>6424</v>
      </c>
      <c r="G2339" s="450" t="s">
        <v>6425</v>
      </c>
      <c r="H2339" s="429" t="s">
        <v>6311</v>
      </c>
      <c r="I2339" s="429" t="s">
        <v>4858</v>
      </c>
      <c r="J2339" s="450" t="s">
        <v>6426</v>
      </c>
      <c r="K2339" s="477">
        <v>5</v>
      </c>
      <c r="L2339" s="477">
        <v>12</v>
      </c>
      <c r="M2339" s="478">
        <v>143070</v>
      </c>
      <c r="N2339" s="477">
        <v>3</v>
      </c>
      <c r="O2339" s="477">
        <v>6</v>
      </c>
      <c r="P2339" s="479">
        <v>71580.42</v>
      </c>
    </row>
    <row r="2340" spans="1:16" ht="45" x14ac:dyDescent="0.2">
      <c r="A2340" s="446" t="s">
        <v>5323</v>
      </c>
      <c r="B2340" s="447" t="s">
        <v>3136</v>
      </c>
      <c r="C2340" s="447" t="s">
        <v>111</v>
      </c>
      <c r="D2340" s="474" t="s">
        <v>6427</v>
      </c>
      <c r="E2340" s="475">
        <v>14000</v>
      </c>
      <c r="F2340" s="476" t="s">
        <v>6428</v>
      </c>
      <c r="G2340" s="450" t="s">
        <v>6429</v>
      </c>
      <c r="H2340" s="429" t="s">
        <v>6430</v>
      </c>
      <c r="I2340" s="429" t="s">
        <v>6431</v>
      </c>
      <c r="J2340" s="450" t="s">
        <v>6432</v>
      </c>
      <c r="K2340" s="477">
        <v>1</v>
      </c>
      <c r="L2340" s="477">
        <v>1</v>
      </c>
      <c r="M2340" s="478">
        <v>7280.7593249380843</v>
      </c>
      <c r="N2340" s="477">
        <v>0</v>
      </c>
      <c r="O2340" s="477"/>
      <c r="P2340" s="479">
        <v>0</v>
      </c>
    </row>
    <row r="2341" spans="1:16" ht="67.5" x14ac:dyDescent="0.2">
      <c r="A2341" s="446" t="s">
        <v>5323</v>
      </c>
      <c r="B2341" s="447" t="s">
        <v>3136</v>
      </c>
      <c r="C2341" s="447" t="s">
        <v>111</v>
      </c>
      <c r="D2341" s="474" t="s">
        <v>6433</v>
      </c>
      <c r="E2341" s="475">
        <v>12000</v>
      </c>
      <c r="F2341" s="476" t="s">
        <v>6434</v>
      </c>
      <c r="G2341" s="450" t="s">
        <v>6435</v>
      </c>
      <c r="H2341" s="429" t="s">
        <v>6436</v>
      </c>
      <c r="I2341" s="429" t="s">
        <v>4858</v>
      </c>
      <c r="J2341" s="450" t="s">
        <v>6437</v>
      </c>
      <c r="K2341" s="477">
        <v>5</v>
      </c>
      <c r="L2341" s="477">
        <v>11</v>
      </c>
      <c r="M2341" s="478">
        <v>106380.97889660033</v>
      </c>
      <c r="N2341" s="477">
        <v>3</v>
      </c>
      <c r="O2341" s="477">
        <v>6</v>
      </c>
      <c r="P2341" s="479">
        <v>68326.92</v>
      </c>
    </row>
    <row r="2342" spans="1:16" ht="33.75" x14ac:dyDescent="0.2">
      <c r="A2342" s="446" t="s">
        <v>5323</v>
      </c>
      <c r="B2342" s="447" t="s">
        <v>3136</v>
      </c>
      <c r="C2342" s="447" t="s">
        <v>111</v>
      </c>
      <c r="D2342" s="474" t="s">
        <v>6438</v>
      </c>
      <c r="E2342" s="475">
        <v>9000</v>
      </c>
      <c r="F2342" s="476" t="s">
        <v>6439</v>
      </c>
      <c r="G2342" s="450" t="s">
        <v>6440</v>
      </c>
      <c r="H2342" s="429" t="s">
        <v>3538</v>
      </c>
      <c r="I2342" s="429" t="s">
        <v>4858</v>
      </c>
      <c r="J2342" s="450" t="s">
        <v>5400</v>
      </c>
      <c r="K2342" s="477">
        <v>5</v>
      </c>
      <c r="L2342" s="477">
        <v>11</v>
      </c>
      <c r="M2342" s="478">
        <v>81161.483382152102</v>
      </c>
      <c r="N2342" s="477">
        <v>0</v>
      </c>
      <c r="O2342" s="477"/>
      <c r="P2342" s="479">
        <v>0</v>
      </c>
    </row>
    <row r="2343" spans="1:16" ht="56.25" x14ac:dyDescent="0.2">
      <c r="A2343" s="446" t="s">
        <v>5323</v>
      </c>
      <c r="B2343" s="447" t="s">
        <v>3136</v>
      </c>
      <c r="C2343" s="447" t="s">
        <v>111</v>
      </c>
      <c r="D2343" s="474" t="s">
        <v>6441</v>
      </c>
      <c r="E2343" s="475">
        <v>10000</v>
      </c>
      <c r="F2343" s="476" t="s">
        <v>6442</v>
      </c>
      <c r="G2343" s="450" t="s">
        <v>6443</v>
      </c>
      <c r="H2343" s="429" t="s">
        <v>2042</v>
      </c>
      <c r="I2343" s="429" t="s">
        <v>3191</v>
      </c>
      <c r="J2343" s="450" t="s">
        <v>6143</v>
      </c>
      <c r="K2343" s="477">
        <v>5</v>
      </c>
      <c r="L2343" s="477">
        <v>10</v>
      </c>
      <c r="M2343" s="478">
        <v>85989.572243888382</v>
      </c>
      <c r="N2343" s="477">
        <v>0</v>
      </c>
      <c r="O2343" s="477"/>
      <c r="P2343" s="479">
        <v>0</v>
      </c>
    </row>
    <row r="2344" spans="1:16" ht="22.5" x14ac:dyDescent="0.2">
      <c r="A2344" s="446" t="s">
        <v>5323</v>
      </c>
      <c r="B2344" s="447" t="s">
        <v>3136</v>
      </c>
      <c r="C2344" s="447" t="s">
        <v>111</v>
      </c>
      <c r="D2344" s="474" t="s">
        <v>6444</v>
      </c>
      <c r="E2344" s="475">
        <v>15000</v>
      </c>
      <c r="F2344" s="476" t="s">
        <v>6445</v>
      </c>
      <c r="G2344" s="450" t="s">
        <v>6446</v>
      </c>
      <c r="H2344" s="429" t="s">
        <v>1078</v>
      </c>
      <c r="I2344" s="429" t="s">
        <v>5404</v>
      </c>
      <c r="J2344" s="450" t="s">
        <v>6447</v>
      </c>
      <c r="K2344" s="477">
        <v>2</v>
      </c>
      <c r="L2344" s="477">
        <v>11</v>
      </c>
      <c r="M2344" s="478">
        <v>153734.22548648194</v>
      </c>
      <c r="N2344" s="477">
        <v>0</v>
      </c>
      <c r="O2344" s="477"/>
      <c r="P2344" s="479">
        <v>0</v>
      </c>
    </row>
    <row r="2345" spans="1:16" ht="56.25" x14ac:dyDescent="0.2">
      <c r="A2345" s="446" t="s">
        <v>5323</v>
      </c>
      <c r="B2345" s="447" t="s">
        <v>3136</v>
      </c>
      <c r="C2345" s="447" t="s">
        <v>111</v>
      </c>
      <c r="D2345" s="474" t="s">
        <v>6249</v>
      </c>
      <c r="E2345" s="475">
        <v>7000</v>
      </c>
      <c r="F2345" s="476" t="s">
        <v>6448</v>
      </c>
      <c r="G2345" s="450" t="s">
        <v>6449</v>
      </c>
      <c r="H2345" s="429" t="s">
        <v>6450</v>
      </c>
      <c r="I2345" s="429" t="s">
        <v>4858</v>
      </c>
      <c r="J2345" s="450" t="s">
        <v>6451</v>
      </c>
      <c r="K2345" s="477">
        <v>5</v>
      </c>
      <c r="L2345" s="477">
        <v>10</v>
      </c>
      <c r="M2345" s="478">
        <v>58225.879174541551</v>
      </c>
      <c r="N2345" s="477">
        <v>0</v>
      </c>
      <c r="O2345" s="477"/>
      <c r="P2345" s="479">
        <v>0</v>
      </c>
    </row>
    <row r="2346" spans="1:16" ht="45" x14ac:dyDescent="0.2">
      <c r="A2346" s="446" t="s">
        <v>5323</v>
      </c>
      <c r="B2346" s="447" t="s">
        <v>3136</v>
      </c>
      <c r="C2346" s="447" t="s">
        <v>111</v>
      </c>
      <c r="D2346" s="474" t="s">
        <v>5552</v>
      </c>
      <c r="E2346" s="475">
        <v>8000</v>
      </c>
      <c r="F2346" s="476" t="s">
        <v>6452</v>
      </c>
      <c r="G2346" s="450" t="s">
        <v>6453</v>
      </c>
      <c r="H2346" s="429" t="s">
        <v>5624</v>
      </c>
      <c r="I2346" s="429" t="s">
        <v>3191</v>
      </c>
      <c r="J2346" s="450" t="s">
        <v>5624</v>
      </c>
      <c r="K2346" s="477">
        <v>5</v>
      </c>
      <c r="L2346" s="477">
        <v>10</v>
      </c>
      <c r="M2346" s="478">
        <v>62879.468436682684</v>
      </c>
      <c r="N2346" s="477">
        <v>0</v>
      </c>
      <c r="O2346" s="477"/>
      <c r="P2346" s="479">
        <v>0</v>
      </c>
    </row>
    <row r="2347" spans="1:16" ht="45" x14ac:dyDescent="0.2">
      <c r="A2347" s="446" t="s">
        <v>5323</v>
      </c>
      <c r="B2347" s="447" t="s">
        <v>3136</v>
      </c>
      <c r="C2347" s="447" t="s">
        <v>111</v>
      </c>
      <c r="D2347" s="474" t="s">
        <v>6454</v>
      </c>
      <c r="E2347" s="475">
        <v>12000</v>
      </c>
      <c r="F2347" s="476" t="s">
        <v>6455</v>
      </c>
      <c r="G2347" s="450" t="s">
        <v>6456</v>
      </c>
      <c r="H2347" s="429" t="s">
        <v>3134</v>
      </c>
      <c r="I2347" s="429" t="s">
        <v>4858</v>
      </c>
      <c r="J2347" s="450" t="s">
        <v>5396</v>
      </c>
      <c r="K2347" s="477">
        <v>5</v>
      </c>
      <c r="L2347" s="477">
        <v>12</v>
      </c>
      <c r="M2347" s="478">
        <v>158484.95000000001</v>
      </c>
      <c r="N2347" s="477">
        <v>0</v>
      </c>
      <c r="O2347" s="477"/>
      <c r="P2347" s="479">
        <v>0</v>
      </c>
    </row>
    <row r="2348" spans="1:16" ht="22.5" x14ac:dyDescent="0.2">
      <c r="A2348" s="446" t="s">
        <v>5323</v>
      </c>
      <c r="B2348" s="447" t="s">
        <v>3136</v>
      </c>
      <c r="C2348" s="447" t="s">
        <v>111</v>
      </c>
      <c r="D2348" s="474" t="s">
        <v>6457</v>
      </c>
      <c r="E2348" s="475">
        <v>9000</v>
      </c>
      <c r="F2348" s="476" t="s">
        <v>6458</v>
      </c>
      <c r="G2348" s="450" t="s">
        <v>6459</v>
      </c>
      <c r="H2348" s="429" t="s">
        <v>5674</v>
      </c>
      <c r="I2348" s="429" t="s">
        <v>4858</v>
      </c>
      <c r="J2348" s="450" t="s">
        <v>5808</v>
      </c>
      <c r="K2348" s="477">
        <v>5</v>
      </c>
      <c r="L2348" s="477">
        <v>12</v>
      </c>
      <c r="M2348" s="478">
        <v>108088.72000000002</v>
      </c>
      <c r="N2348" s="477">
        <v>3</v>
      </c>
      <c r="O2348" s="477">
        <v>6</v>
      </c>
      <c r="P2348" s="479">
        <v>53855.729999999996</v>
      </c>
    </row>
    <row r="2349" spans="1:16" ht="33.75" x14ac:dyDescent="0.2">
      <c r="A2349" s="446" t="s">
        <v>5323</v>
      </c>
      <c r="B2349" s="447" t="s">
        <v>3136</v>
      </c>
      <c r="C2349" s="447" t="s">
        <v>111</v>
      </c>
      <c r="D2349" s="474" t="s">
        <v>5444</v>
      </c>
      <c r="E2349" s="475">
        <v>10000</v>
      </c>
      <c r="F2349" s="476" t="s">
        <v>6460</v>
      </c>
      <c r="G2349" s="450" t="s">
        <v>6461</v>
      </c>
      <c r="H2349" s="429" t="s">
        <v>2622</v>
      </c>
      <c r="I2349" s="429" t="s">
        <v>4858</v>
      </c>
      <c r="J2349" s="450" t="s">
        <v>5567</v>
      </c>
      <c r="K2349" s="477">
        <v>3</v>
      </c>
      <c r="L2349" s="477">
        <v>7</v>
      </c>
      <c r="M2349" s="478">
        <v>55380.002135508272</v>
      </c>
      <c r="N2349" s="477">
        <v>0</v>
      </c>
      <c r="O2349" s="477"/>
      <c r="P2349" s="479">
        <v>0</v>
      </c>
    </row>
    <row r="2350" spans="1:16" ht="56.25" x14ac:dyDescent="0.2">
      <c r="A2350" s="446" t="s">
        <v>5323</v>
      </c>
      <c r="B2350" s="447" t="s">
        <v>3136</v>
      </c>
      <c r="C2350" s="447" t="s">
        <v>111</v>
      </c>
      <c r="D2350" s="474" t="s">
        <v>6030</v>
      </c>
      <c r="E2350" s="475">
        <v>8000</v>
      </c>
      <c r="F2350" s="476" t="s">
        <v>6462</v>
      </c>
      <c r="G2350" s="450" t="s">
        <v>6463</v>
      </c>
      <c r="H2350" s="429" t="s">
        <v>6464</v>
      </c>
      <c r="I2350" s="429" t="s">
        <v>3191</v>
      </c>
      <c r="J2350" s="450" t="s">
        <v>6464</v>
      </c>
      <c r="K2350" s="477">
        <v>5</v>
      </c>
      <c r="L2350" s="477">
        <v>10</v>
      </c>
      <c r="M2350" s="478">
        <v>69459.151799556523</v>
      </c>
      <c r="N2350" s="477">
        <v>0</v>
      </c>
      <c r="O2350" s="477"/>
      <c r="P2350" s="479">
        <v>0</v>
      </c>
    </row>
    <row r="2351" spans="1:16" ht="33.75" x14ac:dyDescent="0.2">
      <c r="A2351" s="446" t="s">
        <v>5323</v>
      </c>
      <c r="B2351" s="447" t="s">
        <v>3136</v>
      </c>
      <c r="C2351" s="447" t="s">
        <v>111</v>
      </c>
      <c r="D2351" s="474" t="s">
        <v>6465</v>
      </c>
      <c r="E2351" s="475">
        <v>7000</v>
      </c>
      <c r="F2351" s="476" t="s">
        <v>6466</v>
      </c>
      <c r="G2351" s="450" t="s">
        <v>6467</v>
      </c>
      <c r="H2351" s="429" t="s">
        <v>6468</v>
      </c>
      <c r="I2351" s="429" t="s">
        <v>3326</v>
      </c>
      <c r="J2351" s="450" t="s">
        <v>6469</v>
      </c>
      <c r="K2351" s="477">
        <v>3</v>
      </c>
      <c r="L2351" s="477">
        <v>6</v>
      </c>
      <c r="M2351" s="478">
        <v>39133.50867519289</v>
      </c>
      <c r="N2351" s="477">
        <v>0</v>
      </c>
      <c r="O2351" s="477"/>
      <c r="P2351" s="479">
        <v>0</v>
      </c>
    </row>
    <row r="2352" spans="1:16" ht="33.75" x14ac:dyDescent="0.2">
      <c r="A2352" s="446" t="s">
        <v>5323</v>
      </c>
      <c r="B2352" s="447" t="s">
        <v>3136</v>
      </c>
      <c r="C2352" s="447" t="s">
        <v>111</v>
      </c>
      <c r="D2352" s="474" t="s">
        <v>6470</v>
      </c>
      <c r="E2352" s="475">
        <v>10000</v>
      </c>
      <c r="F2352" s="476" t="s">
        <v>6471</v>
      </c>
      <c r="G2352" s="450" t="s">
        <v>6472</v>
      </c>
      <c r="H2352" s="429" t="s">
        <v>6473</v>
      </c>
      <c r="I2352" s="429" t="s">
        <v>4858</v>
      </c>
      <c r="J2352" s="450" t="s">
        <v>6474</v>
      </c>
      <c r="K2352" s="477">
        <v>5</v>
      </c>
      <c r="L2352" s="477">
        <v>10</v>
      </c>
      <c r="M2352" s="478">
        <v>85295.312129078171</v>
      </c>
      <c r="N2352" s="477">
        <v>0</v>
      </c>
      <c r="O2352" s="477"/>
      <c r="P2352" s="479">
        <v>0</v>
      </c>
    </row>
    <row r="2353" spans="1:16" ht="45" x14ac:dyDescent="0.2">
      <c r="A2353" s="446" t="s">
        <v>5323</v>
      </c>
      <c r="B2353" s="447" t="s">
        <v>3136</v>
      </c>
      <c r="C2353" s="447" t="s">
        <v>111</v>
      </c>
      <c r="D2353" s="474" t="s">
        <v>6475</v>
      </c>
      <c r="E2353" s="475">
        <v>8000</v>
      </c>
      <c r="F2353" s="476" t="s">
        <v>6476</v>
      </c>
      <c r="G2353" s="450" t="s">
        <v>6477</v>
      </c>
      <c r="H2353" s="429" t="s">
        <v>6478</v>
      </c>
      <c r="I2353" s="429" t="s">
        <v>4858</v>
      </c>
      <c r="J2353" s="450" t="s">
        <v>6479</v>
      </c>
      <c r="K2353" s="477">
        <v>5</v>
      </c>
      <c r="L2353" s="477">
        <v>10</v>
      </c>
      <c r="M2353" s="478">
        <v>68788.268997585677</v>
      </c>
      <c r="N2353" s="477">
        <v>0</v>
      </c>
      <c r="O2353" s="477"/>
      <c r="P2353" s="479">
        <v>0</v>
      </c>
    </row>
    <row r="2354" spans="1:16" ht="33.75" x14ac:dyDescent="0.2">
      <c r="A2354" s="446" t="s">
        <v>5323</v>
      </c>
      <c r="B2354" s="447" t="s">
        <v>3136</v>
      </c>
      <c r="C2354" s="447" t="s">
        <v>111</v>
      </c>
      <c r="D2354" s="474" t="s">
        <v>6124</v>
      </c>
      <c r="E2354" s="475">
        <v>8000</v>
      </c>
      <c r="F2354" s="476" t="s">
        <v>6480</v>
      </c>
      <c r="G2354" s="450" t="s">
        <v>6481</v>
      </c>
      <c r="H2354" s="429" t="s">
        <v>6482</v>
      </c>
      <c r="I2354" s="429" t="s">
        <v>4858</v>
      </c>
      <c r="J2354" s="450" t="s">
        <v>5567</v>
      </c>
      <c r="K2354" s="477">
        <v>2</v>
      </c>
      <c r="L2354" s="477">
        <v>4</v>
      </c>
      <c r="M2354" s="478">
        <v>22188.164835590109</v>
      </c>
      <c r="N2354" s="477">
        <v>0</v>
      </c>
      <c r="O2354" s="477"/>
      <c r="P2354" s="479">
        <v>0</v>
      </c>
    </row>
    <row r="2355" spans="1:16" ht="22.5" x14ac:dyDescent="0.2">
      <c r="A2355" s="446" t="s">
        <v>5323</v>
      </c>
      <c r="B2355" s="447" t="s">
        <v>3136</v>
      </c>
      <c r="C2355" s="447" t="s">
        <v>111</v>
      </c>
      <c r="D2355" s="474" t="s">
        <v>6093</v>
      </c>
      <c r="E2355" s="475">
        <v>3000</v>
      </c>
      <c r="F2355" s="476" t="s">
        <v>6483</v>
      </c>
      <c r="G2355" s="450" t="s">
        <v>6484</v>
      </c>
      <c r="H2355" s="429" t="s">
        <v>5705</v>
      </c>
      <c r="I2355" s="429" t="s">
        <v>726</v>
      </c>
      <c r="J2355" s="450" t="s">
        <v>726</v>
      </c>
      <c r="K2355" s="477">
        <v>5</v>
      </c>
      <c r="L2355" s="477">
        <v>12</v>
      </c>
      <c r="M2355" s="478">
        <v>36594.17</v>
      </c>
      <c r="N2355" s="477">
        <v>3</v>
      </c>
      <c r="O2355" s="477">
        <v>6</v>
      </c>
      <c r="P2355" s="479">
        <v>18000</v>
      </c>
    </row>
    <row r="2356" spans="1:16" ht="33.75" x14ac:dyDescent="0.2">
      <c r="A2356" s="446" t="s">
        <v>5323</v>
      </c>
      <c r="B2356" s="447" t="s">
        <v>3136</v>
      </c>
      <c r="C2356" s="447" t="s">
        <v>111</v>
      </c>
      <c r="D2356" s="474" t="s">
        <v>5543</v>
      </c>
      <c r="E2356" s="475">
        <v>10000</v>
      </c>
      <c r="F2356" s="476" t="s">
        <v>6485</v>
      </c>
      <c r="G2356" s="450" t="s">
        <v>6486</v>
      </c>
      <c r="H2356" s="429" t="s">
        <v>2042</v>
      </c>
      <c r="I2356" s="429" t="s">
        <v>4858</v>
      </c>
      <c r="J2356" s="450" t="s">
        <v>5484</v>
      </c>
      <c r="K2356" s="477">
        <v>5</v>
      </c>
      <c r="L2356" s="477">
        <v>12</v>
      </c>
      <c r="M2356" s="478">
        <v>120417.37</v>
      </c>
      <c r="N2356" s="477">
        <v>3</v>
      </c>
      <c r="O2356" s="477">
        <v>6</v>
      </c>
      <c r="P2356" s="479">
        <v>60000</v>
      </c>
    </row>
    <row r="2357" spans="1:16" ht="45" x14ac:dyDescent="0.2">
      <c r="A2357" s="446" t="s">
        <v>5323</v>
      </c>
      <c r="B2357" s="447" t="s">
        <v>3136</v>
      </c>
      <c r="C2357" s="447" t="s">
        <v>111</v>
      </c>
      <c r="D2357" s="474" t="s">
        <v>6487</v>
      </c>
      <c r="E2357" s="475">
        <v>12000</v>
      </c>
      <c r="F2357" s="476" t="s">
        <v>6488</v>
      </c>
      <c r="G2357" s="450" t="s">
        <v>6489</v>
      </c>
      <c r="H2357" s="429" t="s">
        <v>6490</v>
      </c>
      <c r="I2357" s="429" t="s">
        <v>4858</v>
      </c>
      <c r="J2357" s="450" t="s">
        <v>6491</v>
      </c>
      <c r="K2357" s="477">
        <v>5</v>
      </c>
      <c r="L2357" s="477">
        <v>12</v>
      </c>
      <c r="M2357" s="478">
        <v>144556.66</v>
      </c>
      <c r="N2357" s="477">
        <v>3</v>
      </c>
      <c r="O2357" s="477">
        <v>6</v>
      </c>
      <c r="P2357" s="479">
        <v>71773.94</v>
      </c>
    </row>
    <row r="2358" spans="1:16" ht="45" x14ac:dyDescent="0.2">
      <c r="A2358" s="446" t="s">
        <v>5323</v>
      </c>
      <c r="B2358" s="447" t="s">
        <v>3136</v>
      </c>
      <c r="C2358" s="447" t="s">
        <v>111</v>
      </c>
      <c r="D2358" s="474" t="s">
        <v>6106</v>
      </c>
      <c r="E2358" s="475">
        <v>8000</v>
      </c>
      <c r="F2358" s="476" t="s">
        <v>6492</v>
      </c>
      <c r="G2358" s="450" t="s">
        <v>6493</v>
      </c>
      <c r="H2358" s="429" t="s">
        <v>5372</v>
      </c>
      <c r="I2358" s="429" t="s">
        <v>3191</v>
      </c>
      <c r="J2358" s="450" t="s">
        <v>5372</v>
      </c>
      <c r="K2358" s="477">
        <v>5</v>
      </c>
      <c r="L2358" s="477">
        <v>12</v>
      </c>
      <c r="M2358" s="478">
        <v>95640</v>
      </c>
      <c r="N2358" s="477">
        <v>3</v>
      </c>
      <c r="O2358" s="477">
        <v>6</v>
      </c>
      <c r="P2358" s="479">
        <v>47944.89</v>
      </c>
    </row>
    <row r="2359" spans="1:16" ht="45" x14ac:dyDescent="0.2">
      <c r="A2359" s="446" t="s">
        <v>5323</v>
      </c>
      <c r="B2359" s="447" t="s">
        <v>3136</v>
      </c>
      <c r="C2359" s="447" t="s">
        <v>111</v>
      </c>
      <c r="D2359" s="474" t="s">
        <v>6494</v>
      </c>
      <c r="E2359" s="475">
        <v>10000</v>
      </c>
      <c r="F2359" s="476" t="s">
        <v>6495</v>
      </c>
      <c r="G2359" s="450" t="s">
        <v>6496</v>
      </c>
      <c r="H2359" s="429" t="s">
        <v>6473</v>
      </c>
      <c r="I2359" s="429" t="s">
        <v>5404</v>
      </c>
      <c r="J2359" s="450" t="s">
        <v>6497</v>
      </c>
      <c r="K2359" s="477">
        <v>1</v>
      </c>
      <c r="L2359" s="477">
        <v>2</v>
      </c>
      <c r="M2359" s="478">
        <v>22513.438974632212</v>
      </c>
      <c r="N2359" s="477">
        <v>0</v>
      </c>
      <c r="O2359" s="477"/>
      <c r="P2359" s="479">
        <v>0</v>
      </c>
    </row>
    <row r="2360" spans="1:16" ht="33.75" x14ac:dyDescent="0.2">
      <c r="A2360" s="446" t="s">
        <v>5323</v>
      </c>
      <c r="B2360" s="447" t="s">
        <v>3136</v>
      </c>
      <c r="C2360" s="447" t="s">
        <v>111</v>
      </c>
      <c r="D2360" s="474" t="s">
        <v>6498</v>
      </c>
      <c r="E2360" s="475">
        <v>4000</v>
      </c>
      <c r="F2360" s="476" t="s">
        <v>6499</v>
      </c>
      <c r="G2360" s="450" t="s">
        <v>6500</v>
      </c>
      <c r="H2360" s="429" t="s">
        <v>2553</v>
      </c>
      <c r="I2360" s="429" t="s">
        <v>4858</v>
      </c>
      <c r="J2360" s="450" t="s">
        <v>6501</v>
      </c>
      <c r="K2360" s="477">
        <v>5</v>
      </c>
      <c r="L2360" s="477">
        <v>12</v>
      </c>
      <c r="M2360" s="478">
        <v>48600</v>
      </c>
      <c r="N2360" s="477">
        <v>3</v>
      </c>
      <c r="O2360" s="477">
        <v>6</v>
      </c>
      <c r="P2360" s="479">
        <v>24000</v>
      </c>
    </row>
    <row r="2361" spans="1:16" ht="101.25" x14ac:dyDescent="0.2">
      <c r="A2361" s="446" t="s">
        <v>5323</v>
      </c>
      <c r="B2361" s="447" t="s">
        <v>3136</v>
      </c>
      <c r="C2361" s="447" t="s">
        <v>111</v>
      </c>
      <c r="D2361" s="474" t="s">
        <v>6502</v>
      </c>
      <c r="E2361" s="475">
        <v>14000</v>
      </c>
      <c r="F2361" s="476" t="s">
        <v>6503</v>
      </c>
      <c r="G2361" s="475" t="s">
        <v>6504</v>
      </c>
      <c r="H2361" s="429" t="s">
        <v>5746</v>
      </c>
      <c r="I2361" s="429" t="s">
        <v>4858</v>
      </c>
      <c r="J2361" s="450" t="s">
        <v>5747</v>
      </c>
      <c r="K2361" s="477">
        <v>1</v>
      </c>
      <c r="L2361" s="477">
        <v>2</v>
      </c>
      <c r="M2361" s="478">
        <v>35151.00216972523</v>
      </c>
      <c r="N2361" s="477">
        <v>0</v>
      </c>
      <c r="O2361" s="477"/>
      <c r="P2361" s="479">
        <v>0</v>
      </c>
    </row>
    <row r="2362" spans="1:16" ht="45" x14ac:dyDescent="0.2">
      <c r="A2362" s="446" t="s">
        <v>5323</v>
      </c>
      <c r="B2362" s="447" t="s">
        <v>3136</v>
      </c>
      <c r="C2362" s="447" t="s">
        <v>111</v>
      </c>
      <c r="D2362" s="474" t="s">
        <v>6505</v>
      </c>
      <c r="E2362" s="475">
        <v>14000</v>
      </c>
      <c r="F2362" s="476" t="s">
        <v>6506</v>
      </c>
      <c r="G2362" s="450" t="s">
        <v>6507</v>
      </c>
      <c r="H2362" s="429" t="s">
        <v>6248</v>
      </c>
      <c r="I2362" s="429" t="s">
        <v>5404</v>
      </c>
      <c r="J2362" s="450" t="s">
        <v>6508</v>
      </c>
      <c r="K2362" s="477">
        <v>2</v>
      </c>
      <c r="L2362" s="477">
        <v>12</v>
      </c>
      <c r="M2362" s="478">
        <v>177276.55</v>
      </c>
      <c r="N2362" s="477">
        <v>2</v>
      </c>
      <c r="O2362" s="477">
        <v>3</v>
      </c>
      <c r="P2362" s="479">
        <v>18743.779277952854</v>
      </c>
    </row>
    <row r="2363" spans="1:16" ht="33.75" x14ac:dyDescent="0.2">
      <c r="A2363" s="446" t="s">
        <v>5323</v>
      </c>
      <c r="B2363" s="447" t="s">
        <v>3136</v>
      </c>
      <c r="C2363" s="447" t="s">
        <v>111</v>
      </c>
      <c r="D2363" s="474" t="s">
        <v>6509</v>
      </c>
      <c r="E2363" s="475">
        <v>12000</v>
      </c>
      <c r="F2363" s="476" t="s">
        <v>6510</v>
      </c>
      <c r="G2363" s="450" t="s">
        <v>6511</v>
      </c>
      <c r="H2363" s="429" t="s">
        <v>5371</v>
      </c>
      <c r="I2363" s="429" t="s">
        <v>4858</v>
      </c>
      <c r="J2363" s="450" t="s">
        <v>5747</v>
      </c>
      <c r="K2363" s="477">
        <v>5</v>
      </c>
      <c r="L2363" s="477">
        <v>12</v>
      </c>
      <c r="M2363" s="478">
        <v>144429.16999999998</v>
      </c>
      <c r="N2363" s="477">
        <v>3</v>
      </c>
      <c r="O2363" s="477">
        <v>6</v>
      </c>
      <c r="P2363" s="479">
        <v>71925</v>
      </c>
    </row>
    <row r="2364" spans="1:16" ht="45" x14ac:dyDescent="0.2">
      <c r="A2364" s="446" t="s">
        <v>5323</v>
      </c>
      <c r="B2364" s="447" t="s">
        <v>3136</v>
      </c>
      <c r="C2364" s="447" t="s">
        <v>111</v>
      </c>
      <c r="D2364" s="474" t="s">
        <v>6512</v>
      </c>
      <c r="E2364" s="475">
        <v>8000</v>
      </c>
      <c r="F2364" s="476" t="s">
        <v>6513</v>
      </c>
      <c r="G2364" s="450" t="s">
        <v>6514</v>
      </c>
      <c r="H2364" s="429" t="s">
        <v>6515</v>
      </c>
      <c r="I2364" s="429" t="s">
        <v>4858</v>
      </c>
      <c r="J2364" s="450" t="s">
        <v>6516</v>
      </c>
      <c r="K2364" s="477">
        <v>3</v>
      </c>
      <c r="L2364" s="477">
        <v>7</v>
      </c>
      <c r="M2364" s="478">
        <v>44296.686843764357</v>
      </c>
      <c r="N2364" s="477">
        <v>0</v>
      </c>
      <c r="O2364" s="477"/>
      <c r="P2364" s="479">
        <v>0</v>
      </c>
    </row>
    <row r="2365" spans="1:16" ht="45" x14ac:dyDescent="0.2">
      <c r="A2365" s="446" t="s">
        <v>5323</v>
      </c>
      <c r="B2365" s="447" t="s">
        <v>3136</v>
      </c>
      <c r="C2365" s="447" t="s">
        <v>111</v>
      </c>
      <c r="D2365" s="474" t="s">
        <v>6517</v>
      </c>
      <c r="E2365" s="475">
        <v>5000</v>
      </c>
      <c r="F2365" s="476" t="s">
        <v>6518</v>
      </c>
      <c r="G2365" s="450" t="s">
        <v>6519</v>
      </c>
      <c r="H2365" s="429" t="s">
        <v>6520</v>
      </c>
      <c r="I2365" s="429" t="s">
        <v>4858</v>
      </c>
      <c r="J2365" s="450" t="s">
        <v>6521</v>
      </c>
      <c r="K2365" s="477">
        <v>5</v>
      </c>
      <c r="L2365" s="477">
        <v>10</v>
      </c>
      <c r="M2365" s="478">
        <v>44550.012064599519</v>
      </c>
      <c r="N2365" s="477">
        <v>0</v>
      </c>
      <c r="O2365" s="477"/>
      <c r="P2365" s="479">
        <v>0</v>
      </c>
    </row>
    <row r="2366" spans="1:16" ht="22.5" x14ac:dyDescent="0.2">
      <c r="A2366" s="446" t="s">
        <v>5323</v>
      </c>
      <c r="B2366" s="447" t="s">
        <v>3136</v>
      </c>
      <c r="C2366" s="447" t="s">
        <v>111</v>
      </c>
      <c r="D2366" s="474" t="s">
        <v>6140</v>
      </c>
      <c r="E2366" s="475">
        <v>5000</v>
      </c>
      <c r="F2366" s="476" t="s">
        <v>6522</v>
      </c>
      <c r="G2366" s="450" t="s">
        <v>6523</v>
      </c>
      <c r="H2366" s="429" t="s">
        <v>2042</v>
      </c>
      <c r="I2366" s="429" t="s">
        <v>4858</v>
      </c>
      <c r="J2366" s="450" t="s">
        <v>5484</v>
      </c>
      <c r="K2366" s="477">
        <v>5</v>
      </c>
      <c r="L2366" s="477">
        <v>10</v>
      </c>
      <c r="M2366" s="478">
        <v>43566.234927782636</v>
      </c>
      <c r="N2366" s="477">
        <v>0</v>
      </c>
      <c r="O2366" s="477"/>
      <c r="P2366" s="479">
        <v>0</v>
      </c>
    </row>
    <row r="2367" spans="1:16" ht="33.75" x14ac:dyDescent="0.2">
      <c r="A2367" s="446" t="s">
        <v>5323</v>
      </c>
      <c r="B2367" s="447" t="s">
        <v>3136</v>
      </c>
      <c r="C2367" s="447" t="s">
        <v>111</v>
      </c>
      <c r="D2367" s="474" t="s">
        <v>6524</v>
      </c>
      <c r="E2367" s="475">
        <v>10000</v>
      </c>
      <c r="F2367" s="476" t="s">
        <v>6525</v>
      </c>
      <c r="G2367" s="450" t="s">
        <v>6526</v>
      </c>
      <c r="H2367" s="429" t="s">
        <v>6527</v>
      </c>
      <c r="I2367" s="429" t="s">
        <v>4858</v>
      </c>
      <c r="J2367" s="450" t="s">
        <v>6528</v>
      </c>
      <c r="K2367" s="477">
        <v>4</v>
      </c>
      <c r="L2367" s="477">
        <v>7</v>
      </c>
      <c r="M2367" s="478">
        <v>37640.055695118441</v>
      </c>
      <c r="N2367" s="477">
        <v>0</v>
      </c>
      <c r="O2367" s="477"/>
      <c r="P2367" s="479">
        <v>0</v>
      </c>
    </row>
    <row r="2368" spans="1:16" ht="45" x14ac:dyDescent="0.2">
      <c r="A2368" s="446" t="s">
        <v>5323</v>
      </c>
      <c r="B2368" s="447" t="s">
        <v>3136</v>
      </c>
      <c r="C2368" s="447" t="s">
        <v>111</v>
      </c>
      <c r="D2368" s="474" t="s">
        <v>6529</v>
      </c>
      <c r="E2368" s="475">
        <v>4000</v>
      </c>
      <c r="F2368" s="476" t="s">
        <v>6530</v>
      </c>
      <c r="G2368" s="450" t="s">
        <v>6531</v>
      </c>
      <c r="H2368" s="429" t="s">
        <v>6532</v>
      </c>
      <c r="I2368" s="429" t="s">
        <v>4858</v>
      </c>
      <c r="J2368" s="450" t="s">
        <v>6533</v>
      </c>
      <c r="K2368" s="477">
        <v>5</v>
      </c>
      <c r="L2368" s="477">
        <v>12</v>
      </c>
      <c r="M2368" s="478">
        <v>48340.84</v>
      </c>
      <c r="N2368" s="477">
        <v>3</v>
      </c>
      <c r="O2368" s="477">
        <v>6</v>
      </c>
      <c r="P2368" s="479">
        <v>23861.35</v>
      </c>
    </row>
    <row r="2369" spans="1:16" ht="45" x14ac:dyDescent="0.2">
      <c r="A2369" s="446" t="s">
        <v>5323</v>
      </c>
      <c r="B2369" s="447" t="s">
        <v>3136</v>
      </c>
      <c r="C2369" s="447" t="s">
        <v>111</v>
      </c>
      <c r="D2369" s="474" t="s">
        <v>6534</v>
      </c>
      <c r="E2369" s="475">
        <v>10000</v>
      </c>
      <c r="F2369" s="476" t="s">
        <v>6535</v>
      </c>
      <c r="G2369" s="450" t="s">
        <v>6536</v>
      </c>
      <c r="H2369" s="429" t="s">
        <v>6537</v>
      </c>
      <c r="I2369" s="429" t="s">
        <v>4858</v>
      </c>
      <c r="J2369" s="450" t="s">
        <v>6538</v>
      </c>
      <c r="K2369" s="477">
        <v>5</v>
      </c>
      <c r="L2369" s="477">
        <v>12</v>
      </c>
      <c r="M2369" s="478">
        <v>124321.58</v>
      </c>
      <c r="N2369" s="477">
        <v>0</v>
      </c>
      <c r="O2369" s="477"/>
      <c r="P2369" s="479">
        <v>0</v>
      </c>
    </row>
    <row r="2370" spans="1:16" ht="33.75" x14ac:dyDescent="0.2">
      <c r="A2370" s="446" t="s">
        <v>5323</v>
      </c>
      <c r="B2370" s="447" t="s">
        <v>3136</v>
      </c>
      <c r="C2370" s="447" t="s">
        <v>111</v>
      </c>
      <c r="D2370" s="474" t="s">
        <v>6124</v>
      </c>
      <c r="E2370" s="475">
        <v>8000</v>
      </c>
      <c r="F2370" s="476" t="s">
        <v>6539</v>
      </c>
      <c r="G2370" s="450" t="s">
        <v>6540</v>
      </c>
      <c r="H2370" s="429" t="s">
        <v>6541</v>
      </c>
      <c r="I2370" s="429" t="s">
        <v>4858</v>
      </c>
      <c r="J2370" s="450" t="s">
        <v>5885</v>
      </c>
      <c r="K2370" s="477">
        <v>2</v>
      </c>
      <c r="L2370" s="477">
        <v>6</v>
      </c>
      <c r="M2370" s="478">
        <v>32690.663878362659</v>
      </c>
      <c r="N2370" s="477">
        <v>0</v>
      </c>
      <c r="O2370" s="477"/>
      <c r="P2370" s="479">
        <v>0</v>
      </c>
    </row>
    <row r="2371" spans="1:16" ht="45" x14ac:dyDescent="0.2">
      <c r="A2371" s="446" t="s">
        <v>5323</v>
      </c>
      <c r="B2371" s="447" t="s">
        <v>3136</v>
      </c>
      <c r="C2371" s="447" t="s">
        <v>111</v>
      </c>
      <c r="D2371" s="474" t="s">
        <v>5564</v>
      </c>
      <c r="E2371" s="475">
        <v>10000</v>
      </c>
      <c r="F2371" s="476" t="s">
        <v>6542</v>
      </c>
      <c r="G2371" s="450" t="s">
        <v>6543</v>
      </c>
      <c r="H2371" s="429" t="s">
        <v>3252</v>
      </c>
      <c r="I2371" s="429" t="s">
        <v>4858</v>
      </c>
      <c r="J2371" s="450" t="s">
        <v>5877</v>
      </c>
      <c r="K2371" s="477">
        <v>5</v>
      </c>
      <c r="L2371" s="477">
        <v>11</v>
      </c>
      <c r="M2371" s="478">
        <v>88344.11711020743</v>
      </c>
      <c r="N2371" s="477">
        <v>0</v>
      </c>
      <c r="O2371" s="477"/>
      <c r="P2371" s="479">
        <v>0</v>
      </c>
    </row>
    <row r="2372" spans="1:16" ht="33.75" x14ac:dyDescent="0.2">
      <c r="A2372" s="446" t="s">
        <v>5323</v>
      </c>
      <c r="B2372" s="447" t="s">
        <v>3136</v>
      </c>
      <c r="C2372" s="447" t="s">
        <v>111</v>
      </c>
      <c r="D2372" s="474" t="s">
        <v>3679</v>
      </c>
      <c r="E2372" s="475">
        <v>5000</v>
      </c>
      <c r="F2372" s="476" t="s">
        <v>6544</v>
      </c>
      <c r="G2372" s="450" t="s">
        <v>6545</v>
      </c>
      <c r="H2372" s="429" t="s">
        <v>3870</v>
      </c>
      <c r="I2372" s="429" t="s">
        <v>718</v>
      </c>
      <c r="J2372" s="450" t="s">
        <v>5488</v>
      </c>
      <c r="K2372" s="477">
        <v>5</v>
      </c>
      <c r="L2372" s="477">
        <v>12</v>
      </c>
      <c r="M2372" s="478">
        <v>58904.520000000004</v>
      </c>
      <c r="N2372" s="477">
        <v>3</v>
      </c>
      <c r="O2372" s="477">
        <v>6</v>
      </c>
      <c r="P2372" s="479">
        <v>29940.5</v>
      </c>
    </row>
    <row r="2373" spans="1:16" ht="33.75" x14ac:dyDescent="0.2">
      <c r="A2373" s="446" t="s">
        <v>5323</v>
      </c>
      <c r="B2373" s="447" t="s">
        <v>3136</v>
      </c>
      <c r="C2373" s="447" t="s">
        <v>111</v>
      </c>
      <c r="D2373" s="474" t="s">
        <v>6546</v>
      </c>
      <c r="E2373" s="475">
        <v>14000</v>
      </c>
      <c r="F2373" s="476" t="s">
        <v>6547</v>
      </c>
      <c r="G2373" s="450" t="s">
        <v>6548</v>
      </c>
      <c r="H2373" s="429" t="s">
        <v>6015</v>
      </c>
      <c r="I2373" s="429" t="s">
        <v>4858</v>
      </c>
      <c r="J2373" s="450" t="s">
        <v>6549</v>
      </c>
      <c r="K2373" s="477">
        <v>1</v>
      </c>
      <c r="L2373" s="477">
        <v>2</v>
      </c>
      <c r="M2373" s="478">
        <v>32252.754385974866</v>
      </c>
      <c r="N2373" s="477">
        <v>0</v>
      </c>
      <c r="O2373" s="477"/>
      <c r="P2373" s="479">
        <v>0</v>
      </c>
    </row>
    <row r="2374" spans="1:16" ht="45" x14ac:dyDescent="0.2">
      <c r="A2374" s="446" t="s">
        <v>5323</v>
      </c>
      <c r="B2374" s="447" t="s">
        <v>3136</v>
      </c>
      <c r="C2374" s="447" t="s">
        <v>111</v>
      </c>
      <c r="D2374" s="474" t="s">
        <v>6550</v>
      </c>
      <c r="E2374" s="475">
        <v>12000</v>
      </c>
      <c r="F2374" s="476" t="s">
        <v>6551</v>
      </c>
      <c r="G2374" s="450" t="s">
        <v>6552</v>
      </c>
      <c r="H2374" s="429" t="s">
        <v>6150</v>
      </c>
      <c r="I2374" s="429" t="s">
        <v>5404</v>
      </c>
      <c r="J2374" s="450" t="s">
        <v>6553</v>
      </c>
      <c r="K2374" s="477">
        <v>5</v>
      </c>
      <c r="L2374" s="477">
        <v>12</v>
      </c>
      <c r="M2374" s="478">
        <v>143997.5</v>
      </c>
      <c r="N2374" s="477">
        <v>3</v>
      </c>
      <c r="O2374" s="477">
        <v>6</v>
      </c>
      <c r="P2374" s="479">
        <v>71945.070000000007</v>
      </c>
    </row>
    <row r="2375" spans="1:16" ht="56.25" x14ac:dyDescent="0.2">
      <c r="A2375" s="446" t="s">
        <v>5323</v>
      </c>
      <c r="B2375" s="447" t="s">
        <v>3136</v>
      </c>
      <c r="C2375" s="447" t="s">
        <v>111</v>
      </c>
      <c r="D2375" s="474" t="s">
        <v>6554</v>
      </c>
      <c r="E2375" s="475">
        <v>9000</v>
      </c>
      <c r="F2375" s="476" t="s">
        <v>6555</v>
      </c>
      <c r="G2375" s="450" t="s">
        <v>6556</v>
      </c>
      <c r="H2375" s="429" t="s">
        <v>6374</v>
      </c>
      <c r="I2375" s="429" t="s">
        <v>4858</v>
      </c>
      <c r="J2375" s="450" t="s">
        <v>6375</v>
      </c>
      <c r="K2375" s="477">
        <v>5</v>
      </c>
      <c r="L2375" s="477">
        <v>12</v>
      </c>
      <c r="M2375" s="478">
        <v>112426.48000000001</v>
      </c>
      <c r="N2375" s="477">
        <v>3</v>
      </c>
      <c r="O2375" s="477">
        <v>6</v>
      </c>
      <c r="P2375" s="479">
        <v>53896.909999999996</v>
      </c>
    </row>
    <row r="2376" spans="1:16" ht="22.5" x14ac:dyDescent="0.2">
      <c r="A2376" s="446" t="s">
        <v>5323</v>
      </c>
      <c r="B2376" s="447" t="s">
        <v>3136</v>
      </c>
      <c r="C2376" s="447" t="s">
        <v>111</v>
      </c>
      <c r="D2376" s="474" t="s">
        <v>6557</v>
      </c>
      <c r="E2376" s="475">
        <v>13000</v>
      </c>
      <c r="F2376" s="476" t="s">
        <v>6558</v>
      </c>
      <c r="G2376" s="450" t="s">
        <v>6559</v>
      </c>
      <c r="H2376" s="429" t="s">
        <v>1078</v>
      </c>
      <c r="I2376" s="429" t="s">
        <v>4858</v>
      </c>
      <c r="J2376" s="450" t="s">
        <v>5648</v>
      </c>
      <c r="K2376" s="477">
        <v>5</v>
      </c>
      <c r="L2376" s="477">
        <v>12</v>
      </c>
      <c r="M2376" s="478">
        <v>155757.70000000001</v>
      </c>
      <c r="N2376" s="477">
        <v>1</v>
      </c>
      <c r="O2376" s="477">
        <v>2</v>
      </c>
      <c r="P2376" s="479">
        <v>13793.202019192386</v>
      </c>
    </row>
    <row r="2377" spans="1:16" ht="45" x14ac:dyDescent="0.2">
      <c r="A2377" s="446" t="s">
        <v>5323</v>
      </c>
      <c r="B2377" s="447" t="s">
        <v>3136</v>
      </c>
      <c r="C2377" s="447" t="s">
        <v>111</v>
      </c>
      <c r="D2377" s="474" t="s">
        <v>6560</v>
      </c>
      <c r="E2377" s="475">
        <v>11000</v>
      </c>
      <c r="F2377" s="476" t="s">
        <v>6561</v>
      </c>
      <c r="G2377" s="450" t="s">
        <v>6562</v>
      </c>
      <c r="H2377" s="429" t="s">
        <v>1078</v>
      </c>
      <c r="I2377" s="429" t="s">
        <v>4858</v>
      </c>
      <c r="J2377" s="450" t="s">
        <v>5648</v>
      </c>
      <c r="K2377" s="477">
        <v>5</v>
      </c>
      <c r="L2377" s="477">
        <v>12</v>
      </c>
      <c r="M2377" s="478">
        <v>136967.67999999999</v>
      </c>
      <c r="N2377" s="477">
        <v>3</v>
      </c>
      <c r="O2377" s="477">
        <v>6</v>
      </c>
      <c r="P2377" s="479">
        <v>65956.61</v>
      </c>
    </row>
    <row r="2378" spans="1:16" ht="33.75" x14ac:dyDescent="0.2">
      <c r="A2378" s="446" t="s">
        <v>5323</v>
      </c>
      <c r="B2378" s="447" t="s">
        <v>3136</v>
      </c>
      <c r="C2378" s="447" t="s">
        <v>111</v>
      </c>
      <c r="D2378" s="474" t="s">
        <v>6219</v>
      </c>
      <c r="E2378" s="475">
        <v>9000</v>
      </c>
      <c r="F2378" s="476" t="s">
        <v>6563</v>
      </c>
      <c r="G2378" s="450" t="s">
        <v>6564</v>
      </c>
      <c r="H2378" s="429" t="s">
        <v>3538</v>
      </c>
      <c r="I2378" s="429" t="s">
        <v>4858</v>
      </c>
      <c r="J2378" s="450" t="s">
        <v>6264</v>
      </c>
      <c r="K2378" s="477">
        <v>5</v>
      </c>
      <c r="L2378" s="477">
        <v>12</v>
      </c>
      <c r="M2378" s="478">
        <v>108426.86</v>
      </c>
      <c r="N2378" s="477">
        <v>3</v>
      </c>
      <c r="O2378" s="477">
        <v>6</v>
      </c>
      <c r="P2378" s="479">
        <v>53985.51</v>
      </c>
    </row>
    <row r="2379" spans="1:16" ht="33.75" x14ac:dyDescent="0.2">
      <c r="A2379" s="446" t="s">
        <v>5323</v>
      </c>
      <c r="B2379" s="447" t="s">
        <v>3136</v>
      </c>
      <c r="C2379" s="447" t="s">
        <v>111</v>
      </c>
      <c r="D2379" s="474" t="s">
        <v>6565</v>
      </c>
      <c r="E2379" s="475">
        <v>13000</v>
      </c>
      <c r="F2379" s="476" t="s">
        <v>6566</v>
      </c>
      <c r="G2379" s="450" t="s">
        <v>6567</v>
      </c>
      <c r="H2379" s="429" t="s">
        <v>6568</v>
      </c>
      <c r="I2379" s="429" t="s">
        <v>4858</v>
      </c>
      <c r="J2379" s="450" t="s">
        <v>6569</v>
      </c>
      <c r="K2379" s="477">
        <v>5</v>
      </c>
      <c r="L2379" s="477">
        <v>10</v>
      </c>
      <c r="M2379" s="478">
        <v>104171.27947811183</v>
      </c>
      <c r="N2379" s="477">
        <v>0</v>
      </c>
      <c r="O2379" s="477"/>
      <c r="P2379" s="479">
        <v>0</v>
      </c>
    </row>
    <row r="2380" spans="1:16" ht="33.75" x14ac:dyDescent="0.2">
      <c r="A2380" s="446" t="s">
        <v>5323</v>
      </c>
      <c r="B2380" s="447" t="s">
        <v>3136</v>
      </c>
      <c r="C2380" s="447" t="s">
        <v>111</v>
      </c>
      <c r="D2380" s="474" t="s">
        <v>5354</v>
      </c>
      <c r="E2380" s="475">
        <v>10000</v>
      </c>
      <c r="F2380" s="476" t="s">
        <v>6570</v>
      </c>
      <c r="G2380" s="450" t="s">
        <v>6571</v>
      </c>
      <c r="H2380" s="429" t="s">
        <v>2042</v>
      </c>
      <c r="I2380" s="429" t="s">
        <v>3191</v>
      </c>
      <c r="J2380" s="450" t="s">
        <v>6143</v>
      </c>
      <c r="K2380" s="477">
        <v>5</v>
      </c>
      <c r="L2380" s="477">
        <v>12</v>
      </c>
      <c r="M2380" s="478">
        <v>118997.92</v>
      </c>
      <c r="N2380" s="477">
        <v>3</v>
      </c>
      <c r="O2380" s="477">
        <v>6</v>
      </c>
      <c r="P2380" s="479">
        <v>60000</v>
      </c>
    </row>
    <row r="2381" spans="1:16" ht="45" x14ac:dyDescent="0.2">
      <c r="A2381" s="446" t="s">
        <v>5323</v>
      </c>
      <c r="B2381" s="447" t="s">
        <v>3136</v>
      </c>
      <c r="C2381" s="447" t="s">
        <v>111</v>
      </c>
      <c r="D2381" s="474" t="s">
        <v>6572</v>
      </c>
      <c r="E2381" s="475">
        <v>14000</v>
      </c>
      <c r="F2381" s="476" t="s">
        <v>6573</v>
      </c>
      <c r="G2381" s="450" t="s">
        <v>6574</v>
      </c>
      <c r="H2381" s="429" t="s">
        <v>5790</v>
      </c>
      <c r="I2381" s="429" t="s">
        <v>4858</v>
      </c>
      <c r="J2381" s="450" t="s">
        <v>6575</v>
      </c>
      <c r="K2381" s="477">
        <v>5</v>
      </c>
      <c r="L2381" s="477">
        <v>12</v>
      </c>
      <c r="M2381" s="478">
        <v>168600</v>
      </c>
      <c r="N2381" s="477">
        <v>1</v>
      </c>
      <c r="O2381" s="477">
        <v>1</v>
      </c>
      <c r="P2381" s="479">
        <v>10600.072860826129</v>
      </c>
    </row>
    <row r="2382" spans="1:16" ht="56.25" x14ac:dyDescent="0.2">
      <c r="A2382" s="446" t="s">
        <v>5323</v>
      </c>
      <c r="B2382" s="447" t="s">
        <v>3136</v>
      </c>
      <c r="C2382" s="447" t="s">
        <v>111</v>
      </c>
      <c r="D2382" s="474" t="s">
        <v>6576</v>
      </c>
      <c r="E2382" s="475">
        <v>7000</v>
      </c>
      <c r="F2382" s="476" t="s">
        <v>6577</v>
      </c>
      <c r="G2382" s="450" t="s">
        <v>6578</v>
      </c>
      <c r="H2382" s="429" t="s">
        <v>6579</v>
      </c>
      <c r="I2382" s="429" t="s">
        <v>4858</v>
      </c>
      <c r="J2382" s="450" t="s">
        <v>6580</v>
      </c>
      <c r="K2382" s="477">
        <v>5</v>
      </c>
      <c r="L2382" s="477">
        <v>10</v>
      </c>
      <c r="M2382" s="478">
        <v>60461.416218079714</v>
      </c>
      <c r="N2382" s="477">
        <v>0</v>
      </c>
      <c r="O2382" s="477"/>
      <c r="P2382" s="479">
        <v>0</v>
      </c>
    </row>
    <row r="2383" spans="1:16" ht="56.25" x14ac:dyDescent="0.2">
      <c r="A2383" s="446" t="s">
        <v>5323</v>
      </c>
      <c r="B2383" s="447" t="s">
        <v>3136</v>
      </c>
      <c r="C2383" s="447" t="s">
        <v>111</v>
      </c>
      <c r="D2383" s="474" t="s">
        <v>6581</v>
      </c>
      <c r="E2383" s="475">
        <v>4500</v>
      </c>
      <c r="F2383" s="476" t="s">
        <v>6582</v>
      </c>
      <c r="G2383" s="450" t="s">
        <v>6583</v>
      </c>
      <c r="H2383" s="429" t="s">
        <v>3140</v>
      </c>
      <c r="I2383" s="429" t="s">
        <v>4858</v>
      </c>
      <c r="J2383" s="450" t="s">
        <v>5476</v>
      </c>
      <c r="K2383" s="477">
        <v>5</v>
      </c>
      <c r="L2383" s="477">
        <v>12</v>
      </c>
      <c r="M2383" s="478">
        <v>54600</v>
      </c>
      <c r="N2383" s="477">
        <v>3</v>
      </c>
      <c r="O2383" s="477">
        <v>6</v>
      </c>
      <c r="P2383" s="479">
        <v>27000</v>
      </c>
    </row>
    <row r="2384" spans="1:16" ht="33.75" x14ac:dyDescent="0.2">
      <c r="A2384" s="446" t="s">
        <v>5323</v>
      </c>
      <c r="B2384" s="447" t="s">
        <v>3136</v>
      </c>
      <c r="C2384" s="447" t="s">
        <v>111</v>
      </c>
      <c r="D2384" s="474" t="s">
        <v>6584</v>
      </c>
      <c r="E2384" s="475">
        <v>10000</v>
      </c>
      <c r="F2384" s="476" t="s">
        <v>6585</v>
      </c>
      <c r="G2384" s="450" t="s">
        <v>6586</v>
      </c>
      <c r="H2384" s="429" t="s">
        <v>6587</v>
      </c>
      <c r="I2384" s="429" t="s">
        <v>4858</v>
      </c>
      <c r="J2384" s="450" t="s">
        <v>5606</v>
      </c>
      <c r="K2384" s="477">
        <v>5</v>
      </c>
      <c r="L2384" s="477">
        <v>12</v>
      </c>
      <c r="M2384" s="478">
        <v>120356.24</v>
      </c>
      <c r="N2384" s="477">
        <v>1</v>
      </c>
      <c r="O2384" s="477">
        <v>1</v>
      </c>
      <c r="P2384" s="479">
        <v>6451.2919424451711</v>
      </c>
    </row>
    <row r="2385" spans="1:16" ht="45" x14ac:dyDescent="0.2">
      <c r="A2385" s="446" t="s">
        <v>5323</v>
      </c>
      <c r="B2385" s="447" t="s">
        <v>3136</v>
      </c>
      <c r="C2385" s="447" t="s">
        <v>111</v>
      </c>
      <c r="D2385" s="474" t="s">
        <v>6588</v>
      </c>
      <c r="E2385" s="475">
        <v>7000</v>
      </c>
      <c r="F2385" s="476" t="s">
        <v>6589</v>
      </c>
      <c r="G2385" s="450" t="s">
        <v>6590</v>
      </c>
      <c r="H2385" s="429" t="s">
        <v>5423</v>
      </c>
      <c r="I2385" s="429" t="s">
        <v>4858</v>
      </c>
      <c r="J2385" s="450" t="s">
        <v>5424</v>
      </c>
      <c r="K2385" s="477">
        <v>5</v>
      </c>
      <c r="L2385" s="477">
        <v>10</v>
      </c>
      <c r="M2385" s="478">
        <v>56371.038497397989</v>
      </c>
      <c r="N2385" s="477">
        <v>0</v>
      </c>
      <c r="O2385" s="477"/>
      <c r="P2385" s="479">
        <v>0</v>
      </c>
    </row>
    <row r="2386" spans="1:16" ht="45" x14ac:dyDescent="0.2">
      <c r="A2386" s="446" t="s">
        <v>5323</v>
      </c>
      <c r="B2386" s="447" t="s">
        <v>3136</v>
      </c>
      <c r="C2386" s="447" t="s">
        <v>111</v>
      </c>
      <c r="D2386" s="474" t="s">
        <v>3429</v>
      </c>
      <c r="E2386" s="475">
        <v>4500</v>
      </c>
      <c r="F2386" s="476" t="s">
        <v>6591</v>
      </c>
      <c r="G2386" s="450" t="s">
        <v>6592</v>
      </c>
      <c r="H2386" s="429" t="s">
        <v>3383</v>
      </c>
      <c r="I2386" s="429" t="s">
        <v>5442</v>
      </c>
      <c r="J2386" s="450" t="s">
        <v>6593</v>
      </c>
      <c r="K2386" s="477">
        <v>3</v>
      </c>
      <c r="L2386" s="477">
        <v>5</v>
      </c>
      <c r="M2386" s="478">
        <v>22168.89094099553</v>
      </c>
      <c r="N2386" s="477">
        <v>0</v>
      </c>
      <c r="O2386" s="477"/>
      <c r="P2386" s="479">
        <v>0</v>
      </c>
    </row>
    <row r="2387" spans="1:16" ht="45" x14ac:dyDescent="0.2">
      <c r="A2387" s="446" t="s">
        <v>5323</v>
      </c>
      <c r="B2387" s="447" t="s">
        <v>3136</v>
      </c>
      <c r="C2387" s="447" t="s">
        <v>111</v>
      </c>
      <c r="D2387" s="474" t="s">
        <v>6594</v>
      </c>
      <c r="E2387" s="475">
        <v>10000</v>
      </c>
      <c r="F2387" s="476" t="s">
        <v>6595</v>
      </c>
      <c r="G2387" s="450" t="s">
        <v>6596</v>
      </c>
      <c r="H2387" s="429" t="s">
        <v>6597</v>
      </c>
      <c r="I2387" s="429" t="s">
        <v>4858</v>
      </c>
      <c r="J2387" s="450" t="s">
        <v>6598</v>
      </c>
      <c r="K2387" s="477">
        <v>5</v>
      </c>
      <c r="L2387" s="477">
        <v>10</v>
      </c>
      <c r="M2387" s="478">
        <v>86474.966631303512</v>
      </c>
      <c r="N2387" s="477">
        <v>0</v>
      </c>
      <c r="O2387" s="477"/>
      <c r="P2387" s="479">
        <v>0</v>
      </c>
    </row>
    <row r="2388" spans="1:16" ht="33.75" x14ac:dyDescent="0.2">
      <c r="A2388" s="446" t="s">
        <v>5323</v>
      </c>
      <c r="B2388" s="447" t="s">
        <v>3136</v>
      </c>
      <c r="C2388" s="447" t="s">
        <v>111</v>
      </c>
      <c r="D2388" s="474" t="s">
        <v>5620</v>
      </c>
      <c r="E2388" s="475">
        <v>5000</v>
      </c>
      <c r="F2388" s="476" t="s">
        <v>6599</v>
      </c>
      <c r="G2388" s="450" t="s">
        <v>6600</v>
      </c>
      <c r="H2388" s="429" t="s">
        <v>6248</v>
      </c>
      <c r="I2388" s="429" t="s">
        <v>5404</v>
      </c>
      <c r="J2388" s="450" t="s">
        <v>6508</v>
      </c>
      <c r="K2388" s="477">
        <v>5</v>
      </c>
      <c r="L2388" s="477">
        <v>12</v>
      </c>
      <c r="M2388" s="478">
        <v>60600</v>
      </c>
      <c r="N2388" s="477">
        <v>1</v>
      </c>
      <c r="O2388" s="477">
        <v>1</v>
      </c>
      <c r="P2388" s="479">
        <v>3805.9951636066835</v>
      </c>
    </row>
    <row r="2389" spans="1:16" ht="33.75" x14ac:dyDescent="0.2">
      <c r="A2389" s="446" t="s">
        <v>5323</v>
      </c>
      <c r="B2389" s="447" t="s">
        <v>3136</v>
      </c>
      <c r="C2389" s="447" t="s">
        <v>111</v>
      </c>
      <c r="D2389" s="474" t="s">
        <v>5397</v>
      </c>
      <c r="E2389" s="475">
        <v>7000</v>
      </c>
      <c r="F2389" s="476" t="s">
        <v>6601</v>
      </c>
      <c r="G2389" s="450" t="s">
        <v>6602</v>
      </c>
      <c r="H2389" s="429" t="s">
        <v>6603</v>
      </c>
      <c r="I2389" s="429" t="s">
        <v>4858</v>
      </c>
      <c r="J2389" s="450" t="s">
        <v>5954</v>
      </c>
      <c r="K2389" s="477">
        <v>5</v>
      </c>
      <c r="L2389" s="477">
        <v>10</v>
      </c>
      <c r="M2389" s="478">
        <v>59961.042615334627</v>
      </c>
      <c r="N2389" s="477">
        <v>0</v>
      </c>
      <c r="O2389" s="477"/>
      <c r="P2389" s="479">
        <v>0</v>
      </c>
    </row>
    <row r="2390" spans="1:16" ht="56.25" x14ac:dyDescent="0.2">
      <c r="A2390" s="446" t="s">
        <v>5323</v>
      </c>
      <c r="B2390" s="447" t="s">
        <v>3136</v>
      </c>
      <c r="C2390" s="447" t="s">
        <v>111</v>
      </c>
      <c r="D2390" s="474" t="s">
        <v>6604</v>
      </c>
      <c r="E2390" s="475">
        <v>10000</v>
      </c>
      <c r="F2390" s="476" t="s">
        <v>6605</v>
      </c>
      <c r="G2390" s="450" t="s">
        <v>6606</v>
      </c>
      <c r="H2390" s="429" t="s">
        <v>5791</v>
      </c>
      <c r="I2390" s="429" t="s">
        <v>3191</v>
      </c>
      <c r="J2390" s="450" t="s">
        <v>5791</v>
      </c>
      <c r="K2390" s="477">
        <v>5</v>
      </c>
      <c r="L2390" s="477">
        <v>10</v>
      </c>
      <c r="M2390" s="478">
        <v>79207.899856652512</v>
      </c>
      <c r="N2390" s="477">
        <v>0</v>
      </c>
      <c r="O2390" s="477"/>
      <c r="P2390" s="479">
        <v>0</v>
      </c>
    </row>
    <row r="2391" spans="1:16" ht="45" x14ac:dyDescent="0.2">
      <c r="A2391" s="446" t="s">
        <v>5323</v>
      </c>
      <c r="B2391" s="447" t="s">
        <v>3136</v>
      </c>
      <c r="C2391" s="447" t="s">
        <v>111</v>
      </c>
      <c r="D2391" s="474" t="s">
        <v>5702</v>
      </c>
      <c r="E2391" s="475">
        <v>3000</v>
      </c>
      <c r="F2391" s="476" t="s">
        <v>6607</v>
      </c>
      <c r="G2391" s="450" t="s">
        <v>6608</v>
      </c>
      <c r="H2391" s="429" t="s">
        <v>6609</v>
      </c>
      <c r="I2391" s="429" t="s">
        <v>6610</v>
      </c>
      <c r="J2391" s="450" t="s">
        <v>6611</v>
      </c>
      <c r="K2391" s="477">
        <v>5</v>
      </c>
      <c r="L2391" s="477">
        <v>12</v>
      </c>
      <c r="M2391" s="478">
        <v>36534.17</v>
      </c>
      <c r="N2391" s="477">
        <v>3</v>
      </c>
      <c r="O2391" s="477">
        <v>6</v>
      </c>
      <c r="P2391" s="479">
        <v>18000</v>
      </c>
    </row>
    <row r="2392" spans="1:16" ht="45" x14ac:dyDescent="0.2">
      <c r="A2392" s="446" t="s">
        <v>5323</v>
      </c>
      <c r="B2392" s="447" t="s">
        <v>3136</v>
      </c>
      <c r="C2392" s="447" t="s">
        <v>111</v>
      </c>
      <c r="D2392" s="474" t="s">
        <v>5406</v>
      </c>
      <c r="E2392" s="475">
        <v>8000</v>
      </c>
      <c r="F2392" s="476" t="s">
        <v>6612</v>
      </c>
      <c r="G2392" s="450" t="s">
        <v>6613</v>
      </c>
      <c r="H2392" s="429" t="s">
        <v>6614</v>
      </c>
      <c r="I2392" s="429" t="s">
        <v>4858</v>
      </c>
      <c r="J2392" s="450" t="s">
        <v>6615</v>
      </c>
      <c r="K2392" s="477">
        <v>5</v>
      </c>
      <c r="L2392" s="477">
        <v>10</v>
      </c>
      <c r="M2392" s="478">
        <v>62517.237452389527</v>
      </c>
      <c r="N2392" s="477">
        <v>0</v>
      </c>
      <c r="O2392" s="477"/>
      <c r="P2392" s="479">
        <v>0</v>
      </c>
    </row>
    <row r="2393" spans="1:16" ht="33.75" x14ac:dyDescent="0.2">
      <c r="A2393" s="446" t="s">
        <v>5323</v>
      </c>
      <c r="B2393" s="447" t="s">
        <v>3136</v>
      </c>
      <c r="C2393" s="447" t="s">
        <v>111</v>
      </c>
      <c r="D2393" s="474" t="s">
        <v>6616</v>
      </c>
      <c r="E2393" s="475">
        <v>15600</v>
      </c>
      <c r="F2393" s="476" t="s">
        <v>6617</v>
      </c>
      <c r="G2393" s="450" t="s">
        <v>6618</v>
      </c>
      <c r="H2393" s="429" t="s">
        <v>6248</v>
      </c>
      <c r="I2393" s="429" t="s">
        <v>5404</v>
      </c>
      <c r="J2393" s="450" t="s">
        <v>6508</v>
      </c>
      <c r="K2393" s="477">
        <v>2</v>
      </c>
      <c r="L2393" s="477">
        <v>12</v>
      </c>
      <c r="M2393" s="478">
        <v>194663.33000000002</v>
      </c>
      <c r="N2393" s="477">
        <v>3</v>
      </c>
      <c r="O2393" s="477">
        <v>6</v>
      </c>
      <c r="P2393" s="479">
        <v>92040</v>
      </c>
    </row>
    <row r="2394" spans="1:16" ht="56.25" x14ac:dyDescent="0.2">
      <c r="A2394" s="446" t="s">
        <v>5323</v>
      </c>
      <c r="B2394" s="447" t="s">
        <v>3136</v>
      </c>
      <c r="C2394" s="447" t="s">
        <v>111</v>
      </c>
      <c r="D2394" s="474" t="s">
        <v>5874</v>
      </c>
      <c r="E2394" s="475">
        <v>8000</v>
      </c>
      <c r="F2394" s="476" t="s">
        <v>6619</v>
      </c>
      <c r="G2394" s="450" t="s">
        <v>6620</v>
      </c>
      <c r="H2394" s="429" t="s">
        <v>6019</v>
      </c>
      <c r="I2394" s="429" t="s">
        <v>3191</v>
      </c>
      <c r="J2394" s="450" t="s">
        <v>6019</v>
      </c>
      <c r="K2394" s="477">
        <v>2</v>
      </c>
      <c r="L2394" s="477">
        <v>6</v>
      </c>
      <c r="M2394" s="478">
        <v>29418.892016463324</v>
      </c>
      <c r="N2394" s="477">
        <v>0</v>
      </c>
      <c r="O2394" s="477"/>
      <c r="P2394" s="479">
        <v>0</v>
      </c>
    </row>
    <row r="2395" spans="1:16" ht="33.75" x14ac:dyDescent="0.2">
      <c r="A2395" s="446" t="s">
        <v>5323</v>
      </c>
      <c r="B2395" s="447" t="s">
        <v>3136</v>
      </c>
      <c r="C2395" s="447" t="s">
        <v>111</v>
      </c>
      <c r="D2395" s="474" t="s">
        <v>6621</v>
      </c>
      <c r="E2395" s="475">
        <v>15600</v>
      </c>
      <c r="F2395" s="476" t="s">
        <v>6622</v>
      </c>
      <c r="G2395" s="450" t="s">
        <v>6623</v>
      </c>
      <c r="H2395" s="429" t="s">
        <v>6624</v>
      </c>
      <c r="I2395" s="429" t="s">
        <v>5404</v>
      </c>
      <c r="J2395" s="450" t="s">
        <v>6625</v>
      </c>
      <c r="K2395" s="477">
        <v>2</v>
      </c>
      <c r="L2395" s="477">
        <v>12</v>
      </c>
      <c r="M2395" s="478">
        <v>189995.95</v>
      </c>
      <c r="N2395" s="477">
        <v>3</v>
      </c>
      <c r="O2395" s="477">
        <v>6</v>
      </c>
      <c r="P2395" s="479">
        <v>92040</v>
      </c>
    </row>
    <row r="2396" spans="1:16" ht="33.75" x14ac:dyDescent="0.2">
      <c r="A2396" s="446" t="s">
        <v>5323</v>
      </c>
      <c r="B2396" s="447" t="s">
        <v>3136</v>
      </c>
      <c r="C2396" s="447" t="s">
        <v>111</v>
      </c>
      <c r="D2396" s="474" t="s">
        <v>6626</v>
      </c>
      <c r="E2396" s="475">
        <v>11000</v>
      </c>
      <c r="F2396" s="476" t="s">
        <v>6627</v>
      </c>
      <c r="G2396" s="450" t="s">
        <v>6628</v>
      </c>
      <c r="H2396" s="429" t="s">
        <v>4037</v>
      </c>
      <c r="I2396" s="429" t="s">
        <v>3191</v>
      </c>
      <c r="J2396" s="450" t="s">
        <v>5523</v>
      </c>
      <c r="K2396" s="477">
        <v>5</v>
      </c>
      <c r="L2396" s="477">
        <v>11</v>
      </c>
      <c r="M2396" s="478">
        <v>107892.33216939929</v>
      </c>
      <c r="N2396" s="477">
        <v>0</v>
      </c>
      <c r="O2396" s="477"/>
      <c r="P2396" s="479">
        <v>0</v>
      </c>
    </row>
    <row r="2397" spans="1:16" ht="33.75" x14ac:dyDescent="0.2">
      <c r="A2397" s="446" t="s">
        <v>5323</v>
      </c>
      <c r="B2397" s="447" t="s">
        <v>3136</v>
      </c>
      <c r="C2397" s="447" t="s">
        <v>111</v>
      </c>
      <c r="D2397" s="474" t="s">
        <v>5784</v>
      </c>
      <c r="E2397" s="475">
        <v>10000</v>
      </c>
      <c r="F2397" s="476" t="s">
        <v>6629</v>
      </c>
      <c r="G2397" s="450" t="s">
        <v>6630</v>
      </c>
      <c r="H2397" s="429" t="s">
        <v>6631</v>
      </c>
      <c r="I2397" s="429" t="s">
        <v>4858</v>
      </c>
      <c r="J2397" s="450" t="s">
        <v>5419</v>
      </c>
      <c r="K2397" s="477">
        <v>5</v>
      </c>
      <c r="L2397" s="477">
        <v>8</v>
      </c>
      <c r="M2397" s="478">
        <v>74567.664091172337</v>
      </c>
      <c r="N2397" s="477">
        <v>0</v>
      </c>
      <c r="O2397" s="477"/>
      <c r="P2397" s="479">
        <v>0</v>
      </c>
    </row>
    <row r="2398" spans="1:16" ht="22.5" x14ac:dyDescent="0.2">
      <c r="A2398" s="446" t="s">
        <v>5323</v>
      </c>
      <c r="B2398" s="447" t="s">
        <v>3136</v>
      </c>
      <c r="C2398" s="447" t="s">
        <v>111</v>
      </c>
      <c r="D2398" s="474" t="s">
        <v>6140</v>
      </c>
      <c r="E2398" s="475">
        <v>5000</v>
      </c>
      <c r="F2398" s="476" t="s">
        <v>6632</v>
      </c>
      <c r="G2398" s="450" t="s">
        <v>6633</v>
      </c>
      <c r="H2398" s="429" t="s">
        <v>2042</v>
      </c>
      <c r="I2398" s="429" t="s">
        <v>3191</v>
      </c>
      <c r="J2398" s="450" t="s">
        <v>6143</v>
      </c>
      <c r="K2398" s="477">
        <v>5</v>
      </c>
      <c r="L2398" s="477">
        <v>10</v>
      </c>
      <c r="M2398" s="478">
        <v>45570.61564142663</v>
      </c>
      <c r="N2398" s="477">
        <v>0</v>
      </c>
      <c r="O2398" s="477"/>
      <c r="P2398" s="479">
        <v>0</v>
      </c>
    </row>
    <row r="2399" spans="1:16" ht="45" x14ac:dyDescent="0.2">
      <c r="A2399" s="446" t="s">
        <v>5323</v>
      </c>
      <c r="B2399" s="447" t="s">
        <v>3136</v>
      </c>
      <c r="C2399" s="447" t="s">
        <v>111</v>
      </c>
      <c r="D2399" s="474" t="s">
        <v>6219</v>
      </c>
      <c r="E2399" s="475">
        <v>9000</v>
      </c>
      <c r="F2399" s="476" t="s">
        <v>6634</v>
      </c>
      <c r="G2399" s="450" t="s">
        <v>6635</v>
      </c>
      <c r="H2399" s="429" t="s">
        <v>6636</v>
      </c>
      <c r="I2399" s="429" t="s">
        <v>5404</v>
      </c>
      <c r="J2399" s="450" t="s">
        <v>6637</v>
      </c>
      <c r="K2399" s="477">
        <v>5</v>
      </c>
      <c r="L2399" s="477">
        <v>10</v>
      </c>
      <c r="M2399" s="478">
        <v>78119.798527172126</v>
      </c>
      <c r="N2399" s="477">
        <v>0</v>
      </c>
      <c r="O2399" s="477"/>
      <c r="P2399" s="479">
        <v>0</v>
      </c>
    </row>
    <row r="2400" spans="1:16" ht="33.75" x14ac:dyDescent="0.2">
      <c r="A2400" s="446" t="s">
        <v>5323</v>
      </c>
      <c r="B2400" s="447" t="s">
        <v>3136</v>
      </c>
      <c r="C2400" s="447" t="s">
        <v>111</v>
      </c>
      <c r="D2400" s="474" t="s">
        <v>6124</v>
      </c>
      <c r="E2400" s="475">
        <v>8000</v>
      </c>
      <c r="F2400" s="476" t="s">
        <v>6638</v>
      </c>
      <c r="G2400" s="450" t="s">
        <v>6639</v>
      </c>
      <c r="H2400" s="429" t="s">
        <v>857</v>
      </c>
      <c r="I2400" s="429" t="s">
        <v>3191</v>
      </c>
      <c r="J2400" s="450" t="s">
        <v>6640</v>
      </c>
      <c r="K2400" s="477">
        <v>2</v>
      </c>
      <c r="L2400" s="477">
        <v>6</v>
      </c>
      <c r="M2400" s="478">
        <v>33481.293466145784</v>
      </c>
      <c r="N2400" s="477">
        <v>0</v>
      </c>
      <c r="O2400" s="477"/>
      <c r="P2400" s="479">
        <v>0</v>
      </c>
    </row>
    <row r="2401" spans="1:16" ht="45" x14ac:dyDescent="0.2">
      <c r="A2401" s="446" t="s">
        <v>5323</v>
      </c>
      <c r="B2401" s="447" t="s">
        <v>3136</v>
      </c>
      <c r="C2401" s="447" t="s">
        <v>111</v>
      </c>
      <c r="D2401" s="474" t="s">
        <v>6641</v>
      </c>
      <c r="E2401" s="475">
        <v>12000</v>
      </c>
      <c r="F2401" s="476" t="s">
        <v>6642</v>
      </c>
      <c r="G2401" s="450" t="s">
        <v>6643</v>
      </c>
      <c r="H2401" s="429" t="s">
        <v>6139</v>
      </c>
      <c r="I2401" s="429" t="s">
        <v>4858</v>
      </c>
      <c r="J2401" s="450" t="s">
        <v>5567</v>
      </c>
      <c r="K2401" s="477">
        <v>5</v>
      </c>
      <c r="L2401" s="477">
        <v>10</v>
      </c>
      <c r="M2401" s="478">
        <v>109042.6281050726</v>
      </c>
      <c r="N2401" s="477">
        <v>0</v>
      </c>
      <c r="O2401" s="477"/>
      <c r="P2401" s="479">
        <v>0</v>
      </c>
    </row>
    <row r="2402" spans="1:16" ht="33.75" x14ac:dyDescent="0.2">
      <c r="A2402" s="446" t="s">
        <v>5323</v>
      </c>
      <c r="B2402" s="447" t="s">
        <v>3136</v>
      </c>
      <c r="C2402" s="447" t="s">
        <v>111</v>
      </c>
      <c r="D2402" s="474" t="s">
        <v>6644</v>
      </c>
      <c r="E2402" s="475">
        <v>12000</v>
      </c>
      <c r="F2402" s="476" t="s">
        <v>6645</v>
      </c>
      <c r="G2402" s="450" t="s">
        <v>6646</v>
      </c>
      <c r="H2402" s="429" t="s">
        <v>6647</v>
      </c>
      <c r="I2402" s="429" t="s">
        <v>4858</v>
      </c>
      <c r="J2402" s="450" t="s">
        <v>6648</v>
      </c>
      <c r="K2402" s="477">
        <v>5</v>
      </c>
      <c r="L2402" s="477">
        <v>12</v>
      </c>
      <c r="M2402" s="478">
        <v>142600</v>
      </c>
      <c r="N2402" s="477">
        <v>0</v>
      </c>
      <c r="O2402" s="477"/>
      <c r="P2402" s="479">
        <v>0</v>
      </c>
    </row>
    <row r="2403" spans="1:16" ht="45" x14ac:dyDescent="0.2">
      <c r="A2403" s="446" t="s">
        <v>5323</v>
      </c>
      <c r="B2403" s="447" t="s">
        <v>3136</v>
      </c>
      <c r="C2403" s="447" t="s">
        <v>111</v>
      </c>
      <c r="D2403" s="474" t="s">
        <v>6136</v>
      </c>
      <c r="E2403" s="475">
        <v>8000</v>
      </c>
      <c r="F2403" s="476" t="s">
        <v>6649</v>
      </c>
      <c r="G2403" s="450" t="s">
        <v>6650</v>
      </c>
      <c r="H2403" s="429" t="s">
        <v>5679</v>
      </c>
      <c r="I2403" s="429" t="s">
        <v>4858</v>
      </c>
      <c r="J2403" s="450" t="s">
        <v>6651</v>
      </c>
      <c r="K2403" s="477">
        <v>1</v>
      </c>
      <c r="L2403" s="477">
        <v>2</v>
      </c>
      <c r="M2403" s="478">
        <v>9273.2731616665969</v>
      </c>
      <c r="N2403" s="477">
        <v>0</v>
      </c>
      <c r="O2403" s="477"/>
      <c r="P2403" s="479">
        <v>0</v>
      </c>
    </row>
    <row r="2404" spans="1:16" ht="56.25" x14ac:dyDescent="0.2">
      <c r="A2404" s="446" t="s">
        <v>5323</v>
      </c>
      <c r="B2404" s="447" t="s">
        <v>3136</v>
      </c>
      <c r="C2404" s="447" t="s">
        <v>111</v>
      </c>
      <c r="D2404" s="474" t="s">
        <v>6652</v>
      </c>
      <c r="E2404" s="475">
        <v>10000</v>
      </c>
      <c r="F2404" s="476" t="s">
        <v>6653</v>
      </c>
      <c r="G2404" s="450" t="s">
        <v>6654</v>
      </c>
      <c r="H2404" s="429" t="s">
        <v>5012</v>
      </c>
      <c r="I2404" s="429" t="s">
        <v>4858</v>
      </c>
      <c r="J2404" s="450" t="s">
        <v>5502</v>
      </c>
      <c r="K2404" s="477">
        <v>4</v>
      </c>
      <c r="L2404" s="477">
        <v>7</v>
      </c>
      <c r="M2404" s="478">
        <v>64620.621824871196</v>
      </c>
      <c r="N2404" s="477">
        <v>0</v>
      </c>
      <c r="O2404" s="477"/>
      <c r="P2404" s="479">
        <v>0</v>
      </c>
    </row>
    <row r="2405" spans="1:16" ht="56.25" x14ac:dyDescent="0.2">
      <c r="A2405" s="446" t="s">
        <v>5323</v>
      </c>
      <c r="B2405" s="447" t="s">
        <v>3136</v>
      </c>
      <c r="C2405" s="447" t="s">
        <v>111</v>
      </c>
      <c r="D2405" s="474" t="s">
        <v>6655</v>
      </c>
      <c r="E2405" s="475">
        <v>6000</v>
      </c>
      <c r="F2405" s="476" t="s">
        <v>6656</v>
      </c>
      <c r="G2405" s="450" t="s">
        <v>6657</v>
      </c>
      <c r="H2405" s="429" t="s">
        <v>5372</v>
      </c>
      <c r="I2405" s="429" t="s">
        <v>3191</v>
      </c>
      <c r="J2405" s="450" t="s">
        <v>5372</v>
      </c>
      <c r="K2405" s="477">
        <v>5</v>
      </c>
      <c r="L2405" s="477">
        <v>10</v>
      </c>
      <c r="M2405" s="478">
        <v>51656.097916288003</v>
      </c>
      <c r="N2405" s="477">
        <v>0</v>
      </c>
      <c r="O2405" s="477"/>
      <c r="P2405" s="479">
        <v>0</v>
      </c>
    </row>
    <row r="2406" spans="1:16" ht="33.75" x14ac:dyDescent="0.2">
      <c r="A2406" s="446" t="s">
        <v>5323</v>
      </c>
      <c r="B2406" s="447" t="s">
        <v>3136</v>
      </c>
      <c r="C2406" s="447" t="s">
        <v>111</v>
      </c>
      <c r="D2406" s="474" t="s">
        <v>6658</v>
      </c>
      <c r="E2406" s="475">
        <v>7000</v>
      </c>
      <c r="F2406" s="476" t="s">
        <v>6659</v>
      </c>
      <c r="G2406" s="450" t="s">
        <v>6660</v>
      </c>
      <c r="H2406" s="429" t="s">
        <v>3538</v>
      </c>
      <c r="I2406" s="429" t="s">
        <v>4858</v>
      </c>
      <c r="J2406" s="450" t="s">
        <v>5400</v>
      </c>
      <c r="K2406" s="477">
        <v>5</v>
      </c>
      <c r="L2406" s="477">
        <v>10</v>
      </c>
      <c r="M2406" s="478">
        <v>60338.435382294883</v>
      </c>
      <c r="N2406" s="477">
        <v>0</v>
      </c>
      <c r="O2406" s="477"/>
      <c r="P2406" s="479">
        <v>0</v>
      </c>
    </row>
    <row r="2407" spans="1:16" ht="33.75" x14ac:dyDescent="0.2">
      <c r="A2407" s="446" t="s">
        <v>5323</v>
      </c>
      <c r="B2407" s="447" t="s">
        <v>3136</v>
      </c>
      <c r="C2407" s="447" t="s">
        <v>111</v>
      </c>
      <c r="D2407" s="474" t="s">
        <v>6661</v>
      </c>
      <c r="E2407" s="475">
        <v>12000</v>
      </c>
      <c r="F2407" s="476" t="s">
        <v>6662</v>
      </c>
      <c r="G2407" s="450" t="s">
        <v>6663</v>
      </c>
      <c r="H2407" s="429" t="s">
        <v>6248</v>
      </c>
      <c r="I2407" s="429" t="s">
        <v>5404</v>
      </c>
      <c r="J2407" s="450" t="s">
        <v>6508</v>
      </c>
      <c r="K2407" s="477">
        <v>5</v>
      </c>
      <c r="L2407" s="477">
        <v>12</v>
      </c>
      <c r="M2407" s="478">
        <v>144600</v>
      </c>
      <c r="N2407" s="477">
        <v>1</v>
      </c>
      <c r="O2407" s="477">
        <v>1</v>
      </c>
      <c r="P2407" s="479">
        <v>6045.0224854996932</v>
      </c>
    </row>
    <row r="2408" spans="1:16" ht="45" x14ac:dyDescent="0.2">
      <c r="A2408" s="446" t="s">
        <v>5323</v>
      </c>
      <c r="B2408" s="447" t="s">
        <v>3136</v>
      </c>
      <c r="C2408" s="447" t="s">
        <v>111</v>
      </c>
      <c r="D2408" s="474" t="s">
        <v>6219</v>
      </c>
      <c r="E2408" s="475">
        <v>9000</v>
      </c>
      <c r="F2408" s="476" t="s">
        <v>6664</v>
      </c>
      <c r="G2408" s="450" t="s">
        <v>6665</v>
      </c>
      <c r="H2408" s="429" t="s">
        <v>6473</v>
      </c>
      <c r="I2408" s="429" t="s">
        <v>4858</v>
      </c>
      <c r="J2408" s="450" t="s">
        <v>6666</v>
      </c>
      <c r="K2408" s="477">
        <v>5</v>
      </c>
      <c r="L2408" s="477">
        <v>10</v>
      </c>
      <c r="M2408" s="478">
        <v>79890.588679759807</v>
      </c>
      <c r="N2408" s="477">
        <v>0</v>
      </c>
      <c r="O2408" s="477"/>
      <c r="P2408" s="479">
        <v>0</v>
      </c>
    </row>
    <row r="2409" spans="1:16" ht="33.75" x14ac:dyDescent="0.2">
      <c r="A2409" s="446" t="s">
        <v>5323</v>
      </c>
      <c r="B2409" s="447" t="s">
        <v>3136</v>
      </c>
      <c r="C2409" s="447" t="s">
        <v>111</v>
      </c>
      <c r="D2409" s="474" t="s">
        <v>6667</v>
      </c>
      <c r="E2409" s="475">
        <v>12000</v>
      </c>
      <c r="F2409" s="476" t="s">
        <v>6668</v>
      </c>
      <c r="G2409" s="450" t="s">
        <v>6669</v>
      </c>
      <c r="H2409" s="429" t="s">
        <v>2042</v>
      </c>
      <c r="I2409" s="429" t="s">
        <v>3191</v>
      </c>
      <c r="J2409" s="450" t="s">
        <v>6143</v>
      </c>
      <c r="K2409" s="477">
        <v>5</v>
      </c>
      <c r="L2409" s="477">
        <v>12</v>
      </c>
      <c r="M2409" s="478">
        <v>144600</v>
      </c>
      <c r="N2409" s="477">
        <v>3</v>
      </c>
      <c r="O2409" s="477">
        <v>6</v>
      </c>
      <c r="P2409" s="479">
        <v>72000</v>
      </c>
    </row>
    <row r="2410" spans="1:16" ht="22.5" x14ac:dyDescent="0.2">
      <c r="A2410" s="446" t="s">
        <v>5323</v>
      </c>
      <c r="B2410" s="447" t="s">
        <v>3136</v>
      </c>
      <c r="C2410" s="447" t="s">
        <v>111</v>
      </c>
      <c r="D2410" s="474" t="s">
        <v>6249</v>
      </c>
      <c r="E2410" s="475">
        <v>7000</v>
      </c>
      <c r="F2410" s="476" t="s">
        <v>6670</v>
      </c>
      <c r="G2410" s="450" t="s">
        <v>6671</v>
      </c>
      <c r="H2410" s="429" t="s">
        <v>5249</v>
      </c>
      <c r="I2410" s="429" t="s">
        <v>4858</v>
      </c>
      <c r="J2410" s="450" t="s">
        <v>5657</v>
      </c>
      <c r="K2410" s="477">
        <v>5</v>
      </c>
      <c r="L2410" s="477">
        <v>10</v>
      </c>
      <c r="M2410" s="478">
        <v>57004.086392162884</v>
      </c>
      <c r="N2410" s="477">
        <v>0</v>
      </c>
      <c r="O2410" s="477"/>
      <c r="P2410" s="479">
        <v>0</v>
      </c>
    </row>
    <row r="2411" spans="1:16" ht="56.25" x14ac:dyDescent="0.2">
      <c r="A2411" s="446" t="s">
        <v>5323</v>
      </c>
      <c r="B2411" s="447" t="s">
        <v>3136</v>
      </c>
      <c r="C2411" s="447" t="s">
        <v>111</v>
      </c>
      <c r="D2411" s="474" t="s">
        <v>6672</v>
      </c>
      <c r="E2411" s="475">
        <v>14000</v>
      </c>
      <c r="F2411" s="476" t="s">
        <v>6673</v>
      </c>
      <c r="G2411" s="450" t="s">
        <v>6674</v>
      </c>
      <c r="H2411" s="429" t="s">
        <v>6675</v>
      </c>
      <c r="I2411" s="429" t="s">
        <v>4858</v>
      </c>
      <c r="J2411" s="450" t="s">
        <v>6676</v>
      </c>
      <c r="K2411" s="477">
        <v>2</v>
      </c>
      <c r="L2411" s="477">
        <v>12</v>
      </c>
      <c r="M2411" s="478">
        <v>175878.81</v>
      </c>
      <c r="N2411" s="477">
        <v>3</v>
      </c>
      <c r="O2411" s="477">
        <v>6</v>
      </c>
      <c r="P2411" s="479">
        <v>83900</v>
      </c>
    </row>
    <row r="2412" spans="1:16" ht="45" x14ac:dyDescent="0.2">
      <c r="A2412" s="446" t="s">
        <v>5323</v>
      </c>
      <c r="B2412" s="447" t="s">
        <v>3136</v>
      </c>
      <c r="C2412" s="447" t="s">
        <v>111</v>
      </c>
      <c r="D2412" s="474" t="s">
        <v>6677</v>
      </c>
      <c r="E2412" s="475">
        <v>10000</v>
      </c>
      <c r="F2412" s="476" t="s">
        <v>6678</v>
      </c>
      <c r="G2412" s="450" t="s">
        <v>6679</v>
      </c>
      <c r="H2412" s="429" t="s">
        <v>1078</v>
      </c>
      <c r="I2412" s="429" t="s">
        <v>4858</v>
      </c>
      <c r="J2412" s="450" t="s">
        <v>5648</v>
      </c>
      <c r="K2412" s="477">
        <v>5</v>
      </c>
      <c r="L2412" s="477">
        <v>12</v>
      </c>
      <c r="M2412" s="478">
        <v>115380.56</v>
      </c>
      <c r="N2412" s="477">
        <v>3</v>
      </c>
      <c r="O2412" s="477">
        <v>6</v>
      </c>
      <c r="P2412" s="479">
        <v>59354.31</v>
      </c>
    </row>
    <row r="2413" spans="1:16" ht="56.25" x14ac:dyDescent="0.2">
      <c r="A2413" s="446" t="s">
        <v>5323</v>
      </c>
      <c r="B2413" s="447" t="s">
        <v>3136</v>
      </c>
      <c r="C2413" s="447" t="s">
        <v>111</v>
      </c>
      <c r="D2413" s="474" t="s">
        <v>6680</v>
      </c>
      <c r="E2413" s="475">
        <v>10000</v>
      </c>
      <c r="F2413" s="476" t="s">
        <v>6681</v>
      </c>
      <c r="G2413" s="450" t="s">
        <v>6682</v>
      </c>
      <c r="H2413" s="429" t="s">
        <v>6683</v>
      </c>
      <c r="I2413" s="429" t="s">
        <v>4858</v>
      </c>
      <c r="J2413" s="450" t="s">
        <v>6684</v>
      </c>
      <c r="K2413" s="477">
        <v>5</v>
      </c>
      <c r="L2413" s="477">
        <v>12</v>
      </c>
      <c r="M2413" s="478">
        <v>114729.88</v>
      </c>
      <c r="N2413" s="477">
        <v>0</v>
      </c>
      <c r="O2413" s="477"/>
      <c r="P2413" s="479">
        <v>0</v>
      </c>
    </row>
    <row r="2414" spans="1:16" ht="33.75" x14ac:dyDescent="0.2">
      <c r="A2414" s="446" t="s">
        <v>5323</v>
      </c>
      <c r="B2414" s="447" t="s">
        <v>3136</v>
      </c>
      <c r="C2414" s="447" t="s">
        <v>111</v>
      </c>
      <c r="D2414" s="474" t="s">
        <v>6685</v>
      </c>
      <c r="E2414" s="475">
        <v>9000</v>
      </c>
      <c r="F2414" s="476" t="s">
        <v>6686</v>
      </c>
      <c r="G2414" s="450" t="s">
        <v>6687</v>
      </c>
      <c r="H2414" s="429" t="s">
        <v>5610</v>
      </c>
      <c r="I2414" s="429" t="s">
        <v>4858</v>
      </c>
      <c r="J2414" s="450" t="s">
        <v>5537</v>
      </c>
      <c r="K2414" s="477">
        <v>5</v>
      </c>
      <c r="L2414" s="477">
        <v>12</v>
      </c>
      <c r="M2414" s="478">
        <v>106488.72000000002</v>
      </c>
      <c r="N2414" s="477">
        <v>1</v>
      </c>
      <c r="O2414" s="477">
        <v>1</v>
      </c>
      <c r="P2414" s="479">
        <v>5067.6183502653021</v>
      </c>
    </row>
    <row r="2415" spans="1:16" ht="45" x14ac:dyDescent="0.2">
      <c r="A2415" s="446" t="s">
        <v>5323</v>
      </c>
      <c r="B2415" s="447" t="s">
        <v>3136</v>
      </c>
      <c r="C2415" s="447" t="s">
        <v>111</v>
      </c>
      <c r="D2415" s="474" t="s">
        <v>6688</v>
      </c>
      <c r="E2415" s="475">
        <v>10000</v>
      </c>
      <c r="F2415" s="476" t="s">
        <v>6689</v>
      </c>
      <c r="G2415" s="450" t="s">
        <v>6690</v>
      </c>
      <c r="H2415" s="429" t="s">
        <v>6520</v>
      </c>
      <c r="I2415" s="429" t="s">
        <v>4858</v>
      </c>
      <c r="J2415" s="450" t="s">
        <v>6521</v>
      </c>
      <c r="K2415" s="477">
        <v>5</v>
      </c>
      <c r="L2415" s="477">
        <v>12</v>
      </c>
      <c r="M2415" s="478">
        <v>118711.15</v>
      </c>
      <c r="N2415" s="477">
        <v>0</v>
      </c>
      <c r="O2415" s="477"/>
      <c r="P2415" s="479">
        <v>0</v>
      </c>
    </row>
    <row r="2416" spans="1:16" ht="45" x14ac:dyDescent="0.2">
      <c r="A2416" s="446" t="s">
        <v>5323</v>
      </c>
      <c r="B2416" s="447" t="s">
        <v>3136</v>
      </c>
      <c r="C2416" s="447" t="s">
        <v>111</v>
      </c>
      <c r="D2416" s="474" t="s">
        <v>6691</v>
      </c>
      <c r="E2416" s="475">
        <v>9000</v>
      </c>
      <c r="F2416" s="476" t="s">
        <v>6692</v>
      </c>
      <c r="G2416" s="450" t="s">
        <v>6693</v>
      </c>
      <c r="H2416" s="429" t="s">
        <v>6694</v>
      </c>
      <c r="I2416" s="429" t="s">
        <v>4858</v>
      </c>
      <c r="J2416" s="450" t="s">
        <v>6695</v>
      </c>
      <c r="K2416" s="477">
        <v>5</v>
      </c>
      <c r="L2416" s="477">
        <v>12</v>
      </c>
      <c r="M2416" s="478">
        <v>111754.36</v>
      </c>
      <c r="N2416" s="477">
        <v>0</v>
      </c>
      <c r="O2416" s="477"/>
      <c r="P2416" s="479">
        <v>0</v>
      </c>
    </row>
    <row r="2417" spans="1:16" ht="45" x14ac:dyDescent="0.2">
      <c r="A2417" s="446" t="s">
        <v>5323</v>
      </c>
      <c r="B2417" s="447" t="s">
        <v>3136</v>
      </c>
      <c r="C2417" s="447" t="s">
        <v>111</v>
      </c>
      <c r="D2417" s="474" t="s">
        <v>6696</v>
      </c>
      <c r="E2417" s="475">
        <v>10000</v>
      </c>
      <c r="F2417" s="476" t="s">
        <v>6697</v>
      </c>
      <c r="G2417" s="450" t="s">
        <v>6698</v>
      </c>
      <c r="H2417" s="429" t="s">
        <v>5791</v>
      </c>
      <c r="I2417" s="429" t="s">
        <v>3191</v>
      </c>
      <c r="J2417" s="450" t="s">
        <v>5791</v>
      </c>
      <c r="K2417" s="477">
        <v>5</v>
      </c>
      <c r="L2417" s="477">
        <v>11</v>
      </c>
      <c r="M2417" s="478">
        <v>95118.573740784064</v>
      </c>
      <c r="N2417" s="477">
        <v>0</v>
      </c>
      <c r="O2417" s="477"/>
      <c r="P2417" s="479">
        <v>0</v>
      </c>
    </row>
    <row r="2418" spans="1:16" ht="22.5" x14ac:dyDescent="0.2">
      <c r="A2418" s="446" t="s">
        <v>5323</v>
      </c>
      <c r="B2418" s="447" t="s">
        <v>3136</v>
      </c>
      <c r="C2418" s="447" t="s">
        <v>111</v>
      </c>
      <c r="D2418" s="474" t="s">
        <v>6699</v>
      </c>
      <c r="E2418" s="475">
        <v>13000</v>
      </c>
      <c r="F2418" s="476" t="s">
        <v>6700</v>
      </c>
      <c r="G2418" s="450" t="s">
        <v>6701</v>
      </c>
      <c r="H2418" s="429" t="s">
        <v>1078</v>
      </c>
      <c r="I2418" s="429" t="s">
        <v>4858</v>
      </c>
      <c r="J2418" s="450" t="s">
        <v>5506</v>
      </c>
      <c r="K2418" s="477">
        <v>4</v>
      </c>
      <c r="L2418" s="477">
        <v>8</v>
      </c>
      <c r="M2418" s="478">
        <v>90350.001830962312</v>
      </c>
      <c r="N2418" s="477">
        <v>3</v>
      </c>
      <c r="O2418" s="477">
        <v>6</v>
      </c>
      <c r="P2418" s="479">
        <v>77981.94</v>
      </c>
    </row>
    <row r="2419" spans="1:16" ht="33.75" x14ac:dyDescent="0.2">
      <c r="A2419" s="446" t="s">
        <v>5323</v>
      </c>
      <c r="B2419" s="447" t="s">
        <v>3136</v>
      </c>
      <c r="C2419" s="447" t="s">
        <v>111</v>
      </c>
      <c r="D2419" s="474" t="s">
        <v>6702</v>
      </c>
      <c r="E2419" s="475">
        <v>12000</v>
      </c>
      <c r="F2419" s="476" t="s">
        <v>6703</v>
      </c>
      <c r="G2419" s="450" t="s">
        <v>6704</v>
      </c>
      <c r="H2419" s="429" t="s">
        <v>6587</v>
      </c>
      <c r="I2419" s="429" t="s">
        <v>4858</v>
      </c>
      <c r="J2419" s="450" t="s">
        <v>5606</v>
      </c>
      <c r="K2419" s="477">
        <v>5</v>
      </c>
      <c r="L2419" s="477">
        <v>12</v>
      </c>
      <c r="M2419" s="478">
        <v>144583.33000000002</v>
      </c>
      <c r="N2419" s="477">
        <v>3</v>
      </c>
      <c r="O2419" s="477">
        <v>6</v>
      </c>
      <c r="P2419" s="479">
        <v>71948.540000000008</v>
      </c>
    </row>
    <row r="2420" spans="1:16" ht="33.75" x14ac:dyDescent="0.2">
      <c r="A2420" s="446" t="s">
        <v>5323</v>
      </c>
      <c r="B2420" s="447" t="s">
        <v>3136</v>
      </c>
      <c r="C2420" s="447" t="s">
        <v>111</v>
      </c>
      <c r="D2420" s="474" t="s">
        <v>6136</v>
      </c>
      <c r="E2420" s="475">
        <v>9000</v>
      </c>
      <c r="F2420" s="476" t="s">
        <v>6705</v>
      </c>
      <c r="G2420" s="450" t="s">
        <v>6706</v>
      </c>
      <c r="H2420" s="429" t="s">
        <v>5746</v>
      </c>
      <c r="I2420" s="429" t="s">
        <v>4858</v>
      </c>
      <c r="J2420" s="450" t="s">
        <v>5747</v>
      </c>
      <c r="K2420" s="477">
        <v>5</v>
      </c>
      <c r="L2420" s="477">
        <v>12</v>
      </c>
      <c r="M2420" s="478">
        <v>108600</v>
      </c>
      <c r="N2420" s="477">
        <v>3</v>
      </c>
      <c r="O2420" s="477">
        <v>6</v>
      </c>
      <c r="P2420" s="479">
        <v>54000</v>
      </c>
    </row>
    <row r="2421" spans="1:16" ht="33.75" x14ac:dyDescent="0.2">
      <c r="A2421" s="446" t="s">
        <v>5323</v>
      </c>
      <c r="B2421" s="447" t="s">
        <v>3136</v>
      </c>
      <c r="C2421" s="447" t="s">
        <v>111</v>
      </c>
      <c r="D2421" s="474" t="s">
        <v>6707</v>
      </c>
      <c r="E2421" s="475">
        <v>4000</v>
      </c>
      <c r="F2421" s="476" t="s">
        <v>6708</v>
      </c>
      <c r="G2421" s="450" t="s">
        <v>6709</v>
      </c>
      <c r="H2421" s="429" t="s">
        <v>6710</v>
      </c>
      <c r="I2421" s="429" t="s">
        <v>3191</v>
      </c>
      <c r="J2421" s="450" t="s">
        <v>6711</v>
      </c>
      <c r="K2421" s="477">
        <v>5</v>
      </c>
      <c r="L2421" s="477">
        <v>10</v>
      </c>
      <c r="M2421" s="478">
        <v>35631.997553683061</v>
      </c>
      <c r="N2421" s="477">
        <v>0</v>
      </c>
      <c r="O2421" s="477"/>
      <c r="P2421" s="479">
        <v>0</v>
      </c>
    </row>
    <row r="2422" spans="1:16" ht="33.75" x14ac:dyDescent="0.2">
      <c r="A2422" s="446" t="s">
        <v>5323</v>
      </c>
      <c r="B2422" s="447" t="s">
        <v>3136</v>
      </c>
      <c r="C2422" s="447" t="s">
        <v>111</v>
      </c>
      <c r="D2422" s="474" t="s">
        <v>5444</v>
      </c>
      <c r="E2422" s="475">
        <v>10000</v>
      </c>
      <c r="F2422" s="476" t="s">
        <v>6712</v>
      </c>
      <c r="G2422" s="450" t="s">
        <v>6713</v>
      </c>
      <c r="H2422" s="429" t="s">
        <v>6016</v>
      </c>
      <c r="I2422" s="429" t="s">
        <v>3191</v>
      </c>
      <c r="J2422" s="450" t="s">
        <v>6016</v>
      </c>
      <c r="K2422" s="477">
        <v>3</v>
      </c>
      <c r="L2422" s="477">
        <v>7</v>
      </c>
      <c r="M2422" s="478">
        <v>48100.207809352323</v>
      </c>
      <c r="N2422" s="477">
        <v>0</v>
      </c>
      <c r="O2422" s="477"/>
      <c r="P2422" s="479">
        <v>0</v>
      </c>
    </row>
    <row r="2423" spans="1:16" ht="45" x14ac:dyDescent="0.2">
      <c r="A2423" s="446" t="s">
        <v>5323</v>
      </c>
      <c r="B2423" s="447" t="s">
        <v>3136</v>
      </c>
      <c r="C2423" s="447" t="s">
        <v>111</v>
      </c>
      <c r="D2423" s="474" t="s">
        <v>5425</v>
      </c>
      <c r="E2423" s="475">
        <v>12000</v>
      </c>
      <c r="F2423" s="476" t="s">
        <v>6714</v>
      </c>
      <c r="G2423" s="450" t="s">
        <v>6715</v>
      </c>
      <c r="H2423" s="429" t="s">
        <v>5012</v>
      </c>
      <c r="I2423" s="429" t="s">
        <v>4858</v>
      </c>
      <c r="J2423" s="450" t="s">
        <v>5502</v>
      </c>
      <c r="K2423" s="477">
        <v>5</v>
      </c>
      <c r="L2423" s="477">
        <v>12</v>
      </c>
      <c r="M2423" s="478">
        <v>140960.83000000002</v>
      </c>
      <c r="N2423" s="477">
        <v>1</v>
      </c>
      <c r="O2423" s="477">
        <v>1</v>
      </c>
      <c r="P2423" s="479">
        <v>4455.7775295616984</v>
      </c>
    </row>
    <row r="2424" spans="1:16" ht="45" x14ac:dyDescent="0.2">
      <c r="A2424" s="446" t="s">
        <v>5323</v>
      </c>
      <c r="B2424" s="447" t="s">
        <v>3136</v>
      </c>
      <c r="C2424" s="447" t="s">
        <v>111</v>
      </c>
      <c r="D2424" s="474" t="s">
        <v>6576</v>
      </c>
      <c r="E2424" s="475">
        <v>7000</v>
      </c>
      <c r="F2424" s="476" t="s">
        <v>6716</v>
      </c>
      <c r="G2424" s="450" t="s">
        <v>6717</v>
      </c>
      <c r="H2424" s="429" t="s">
        <v>6056</v>
      </c>
      <c r="I2424" s="429" t="s">
        <v>4858</v>
      </c>
      <c r="J2424" s="450" t="s">
        <v>6718</v>
      </c>
      <c r="K2424" s="477">
        <v>5</v>
      </c>
      <c r="L2424" s="477">
        <v>11</v>
      </c>
      <c r="M2424" s="478">
        <v>66935.367011689101</v>
      </c>
      <c r="N2424" s="477">
        <v>0</v>
      </c>
      <c r="O2424" s="477"/>
      <c r="P2424" s="479">
        <v>0</v>
      </c>
    </row>
    <row r="2425" spans="1:16" ht="56.25" x14ac:dyDescent="0.2">
      <c r="A2425" s="446" t="s">
        <v>5323</v>
      </c>
      <c r="B2425" s="447" t="s">
        <v>3136</v>
      </c>
      <c r="C2425" s="447" t="s">
        <v>111</v>
      </c>
      <c r="D2425" s="474" t="s">
        <v>5874</v>
      </c>
      <c r="E2425" s="475">
        <v>8000</v>
      </c>
      <c r="F2425" s="476" t="s">
        <v>6719</v>
      </c>
      <c r="G2425" s="450" t="s">
        <v>6720</v>
      </c>
      <c r="H2425" s="429" t="s">
        <v>3252</v>
      </c>
      <c r="I2425" s="429" t="s">
        <v>4858</v>
      </c>
      <c r="J2425" s="450" t="s">
        <v>5877</v>
      </c>
      <c r="K2425" s="477">
        <v>2</v>
      </c>
      <c r="L2425" s="477">
        <v>5</v>
      </c>
      <c r="M2425" s="478">
        <v>29624.645405443924</v>
      </c>
      <c r="N2425" s="477">
        <v>0</v>
      </c>
      <c r="O2425" s="477"/>
      <c r="P2425" s="479">
        <v>0</v>
      </c>
    </row>
    <row r="2426" spans="1:16" ht="45" x14ac:dyDescent="0.2">
      <c r="A2426" s="446" t="s">
        <v>5323</v>
      </c>
      <c r="B2426" s="447" t="s">
        <v>3136</v>
      </c>
      <c r="C2426" s="447" t="s">
        <v>111</v>
      </c>
      <c r="D2426" s="474" t="s">
        <v>6721</v>
      </c>
      <c r="E2426" s="475">
        <v>12000</v>
      </c>
      <c r="F2426" s="476" t="s">
        <v>6722</v>
      </c>
      <c r="G2426" s="450" t="s">
        <v>6723</v>
      </c>
      <c r="H2426" s="429" t="s">
        <v>6724</v>
      </c>
      <c r="I2426" s="429" t="s">
        <v>4858</v>
      </c>
      <c r="J2426" s="450" t="s">
        <v>6725</v>
      </c>
      <c r="K2426" s="477">
        <v>5</v>
      </c>
      <c r="L2426" s="477">
        <v>12</v>
      </c>
      <c r="M2426" s="478">
        <v>144558.33000000002</v>
      </c>
      <c r="N2426" s="477">
        <v>1</v>
      </c>
      <c r="O2426" s="477">
        <v>1</v>
      </c>
      <c r="P2426" s="479">
        <v>6283.8661891069241</v>
      </c>
    </row>
    <row r="2427" spans="1:16" ht="22.5" x14ac:dyDescent="0.2">
      <c r="A2427" s="446" t="s">
        <v>5323</v>
      </c>
      <c r="B2427" s="447" t="s">
        <v>3136</v>
      </c>
      <c r="C2427" s="447" t="s">
        <v>111</v>
      </c>
      <c r="D2427" s="474" t="s">
        <v>6726</v>
      </c>
      <c r="E2427" s="475">
        <v>8000</v>
      </c>
      <c r="F2427" s="476" t="s">
        <v>6727</v>
      </c>
      <c r="G2427" s="450" t="s">
        <v>6728</v>
      </c>
      <c r="H2427" s="429" t="s">
        <v>721</v>
      </c>
      <c r="I2427" s="429" t="s">
        <v>4858</v>
      </c>
      <c r="J2427" s="450" t="s">
        <v>5644</v>
      </c>
      <c r="K2427" s="477">
        <v>5</v>
      </c>
      <c r="L2427" s="477">
        <v>10</v>
      </c>
      <c r="M2427" s="478">
        <v>67607.832063915368</v>
      </c>
      <c r="N2427" s="477">
        <v>0</v>
      </c>
      <c r="O2427" s="477"/>
      <c r="P2427" s="479">
        <v>0</v>
      </c>
    </row>
    <row r="2428" spans="1:16" ht="22.5" x14ac:dyDescent="0.2">
      <c r="A2428" s="446" t="s">
        <v>5323</v>
      </c>
      <c r="B2428" s="447" t="s">
        <v>3136</v>
      </c>
      <c r="C2428" s="447" t="s">
        <v>111</v>
      </c>
      <c r="D2428" s="474" t="s">
        <v>6214</v>
      </c>
      <c r="E2428" s="475">
        <v>9000</v>
      </c>
      <c r="F2428" s="476" t="s">
        <v>6729</v>
      </c>
      <c r="G2428" s="450" t="s">
        <v>6730</v>
      </c>
      <c r="H2428" s="429" t="s">
        <v>721</v>
      </c>
      <c r="I2428" s="429" t="s">
        <v>3191</v>
      </c>
      <c r="J2428" s="450" t="s">
        <v>5555</v>
      </c>
      <c r="K2428" s="477">
        <v>5</v>
      </c>
      <c r="L2428" s="477">
        <v>12</v>
      </c>
      <c r="M2428" s="478">
        <v>101709.35</v>
      </c>
      <c r="N2428" s="477">
        <v>3</v>
      </c>
      <c r="O2428" s="477">
        <v>6</v>
      </c>
      <c r="P2428" s="479">
        <v>53280.539999999994</v>
      </c>
    </row>
    <row r="2429" spans="1:16" ht="33.75" x14ac:dyDescent="0.2">
      <c r="A2429" s="446" t="s">
        <v>5323</v>
      </c>
      <c r="B2429" s="447" t="s">
        <v>3136</v>
      </c>
      <c r="C2429" s="447" t="s">
        <v>111</v>
      </c>
      <c r="D2429" s="474" t="s">
        <v>6731</v>
      </c>
      <c r="E2429" s="475">
        <v>5500</v>
      </c>
      <c r="F2429" s="476" t="s">
        <v>6732</v>
      </c>
      <c r="G2429" s="450" t="s">
        <v>6733</v>
      </c>
      <c r="H2429" s="429" t="s">
        <v>3538</v>
      </c>
      <c r="I2429" s="429" t="s">
        <v>4858</v>
      </c>
      <c r="J2429" s="450" t="s">
        <v>6264</v>
      </c>
      <c r="K2429" s="477">
        <v>5</v>
      </c>
      <c r="L2429" s="477">
        <v>11</v>
      </c>
      <c r="M2429" s="478">
        <v>55471.520533522336</v>
      </c>
      <c r="N2429" s="477">
        <v>0</v>
      </c>
      <c r="O2429" s="477"/>
      <c r="P2429" s="479">
        <v>0</v>
      </c>
    </row>
    <row r="2430" spans="1:16" ht="45" x14ac:dyDescent="0.2">
      <c r="A2430" s="446" t="s">
        <v>5323</v>
      </c>
      <c r="B2430" s="447" t="s">
        <v>3136</v>
      </c>
      <c r="C2430" s="447" t="s">
        <v>111</v>
      </c>
      <c r="D2430" s="474" t="s">
        <v>5464</v>
      </c>
      <c r="E2430" s="475">
        <v>8000</v>
      </c>
      <c r="F2430" s="476" t="s">
        <v>6734</v>
      </c>
      <c r="G2430" s="450" t="s">
        <v>6735</v>
      </c>
      <c r="H2430" s="429" t="s">
        <v>2042</v>
      </c>
      <c r="I2430" s="429" t="s">
        <v>4858</v>
      </c>
      <c r="J2430" s="450" t="s">
        <v>5484</v>
      </c>
      <c r="K2430" s="477">
        <v>5</v>
      </c>
      <c r="L2430" s="477">
        <v>10</v>
      </c>
      <c r="M2430" s="478">
        <v>70792.606242816066</v>
      </c>
      <c r="N2430" s="477">
        <v>0</v>
      </c>
      <c r="O2430" s="477"/>
      <c r="P2430" s="479">
        <v>0</v>
      </c>
    </row>
    <row r="2431" spans="1:16" ht="33.75" x14ac:dyDescent="0.2">
      <c r="A2431" s="446" t="s">
        <v>5323</v>
      </c>
      <c r="B2431" s="447" t="s">
        <v>3136</v>
      </c>
      <c r="C2431" s="447" t="s">
        <v>111</v>
      </c>
      <c r="D2431" s="474" t="s">
        <v>6736</v>
      </c>
      <c r="E2431" s="475">
        <v>10000</v>
      </c>
      <c r="F2431" s="476" t="s">
        <v>6737</v>
      </c>
      <c r="G2431" s="450" t="s">
        <v>6738</v>
      </c>
      <c r="H2431" s="429" t="s">
        <v>3252</v>
      </c>
      <c r="I2431" s="429" t="s">
        <v>4858</v>
      </c>
      <c r="J2431" s="450" t="s">
        <v>5877</v>
      </c>
      <c r="K2431" s="477">
        <v>5</v>
      </c>
      <c r="L2431" s="477">
        <v>12</v>
      </c>
      <c r="M2431" s="478">
        <v>112368.74</v>
      </c>
      <c r="N2431" s="477">
        <v>0</v>
      </c>
      <c r="O2431" s="477"/>
      <c r="P2431" s="479">
        <v>0</v>
      </c>
    </row>
    <row r="2432" spans="1:16" ht="56.25" x14ac:dyDescent="0.2">
      <c r="A2432" s="446" t="s">
        <v>5323</v>
      </c>
      <c r="B2432" s="447" t="s">
        <v>3136</v>
      </c>
      <c r="C2432" s="447" t="s">
        <v>111</v>
      </c>
      <c r="D2432" s="474" t="s">
        <v>6739</v>
      </c>
      <c r="E2432" s="475">
        <v>9000</v>
      </c>
      <c r="F2432" s="476" t="s">
        <v>6740</v>
      </c>
      <c r="G2432" s="450" t="s">
        <v>6741</v>
      </c>
      <c r="H2432" s="429" t="s">
        <v>6742</v>
      </c>
      <c r="I2432" s="429" t="s">
        <v>4858</v>
      </c>
      <c r="J2432" s="450" t="s">
        <v>6743</v>
      </c>
      <c r="K2432" s="477">
        <v>5</v>
      </c>
      <c r="L2432" s="477">
        <v>12</v>
      </c>
      <c r="M2432" s="478">
        <v>113125</v>
      </c>
      <c r="N2432" s="477">
        <v>0</v>
      </c>
      <c r="O2432" s="477"/>
      <c r="P2432" s="479">
        <v>0</v>
      </c>
    </row>
    <row r="2433" spans="1:16" ht="45" x14ac:dyDescent="0.2">
      <c r="A2433" s="446" t="s">
        <v>5323</v>
      </c>
      <c r="B2433" s="447" t="s">
        <v>3136</v>
      </c>
      <c r="C2433" s="447" t="s">
        <v>111</v>
      </c>
      <c r="D2433" s="474" t="s">
        <v>6744</v>
      </c>
      <c r="E2433" s="475">
        <v>9000</v>
      </c>
      <c r="F2433" s="476" t="s">
        <v>6745</v>
      </c>
      <c r="G2433" s="450" t="s">
        <v>6746</v>
      </c>
      <c r="H2433" s="429" t="s">
        <v>6473</v>
      </c>
      <c r="I2433" s="429" t="s">
        <v>5404</v>
      </c>
      <c r="J2433" s="450" t="s">
        <v>6497</v>
      </c>
      <c r="K2433" s="477">
        <v>5</v>
      </c>
      <c r="L2433" s="477">
        <v>10</v>
      </c>
      <c r="M2433" s="478">
        <v>80521.428379113306</v>
      </c>
      <c r="N2433" s="477">
        <v>0</v>
      </c>
      <c r="O2433" s="477"/>
      <c r="P2433" s="479">
        <v>0</v>
      </c>
    </row>
    <row r="2434" spans="1:16" ht="45" x14ac:dyDescent="0.2">
      <c r="A2434" s="446" t="s">
        <v>5323</v>
      </c>
      <c r="B2434" s="447" t="s">
        <v>3136</v>
      </c>
      <c r="C2434" s="447" t="s">
        <v>111</v>
      </c>
      <c r="D2434" s="474" t="s">
        <v>6747</v>
      </c>
      <c r="E2434" s="475">
        <v>7000</v>
      </c>
      <c r="F2434" s="476" t="s">
        <v>6748</v>
      </c>
      <c r="G2434" s="450" t="s">
        <v>6749</v>
      </c>
      <c r="H2434" s="429" t="s">
        <v>5371</v>
      </c>
      <c r="I2434" s="429" t="s">
        <v>3191</v>
      </c>
      <c r="J2434" s="450" t="s">
        <v>5372</v>
      </c>
      <c r="K2434" s="477">
        <v>5</v>
      </c>
      <c r="L2434" s="477">
        <v>12</v>
      </c>
      <c r="M2434" s="478">
        <v>83869.850000000006</v>
      </c>
      <c r="N2434" s="477">
        <v>1</v>
      </c>
      <c r="O2434" s="477">
        <v>2</v>
      </c>
      <c r="P2434" s="479">
        <v>7458.509027053703</v>
      </c>
    </row>
    <row r="2435" spans="1:16" ht="45" x14ac:dyDescent="0.2">
      <c r="A2435" s="446" t="s">
        <v>5323</v>
      </c>
      <c r="B2435" s="447" t="s">
        <v>3136</v>
      </c>
      <c r="C2435" s="447" t="s">
        <v>111</v>
      </c>
      <c r="D2435" s="474" t="s">
        <v>6750</v>
      </c>
      <c r="E2435" s="475">
        <v>8000</v>
      </c>
      <c r="F2435" s="476" t="s">
        <v>6751</v>
      </c>
      <c r="G2435" s="450" t="s">
        <v>6752</v>
      </c>
      <c r="H2435" s="429" t="s">
        <v>3538</v>
      </c>
      <c r="I2435" s="429" t="s">
        <v>3191</v>
      </c>
      <c r="J2435" s="450" t="s">
        <v>6753</v>
      </c>
      <c r="K2435" s="477">
        <v>5</v>
      </c>
      <c r="L2435" s="477">
        <v>12</v>
      </c>
      <c r="M2435" s="478">
        <v>96584.44</v>
      </c>
      <c r="N2435" s="477">
        <v>1</v>
      </c>
      <c r="O2435" s="477">
        <v>1</v>
      </c>
      <c r="P2435" s="479">
        <v>5934.3462837732377</v>
      </c>
    </row>
    <row r="2436" spans="1:16" ht="33.75" x14ac:dyDescent="0.2">
      <c r="A2436" s="446" t="s">
        <v>5323</v>
      </c>
      <c r="B2436" s="447" t="s">
        <v>3136</v>
      </c>
      <c r="C2436" s="447" t="s">
        <v>111</v>
      </c>
      <c r="D2436" s="474" t="s">
        <v>6754</v>
      </c>
      <c r="E2436" s="475">
        <v>5500</v>
      </c>
      <c r="F2436" s="476" t="s">
        <v>6755</v>
      </c>
      <c r="G2436" s="450" t="s">
        <v>6756</v>
      </c>
      <c r="H2436" s="429" t="s">
        <v>6757</v>
      </c>
      <c r="I2436" s="429" t="s">
        <v>5741</v>
      </c>
      <c r="J2436" s="450" t="s">
        <v>6758</v>
      </c>
      <c r="K2436" s="477">
        <v>5</v>
      </c>
      <c r="L2436" s="477">
        <v>12</v>
      </c>
      <c r="M2436" s="478">
        <v>66585.489999999991</v>
      </c>
      <c r="N2436" s="477">
        <v>3</v>
      </c>
      <c r="O2436" s="477">
        <v>6</v>
      </c>
      <c r="P2436" s="479">
        <v>33000</v>
      </c>
    </row>
    <row r="2437" spans="1:16" ht="56.25" x14ac:dyDescent="0.2">
      <c r="A2437" s="446" t="s">
        <v>5323</v>
      </c>
      <c r="B2437" s="447" t="s">
        <v>3136</v>
      </c>
      <c r="C2437" s="447" t="s">
        <v>111</v>
      </c>
      <c r="D2437" s="474" t="s">
        <v>5874</v>
      </c>
      <c r="E2437" s="475">
        <v>8000</v>
      </c>
      <c r="F2437" s="476" t="s">
        <v>6759</v>
      </c>
      <c r="G2437" s="450" t="s">
        <v>6760</v>
      </c>
      <c r="H2437" s="429" t="s">
        <v>3252</v>
      </c>
      <c r="I2437" s="429" t="s">
        <v>4858</v>
      </c>
      <c r="J2437" s="450" t="s">
        <v>5877</v>
      </c>
      <c r="K2437" s="477">
        <v>2</v>
      </c>
      <c r="L2437" s="477">
        <v>5</v>
      </c>
      <c r="M2437" s="478">
        <v>29323.748352754199</v>
      </c>
      <c r="N2437" s="477">
        <v>0</v>
      </c>
      <c r="O2437" s="477"/>
      <c r="P2437" s="479">
        <v>0</v>
      </c>
    </row>
    <row r="2438" spans="1:16" ht="45" x14ac:dyDescent="0.2">
      <c r="A2438" s="446" t="s">
        <v>5323</v>
      </c>
      <c r="B2438" s="447" t="s">
        <v>3136</v>
      </c>
      <c r="C2438" s="447" t="s">
        <v>111</v>
      </c>
      <c r="D2438" s="474" t="s">
        <v>6761</v>
      </c>
      <c r="E2438" s="475">
        <v>10000</v>
      </c>
      <c r="F2438" s="476" t="s">
        <v>6762</v>
      </c>
      <c r="G2438" s="450" t="s">
        <v>6763</v>
      </c>
      <c r="H2438" s="429" t="s">
        <v>6473</v>
      </c>
      <c r="I2438" s="429" t="s">
        <v>4858</v>
      </c>
      <c r="J2438" s="450" t="s">
        <v>6666</v>
      </c>
      <c r="K2438" s="477">
        <v>5</v>
      </c>
      <c r="L2438" s="477">
        <v>11</v>
      </c>
      <c r="M2438" s="478">
        <v>98566.453533582127</v>
      </c>
      <c r="N2438" s="477">
        <v>0</v>
      </c>
      <c r="O2438" s="477"/>
      <c r="P2438" s="479">
        <v>0</v>
      </c>
    </row>
    <row r="2439" spans="1:16" ht="33.75" x14ac:dyDescent="0.2">
      <c r="A2439" s="446" t="s">
        <v>5323</v>
      </c>
      <c r="B2439" s="447" t="s">
        <v>3136</v>
      </c>
      <c r="C2439" s="447" t="s">
        <v>111</v>
      </c>
      <c r="D2439" s="474" t="s">
        <v>5397</v>
      </c>
      <c r="E2439" s="475">
        <v>7000</v>
      </c>
      <c r="F2439" s="476" t="s">
        <v>6764</v>
      </c>
      <c r="G2439" s="450" t="s">
        <v>6765</v>
      </c>
      <c r="H2439" s="429" t="s">
        <v>2622</v>
      </c>
      <c r="I2439" s="429" t="s">
        <v>4858</v>
      </c>
      <c r="J2439" s="450" t="s">
        <v>5419</v>
      </c>
      <c r="K2439" s="477">
        <v>5</v>
      </c>
      <c r="L2439" s="477">
        <v>10</v>
      </c>
      <c r="M2439" s="478">
        <v>60611.025804041907</v>
      </c>
      <c r="N2439" s="477">
        <v>0</v>
      </c>
      <c r="O2439" s="477"/>
      <c r="P2439" s="479">
        <v>0</v>
      </c>
    </row>
    <row r="2440" spans="1:16" ht="33.75" x14ac:dyDescent="0.2">
      <c r="A2440" s="446" t="s">
        <v>5323</v>
      </c>
      <c r="B2440" s="447" t="s">
        <v>3136</v>
      </c>
      <c r="C2440" s="447" t="s">
        <v>111</v>
      </c>
      <c r="D2440" s="474" t="s">
        <v>6766</v>
      </c>
      <c r="E2440" s="475">
        <v>12000</v>
      </c>
      <c r="F2440" s="476" t="s">
        <v>6767</v>
      </c>
      <c r="G2440" s="450" t="s">
        <v>6768</v>
      </c>
      <c r="H2440" s="429" t="s">
        <v>6769</v>
      </c>
      <c r="I2440" s="429" t="s">
        <v>4858</v>
      </c>
      <c r="J2440" s="450" t="s">
        <v>6770</v>
      </c>
      <c r="K2440" s="477">
        <v>5</v>
      </c>
      <c r="L2440" s="477">
        <v>10</v>
      </c>
      <c r="M2440" s="478">
        <v>101020.59322916393</v>
      </c>
      <c r="N2440" s="477">
        <v>3</v>
      </c>
      <c r="O2440" s="477">
        <v>6</v>
      </c>
      <c r="P2440" s="479">
        <v>71190.75</v>
      </c>
    </row>
    <row r="2441" spans="1:16" ht="33.75" x14ac:dyDescent="0.2">
      <c r="A2441" s="446" t="s">
        <v>5323</v>
      </c>
      <c r="B2441" s="447" t="s">
        <v>3136</v>
      </c>
      <c r="C2441" s="447" t="s">
        <v>111</v>
      </c>
      <c r="D2441" s="474" t="s">
        <v>6658</v>
      </c>
      <c r="E2441" s="475">
        <v>7000</v>
      </c>
      <c r="F2441" s="476" t="s">
        <v>6771</v>
      </c>
      <c r="G2441" s="450" t="s">
        <v>6772</v>
      </c>
      <c r="H2441" s="429" t="s">
        <v>3538</v>
      </c>
      <c r="I2441" s="429" t="s">
        <v>4858</v>
      </c>
      <c r="J2441" s="450" t="s">
        <v>5400</v>
      </c>
      <c r="K2441" s="477">
        <v>5</v>
      </c>
      <c r="L2441" s="477">
        <v>8</v>
      </c>
      <c r="M2441" s="478">
        <v>44315.691234194557</v>
      </c>
      <c r="N2441" s="477">
        <v>0</v>
      </c>
      <c r="O2441" s="477"/>
      <c r="P2441" s="479">
        <v>0</v>
      </c>
    </row>
    <row r="2442" spans="1:16" ht="45" x14ac:dyDescent="0.2">
      <c r="A2442" s="446" t="s">
        <v>5323</v>
      </c>
      <c r="B2442" s="447" t="s">
        <v>3136</v>
      </c>
      <c r="C2442" s="447" t="s">
        <v>111</v>
      </c>
      <c r="D2442" s="474" t="s">
        <v>6773</v>
      </c>
      <c r="E2442" s="475">
        <v>8000</v>
      </c>
      <c r="F2442" s="476" t="s">
        <v>6774</v>
      </c>
      <c r="G2442" s="450" t="s">
        <v>6775</v>
      </c>
      <c r="H2442" s="429" t="s">
        <v>6776</v>
      </c>
      <c r="I2442" s="429" t="s">
        <v>4858</v>
      </c>
      <c r="J2442" s="450" t="s">
        <v>6777</v>
      </c>
      <c r="K2442" s="477">
        <v>3</v>
      </c>
      <c r="L2442" s="477">
        <v>5</v>
      </c>
      <c r="M2442" s="478">
        <v>34609.550916118904</v>
      </c>
      <c r="N2442" s="477">
        <v>0</v>
      </c>
      <c r="O2442" s="477"/>
      <c r="P2442" s="479">
        <v>0</v>
      </c>
    </row>
    <row r="2443" spans="1:16" ht="33.75" x14ac:dyDescent="0.2">
      <c r="A2443" s="446" t="s">
        <v>5323</v>
      </c>
      <c r="B2443" s="447" t="s">
        <v>3136</v>
      </c>
      <c r="C2443" s="447" t="s">
        <v>111</v>
      </c>
      <c r="D2443" s="474" t="s">
        <v>4715</v>
      </c>
      <c r="E2443" s="475">
        <v>3500</v>
      </c>
      <c r="F2443" s="476" t="s">
        <v>6778</v>
      </c>
      <c r="G2443" s="450" t="s">
        <v>6779</v>
      </c>
      <c r="H2443" s="429" t="s">
        <v>5598</v>
      </c>
      <c r="I2443" s="429" t="s">
        <v>5442</v>
      </c>
      <c r="J2443" s="450" t="s">
        <v>6780</v>
      </c>
      <c r="K2443" s="477">
        <v>5</v>
      </c>
      <c r="L2443" s="477">
        <v>12</v>
      </c>
      <c r="M2443" s="478">
        <v>40586.269999999997</v>
      </c>
      <c r="N2443" s="477">
        <v>3</v>
      </c>
      <c r="O2443" s="477">
        <v>6</v>
      </c>
      <c r="P2443" s="479">
        <v>20491.87</v>
      </c>
    </row>
    <row r="2444" spans="1:16" ht="45" x14ac:dyDescent="0.2">
      <c r="A2444" s="446" t="s">
        <v>5323</v>
      </c>
      <c r="B2444" s="447" t="s">
        <v>3136</v>
      </c>
      <c r="C2444" s="447" t="s">
        <v>111</v>
      </c>
      <c r="D2444" s="474" t="s">
        <v>6781</v>
      </c>
      <c r="E2444" s="475">
        <v>12000</v>
      </c>
      <c r="F2444" s="476" t="s">
        <v>6782</v>
      </c>
      <c r="G2444" s="450" t="s">
        <v>6783</v>
      </c>
      <c r="H2444" s="429" t="s">
        <v>6374</v>
      </c>
      <c r="I2444" s="429" t="s">
        <v>4858</v>
      </c>
      <c r="J2444" s="450" t="s">
        <v>6375</v>
      </c>
      <c r="K2444" s="477">
        <v>5</v>
      </c>
      <c r="L2444" s="477">
        <v>12</v>
      </c>
      <c r="M2444" s="478">
        <v>144579.17000000001</v>
      </c>
      <c r="N2444" s="477">
        <v>3</v>
      </c>
      <c r="O2444" s="477">
        <v>6</v>
      </c>
      <c r="P2444" s="479">
        <v>71800</v>
      </c>
    </row>
    <row r="2445" spans="1:16" ht="33.75" x14ac:dyDescent="0.2">
      <c r="A2445" s="446" t="s">
        <v>5323</v>
      </c>
      <c r="B2445" s="447" t="s">
        <v>3136</v>
      </c>
      <c r="C2445" s="447" t="s">
        <v>111</v>
      </c>
      <c r="D2445" s="474" t="s">
        <v>6784</v>
      </c>
      <c r="E2445" s="475">
        <v>7000</v>
      </c>
      <c r="F2445" s="476" t="s">
        <v>6785</v>
      </c>
      <c r="G2445" s="450" t="s">
        <v>6786</v>
      </c>
      <c r="H2445" s="429" t="s">
        <v>6787</v>
      </c>
      <c r="I2445" s="429" t="s">
        <v>4858</v>
      </c>
      <c r="J2445" s="450" t="s">
        <v>6788</v>
      </c>
      <c r="K2445" s="477">
        <v>3</v>
      </c>
      <c r="L2445" s="477">
        <v>4</v>
      </c>
      <c r="M2445" s="478">
        <v>22550.369738835092</v>
      </c>
      <c r="N2445" s="477">
        <v>0</v>
      </c>
      <c r="O2445" s="477"/>
      <c r="P2445" s="479">
        <v>0</v>
      </c>
    </row>
    <row r="2446" spans="1:16" ht="56.25" x14ac:dyDescent="0.2">
      <c r="A2446" s="446" t="s">
        <v>5323</v>
      </c>
      <c r="B2446" s="447" t="s">
        <v>3136</v>
      </c>
      <c r="C2446" s="447" t="s">
        <v>111</v>
      </c>
      <c r="D2446" s="474" t="s">
        <v>6789</v>
      </c>
      <c r="E2446" s="475">
        <v>12000</v>
      </c>
      <c r="F2446" s="476" t="s">
        <v>6790</v>
      </c>
      <c r="G2446" s="450" t="s">
        <v>6791</v>
      </c>
      <c r="H2446" s="429" t="s">
        <v>1078</v>
      </c>
      <c r="I2446" s="429" t="s">
        <v>4858</v>
      </c>
      <c r="J2446" s="450" t="s">
        <v>6792</v>
      </c>
      <c r="K2446" s="477">
        <v>5</v>
      </c>
      <c r="L2446" s="477">
        <v>12</v>
      </c>
      <c r="M2446" s="478">
        <v>138840</v>
      </c>
      <c r="N2446" s="477">
        <v>3</v>
      </c>
      <c r="O2446" s="477">
        <v>6</v>
      </c>
      <c r="P2446" s="479">
        <v>69999.7</v>
      </c>
    </row>
    <row r="2447" spans="1:16" ht="33.75" x14ac:dyDescent="0.2">
      <c r="A2447" s="446" t="s">
        <v>5323</v>
      </c>
      <c r="B2447" s="447" t="s">
        <v>3136</v>
      </c>
      <c r="C2447" s="447" t="s">
        <v>111</v>
      </c>
      <c r="D2447" s="474" t="s">
        <v>6249</v>
      </c>
      <c r="E2447" s="475">
        <v>7000</v>
      </c>
      <c r="F2447" s="476" t="s">
        <v>6793</v>
      </c>
      <c r="G2447" s="450" t="s">
        <v>6794</v>
      </c>
      <c r="H2447" s="429" t="s">
        <v>6795</v>
      </c>
      <c r="I2447" s="429" t="s">
        <v>4858</v>
      </c>
      <c r="J2447" s="450" t="s">
        <v>6796</v>
      </c>
      <c r="K2447" s="477">
        <v>5</v>
      </c>
      <c r="L2447" s="477">
        <v>10</v>
      </c>
      <c r="M2447" s="478">
        <v>58719.897695216867</v>
      </c>
      <c r="N2447" s="477">
        <v>0</v>
      </c>
      <c r="O2447" s="477"/>
      <c r="P2447" s="479">
        <v>0</v>
      </c>
    </row>
    <row r="2448" spans="1:16" ht="33.75" x14ac:dyDescent="0.2">
      <c r="A2448" s="446" t="s">
        <v>5323</v>
      </c>
      <c r="B2448" s="447" t="s">
        <v>3136</v>
      </c>
      <c r="C2448" s="447" t="s">
        <v>111</v>
      </c>
      <c r="D2448" s="474" t="s">
        <v>5863</v>
      </c>
      <c r="E2448" s="475">
        <v>11000</v>
      </c>
      <c r="F2448" s="476" t="s">
        <v>6797</v>
      </c>
      <c r="G2448" s="450" t="s">
        <v>6798</v>
      </c>
      <c r="H2448" s="429" t="s">
        <v>1078</v>
      </c>
      <c r="I2448" s="429" t="s">
        <v>4858</v>
      </c>
      <c r="J2448" s="450" t="s">
        <v>5648</v>
      </c>
      <c r="K2448" s="477">
        <v>5</v>
      </c>
      <c r="L2448" s="477">
        <v>12</v>
      </c>
      <c r="M2448" s="478">
        <v>132600</v>
      </c>
      <c r="N2448" s="477">
        <v>3</v>
      </c>
      <c r="O2448" s="477">
        <v>6</v>
      </c>
      <c r="P2448" s="479">
        <v>65481.68</v>
      </c>
    </row>
    <row r="2449" spans="1:16" ht="45" x14ac:dyDescent="0.2">
      <c r="A2449" s="446" t="s">
        <v>5323</v>
      </c>
      <c r="B2449" s="447" t="s">
        <v>3136</v>
      </c>
      <c r="C2449" s="447" t="s">
        <v>111</v>
      </c>
      <c r="D2449" s="474" t="s">
        <v>6799</v>
      </c>
      <c r="E2449" s="475">
        <v>9000</v>
      </c>
      <c r="F2449" s="476" t="s">
        <v>6800</v>
      </c>
      <c r="G2449" s="450" t="s">
        <v>6801</v>
      </c>
      <c r="H2449" s="429" t="s">
        <v>6802</v>
      </c>
      <c r="I2449" s="429" t="s">
        <v>4858</v>
      </c>
      <c r="J2449" s="450" t="s">
        <v>6479</v>
      </c>
      <c r="K2449" s="477">
        <v>5</v>
      </c>
      <c r="L2449" s="477">
        <v>10</v>
      </c>
      <c r="M2449" s="478">
        <v>81972.169295974789</v>
      </c>
      <c r="N2449" s="477">
        <v>0</v>
      </c>
      <c r="O2449" s="477"/>
      <c r="P2449" s="479">
        <v>0</v>
      </c>
    </row>
    <row r="2450" spans="1:16" ht="45" x14ac:dyDescent="0.2">
      <c r="A2450" s="446" t="s">
        <v>5323</v>
      </c>
      <c r="B2450" s="447" t="s">
        <v>3136</v>
      </c>
      <c r="C2450" s="447" t="s">
        <v>111</v>
      </c>
      <c r="D2450" s="474" t="s">
        <v>5552</v>
      </c>
      <c r="E2450" s="475">
        <v>8000</v>
      </c>
      <c r="F2450" s="476" t="s">
        <v>6803</v>
      </c>
      <c r="G2450" s="450" t="s">
        <v>6804</v>
      </c>
      <c r="H2450" s="429" t="s">
        <v>5386</v>
      </c>
      <c r="I2450" s="429" t="s">
        <v>4858</v>
      </c>
      <c r="J2450" s="450" t="s">
        <v>5387</v>
      </c>
      <c r="K2450" s="477">
        <v>5</v>
      </c>
      <c r="L2450" s="477">
        <v>10</v>
      </c>
      <c r="M2450" s="478">
        <v>63758.982236615098</v>
      </c>
      <c r="N2450" s="477">
        <v>0</v>
      </c>
      <c r="O2450" s="477"/>
      <c r="P2450" s="479">
        <v>0</v>
      </c>
    </row>
    <row r="2451" spans="1:16" ht="45" x14ac:dyDescent="0.2">
      <c r="A2451" s="446" t="s">
        <v>5323</v>
      </c>
      <c r="B2451" s="447" t="s">
        <v>3136</v>
      </c>
      <c r="C2451" s="447" t="s">
        <v>111</v>
      </c>
      <c r="D2451" s="474" t="s">
        <v>6053</v>
      </c>
      <c r="E2451" s="475">
        <v>7000</v>
      </c>
      <c r="F2451" s="476" t="s">
        <v>6805</v>
      </c>
      <c r="G2451" s="450" t="s">
        <v>6806</v>
      </c>
      <c r="H2451" s="429" t="s">
        <v>6056</v>
      </c>
      <c r="I2451" s="429" t="s">
        <v>4858</v>
      </c>
      <c r="J2451" s="450" t="s">
        <v>6718</v>
      </c>
      <c r="K2451" s="477">
        <v>5</v>
      </c>
      <c r="L2451" s="477">
        <v>10</v>
      </c>
      <c r="M2451" s="478">
        <v>57908.481512045553</v>
      </c>
      <c r="N2451" s="477">
        <v>0</v>
      </c>
      <c r="O2451" s="477"/>
      <c r="P2451" s="479">
        <v>0</v>
      </c>
    </row>
    <row r="2452" spans="1:16" ht="33.75" x14ac:dyDescent="0.2">
      <c r="A2452" s="446" t="s">
        <v>5323</v>
      </c>
      <c r="B2452" s="447" t="s">
        <v>3136</v>
      </c>
      <c r="C2452" s="447" t="s">
        <v>111</v>
      </c>
      <c r="D2452" s="474" t="s">
        <v>6249</v>
      </c>
      <c r="E2452" s="475">
        <v>7000</v>
      </c>
      <c r="F2452" s="476" t="s">
        <v>6807</v>
      </c>
      <c r="G2452" s="450" t="s">
        <v>6808</v>
      </c>
      <c r="H2452" s="429" t="s">
        <v>6473</v>
      </c>
      <c r="I2452" s="429" t="s">
        <v>4858</v>
      </c>
      <c r="J2452" s="450" t="s">
        <v>6615</v>
      </c>
      <c r="K2452" s="477">
        <v>5</v>
      </c>
      <c r="L2452" s="477">
        <v>10</v>
      </c>
      <c r="M2452" s="478">
        <v>57973.579808267583</v>
      </c>
      <c r="N2452" s="477">
        <v>0</v>
      </c>
      <c r="O2452" s="477"/>
      <c r="P2452" s="479">
        <v>0</v>
      </c>
    </row>
    <row r="2453" spans="1:16" ht="33.75" x14ac:dyDescent="0.2">
      <c r="A2453" s="446" t="s">
        <v>5323</v>
      </c>
      <c r="B2453" s="447" t="s">
        <v>3136</v>
      </c>
      <c r="C2453" s="447" t="s">
        <v>111</v>
      </c>
      <c r="D2453" s="474" t="s">
        <v>6809</v>
      </c>
      <c r="E2453" s="475">
        <v>10000</v>
      </c>
      <c r="F2453" s="476" t="s">
        <v>6810</v>
      </c>
      <c r="G2453" s="450" t="s">
        <v>6811</v>
      </c>
      <c r="H2453" s="429" t="s">
        <v>6812</v>
      </c>
      <c r="I2453" s="429" t="s">
        <v>4858</v>
      </c>
      <c r="J2453" s="450" t="s">
        <v>6813</v>
      </c>
      <c r="K2453" s="477">
        <v>1</v>
      </c>
      <c r="L2453" s="477">
        <v>2</v>
      </c>
      <c r="M2453" s="478">
        <v>17097.570224064279</v>
      </c>
      <c r="N2453" s="477">
        <v>0</v>
      </c>
      <c r="O2453" s="477"/>
      <c r="P2453" s="479">
        <v>0</v>
      </c>
    </row>
    <row r="2454" spans="1:16" ht="56.25" x14ac:dyDescent="0.2">
      <c r="A2454" s="446" t="s">
        <v>5323</v>
      </c>
      <c r="B2454" s="447" t="s">
        <v>3136</v>
      </c>
      <c r="C2454" s="447" t="s">
        <v>111</v>
      </c>
      <c r="D2454" s="474" t="s">
        <v>6814</v>
      </c>
      <c r="E2454" s="475">
        <v>15000</v>
      </c>
      <c r="F2454" s="476" t="s">
        <v>6815</v>
      </c>
      <c r="G2454" s="450" t="s">
        <v>6816</v>
      </c>
      <c r="H2454" s="429" t="s">
        <v>5610</v>
      </c>
      <c r="I2454" s="429" t="s">
        <v>3191</v>
      </c>
      <c r="J2454" s="450" t="s">
        <v>5437</v>
      </c>
      <c r="K2454" s="477">
        <v>2</v>
      </c>
      <c r="L2454" s="477">
        <v>12</v>
      </c>
      <c r="M2454" s="478">
        <v>173305.82</v>
      </c>
      <c r="N2454" s="477">
        <v>3</v>
      </c>
      <c r="O2454" s="477">
        <v>6</v>
      </c>
      <c r="P2454" s="479">
        <v>88500</v>
      </c>
    </row>
    <row r="2455" spans="1:16" ht="33.75" x14ac:dyDescent="0.2">
      <c r="A2455" s="446" t="s">
        <v>5323</v>
      </c>
      <c r="B2455" s="447" t="s">
        <v>3136</v>
      </c>
      <c r="C2455" s="447" t="s">
        <v>111</v>
      </c>
      <c r="D2455" s="474" t="s">
        <v>6817</v>
      </c>
      <c r="E2455" s="475">
        <v>8000</v>
      </c>
      <c r="F2455" s="476" t="s">
        <v>6818</v>
      </c>
      <c r="G2455" s="450" t="s">
        <v>6819</v>
      </c>
      <c r="H2455" s="429" t="s">
        <v>3252</v>
      </c>
      <c r="I2455" s="429" t="s">
        <v>4858</v>
      </c>
      <c r="J2455" s="450" t="s">
        <v>5877</v>
      </c>
      <c r="K2455" s="477">
        <v>4</v>
      </c>
      <c r="L2455" s="477">
        <v>8</v>
      </c>
      <c r="M2455" s="478">
        <v>51638.988748691183</v>
      </c>
      <c r="N2455" s="477">
        <v>0</v>
      </c>
      <c r="O2455" s="477"/>
      <c r="P2455" s="479">
        <v>0</v>
      </c>
    </row>
    <row r="2456" spans="1:16" ht="45" x14ac:dyDescent="0.2">
      <c r="A2456" s="446" t="s">
        <v>5323</v>
      </c>
      <c r="B2456" s="447" t="s">
        <v>3136</v>
      </c>
      <c r="C2456" s="447" t="s">
        <v>111</v>
      </c>
      <c r="D2456" s="474" t="s">
        <v>6658</v>
      </c>
      <c r="E2456" s="475">
        <v>7000</v>
      </c>
      <c r="F2456" s="476" t="s">
        <v>6820</v>
      </c>
      <c r="G2456" s="450" t="s">
        <v>6821</v>
      </c>
      <c r="H2456" s="429" t="s">
        <v>6822</v>
      </c>
      <c r="I2456" s="429" t="s">
        <v>4858</v>
      </c>
      <c r="J2456" s="450" t="s">
        <v>6823</v>
      </c>
      <c r="K2456" s="477">
        <v>5</v>
      </c>
      <c r="L2456" s="477">
        <v>10</v>
      </c>
      <c r="M2456" s="478">
        <v>60491.009514065256</v>
      </c>
      <c r="N2456" s="477">
        <v>0</v>
      </c>
      <c r="O2456" s="477"/>
      <c r="P2456" s="479">
        <v>0</v>
      </c>
    </row>
    <row r="2457" spans="1:16" ht="33.75" x14ac:dyDescent="0.2">
      <c r="A2457" s="446" t="s">
        <v>5323</v>
      </c>
      <c r="B2457" s="447" t="s">
        <v>3136</v>
      </c>
      <c r="C2457" s="447" t="s">
        <v>111</v>
      </c>
      <c r="D2457" s="474" t="s">
        <v>6824</v>
      </c>
      <c r="E2457" s="475">
        <v>10000</v>
      </c>
      <c r="F2457" s="476" t="s">
        <v>6825</v>
      </c>
      <c r="G2457" s="450" t="s">
        <v>6826</v>
      </c>
      <c r="H2457" s="429" t="s">
        <v>5437</v>
      </c>
      <c r="I2457" s="429" t="s">
        <v>3191</v>
      </c>
      <c r="J2457" s="450" t="s">
        <v>5437</v>
      </c>
      <c r="K2457" s="477">
        <v>5</v>
      </c>
      <c r="L2457" s="477">
        <v>12</v>
      </c>
      <c r="M2457" s="478">
        <v>120504.18</v>
      </c>
      <c r="N2457" s="477">
        <v>3</v>
      </c>
      <c r="O2457" s="477">
        <v>6</v>
      </c>
      <c r="P2457" s="479">
        <v>59988.19</v>
      </c>
    </row>
    <row r="2458" spans="1:16" ht="45" x14ac:dyDescent="0.2">
      <c r="A2458" s="446" t="s">
        <v>5323</v>
      </c>
      <c r="B2458" s="447" t="s">
        <v>3136</v>
      </c>
      <c r="C2458" s="447" t="s">
        <v>111</v>
      </c>
      <c r="D2458" s="474" t="s">
        <v>6827</v>
      </c>
      <c r="E2458" s="475">
        <v>8000</v>
      </c>
      <c r="F2458" s="476" t="s">
        <v>6828</v>
      </c>
      <c r="G2458" s="450" t="s">
        <v>6829</v>
      </c>
      <c r="H2458" s="429" t="s">
        <v>6830</v>
      </c>
      <c r="I2458" s="429" t="s">
        <v>4858</v>
      </c>
      <c r="J2458" s="450" t="s">
        <v>6831</v>
      </c>
      <c r="K2458" s="477">
        <v>5</v>
      </c>
      <c r="L2458" s="477">
        <v>8</v>
      </c>
      <c r="M2458" s="478">
        <v>49000.508204672959</v>
      </c>
      <c r="N2458" s="477">
        <v>0</v>
      </c>
      <c r="O2458" s="477"/>
      <c r="P2458" s="479">
        <v>0</v>
      </c>
    </row>
    <row r="2459" spans="1:16" ht="45" x14ac:dyDescent="0.2">
      <c r="A2459" s="446" t="s">
        <v>5323</v>
      </c>
      <c r="B2459" s="447" t="s">
        <v>3136</v>
      </c>
      <c r="C2459" s="447" t="s">
        <v>111</v>
      </c>
      <c r="D2459" s="474" t="s">
        <v>6832</v>
      </c>
      <c r="E2459" s="475">
        <v>13000</v>
      </c>
      <c r="F2459" s="476" t="s">
        <v>6833</v>
      </c>
      <c r="G2459" s="450" t="s">
        <v>6834</v>
      </c>
      <c r="H2459" s="429" t="s">
        <v>6795</v>
      </c>
      <c r="I2459" s="429" t="s">
        <v>4858</v>
      </c>
      <c r="J2459" s="450" t="s">
        <v>6835</v>
      </c>
      <c r="K2459" s="477">
        <v>3</v>
      </c>
      <c r="L2459" s="477">
        <v>4</v>
      </c>
      <c r="M2459" s="478">
        <v>38551.605715881284</v>
      </c>
      <c r="N2459" s="477">
        <v>0</v>
      </c>
      <c r="O2459" s="477"/>
      <c r="P2459" s="479">
        <v>0</v>
      </c>
    </row>
    <row r="2460" spans="1:16" ht="56.25" x14ac:dyDescent="0.2">
      <c r="A2460" s="446" t="s">
        <v>5323</v>
      </c>
      <c r="B2460" s="447" t="s">
        <v>3136</v>
      </c>
      <c r="C2460" s="447" t="s">
        <v>111</v>
      </c>
      <c r="D2460" s="474" t="s">
        <v>6009</v>
      </c>
      <c r="E2460" s="475">
        <v>10000</v>
      </c>
      <c r="F2460" s="476" t="s">
        <v>6836</v>
      </c>
      <c r="G2460" s="450" t="s">
        <v>6837</v>
      </c>
      <c r="H2460" s="429" t="s">
        <v>1192</v>
      </c>
      <c r="I2460" s="429" t="s">
        <v>4858</v>
      </c>
      <c r="J2460" s="450" t="s">
        <v>5484</v>
      </c>
      <c r="K2460" s="477">
        <v>3</v>
      </c>
      <c r="L2460" s="477">
        <v>5</v>
      </c>
      <c r="M2460" s="478">
        <v>36968.729515328756</v>
      </c>
      <c r="N2460" s="477">
        <v>0</v>
      </c>
      <c r="O2460" s="477"/>
      <c r="P2460" s="479">
        <v>0</v>
      </c>
    </row>
    <row r="2461" spans="1:16" ht="33.75" x14ac:dyDescent="0.2">
      <c r="A2461" s="446" t="s">
        <v>5323</v>
      </c>
      <c r="B2461" s="447" t="s">
        <v>3136</v>
      </c>
      <c r="C2461" s="447" t="s">
        <v>111</v>
      </c>
      <c r="D2461" s="474" t="s">
        <v>6219</v>
      </c>
      <c r="E2461" s="475">
        <v>9000</v>
      </c>
      <c r="F2461" s="476" t="s">
        <v>6838</v>
      </c>
      <c r="G2461" s="450" t="s">
        <v>6839</v>
      </c>
      <c r="H2461" s="429" t="s">
        <v>6840</v>
      </c>
      <c r="I2461" s="429" t="s">
        <v>3191</v>
      </c>
      <c r="J2461" s="450" t="s">
        <v>6841</v>
      </c>
      <c r="K2461" s="477">
        <v>4</v>
      </c>
      <c r="L2461" s="477">
        <v>10</v>
      </c>
      <c r="M2461" s="478">
        <v>64398.454762911526</v>
      </c>
      <c r="N2461" s="477">
        <v>0</v>
      </c>
      <c r="O2461" s="477"/>
      <c r="P2461" s="479">
        <v>0</v>
      </c>
    </row>
    <row r="2462" spans="1:16" ht="45" x14ac:dyDescent="0.2">
      <c r="A2462" s="446" t="s">
        <v>5323</v>
      </c>
      <c r="B2462" s="447" t="s">
        <v>3136</v>
      </c>
      <c r="C2462" s="447" t="s">
        <v>111</v>
      </c>
      <c r="D2462" s="474" t="s">
        <v>5324</v>
      </c>
      <c r="E2462" s="475">
        <v>8000</v>
      </c>
      <c r="F2462" s="476" t="s">
        <v>6842</v>
      </c>
      <c r="G2462" s="450" t="s">
        <v>6843</v>
      </c>
      <c r="H2462" s="429" t="s">
        <v>6844</v>
      </c>
      <c r="I2462" s="429" t="s">
        <v>4858</v>
      </c>
      <c r="J2462" s="450" t="s">
        <v>6845</v>
      </c>
      <c r="K2462" s="477">
        <v>5</v>
      </c>
      <c r="L2462" s="477">
        <v>12</v>
      </c>
      <c r="M2462" s="478">
        <v>96580.55</v>
      </c>
      <c r="N2462" s="477">
        <v>3</v>
      </c>
      <c r="O2462" s="477">
        <v>6</v>
      </c>
      <c r="P2462" s="479">
        <v>47942.32</v>
      </c>
    </row>
    <row r="2463" spans="1:16" ht="33.75" x14ac:dyDescent="0.2">
      <c r="A2463" s="446" t="s">
        <v>5323</v>
      </c>
      <c r="B2463" s="447" t="s">
        <v>3136</v>
      </c>
      <c r="C2463" s="447" t="s">
        <v>111</v>
      </c>
      <c r="D2463" s="474" t="s">
        <v>5444</v>
      </c>
      <c r="E2463" s="475">
        <v>10000</v>
      </c>
      <c r="F2463" s="476" t="s">
        <v>6846</v>
      </c>
      <c r="G2463" s="450" t="s">
        <v>6847</v>
      </c>
      <c r="H2463" s="429" t="s">
        <v>5770</v>
      </c>
      <c r="I2463" s="429" t="s">
        <v>3191</v>
      </c>
      <c r="J2463" s="450" t="s">
        <v>5770</v>
      </c>
      <c r="K2463" s="477">
        <v>2</v>
      </c>
      <c r="L2463" s="477">
        <v>4</v>
      </c>
      <c r="M2463" s="478">
        <v>26370.878160461758</v>
      </c>
      <c r="N2463" s="477">
        <v>0</v>
      </c>
      <c r="O2463" s="477"/>
      <c r="P2463" s="479">
        <v>0</v>
      </c>
    </row>
    <row r="2464" spans="1:16" ht="45" x14ac:dyDescent="0.2">
      <c r="A2464" s="446" t="s">
        <v>5323</v>
      </c>
      <c r="B2464" s="447" t="s">
        <v>3136</v>
      </c>
      <c r="C2464" s="447" t="s">
        <v>111</v>
      </c>
      <c r="D2464" s="474" t="s">
        <v>5552</v>
      </c>
      <c r="E2464" s="475">
        <v>8000</v>
      </c>
      <c r="F2464" s="476" t="s">
        <v>6848</v>
      </c>
      <c r="G2464" s="450" t="s">
        <v>6849</v>
      </c>
      <c r="H2464" s="429" t="s">
        <v>5527</v>
      </c>
      <c r="I2464" s="429" t="s">
        <v>3191</v>
      </c>
      <c r="J2464" s="450" t="s">
        <v>5527</v>
      </c>
      <c r="K2464" s="477">
        <v>5</v>
      </c>
      <c r="L2464" s="477">
        <v>10</v>
      </c>
      <c r="M2464" s="478">
        <v>63511.699125271698</v>
      </c>
      <c r="N2464" s="477">
        <v>0</v>
      </c>
      <c r="O2464" s="477"/>
      <c r="P2464" s="479">
        <v>0</v>
      </c>
    </row>
    <row r="2465" spans="1:16" ht="33.75" x14ac:dyDescent="0.2">
      <c r="A2465" s="446" t="s">
        <v>5323</v>
      </c>
      <c r="B2465" s="447" t="s">
        <v>3136</v>
      </c>
      <c r="C2465" s="447" t="s">
        <v>111</v>
      </c>
      <c r="D2465" s="474" t="s">
        <v>5397</v>
      </c>
      <c r="E2465" s="475">
        <v>7000</v>
      </c>
      <c r="F2465" s="476" t="s">
        <v>6850</v>
      </c>
      <c r="G2465" s="450" t="s">
        <v>6851</v>
      </c>
      <c r="H2465" s="429" t="s">
        <v>2622</v>
      </c>
      <c r="I2465" s="429" t="s">
        <v>3191</v>
      </c>
      <c r="J2465" s="450" t="s">
        <v>5437</v>
      </c>
      <c r="K2465" s="477">
        <v>5</v>
      </c>
      <c r="L2465" s="477">
        <v>10</v>
      </c>
      <c r="M2465" s="478">
        <v>60990.931045308804</v>
      </c>
      <c r="N2465" s="477">
        <v>0</v>
      </c>
      <c r="O2465" s="477"/>
      <c r="P2465" s="479">
        <v>0</v>
      </c>
    </row>
    <row r="2466" spans="1:16" ht="56.25" x14ac:dyDescent="0.2">
      <c r="A2466" s="446" t="s">
        <v>5323</v>
      </c>
      <c r="B2466" s="447" t="s">
        <v>3136</v>
      </c>
      <c r="C2466" s="447" t="s">
        <v>111</v>
      </c>
      <c r="D2466" s="474" t="s">
        <v>5874</v>
      </c>
      <c r="E2466" s="475">
        <v>8000</v>
      </c>
      <c r="F2466" s="476" t="s">
        <v>6852</v>
      </c>
      <c r="G2466" s="450" t="s">
        <v>6853</v>
      </c>
      <c r="H2466" s="429" t="s">
        <v>3252</v>
      </c>
      <c r="I2466" s="429" t="s">
        <v>4858</v>
      </c>
      <c r="J2466" s="450" t="s">
        <v>5877</v>
      </c>
      <c r="K2466" s="477">
        <v>2</v>
      </c>
      <c r="L2466" s="477">
        <v>6</v>
      </c>
      <c r="M2466" s="478">
        <v>28108.562769244214</v>
      </c>
      <c r="N2466" s="477">
        <v>0</v>
      </c>
      <c r="O2466" s="477"/>
      <c r="P2466" s="479">
        <v>0</v>
      </c>
    </row>
    <row r="2467" spans="1:16" ht="33.75" x14ac:dyDescent="0.2">
      <c r="A2467" s="446" t="s">
        <v>5323</v>
      </c>
      <c r="B2467" s="447" t="s">
        <v>3136</v>
      </c>
      <c r="C2467" s="447" t="s">
        <v>111</v>
      </c>
      <c r="D2467" s="474" t="s">
        <v>6854</v>
      </c>
      <c r="E2467" s="475">
        <v>13000</v>
      </c>
      <c r="F2467" s="476" t="s">
        <v>6855</v>
      </c>
      <c r="G2467" s="450" t="s">
        <v>6856</v>
      </c>
      <c r="H2467" s="429" t="s">
        <v>747</v>
      </c>
      <c r="I2467" s="429" t="s">
        <v>4858</v>
      </c>
      <c r="J2467" s="450" t="s">
        <v>5515</v>
      </c>
      <c r="K2467" s="477">
        <v>5</v>
      </c>
      <c r="L2467" s="477">
        <v>12</v>
      </c>
      <c r="M2467" s="478">
        <v>155835.33999999997</v>
      </c>
      <c r="N2467" s="477">
        <v>3</v>
      </c>
      <c r="O2467" s="477">
        <v>6</v>
      </c>
      <c r="P2467" s="479">
        <v>77939.7</v>
      </c>
    </row>
    <row r="2468" spans="1:16" ht="45" x14ac:dyDescent="0.2">
      <c r="A2468" s="446" t="s">
        <v>5323</v>
      </c>
      <c r="B2468" s="447" t="s">
        <v>3136</v>
      </c>
      <c r="C2468" s="447" t="s">
        <v>111</v>
      </c>
      <c r="D2468" s="474" t="s">
        <v>5397</v>
      </c>
      <c r="E2468" s="475">
        <v>7000</v>
      </c>
      <c r="F2468" s="476" t="s">
        <v>6857</v>
      </c>
      <c r="G2468" s="450" t="s">
        <v>6858</v>
      </c>
      <c r="H2468" s="429" t="s">
        <v>6859</v>
      </c>
      <c r="I2468" s="429" t="s">
        <v>4858</v>
      </c>
      <c r="J2468" s="450" t="s">
        <v>6651</v>
      </c>
      <c r="K2468" s="477">
        <v>5</v>
      </c>
      <c r="L2468" s="477">
        <v>10</v>
      </c>
      <c r="M2468" s="478">
        <v>60638.915138213946</v>
      </c>
      <c r="N2468" s="477">
        <v>0</v>
      </c>
      <c r="O2468" s="477"/>
      <c r="P2468" s="479">
        <v>0</v>
      </c>
    </row>
    <row r="2469" spans="1:16" ht="56.25" x14ac:dyDescent="0.2">
      <c r="A2469" s="446" t="s">
        <v>5323</v>
      </c>
      <c r="B2469" s="447" t="s">
        <v>3136</v>
      </c>
      <c r="C2469" s="447" t="s">
        <v>111</v>
      </c>
      <c r="D2469" s="474" t="s">
        <v>6860</v>
      </c>
      <c r="E2469" s="475">
        <v>13000</v>
      </c>
      <c r="F2469" s="476" t="s">
        <v>6861</v>
      </c>
      <c r="G2469" s="450" t="s">
        <v>6862</v>
      </c>
      <c r="H2469" s="429" t="s">
        <v>6863</v>
      </c>
      <c r="I2469" s="429" t="s">
        <v>4858</v>
      </c>
      <c r="J2469" s="450" t="s">
        <v>6864</v>
      </c>
      <c r="K2469" s="477">
        <v>5</v>
      </c>
      <c r="L2469" s="477">
        <v>11</v>
      </c>
      <c r="M2469" s="478">
        <v>126747.12170732225</v>
      </c>
      <c r="N2469" s="477">
        <v>0</v>
      </c>
      <c r="O2469" s="477"/>
      <c r="P2469" s="479">
        <v>0</v>
      </c>
    </row>
    <row r="2470" spans="1:16" ht="56.25" x14ac:dyDescent="0.2">
      <c r="A2470" s="446" t="s">
        <v>5323</v>
      </c>
      <c r="B2470" s="447" t="s">
        <v>3136</v>
      </c>
      <c r="C2470" s="447" t="s">
        <v>111</v>
      </c>
      <c r="D2470" s="474" t="s">
        <v>6865</v>
      </c>
      <c r="E2470" s="475">
        <v>15000</v>
      </c>
      <c r="F2470" s="476" t="s">
        <v>6866</v>
      </c>
      <c r="G2470" s="450" t="s">
        <v>6867</v>
      </c>
      <c r="H2470" s="429" t="s">
        <v>6532</v>
      </c>
      <c r="I2470" s="429" t="s">
        <v>4858</v>
      </c>
      <c r="J2470" s="450" t="s">
        <v>6533</v>
      </c>
      <c r="K2470" s="477">
        <v>2</v>
      </c>
      <c r="L2470" s="477">
        <v>12</v>
      </c>
      <c r="M2470" s="478">
        <v>186950.05</v>
      </c>
      <c r="N2470" s="477">
        <v>1</v>
      </c>
      <c r="O2470" s="477">
        <v>2</v>
      </c>
      <c r="P2470" s="479">
        <v>13199.469552842989</v>
      </c>
    </row>
    <row r="2471" spans="1:16" ht="45" x14ac:dyDescent="0.2">
      <c r="A2471" s="446" t="s">
        <v>5323</v>
      </c>
      <c r="B2471" s="447" t="s">
        <v>3136</v>
      </c>
      <c r="C2471" s="447" t="s">
        <v>111</v>
      </c>
      <c r="D2471" s="474" t="s">
        <v>6576</v>
      </c>
      <c r="E2471" s="475">
        <v>7000</v>
      </c>
      <c r="F2471" s="476" t="s">
        <v>6868</v>
      </c>
      <c r="G2471" s="450" t="s">
        <v>6869</v>
      </c>
      <c r="H2471" s="429" t="s">
        <v>866</v>
      </c>
      <c r="I2471" s="429" t="s">
        <v>4858</v>
      </c>
      <c r="J2471" s="450" t="s">
        <v>5981</v>
      </c>
      <c r="K2471" s="477">
        <v>5</v>
      </c>
      <c r="L2471" s="477">
        <v>10</v>
      </c>
      <c r="M2471" s="478">
        <v>59415.035871982</v>
      </c>
      <c r="N2471" s="477">
        <v>0</v>
      </c>
      <c r="O2471" s="477"/>
      <c r="P2471" s="479">
        <v>0</v>
      </c>
    </row>
    <row r="2472" spans="1:16" ht="33.75" x14ac:dyDescent="0.2">
      <c r="A2472" s="446" t="s">
        <v>5323</v>
      </c>
      <c r="B2472" s="447" t="s">
        <v>3136</v>
      </c>
      <c r="C2472" s="447" t="s">
        <v>111</v>
      </c>
      <c r="D2472" s="474" t="s">
        <v>6870</v>
      </c>
      <c r="E2472" s="475">
        <v>8000</v>
      </c>
      <c r="F2472" s="476" t="s">
        <v>6871</v>
      </c>
      <c r="G2472" s="450" t="s">
        <v>6872</v>
      </c>
      <c r="H2472" s="429" t="s">
        <v>5391</v>
      </c>
      <c r="I2472" s="429" t="s">
        <v>4858</v>
      </c>
      <c r="J2472" s="450" t="s">
        <v>5392</v>
      </c>
      <c r="K2472" s="477">
        <v>5</v>
      </c>
      <c r="L2472" s="477">
        <v>12</v>
      </c>
      <c r="M2472" s="478">
        <v>105162.79</v>
      </c>
      <c r="N2472" s="477">
        <v>0</v>
      </c>
      <c r="O2472" s="477"/>
      <c r="P2472" s="479">
        <v>0</v>
      </c>
    </row>
    <row r="2473" spans="1:16" ht="22.5" x14ac:dyDescent="0.2">
      <c r="A2473" s="446" t="s">
        <v>5323</v>
      </c>
      <c r="B2473" s="447" t="s">
        <v>3136</v>
      </c>
      <c r="C2473" s="447" t="s">
        <v>111</v>
      </c>
      <c r="D2473" s="474" t="s">
        <v>6140</v>
      </c>
      <c r="E2473" s="475">
        <v>5000</v>
      </c>
      <c r="F2473" s="476" t="s">
        <v>6873</v>
      </c>
      <c r="G2473" s="450" t="s">
        <v>6874</v>
      </c>
      <c r="H2473" s="429" t="s">
        <v>2042</v>
      </c>
      <c r="I2473" s="429" t="s">
        <v>3191</v>
      </c>
      <c r="J2473" s="450" t="s">
        <v>6143</v>
      </c>
      <c r="K2473" s="477">
        <v>5</v>
      </c>
      <c r="L2473" s="477">
        <v>12</v>
      </c>
      <c r="M2473" s="478">
        <v>59827.07</v>
      </c>
      <c r="N2473" s="477">
        <v>1</v>
      </c>
      <c r="O2473" s="477">
        <v>1</v>
      </c>
      <c r="P2473" s="479">
        <v>4448.9267703345895</v>
      </c>
    </row>
    <row r="2474" spans="1:16" ht="45" x14ac:dyDescent="0.2">
      <c r="A2474" s="446" t="s">
        <v>5323</v>
      </c>
      <c r="B2474" s="447" t="s">
        <v>3136</v>
      </c>
      <c r="C2474" s="447" t="s">
        <v>111</v>
      </c>
      <c r="D2474" s="474" t="s">
        <v>6875</v>
      </c>
      <c r="E2474" s="475">
        <v>7000</v>
      </c>
      <c r="F2474" s="476" t="s">
        <v>6876</v>
      </c>
      <c r="G2474" s="450" t="s">
        <v>6877</v>
      </c>
      <c r="H2474" s="429" t="s">
        <v>6878</v>
      </c>
      <c r="I2474" s="429" t="s">
        <v>5404</v>
      </c>
      <c r="J2474" s="450" t="s">
        <v>6879</v>
      </c>
      <c r="K2474" s="477">
        <v>5</v>
      </c>
      <c r="L2474" s="477">
        <v>10</v>
      </c>
      <c r="M2474" s="478">
        <v>63914.599157338176</v>
      </c>
      <c r="N2474" s="477">
        <v>0</v>
      </c>
      <c r="O2474" s="477"/>
      <c r="P2474" s="479">
        <v>0</v>
      </c>
    </row>
    <row r="2475" spans="1:16" ht="45" x14ac:dyDescent="0.2">
      <c r="A2475" s="446" t="s">
        <v>5323</v>
      </c>
      <c r="B2475" s="447" t="s">
        <v>3136</v>
      </c>
      <c r="C2475" s="447" t="s">
        <v>111</v>
      </c>
      <c r="D2475" s="474" t="s">
        <v>6880</v>
      </c>
      <c r="E2475" s="475">
        <v>9000</v>
      </c>
      <c r="F2475" s="476" t="s">
        <v>6881</v>
      </c>
      <c r="G2475" s="450" t="s">
        <v>6882</v>
      </c>
      <c r="H2475" s="429" t="s">
        <v>5012</v>
      </c>
      <c r="I2475" s="429" t="s">
        <v>4858</v>
      </c>
      <c r="J2475" s="450" t="s">
        <v>5502</v>
      </c>
      <c r="K2475" s="477">
        <v>5</v>
      </c>
      <c r="L2475" s="477">
        <v>12</v>
      </c>
      <c r="M2475" s="478">
        <v>108580</v>
      </c>
      <c r="N2475" s="477">
        <v>3</v>
      </c>
      <c r="O2475" s="477">
        <v>6</v>
      </c>
      <c r="P2475" s="479">
        <v>53976.69</v>
      </c>
    </row>
    <row r="2476" spans="1:16" ht="45" x14ac:dyDescent="0.2">
      <c r="A2476" s="446" t="s">
        <v>5323</v>
      </c>
      <c r="B2476" s="447" t="s">
        <v>3136</v>
      </c>
      <c r="C2476" s="447" t="s">
        <v>111</v>
      </c>
      <c r="D2476" s="474" t="s">
        <v>6883</v>
      </c>
      <c r="E2476" s="475">
        <v>7000</v>
      </c>
      <c r="F2476" s="476" t="s">
        <v>6884</v>
      </c>
      <c r="G2476" s="450" t="s">
        <v>6885</v>
      </c>
      <c r="H2476" s="429" t="s">
        <v>5679</v>
      </c>
      <c r="I2476" s="429" t="s">
        <v>4858</v>
      </c>
      <c r="J2476" s="450" t="s">
        <v>6886</v>
      </c>
      <c r="K2476" s="477">
        <v>4</v>
      </c>
      <c r="L2476" s="477">
        <v>7</v>
      </c>
      <c r="M2476" s="478">
        <v>44922.11037878209</v>
      </c>
      <c r="N2476" s="477">
        <v>0</v>
      </c>
      <c r="O2476" s="477"/>
      <c r="P2476" s="479">
        <v>0</v>
      </c>
    </row>
    <row r="2477" spans="1:16" ht="45" x14ac:dyDescent="0.2">
      <c r="A2477" s="446" t="s">
        <v>5323</v>
      </c>
      <c r="B2477" s="447" t="s">
        <v>3136</v>
      </c>
      <c r="C2477" s="447" t="s">
        <v>111</v>
      </c>
      <c r="D2477" s="474" t="s">
        <v>6887</v>
      </c>
      <c r="E2477" s="475">
        <v>8000</v>
      </c>
      <c r="F2477" s="476" t="s">
        <v>6888</v>
      </c>
      <c r="G2477" s="450" t="s">
        <v>6889</v>
      </c>
      <c r="H2477" s="429" t="s">
        <v>6841</v>
      </c>
      <c r="I2477" s="429" t="s">
        <v>3191</v>
      </c>
      <c r="J2477" s="450" t="s">
        <v>6841</v>
      </c>
      <c r="K2477" s="477">
        <v>5</v>
      </c>
      <c r="L2477" s="477">
        <v>12</v>
      </c>
      <c r="M2477" s="478">
        <v>96600</v>
      </c>
      <c r="N2477" s="477">
        <v>1</v>
      </c>
      <c r="O2477" s="477">
        <v>1</v>
      </c>
      <c r="P2477" s="479">
        <v>4189.2441260712822</v>
      </c>
    </row>
    <row r="2478" spans="1:16" ht="67.5" x14ac:dyDescent="0.2">
      <c r="A2478" s="446" t="s">
        <v>5323</v>
      </c>
      <c r="B2478" s="447" t="s">
        <v>3136</v>
      </c>
      <c r="C2478" s="447" t="s">
        <v>111</v>
      </c>
      <c r="D2478" s="474" t="s">
        <v>6890</v>
      </c>
      <c r="E2478" s="475">
        <v>14000</v>
      </c>
      <c r="F2478" s="476" t="s">
        <v>6891</v>
      </c>
      <c r="G2478" s="450" t="s">
        <v>6892</v>
      </c>
      <c r="H2478" s="429" t="s">
        <v>1078</v>
      </c>
      <c r="I2478" s="429" t="s">
        <v>4858</v>
      </c>
      <c r="J2478" s="450" t="s">
        <v>6893</v>
      </c>
      <c r="K2478" s="477" t="s">
        <v>6894</v>
      </c>
      <c r="L2478" s="477">
        <v>12</v>
      </c>
      <c r="M2478" s="478">
        <v>161600</v>
      </c>
      <c r="N2478" s="477">
        <v>0</v>
      </c>
      <c r="O2478" s="477">
        <v>6</v>
      </c>
      <c r="P2478" s="479">
        <v>91762.29</v>
      </c>
    </row>
    <row r="2479" spans="1:16" ht="45" x14ac:dyDescent="0.2">
      <c r="A2479" s="446" t="s">
        <v>5323</v>
      </c>
      <c r="B2479" s="447" t="s">
        <v>3136</v>
      </c>
      <c r="C2479" s="447" t="s">
        <v>111</v>
      </c>
      <c r="D2479" s="474" t="s">
        <v>5800</v>
      </c>
      <c r="E2479" s="475">
        <v>12000</v>
      </c>
      <c r="F2479" s="476" t="s">
        <v>6895</v>
      </c>
      <c r="G2479" s="450" t="s">
        <v>6896</v>
      </c>
      <c r="H2479" s="429" t="s">
        <v>5803</v>
      </c>
      <c r="I2479" s="429" t="s">
        <v>4858</v>
      </c>
      <c r="J2479" s="450" t="s">
        <v>5804</v>
      </c>
      <c r="K2479" s="477">
        <v>5</v>
      </c>
      <c r="L2479" s="477">
        <v>10</v>
      </c>
      <c r="M2479" s="478">
        <v>106120.80305378027</v>
      </c>
      <c r="N2479" s="477">
        <v>0</v>
      </c>
      <c r="O2479" s="477"/>
      <c r="P2479" s="479">
        <v>0</v>
      </c>
    </row>
    <row r="2480" spans="1:16" ht="22.5" x14ac:dyDescent="0.2">
      <c r="A2480" s="446" t="s">
        <v>5323</v>
      </c>
      <c r="B2480" s="447" t="s">
        <v>3136</v>
      </c>
      <c r="C2480" s="447" t="s">
        <v>111</v>
      </c>
      <c r="D2480" s="474" t="s">
        <v>6897</v>
      </c>
      <c r="E2480" s="475">
        <v>10500</v>
      </c>
      <c r="F2480" s="476" t="s">
        <v>6898</v>
      </c>
      <c r="G2480" s="450" t="s">
        <v>6899</v>
      </c>
      <c r="H2480" s="429" t="s">
        <v>2042</v>
      </c>
      <c r="I2480" s="429" t="s">
        <v>3191</v>
      </c>
      <c r="J2480" s="450" t="s">
        <v>6143</v>
      </c>
      <c r="K2480" s="477">
        <v>5</v>
      </c>
      <c r="L2480" s="477">
        <v>10</v>
      </c>
      <c r="M2480" s="478">
        <v>96909.933146691881</v>
      </c>
      <c r="N2480" s="477">
        <v>0</v>
      </c>
      <c r="O2480" s="477"/>
      <c r="P2480" s="479">
        <v>0</v>
      </c>
    </row>
    <row r="2481" spans="1:16" ht="22.5" x14ac:dyDescent="0.2">
      <c r="A2481" s="446" t="s">
        <v>5323</v>
      </c>
      <c r="B2481" s="447" t="s">
        <v>3136</v>
      </c>
      <c r="C2481" s="447" t="s">
        <v>111</v>
      </c>
      <c r="D2481" s="474" t="s">
        <v>5948</v>
      </c>
      <c r="E2481" s="475">
        <v>11000</v>
      </c>
      <c r="F2481" s="476" t="s">
        <v>6900</v>
      </c>
      <c r="G2481" s="450" t="s">
        <v>6901</v>
      </c>
      <c r="H2481" s="429" t="s">
        <v>6902</v>
      </c>
      <c r="I2481" s="429" t="s">
        <v>3191</v>
      </c>
      <c r="J2481" s="450" t="s">
        <v>6903</v>
      </c>
      <c r="K2481" s="477">
        <v>4</v>
      </c>
      <c r="L2481" s="477">
        <v>7</v>
      </c>
      <c r="M2481" s="478">
        <v>67534.240039673983</v>
      </c>
      <c r="N2481" s="477">
        <v>0</v>
      </c>
      <c r="O2481" s="477"/>
      <c r="P2481" s="479">
        <v>0</v>
      </c>
    </row>
    <row r="2482" spans="1:16" ht="33.75" x14ac:dyDescent="0.2">
      <c r="A2482" s="446" t="s">
        <v>5323</v>
      </c>
      <c r="B2482" s="447" t="s">
        <v>3136</v>
      </c>
      <c r="C2482" s="447" t="s">
        <v>111</v>
      </c>
      <c r="D2482" s="474" t="s">
        <v>6904</v>
      </c>
      <c r="E2482" s="475">
        <v>9000</v>
      </c>
      <c r="F2482" s="476" t="s">
        <v>6905</v>
      </c>
      <c r="G2482" s="450" t="s">
        <v>6906</v>
      </c>
      <c r="H2482" s="429" t="s">
        <v>6436</v>
      </c>
      <c r="I2482" s="429" t="s">
        <v>4858</v>
      </c>
      <c r="J2482" s="450" t="s">
        <v>6907</v>
      </c>
      <c r="K2482" s="477">
        <v>5</v>
      </c>
      <c r="L2482" s="477">
        <v>12</v>
      </c>
      <c r="M2482" s="478">
        <v>107749.98999999999</v>
      </c>
      <c r="N2482" s="477">
        <v>3</v>
      </c>
      <c r="O2482" s="477">
        <v>6</v>
      </c>
      <c r="P2482" s="479">
        <v>53754.879999999997</v>
      </c>
    </row>
    <row r="2483" spans="1:16" ht="33.75" x14ac:dyDescent="0.2">
      <c r="A2483" s="446" t="s">
        <v>5323</v>
      </c>
      <c r="B2483" s="447" t="s">
        <v>3136</v>
      </c>
      <c r="C2483" s="447" t="s">
        <v>111</v>
      </c>
      <c r="D2483" s="474" t="s">
        <v>5658</v>
      </c>
      <c r="E2483" s="475">
        <v>12000</v>
      </c>
      <c r="F2483" s="476" t="s">
        <v>6908</v>
      </c>
      <c r="G2483" s="450" t="s">
        <v>6909</v>
      </c>
      <c r="H2483" s="429" t="s">
        <v>2042</v>
      </c>
      <c r="I2483" s="429" t="s">
        <v>5404</v>
      </c>
      <c r="J2483" s="450" t="s">
        <v>6038</v>
      </c>
      <c r="K2483" s="477">
        <v>5</v>
      </c>
      <c r="L2483" s="477">
        <v>8</v>
      </c>
      <c r="M2483" s="478">
        <v>83169.480667808428</v>
      </c>
      <c r="N2483" s="477">
        <v>0</v>
      </c>
      <c r="O2483" s="477"/>
      <c r="P2483" s="479">
        <v>0</v>
      </c>
    </row>
    <row r="2484" spans="1:16" ht="67.5" x14ac:dyDescent="0.2">
      <c r="A2484" s="446" t="s">
        <v>5323</v>
      </c>
      <c r="B2484" s="447" t="s">
        <v>3136</v>
      </c>
      <c r="C2484" s="447" t="s">
        <v>111</v>
      </c>
      <c r="D2484" s="474" t="s">
        <v>6910</v>
      </c>
      <c r="E2484" s="475">
        <v>6000</v>
      </c>
      <c r="F2484" s="476" t="s">
        <v>6911</v>
      </c>
      <c r="G2484" s="450" t="s">
        <v>6912</v>
      </c>
      <c r="H2484" s="429" t="s">
        <v>6143</v>
      </c>
      <c r="I2484" s="429" t="s">
        <v>3191</v>
      </c>
      <c r="J2484" s="450" t="s">
        <v>6143</v>
      </c>
      <c r="K2484" s="477">
        <v>5</v>
      </c>
      <c r="L2484" s="477">
        <v>10</v>
      </c>
      <c r="M2484" s="478">
        <v>51085.966203381919</v>
      </c>
      <c r="N2484" s="477">
        <v>0</v>
      </c>
      <c r="O2484" s="477"/>
      <c r="P2484" s="479">
        <v>0</v>
      </c>
    </row>
    <row r="2485" spans="1:16" ht="56.25" x14ac:dyDescent="0.2">
      <c r="A2485" s="446" t="s">
        <v>5323</v>
      </c>
      <c r="B2485" s="447" t="s">
        <v>3136</v>
      </c>
      <c r="C2485" s="447" t="s">
        <v>111</v>
      </c>
      <c r="D2485" s="474" t="s">
        <v>5581</v>
      </c>
      <c r="E2485" s="475">
        <v>7000</v>
      </c>
      <c r="F2485" s="476" t="s">
        <v>6913</v>
      </c>
      <c r="G2485" s="450" t="s">
        <v>6914</v>
      </c>
      <c r="H2485" s="429" t="s">
        <v>6915</v>
      </c>
      <c r="I2485" s="429" t="s">
        <v>4858</v>
      </c>
      <c r="J2485" s="450" t="s">
        <v>6916</v>
      </c>
      <c r="K2485" s="477">
        <v>5</v>
      </c>
      <c r="L2485" s="477">
        <v>10</v>
      </c>
      <c r="M2485" s="478">
        <v>60294.758320299756</v>
      </c>
      <c r="N2485" s="477">
        <v>0</v>
      </c>
      <c r="O2485" s="477"/>
      <c r="P2485" s="479">
        <v>0</v>
      </c>
    </row>
    <row r="2486" spans="1:16" ht="45" x14ac:dyDescent="0.2">
      <c r="A2486" s="446" t="s">
        <v>5323</v>
      </c>
      <c r="B2486" s="447" t="s">
        <v>3136</v>
      </c>
      <c r="C2486" s="447" t="s">
        <v>111</v>
      </c>
      <c r="D2486" s="474" t="s">
        <v>6883</v>
      </c>
      <c r="E2486" s="475">
        <v>7000</v>
      </c>
      <c r="F2486" s="476" t="s">
        <v>6917</v>
      </c>
      <c r="G2486" s="450" t="s">
        <v>6918</v>
      </c>
      <c r="H2486" s="429" t="s">
        <v>6919</v>
      </c>
      <c r="I2486" s="429" t="s">
        <v>4858</v>
      </c>
      <c r="J2486" s="450" t="s">
        <v>6920</v>
      </c>
      <c r="K2486" s="477">
        <v>5</v>
      </c>
      <c r="L2486" s="477">
        <v>10</v>
      </c>
      <c r="M2486" s="478">
        <v>59447.167723322367</v>
      </c>
      <c r="N2486" s="477">
        <v>0</v>
      </c>
      <c r="O2486" s="477"/>
      <c r="P2486" s="479">
        <v>0</v>
      </c>
    </row>
    <row r="2487" spans="1:16" ht="33.75" x14ac:dyDescent="0.2">
      <c r="A2487" s="446" t="s">
        <v>5323</v>
      </c>
      <c r="B2487" s="447" t="s">
        <v>3136</v>
      </c>
      <c r="C2487" s="447" t="s">
        <v>111</v>
      </c>
      <c r="D2487" s="474" t="s">
        <v>6921</v>
      </c>
      <c r="E2487" s="475">
        <v>8000</v>
      </c>
      <c r="F2487" s="476" t="s">
        <v>6922</v>
      </c>
      <c r="G2487" s="450" t="s">
        <v>6923</v>
      </c>
      <c r="H2487" s="429" t="s">
        <v>5674</v>
      </c>
      <c r="I2487" s="429" t="s">
        <v>5404</v>
      </c>
      <c r="J2487" s="450" t="s">
        <v>6924</v>
      </c>
      <c r="K2487" s="477">
        <v>5</v>
      </c>
      <c r="L2487" s="477">
        <v>12</v>
      </c>
      <c r="M2487" s="478">
        <v>96600</v>
      </c>
      <c r="N2487" s="477">
        <v>3</v>
      </c>
      <c r="O2487" s="477">
        <v>6</v>
      </c>
      <c r="P2487" s="479">
        <v>48000</v>
      </c>
    </row>
    <row r="2488" spans="1:16" ht="33.75" x14ac:dyDescent="0.2">
      <c r="A2488" s="446" t="s">
        <v>5323</v>
      </c>
      <c r="B2488" s="447" t="s">
        <v>3136</v>
      </c>
      <c r="C2488" s="447" t="s">
        <v>111</v>
      </c>
      <c r="D2488" s="474" t="s">
        <v>6249</v>
      </c>
      <c r="E2488" s="475">
        <v>7000</v>
      </c>
      <c r="F2488" s="476" t="s">
        <v>6925</v>
      </c>
      <c r="G2488" s="450" t="s">
        <v>6926</v>
      </c>
      <c r="H2488" s="429" t="s">
        <v>5746</v>
      </c>
      <c r="I2488" s="429" t="s">
        <v>3191</v>
      </c>
      <c r="J2488" s="450" t="s">
        <v>5527</v>
      </c>
      <c r="K2488" s="477">
        <v>5</v>
      </c>
      <c r="L2488" s="477">
        <v>10</v>
      </c>
      <c r="M2488" s="478">
        <v>57361.205491015513</v>
      </c>
      <c r="N2488" s="477">
        <v>0</v>
      </c>
      <c r="O2488" s="477"/>
      <c r="P2488" s="479">
        <v>0</v>
      </c>
    </row>
    <row r="2489" spans="1:16" ht="33.75" x14ac:dyDescent="0.2">
      <c r="A2489" s="446" t="s">
        <v>5323</v>
      </c>
      <c r="B2489" s="447" t="s">
        <v>3136</v>
      </c>
      <c r="C2489" s="447" t="s">
        <v>111</v>
      </c>
      <c r="D2489" s="474" t="s">
        <v>5890</v>
      </c>
      <c r="E2489" s="475">
        <v>6000</v>
      </c>
      <c r="F2489" s="476" t="s">
        <v>6927</v>
      </c>
      <c r="G2489" s="450" t="s">
        <v>6928</v>
      </c>
      <c r="H2489" s="429" t="s">
        <v>6468</v>
      </c>
      <c r="I2489" s="429" t="s">
        <v>3191</v>
      </c>
      <c r="J2489" s="450" t="s">
        <v>6929</v>
      </c>
      <c r="K2489" s="477">
        <v>3</v>
      </c>
      <c r="L2489" s="477">
        <v>5</v>
      </c>
      <c r="M2489" s="478">
        <v>23567.165482629975</v>
      </c>
      <c r="N2489" s="477">
        <v>0</v>
      </c>
      <c r="O2489" s="477"/>
      <c r="P2489" s="479">
        <v>0</v>
      </c>
    </row>
    <row r="2490" spans="1:16" ht="56.25" x14ac:dyDescent="0.2">
      <c r="A2490" s="446" t="s">
        <v>5323</v>
      </c>
      <c r="B2490" s="447" t="s">
        <v>3136</v>
      </c>
      <c r="C2490" s="447" t="s">
        <v>111</v>
      </c>
      <c r="D2490" s="474" t="s">
        <v>6030</v>
      </c>
      <c r="E2490" s="475">
        <v>8000</v>
      </c>
      <c r="F2490" s="476" t="s">
        <v>6930</v>
      </c>
      <c r="G2490" s="450" t="s">
        <v>6931</v>
      </c>
      <c r="H2490" s="429" t="s">
        <v>6464</v>
      </c>
      <c r="I2490" s="429" t="s">
        <v>3191</v>
      </c>
      <c r="J2490" s="450" t="s">
        <v>6464</v>
      </c>
      <c r="K2490" s="477">
        <v>5</v>
      </c>
      <c r="L2490" s="477">
        <v>10</v>
      </c>
      <c r="M2490" s="478">
        <v>69013.835289489638</v>
      </c>
      <c r="N2490" s="477">
        <v>0</v>
      </c>
      <c r="O2490" s="477"/>
      <c r="P2490" s="479">
        <v>0</v>
      </c>
    </row>
    <row r="2491" spans="1:16" ht="22.5" x14ac:dyDescent="0.2">
      <c r="A2491" s="446" t="s">
        <v>5323</v>
      </c>
      <c r="B2491" s="447" t="s">
        <v>3136</v>
      </c>
      <c r="C2491" s="447" t="s">
        <v>111</v>
      </c>
      <c r="D2491" s="474" t="s">
        <v>6932</v>
      </c>
      <c r="E2491" s="475">
        <v>10000</v>
      </c>
      <c r="F2491" s="476" t="s">
        <v>6933</v>
      </c>
      <c r="G2491" s="450" t="s">
        <v>6934</v>
      </c>
      <c r="H2491" s="429" t="s">
        <v>857</v>
      </c>
      <c r="I2491" s="429" t="s">
        <v>4858</v>
      </c>
      <c r="J2491" s="450" t="s">
        <v>5675</v>
      </c>
      <c r="K2491" s="477">
        <v>5</v>
      </c>
      <c r="L2491" s="477">
        <v>12</v>
      </c>
      <c r="M2491" s="478">
        <v>119775.01</v>
      </c>
      <c r="N2491" s="477">
        <v>3</v>
      </c>
      <c r="O2491" s="477">
        <v>6</v>
      </c>
      <c r="P2491" s="479">
        <v>59821.15</v>
      </c>
    </row>
    <row r="2492" spans="1:16" ht="33.75" x14ac:dyDescent="0.2">
      <c r="A2492" s="446" t="s">
        <v>5323</v>
      </c>
      <c r="B2492" s="447" t="s">
        <v>3136</v>
      </c>
      <c r="C2492" s="447" t="s">
        <v>111</v>
      </c>
      <c r="D2492" s="474" t="s">
        <v>5581</v>
      </c>
      <c r="E2492" s="475">
        <v>7000</v>
      </c>
      <c r="F2492" s="476" t="s">
        <v>6935</v>
      </c>
      <c r="G2492" s="450" t="s">
        <v>6936</v>
      </c>
      <c r="H2492" s="429" t="s">
        <v>5584</v>
      </c>
      <c r="I2492" s="429" t="s">
        <v>4858</v>
      </c>
      <c r="J2492" s="450" t="s">
        <v>5585</v>
      </c>
      <c r="K2492" s="477">
        <v>5</v>
      </c>
      <c r="L2492" s="477">
        <v>10</v>
      </c>
      <c r="M2492" s="478">
        <v>61526.83572933852</v>
      </c>
      <c r="N2492" s="477">
        <v>0</v>
      </c>
      <c r="O2492" s="477"/>
      <c r="P2492" s="479">
        <v>0</v>
      </c>
    </row>
    <row r="2493" spans="1:16" ht="56.25" x14ac:dyDescent="0.2">
      <c r="A2493" s="446" t="s">
        <v>5323</v>
      </c>
      <c r="B2493" s="447" t="s">
        <v>3136</v>
      </c>
      <c r="C2493" s="447" t="s">
        <v>111</v>
      </c>
      <c r="D2493" s="474" t="s">
        <v>5874</v>
      </c>
      <c r="E2493" s="475">
        <v>8000</v>
      </c>
      <c r="F2493" s="476" t="s">
        <v>6937</v>
      </c>
      <c r="G2493" s="450" t="s">
        <v>6938</v>
      </c>
      <c r="H2493" s="429" t="s">
        <v>3252</v>
      </c>
      <c r="I2493" s="429" t="s">
        <v>4858</v>
      </c>
      <c r="J2493" s="450" t="s">
        <v>5877</v>
      </c>
      <c r="K2493" s="477">
        <v>2</v>
      </c>
      <c r="L2493" s="477">
        <v>5</v>
      </c>
      <c r="M2493" s="478">
        <v>29047.489196898507</v>
      </c>
      <c r="N2493" s="477">
        <v>0</v>
      </c>
      <c r="O2493" s="477"/>
      <c r="P2493" s="479">
        <v>0</v>
      </c>
    </row>
    <row r="2494" spans="1:16" ht="33.75" x14ac:dyDescent="0.2">
      <c r="A2494" s="446" t="s">
        <v>5323</v>
      </c>
      <c r="B2494" s="447" t="s">
        <v>3136</v>
      </c>
      <c r="C2494" s="447" t="s">
        <v>111</v>
      </c>
      <c r="D2494" s="474" t="s">
        <v>6939</v>
      </c>
      <c r="E2494" s="475">
        <v>9000</v>
      </c>
      <c r="F2494" s="476" t="s">
        <v>6940</v>
      </c>
      <c r="G2494" s="450" t="s">
        <v>6941</v>
      </c>
      <c r="H2494" s="429" t="s">
        <v>4037</v>
      </c>
      <c r="I2494" s="429" t="s">
        <v>3191</v>
      </c>
      <c r="J2494" s="450" t="s">
        <v>5523</v>
      </c>
      <c r="K2494" s="477">
        <v>3</v>
      </c>
      <c r="L2494" s="477">
        <v>5</v>
      </c>
      <c r="M2494" s="478">
        <v>37330.673608092082</v>
      </c>
      <c r="N2494" s="477">
        <v>0</v>
      </c>
      <c r="O2494" s="477"/>
      <c r="P2494" s="479">
        <v>0</v>
      </c>
    </row>
    <row r="2495" spans="1:16" ht="56.25" x14ac:dyDescent="0.2">
      <c r="A2495" s="446" t="s">
        <v>5323</v>
      </c>
      <c r="B2495" s="447" t="s">
        <v>3136</v>
      </c>
      <c r="C2495" s="447" t="s">
        <v>111</v>
      </c>
      <c r="D2495" s="474" t="s">
        <v>6942</v>
      </c>
      <c r="E2495" s="475">
        <v>7000</v>
      </c>
      <c r="F2495" s="476" t="s">
        <v>6943</v>
      </c>
      <c r="G2495" s="450" t="s">
        <v>6944</v>
      </c>
      <c r="H2495" s="429" t="s">
        <v>6945</v>
      </c>
      <c r="I2495" s="429" t="s">
        <v>3191</v>
      </c>
      <c r="J2495" s="450" t="s">
        <v>6946</v>
      </c>
      <c r="K2495" s="477">
        <v>5</v>
      </c>
      <c r="L2495" s="477">
        <v>10</v>
      </c>
      <c r="M2495" s="478">
        <v>62942.25421330065</v>
      </c>
      <c r="N2495" s="477">
        <v>0</v>
      </c>
      <c r="O2495" s="477"/>
      <c r="P2495" s="479">
        <v>0</v>
      </c>
    </row>
    <row r="2496" spans="1:16" ht="33.75" x14ac:dyDescent="0.2">
      <c r="A2496" s="446" t="s">
        <v>5323</v>
      </c>
      <c r="B2496" s="447" t="s">
        <v>3136</v>
      </c>
      <c r="C2496" s="447" t="s">
        <v>111</v>
      </c>
      <c r="D2496" s="474" t="s">
        <v>6947</v>
      </c>
      <c r="E2496" s="475">
        <v>10000</v>
      </c>
      <c r="F2496" s="476" t="s">
        <v>6948</v>
      </c>
      <c r="G2496" s="450" t="s">
        <v>6949</v>
      </c>
      <c r="H2496" s="429" t="s">
        <v>5746</v>
      </c>
      <c r="I2496" s="429" t="s">
        <v>4858</v>
      </c>
      <c r="J2496" s="450" t="s">
        <v>5747</v>
      </c>
      <c r="K2496" s="477">
        <v>5</v>
      </c>
      <c r="L2496" s="477">
        <v>12</v>
      </c>
      <c r="M2496" s="478">
        <v>123391.02</v>
      </c>
      <c r="N2496" s="477">
        <v>0</v>
      </c>
      <c r="O2496" s="477"/>
      <c r="P2496" s="479">
        <v>0</v>
      </c>
    </row>
    <row r="2497" spans="1:16" ht="33.75" x14ac:dyDescent="0.2">
      <c r="A2497" s="446" t="s">
        <v>5323</v>
      </c>
      <c r="B2497" s="447" t="s">
        <v>3136</v>
      </c>
      <c r="C2497" s="447" t="s">
        <v>111</v>
      </c>
      <c r="D2497" s="474" t="s">
        <v>6950</v>
      </c>
      <c r="E2497" s="475">
        <v>5000</v>
      </c>
      <c r="F2497" s="476" t="s">
        <v>6951</v>
      </c>
      <c r="G2497" s="450" t="s">
        <v>6952</v>
      </c>
      <c r="H2497" s="429" t="s">
        <v>6953</v>
      </c>
      <c r="I2497" s="429" t="s">
        <v>3326</v>
      </c>
      <c r="J2497" s="450" t="s">
        <v>6954</v>
      </c>
      <c r="K2497" s="477">
        <v>4</v>
      </c>
      <c r="L2497" s="477">
        <v>7</v>
      </c>
      <c r="M2497" s="478">
        <v>30906.068157612521</v>
      </c>
      <c r="N2497" s="477">
        <v>0</v>
      </c>
      <c r="O2497" s="477"/>
      <c r="P2497" s="479">
        <v>0</v>
      </c>
    </row>
    <row r="2498" spans="1:16" ht="33.75" x14ac:dyDescent="0.2">
      <c r="A2498" s="446" t="s">
        <v>5323</v>
      </c>
      <c r="B2498" s="447" t="s">
        <v>3136</v>
      </c>
      <c r="C2498" s="447" t="s">
        <v>111</v>
      </c>
      <c r="D2498" s="474" t="s">
        <v>6955</v>
      </c>
      <c r="E2498" s="475">
        <v>7000</v>
      </c>
      <c r="F2498" s="476" t="s">
        <v>6956</v>
      </c>
      <c r="G2498" s="450" t="s">
        <v>6957</v>
      </c>
      <c r="H2498" s="429" t="s">
        <v>4037</v>
      </c>
      <c r="I2498" s="429" t="s">
        <v>3191</v>
      </c>
      <c r="J2498" s="450" t="s">
        <v>5523</v>
      </c>
      <c r="K2498" s="477">
        <v>5</v>
      </c>
      <c r="L2498" s="477">
        <v>10</v>
      </c>
      <c r="M2498" s="478">
        <v>62094.889652074038</v>
      </c>
      <c r="N2498" s="477">
        <v>0</v>
      </c>
      <c r="O2498" s="477"/>
      <c r="P2498" s="479">
        <v>0</v>
      </c>
    </row>
    <row r="2499" spans="1:16" ht="33.75" x14ac:dyDescent="0.2">
      <c r="A2499" s="446" t="s">
        <v>5323</v>
      </c>
      <c r="B2499" s="447" t="s">
        <v>3136</v>
      </c>
      <c r="C2499" s="447" t="s">
        <v>111</v>
      </c>
      <c r="D2499" s="474" t="s">
        <v>6958</v>
      </c>
      <c r="E2499" s="475">
        <v>7000</v>
      </c>
      <c r="F2499" s="476" t="s">
        <v>6959</v>
      </c>
      <c r="G2499" s="450" t="s">
        <v>6960</v>
      </c>
      <c r="H2499" s="429" t="s">
        <v>2622</v>
      </c>
      <c r="I2499" s="429" t="s">
        <v>4858</v>
      </c>
      <c r="J2499" s="450" t="s">
        <v>5567</v>
      </c>
      <c r="K2499" s="477">
        <v>5</v>
      </c>
      <c r="L2499" s="477">
        <v>10</v>
      </c>
      <c r="M2499" s="478">
        <v>56180.429503719031</v>
      </c>
      <c r="N2499" s="477">
        <v>0</v>
      </c>
      <c r="O2499" s="477"/>
      <c r="P2499" s="479">
        <v>0</v>
      </c>
    </row>
    <row r="2500" spans="1:16" ht="22.5" x14ac:dyDescent="0.2">
      <c r="A2500" s="446" t="s">
        <v>5323</v>
      </c>
      <c r="B2500" s="447" t="s">
        <v>3136</v>
      </c>
      <c r="C2500" s="447" t="s">
        <v>111</v>
      </c>
      <c r="D2500" s="474" t="s">
        <v>6961</v>
      </c>
      <c r="E2500" s="475">
        <v>9500</v>
      </c>
      <c r="F2500" s="476" t="s">
        <v>6962</v>
      </c>
      <c r="G2500" s="450" t="s">
        <v>6963</v>
      </c>
      <c r="H2500" s="429" t="s">
        <v>5371</v>
      </c>
      <c r="I2500" s="429" t="s">
        <v>3191</v>
      </c>
      <c r="J2500" s="450" t="s">
        <v>5372</v>
      </c>
      <c r="K2500" s="477">
        <v>1</v>
      </c>
      <c r="L2500" s="477">
        <v>2</v>
      </c>
      <c r="M2500" s="478">
        <v>24226.424830801574</v>
      </c>
      <c r="N2500" s="477">
        <v>0</v>
      </c>
      <c r="O2500" s="477"/>
      <c r="P2500" s="479">
        <v>0</v>
      </c>
    </row>
    <row r="2501" spans="1:16" ht="56.25" x14ac:dyDescent="0.2">
      <c r="A2501" s="446" t="s">
        <v>5323</v>
      </c>
      <c r="B2501" s="447" t="s">
        <v>3136</v>
      </c>
      <c r="C2501" s="447" t="s">
        <v>111</v>
      </c>
      <c r="D2501" s="474" t="s">
        <v>6964</v>
      </c>
      <c r="E2501" s="475">
        <v>8000</v>
      </c>
      <c r="F2501" s="476" t="s">
        <v>6965</v>
      </c>
      <c r="G2501" s="450" t="s">
        <v>6966</v>
      </c>
      <c r="H2501" s="429" t="s">
        <v>6967</v>
      </c>
      <c r="I2501" s="429" t="s">
        <v>4858</v>
      </c>
      <c r="J2501" s="450" t="s">
        <v>6968</v>
      </c>
      <c r="K2501" s="477">
        <v>5</v>
      </c>
      <c r="L2501" s="477">
        <v>10</v>
      </c>
      <c r="M2501" s="478">
        <v>69041.828947854345</v>
      </c>
      <c r="N2501" s="477">
        <v>0</v>
      </c>
      <c r="O2501" s="477"/>
      <c r="P2501" s="479">
        <v>0</v>
      </c>
    </row>
    <row r="2502" spans="1:16" ht="33.75" x14ac:dyDescent="0.2">
      <c r="A2502" s="446" t="s">
        <v>5323</v>
      </c>
      <c r="B2502" s="447" t="s">
        <v>3136</v>
      </c>
      <c r="C2502" s="447" t="s">
        <v>111</v>
      </c>
      <c r="D2502" s="474" t="s">
        <v>6969</v>
      </c>
      <c r="E2502" s="475">
        <v>8000</v>
      </c>
      <c r="F2502" s="476" t="s">
        <v>6970</v>
      </c>
      <c r="G2502" s="450" t="s">
        <v>6971</v>
      </c>
      <c r="H2502" s="429" t="s">
        <v>6972</v>
      </c>
      <c r="I2502" s="429" t="s">
        <v>5442</v>
      </c>
      <c r="J2502" s="450" t="s">
        <v>6973</v>
      </c>
      <c r="K2502" s="477">
        <v>1</v>
      </c>
      <c r="L2502" s="477">
        <v>2</v>
      </c>
      <c r="M2502" s="478">
        <v>11013.418082659358</v>
      </c>
      <c r="N2502" s="477">
        <v>0</v>
      </c>
      <c r="O2502" s="477"/>
      <c r="P2502" s="479">
        <v>0</v>
      </c>
    </row>
    <row r="2503" spans="1:16" ht="45" x14ac:dyDescent="0.2">
      <c r="A2503" s="446" t="s">
        <v>5323</v>
      </c>
      <c r="B2503" s="447" t="s">
        <v>3136</v>
      </c>
      <c r="C2503" s="447" t="s">
        <v>111</v>
      </c>
      <c r="D2503" s="474" t="s">
        <v>5552</v>
      </c>
      <c r="E2503" s="475">
        <v>8000</v>
      </c>
      <c r="F2503" s="476" t="s">
        <v>6974</v>
      </c>
      <c r="G2503" s="450" t="s">
        <v>6975</v>
      </c>
      <c r="H2503" s="429" t="s">
        <v>6976</v>
      </c>
      <c r="I2503" s="429" t="s">
        <v>4858</v>
      </c>
      <c r="J2503" s="450" t="s">
        <v>6666</v>
      </c>
      <c r="K2503" s="477">
        <v>5</v>
      </c>
      <c r="L2503" s="477">
        <v>10</v>
      </c>
      <c r="M2503" s="478">
        <v>63801.97249767519</v>
      </c>
      <c r="N2503" s="477">
        <v>0</v>
      </c>
      <c r="O2503" s="477"/>
      <c r="P2503" s="479">
        <v>0</v>
      </c>
    </row>
    <row r="2504" spans="1:16" ht="45" x14ac:dyDescent="0.2">
      <c r="A2504" s="446" t="s">
        <v>5323</v>
      </c>
      <c r="B2504" s="447" t="s">
        <v>3136</v>
      </c>
      <c r="C2504" s="447" t="s">
        <v>111</v>
      </c>
      <c r="D2504" s="474" t="s">
        <v>5552</v>
      </c>
      <c r="E2504" s="475">
        <v>8000</v>
      </c>
      <c r="F2504" s="476" t="s">
        <v>6977</v>
      </c>
      <c r="G2504" s="450" t="s">
        <v>6978</v>
      </c>
      <c r="H2504" s="429" t="s">
        <v>6614</v>
      </c>
      <c r="I2504" s="429" t="s">
        <v>4858</v>
      </c>
      <c r="J2504" s="450" t="s">
        <v>6615</v>
      </c>
      <c r="K2504" s="477">
        <v>5</v>
      </c>
      <c r="L2504" s="477">
        <v>9</v>
      </c>
      <c r="M2504" s="478">
        <v>59988.853706362184</v>
      </c>
      <c r="N2504" s="477">
        <v>0</v>
      </c>
      <c r="O2504" s="477"/>
      <c r="P2504" s="479">
        <v>0</v>
      </c>
    </row>
    <row r="2505" spans="1:16" ht="33.75" x14ac:dyDescent="0.2">
      <c r="A2505" s="446" t="s">
        <v>5323</v>
      </c>
      <c r="B2505" s="447" t="s">
        <v>3136</v>
      </c>
      <c r="C2505" s="447" t="s">
        <v>111</v>
      </c>
      <c r="D2505" s="474" t="s">
        <v>6979</v>
      </c>
      <c r="E2505" s="475">
        <v>11000</v>
      </c>
      <c r="F2505" s="476" t="s">
        <v>6980</v>
      </c>
      <c r="G2505" s="450" t="s">
        <v>6981</v>
      </c>
      <c r="H2505" s="429" t="s">
        <v>703</v>
      </c>
      <c r="I2505" s="429" t="s">
        <v>4858</v>
      </c>
      <c r="J2505" s="450" t="s">
        <v>5815</v>
      </c>
      <c r="K2505" s="477">
        <v>5</v>
      </c>
      <c r="L2505" s="477">
        <v>12</v>
      </c>
      <c r="M2505" s="478">
        <v>132049.70000000001</v>
      </c>
      <c r="N2505" s="477">
        <v>3</v>
      </c>
      <c r="O2505" s="477">
        <v>6</v>
      </c>
      <c r="P2505" s="479">
        <v>65343.64</v>
      </c>
    </row>
    <row r="2506" spans="1:16" ht="45" x14ac:dyDescent="0.2">
      <c r="A2506" s="446" t="s">
        <v>5323</v>
      </c>
      <c r="B2506" s="447" t="s">
        <v>3136</v>
      </c>
      <c r="C2506" s="447" t="s">
        <v>111</v>
      </c>
      <c r="D2506" s="474" t="s">
        <v>6982</v>
      </c>
      <c r="E2506" s="475">
        <v>15000</v>
      </c>
      <c r="F2506" s="476" t="s">
        <v>6983</v>
      </c>
      <c r="G2506" s="450" t="s">
        <v>6984</v>
      </c>
      <c r="H2506" s="429" t="s">
        <v>1078</v>
      </c>
      <c r="I2506" s="429" t="s">
        <v>4858</v>
      </c>
      <c r="J2506" s="450" t="s">
        <v>5506</v>
      </c>
      <c r="K2506" s="477">
        <v>2</v>
      </c>
      <c r="L2506" s="477">
        <v>12</v>
      </c>
      <c r="M2506" s="478">
        <v>184496.91</v>
      </c>
      <c r="N2506" s="477">
        <v>0</v>
      </c>
      <c r="O2506" s="477">
        <v>6</v>
      </c>
      <c r="P2506" s="479">
        <v>88500</v>
      </c>
    </row>
    <row r="2507" spans="1:16" ht="45" x14ac:dyDescent="0.2">
      <c r="A2507" s="446" t="s">
        <v>5323</v>
      </c>
      <c r="B2507" s="447" t="s">
        <v>3136</v>
      </c>
      <c r="C2507" s="447" t="s">
        <v>111</v>
      </c>
      <c r="D2507" s="474" t="s">
        <v>6985</v>
      </c>
      <c r="E2507" s="475">
        <v>10000</v>
      </c>
      <c r="F2507" s="476" t="s">
        <v>6986</v>
      </c>
      <c r="G2507" s="450" t="s">
        <v>6987</v>
      </c>
      <c r="H2507" s="429" t="s">
        <v>1078</v>
      </c>
      <c r="I2507" s="429" t="s">
        <v>4858</v>
      </c>
      <c r="J2507" s="450" t="s">
        <v>5648</v>
      </c>
      <c r="K2507" s="477">
        <v>5</v>
      </c>
      <c r="L2507" s="477">
        <v>12</v>
      </c>
      <c r="M2507" s="478">
        <v>118591.66</v>
      </c>
      <c r="N2507" s="477">
        <v>3</v>
      </c>
      <c r="O2507" s="477">
        <v>6</v>
      </c>
      <c r="P2507" s="479">
        <v>59829.279999999999</v>
      </c>
    </row>
    <row r="2508" spans="1:16" ht="33.75" x14ac:dyDescent="0.2">
      <c r="A2508" s="446" t="s">
        <v>5323</v>
      </c>
      <c r="B2508" s="447" t="s">
        <v>3136</v>
      </c>
      <c r="C2508" s="447" t="s">
        <v>111</v>
      </c>
      <c r="D2508" s="474" t="s">
        <v>6988</v>
      </c>
      <c r="E2508" s="475">
        <v>10000</v>
      </c>
      <c r="F2508" s="476" t="s">
        <v>6989</v>
      </c>
      <c r="G2508" s="450" t="s">
        <v>6990</v>
      </c>
      <c r="H2508" s="429" t="s">
        <v>6991</v>
      </c>
      <c r="I2508" s="429" t="s">
        <v>3191</v>
      </c>
      <c r="J2508" s="450" t="s">
        <v>6992</v>
      </c>
      <c r="K2508" s="477">
        <v>5</v>
      </c>
      <c r="L2508" s="477">
        <v>11</v>
      </c>
      <c r="M2508" s="478">
        <v>99645.348253059958</v>
      </c>
      <c r="N2508" s="477">
        <v>0</v>
      </c>
      <c r="O2508" s="477"/>
      <c r="P2508" s="479">
        <v>0</v>
      </c>
    </row>
    <row r="2509" spans="1:16" ht="33.75" x14ac:dyDescent="0.2">
      <c r="A2509" s="446" t="s">
        <v>5323</v>
      </c>
      <c r="B2509" s="447" t="s">
        <v>3136</v>
      </c>
      <c r="C2509" s="447" t="s">
        <v>111</v>
      </c>
      <c r="D2509" s="474" t="s">
        <v>6224</v>
      </c>
      <c r="E2509" s="475">
        <v>10000</v>
      </c>
      <c r="F2509" s="476" t="s">
        <v>6993</v>
      </c>
      <c r="G2509" s="450" t="s">
        <v>6994</v>
      </c>
      <c r="H2509" s="429" t="s">
        <v>1192</v>
      </c>
      <c r="I2509" s="429" t="s">
        <v>4858</v>
      </c>
      <c r="J2509" s="450" t="s">
        <v>5484</v>
      </c>
      <c r="K2509" s="477">
        <v>5</v>
      </c>
      <c r="L2509" s="477">
        <v>12</v>
      </c>
      <c r="M2509" s="478">
        <v>120343.74</v>
      </c>
      <c r="N2509" s="477">
        <v>3</v>
      </c>
      <c r="O2509" s="477">
        <v>6</v>
      </c>
      <c r="P2509" s="479">
        <v>59933.67</v>
      </c>
    </row>
    <row r="2510" spans="1:16" ht="33.75" x14ac:dyDescent="0.2">
      <c r="A2510" s="446" t="s">
        <v>5323</v>
      </c>
      <c r="B2510" s="447" t="s">
        <v>3136</v>
      </c>
      <c r="C2510" s="447" t="s">
        <v>111</v>
      </c>
      <c r="D2510" s="474" t="s">
        <v>6658</v>
      </c>
      <c r="E2510" s="475">
        <v>7000</v>
      </c>
      <c r="F2510" s="476" t="s">
        <v>6995</v>
      </c>
      <c r="G2510" s="450" t="s">
        <v>6996</v>
      </c>
      <c r="H2510" s="429" t="s">
        <v>2622</v>
      </c>
      <c r="I2510" s="429" t="s">
        <v>4858</v>
      </c>
      <c r="J2510" s="450" t="s">
        <v>5419</v>
      </c>
      <c r="K2510" s="477">
        <v>5</v>
      </c>
      <c r="L2510" s="477">
        <v>10</v>
      </c>
      <c r="M2510" s="478">
        <v>60282.665407633518</v>
      </c>
      <c r="N2510" s="477">
        <v>0</v>
      </c>
      <c r="O2510" s="477"/>
      <c r="P2510" s="479">
        <v>0</v>
      </c>
    </row>
    <row r="2511" spans="1:16" ht="45" x14ac:dyDescent="0.2">
      <c r="A2511" s="446" t="s">
        <v>5323</v>
      </c>
      <c r="B2511" s="447" t="s">
        <v>3136</v>
      </c>
      <c r="C2511" s="447" t="s">
        <v>111</v>
      </c>
      <c r="D2511" s="474" t="s">
        <v>6997</v>
      </c>
      <c r="E2511" s="475">
        <v>10000</v>
      </c>
      <c r="F2511" s="476" t="s">
        <v>6998</v>
      </c>
      <c r="G2511" s="450" t="s">
        <v>6999</v>
      </c>
      <c r="H2511" s="429" t="s">
        <v>6473</v>
      </c>
      <c r="I2511" s="429" t="s">
        <v>4858</v>
      </c>
      <c r="J2511" s="450" t="s">
        <v>6666</v>
      </c>
      <c r="K2511" s="477">
        <v>5</v>
      </c>
      <c r="L2511" s="477">
        <v>11</v>
      </c>
      <c r="M2511" s="478">
        <v>94588.493824178062</v>
      </c>
      <c r="N2511" s="477">
        <v>0</v>
      </c>
      <c r="O2511" s="477"/>
      <c r="P2511" s="479">
        <v>0</v>
      </c>
    </row>
    <row r="2512" spans="1:16" ht="33.75" x14ac:dyDescent="0.2">
      <c r="A2512" s="446" t="s">
        <v>5323</v>
      </c>
      <c r="B2512" s="447" t="s">
        <v>3136</v>
      </c>
      <c r="C2512" s="447" t="s">
        <v>111</v>
      </c>
      <c r="D2512" s="474" t="s">
        <v>6249</v>
      </c>
      <c r="E2512" s="475">
        <v>7000</v>
      </c>
      <c r="F2512" s="476" t="s">
        <v>7000</v>
      </c>
      <c r="G2512" s="450" t="s">
        <v>7001</v>
      </c>
      <c r="H2512" s="429" t="s">
        <v>7002</v>
      </c>
      <c r="I2512" s="429" t="s">
        <v>4858</v>
      </c>
      <c r="J2512" s="450" t="s">
        <v>7003</v>
      </c>
      <c r="K2512" s="477">
        <v>5</v>
      </c>
      <c r="L2512" s="477">
        <v>10</v>
      </c>
      <c r="M2512" s="478">
        <v>58580.859627444588</v>
      </c>
      <c r="N2512" s="477">
        <v>0</v>
      </c>
      <c r="O2512" s="477"/>
      <c r="P2512" s="479">
        <v>0</v>
      </c>
    </row>
    <row r="2513" spans="1:16" ht="56.25" x14ac:dyDescent="0.2">
      <c r="A2513" s="446" t="s">
        <v>5323</v>
      </c>
      <c r="B2513" s="447" t="s">
        <v>3136</v>
      </c>
      <c r="C2513" s="447" t="s">
        <v>111</v>
      </c>
      <c r="D2513" s="474" t="s">
        <v>5625</v>
      </c>
      <c r="E2513" s="475">
        <v>8000</v>
      </c>
      <c r="F2513" s="476" t="s">
        <v>7004</v>
      </c>
      <c r="G2513" s="450" t="s">
        <v>7005</v>
      </c>
      <c r="H2513" s="429" t="s">
        <v>7006</v>
      </c>
      <c r="I2513" s="429" t="s">
        <v>718</v>
      </c>
      <c r="J2513" s="450" t="s">
        <v>7007</v>
      </c>
      <c r="K2513" s="477">
        <v>5</v>
      </c>
      <c r="L2513" s="477">
        <v>9</v>
      </c>
      <c r="M2513" s="478">
        <v>58393.03261223666</v>
      </c>
      <c r="N2513" s="477">
        <v>0</v>
      </c>
      <c r="O2513" s="477"/>
      <c r="P2513" s="479">
        <v>0</v>
      </c>
    </row>
    <row r="2514" spans="1:16" ht="33.75" x14ac:dyDescent="0.2">
      <c r="A2514" s="446" t="s">
        <v>5323</v>
      </c>
      <c r="B2514" s="447" t="s">
        <v>3136</v>
      </c>
      <c r="C2514" s="447" t="s">
        <v>111</v>
      </c>
      <c r="D2514" s="474" t="s">
        <v>5397</v>
      </c>
      <c r="E2514" s="475">
        <v>7000</v>
      </c>
      <c r="F2514" s="476" t="s">
        <v>7008</v>
      </c>
      <c r="G2514" s="450" t="s">
        <v>7009</v>
      </c>
      <c r="H2514" s="429" t="s">
        <v>6482</v>
      </c>
      <c r="I2514" s="429" t="s">
        <v>3191</v>
      </c>
      <c r="J2514" s="450" t="s">
        <v>5437</v>
      </c>
      <c r="K2514" s="477">
        <v>1</v>
      </c>
      <c r="L2514" s="477">
        <v>1</v>
      </c>
      <c r="M2514" s="478">
        <v>1200.1194313528345</v>
      </c>
      <c r="N2514" s="477">
        <v>0</v>
      </c>
      <c r="O2514" s="477"/>
      <c r="P2514" s="479">
        <v>0</v>
      </c>
    </row>
    <row r="2515" spans="1:16" ht="45" x14ac:dyDescent="0.2">
      <c r="A2515" s="446" t="s">
        <v>5323</v>
      </c>
      <c r="B2515" s="447" t="s">
        <v>3136</v>
      </c>
      <c r="C2515" s="447" t="s">
        <v>111</v>
      </c>
      <c r="D2515" s="474" t="s">
        <v>5552</v>
      </c>
      <c r="E2515" s="475">
        <v>8000</v>
      </c>
      <c r="F2515" s="476" t="s">
        <v>7010</v>
      </c>
      <c r="G2515" s="450" t="s">
        <v>7011</v>
      </c>
      <c r="H2515" s="429" t="s">
        <v>6056</v>
      </c>
      <c r="I2515" s="429" t="s">
        <v>4858</v>
      </c>
      <c r="J2515" s="450" t="s">
        <v>6057</v>
      </c>
      <c r="K2515" s="477">
        <v>5</v>
      </c>
      <c r="L2515" s="477">
        <v>10</v>
      </c>
      <c r="M2515" s="478">
        <v>63750.784093808295</v>
      </c>
      <c r="N2515" s="477">
        <v>0</v>
      </c>
      <c r="O2515" s="477"/>
      <c r="P2515" s="479">
        <v>0</v>
      </c>
    </row>
    <row r="2516" spans="1:16" ht="45" x14ac:dyDescent="0.2">
      <c r="A2516" s="446" t="s">
        <v>5323</v>
      </c>
      <c r="B2516" s="447" t="s">
        <v>3136</v>
      </c>
      <c r="C2516" s="447" t="s">
        <v>111</v>
      </c>
      <c r="D2516" s="474" t="s">
        <v>5559</v>
      </c>
      <c r="E2516" s="475">
        <v>8000</v>
      </c>
      <c r="F2516" s="476" t="s">
        <v>7012</v>
      </c>
      <c r="G2516" s="450" t="s">
        <v>7013</v>
      </c>
      <c r="H2516" s="429" t="s">
        <v>6003</v>
      </c>
      <c r="I2516" s="429" t="s">
        <v>4858</v>
      </c>
      <c r="J2516" s="450" t="s">
        <v>6004</v>
      </c>
      <c r="K2516" s="477">
        <v>5</v>
      </c>
      <c r="L2516" s="477">
        <v>9</v>
      </c>
      <c r="M2516" s="478">
        <v>63464.796706986737</v>
      </c>
      <c r="N2516" s="477">
        <v>0</v>
      </c>
      <c r="O2516" s="477"/>
      <c r="P2516" s="479">
        <v>0</v>
      </c>
    </row>
    <row r="2517" spans="1:16" ht="33.75" x14ac:dyDescent="0.2">
      <c r="A2517" s="446" t="s">
        <v>5323</v>
      </c>
      <c r="B2517" s="447" t="s">
        <v>3136</v>
      </c>
      <c r="C2517" s="447" t="s">
        <v>111</v>
      </c>
      <c r="D2517" s="474" t="s">
        <v>5546</v>
      </c>
      <c r="E2517" s="475">
        <v>12000</v>
      </c>
      <c r="F2517" s="476" t="s">
        <v>7014</v>
      </c>
      <c r="G2517" s="450" t="s">
        <v>7015</v>
      </c>
      <c r="H2517" s="429" t="s">
        <v>2042</v>
      </c>
      <c r="I2517" s="429" t="s">
        <v>4858</v>
      </c>
      <c r="J2517" s="450" t="s">
        <v>5484</v>
      </c>
      <c r="K2517" s="477">
        <v>5</v>
      </c>
      <c r="L2517" s="477">
        <v>12</v>
      </c>
      <c r="M2517" s="478">
        <v>144582.5</v>
      </c>
      <c r="N2517" s="477">
        <v>1</v>
      </c>
      <c r="O2517" s="477">
        <v>1</v>
      </c>
      <c r="P2517" s="479">
        <v>8632.2335717423794</v>
      </c>
    </row>
    <row r="2518" spans="1:16" ht="33.75" x14ac:dyDescent="0.2">
      <c r="A2518" s="446" t="s">
        <v>5323</v>
      </c>
      <c r="B2518" s="447" t="s">
        <v>3136</v>
      </c>
      <c r="C2518" s="447" t="s">
        <v>111</v>
      </c>
      <c r="D2518" s="474" t="s">
        <v>5397</v>
      </c>
      <c r="E2518" s="475">
        <v>7000</v>
      </c>
      <c r="F2518" s="476" t="s">
        <v>7016</v>
      </c>
      <c r="G2518" s="450" t="s">
        <v>7017</v>
      </c>
      <c r="H2518" s="429" t="s">
        <v>2622</v>
      </c>
      <c r="I2518" s="429" t="s">
        <v>4858</v>
      </c>
      <c r="J2518" s="450" t="s">
        <v>5419</v>
      </c>
      <c r="K2518" s="477">
        <v>5</v>
      </c>
      <c r="L2518" s="477">
        <v>10</v>
      </c>
      <c r="M2518" s="478">
        <v>60697.214974547402</v>
      </c>
      <c r="N2518" s="477">
        <v>0</v>
      </c>
      <c r="O2518" s="477"/>
      <c r="P2518" s="479">
        <v>0</v>
      </c>
    </row>
    <row r="2519" spans="1:16" ht="56.25" x14ac:dyDescent="0.2">
      <c r="A2519" s="446" t="s">
        <v>5323</v>
      </c>
      <c r="B2519" s="447" t="s">
        <v>3136</v>
      </c>
      <c r="C2519" s="447" t="s">
        <v>111</v>
      </c>
      <c r="D2519" s="474" t="s">
        <v>7018</v>
      </c>
      <c r="E2519" s="475">
        <v>8000</v>
      </c>
      <c r="F2519" s="476" t="s">
        <v>7019</v>
      </c>
      <c r="G2519" s="450" t="s">
        <v>7020</v>
      </c>
      <c r="H2519" s="429" t="s">
        <v>6019</v>
      </c>
      <c r="I2519" s="429" t="s">
        <v>3191</v>
      </c>
      <c r="J2519" s="450" t="s">
        <v>6019</v>
      </c>
      <c r="K2519" s="477">
        <v>5</v>
      </c>
      <c r="L2519" s="477">
        <v>10</v>
      </c>
      <c r="M2519" s="478">
        <v>68035.274362305936</v>
      </c>
      <c r="N2519" s="477">
        <v>0</v>
      </c>
      <c r="O2519" s="477"/>
      <c r="P2519" s="479">
        <v>0</v>
      </c>
    </row>
    <row r="2520" spans="1:16" ht="33.75" x14ac:dyDescent="0.2">
      <c r="A2520" s="446" t="s">
        <v>5323</v>
      </c>
      <c r="B2520" s="447" t="s">
        <v>3136</v>
      </c>
      <c r="C2520" s="447" t="s">
        <v>111</v>
      </c>
      <c r="D2520" s="474" t="s">
        <v>6249</v>
      </c>
      <c r="E2520" s="475">
        <v>7000</v>
      </c>
      <c r="F2520" s="476" t="s">
        <v>7021</v>
      </c>
      <c r="G2520" s="450" t="s">
        <v>7022</v>
      </c>
      <c r="H2520" s="429" t="s">
        <v>6311</v>
      </c>
      <c r="I2520" s="429" t="s">
        <v>4858</v>
      </c>
      <c r="J2520" s="450" t="s">
        <v>5606</v>
      </c>
      <c r="K2520" s="477">
        <v>5</v>
      </c>
      <c r="L2520" s="477">
        <v>10</v>
      </c>
      <c r="M2520" s="478">
        <v>58519.160561166842</v>
      </c>
      <c r="N2520" s="477">
        <v>0</v>
      </c>
      <c r="O2520" s="477"/>
      <c r="P2520" s="479">
        <v>0</v>
      </c>
    </row>
    <row r="2521" spans="1:16" ht="33.75" x14ac:dyDescent="0.2">
      <c r="A2521" s="446" t="s">
        <v>5323</v>
      </c>
      <c r="B2521" s="447" t="s">
        <v>3136</v>
      </c>
      <c r="C2521" s="447" t="s">
        <v>111</v>
      </c>
      <c r="D2521" s="474" t="s">
        <v>7023</v>
      </c>
      <c r="E2521" s="475">
        <v>9000</v>
      </c>
      <c r="F2521" s="476" t="s">
        <v>7024</v>
      </c>
      <c r="G2521" s="450" t="s">
        <v>7025</v>
      </c>
      <c r="H2521" s="429" t="s">
        <v>3538</v>
      </c>
      <c r="I2521" s="429" t="s">
        <v>4858</v>
      </c>
      <c r="J2521" s="450" t="s">
        <v>6264</v>
      </c>
      <c r="K2521" s="477">
        <v>5</v>
      </c>
      <c r="L2521" s="477">
        <v>10</v>
      </c>
      <c r="M2521" s="478">
        <v>76200.659372616952</v>
      </c>
      <c r="N2521" s="477">
        <v>0</v>
      </c>
      <c r="O2521" s="477"/>
      <c r="P2521" s="479">
        <v>0</v>
      </c>
    </row>
    <row r="2522" spans="1:16" ht="33.75" x14ac:dyDescent="0.2">
      <c r="A2522" s="446" t="s">
        <v>5323</v>
      </c>
      <c r="B2522" s="447" t="s">
        <v>3136</v>
      </c>
      <c r="C2522" s="447" t="s">
        <v>111</v>
      </c>
      <c r="D2522" s="474" t="s">
        <v>5841</v>
      </c>
      <c r="E2522" s="475">
        <v>5000</v>
      </c>
      <c r="F2522" s="476" t="s">
        <v>7026</v>
      </c>
      <c r="G2522" s="450" t="s">
        <v>7027</v>
      </c>
      <c r="H2522" s="429" t="s">
        <v>7028</v>
      </c>
      <c r="I2522" s="429" t="s">
        <v>3191</v>
      </c>
      <c r="J2522" s="450" t="s">
        <v>7028</v>
      </c>
      <c r="K2522" s="477">
        <v>5</v>
      </c>
      <c r="L2522" s="477">
        <v>10</v>
      </c>
      <c r="M2522" s="478">
        <v>41344.546920820561</v>
      </c>
      <c r="N2522" s="477">
        <v>0</v>
      </c>
      <c r="O2522" s="477"/>
      <c r="P2522" s="479">
        <v>0</v>
      </c>
    </row>
    <row r="2523" spans="1:16" ht="33.75" x14ac:dyDescent="0.2">
      <c r="A2523" s="446" t="s">
        <v>5323</v>
      </c>
      <c r="B2523" s="447" t="s">
        <v>3136</v>
      </c>
      <c r="C2523" s="447" t="s">
        <v>111</v>
      </c>
      <c r="D2523" s="474" t="s">
        <v>5444</v>
      </c>
      <c r="E2523" s="475">
        <v>10000</v>
      </c>
      <c r="F2523" s="476" t="s">
        <v>7029</v>
      </c>
      <c r="G2523" s="450" t="s">
        <v>7030</v>
      </c>
      <c r="H2523" s="429" t="s">
        <v>6311</v>
      </c>
      <c r="I2523" s="429" t="s">
        <v>4858</v>
      </c>
      <c r="J2523" s="450" t="s">
        <v>5606</v>
      </c>
      <c r="K2523" s="477">
        <v>4</v>
      </c>
      <c r="L2523" s="477">
        <v>9</v>
      </c>
      <c r="M2523" s="478">
        <v>78388.042107558169</v>
      </c>
      <c r="N2523" s="477">
        <v>3</v>
      </c>
      <c r="O2523" s="477">
        <v>4</v>
      </c>
      <c r="P2523" s="479">
        <v>19434.777949243729</v>
      </c>
    </row>
    <row r="2524" spans="1:16" ht="45" x14ac:dyDescent="0.2">
      <c r="A2524" s="446" t="s">
        <v>5323</v>
      </c>
      <c r="B2524" s="447" t="s">
        <v>3136</v>
      </c>
      <c r="C2524" s="447" t="s">
        <v>111</v>
      </c>
      <c r="D2524" s="474" t="s">
        <v>7031</v>
      </c>
      <c r="E2524" s="475">
        <v>5000</v>
      </c>
      <c r="F2524" s="476" t="s">
        <v>7032</v>
      </c>
      <c r="G2524" s="450" t="s">
        <v>7033</v>
      </c>
      <c r="H2524" s="429" t="s">
        <v>6056</v>
      </c>
      <c r="I2524" s="429" t="s">
        <v>4858</v>
      </c>
      <c r="J2524" s="450" t="s">
        <v>6057</v>
      </c>
      <c r="K2524" s="477">
        <v>5</v>
      </c>
      <c r="L2524" s="477">
        <v>10</v>
      </c>
      <c r="M2524" s="478">
        <v>42531.773620696724</v>
      </c>
      <c r="N2524" s="477">
        <v>0</v>
      </c>
      <c r="O2524" s="477"/>
      <c r="P2524" s="479">
        <v>0</v>
      </c>
    </row>
    <row r="2525" spans="1:16" ht="33.75" x14ac:dyDescent="0.2">
      <c r="A2525" s="446" t="s">
        <v>5323</v>
      </c>
      <c r="B2525" s="447" t="s">
        <v>3136</v>
      </c>
      <c r="C2525" s="447" t="s">
        <v>111</v>
      </c>
      <c r="D2525" s="474" t="s">
        <v>7034</v>
      </c>
      <c r="E2525" s="475">
        <v>7000</v>
      </c>
      <c r="F2525" s="476" t="s">
        <v>7035</v>
      </c>
      <c r="G2525" s="450" t="s">
        <v>7036</v>
      </c>
      <c r="H2525" s="429" t="s">
        <v>6624</v>
      </c>
      <c r="I2525" s="429" t="s">
        <v>4858</v>
      </c>
      <c r="J2525" s="450" t="s">
        <v>6333</v>
      </c>
      <c r="K2525" s="477">
        <v>5</v>
      </c>
      <c r="L2525" s="477">
        <v>11</v>
      </c>
      <c r="M2525" s="478">
        <v>68825.70399538643</v>
      </c>
      <c r="N2525" s="477">
        <v>0</v>
      </c>
      <c r="O2525" s="477"/>
      <c r="P2525" s="479">
        <v>0</v>
      </c>
    </row>
    <row r="2526" spans="1:16" ht="33.75" x14ac:dyDescent="0.2">
      <c r="A2526" s="446" t="s">
        <v>5323</v>
      </c>
      <c r="B2526" s="447" t="s">
        <v>3136</v>
      </c>
      <c r="C2526" s="447" t="s">
        <v>111</v>
      </c>
      <c r="D2526" s="474" t="s">
        <v>7037</v>
      </c>
      <c r="E2526" s="475">
        <v>8000</v>
      </c>
      <c r="F2526" s="476" t="s">
        <v>7038</v>
      </c>
      <c r="G2526" s="450" t="s">
        <v>7039</v>
      </c>
      <c r="H2526" s="429" t="s">
        <v>5674</v>
      </c>
      <c r="I2526" s="429" t="s">
        <v>5404</v>
      </c>
      <c r="J2526" s="450" t="s">
        <v>6924</v>
      </c>
      <c r="K2526" s="477">
        <v>5</v>
      </c>
      <c r="L2526" s="477">
        <v>12</v>
      </c>
      <c r="M2526" s="478">
        <v>96600</v>
      </c>
      <c r="N2526" s="477">
        <v>1</v>
      </c>
      <c r="O2526" s="477">
        <v>1</v>
      </c>
      <c r="P2526" s="479">
        <v>3174.3454454783132</v>
      </c>
    </row>
    <row r="2527" spans="1:16" ht="56.25" x14ac:dyDescent="0.2">
      <c r="A2527" s="446" t="s">
        <v>5323</v>
      </c>
      <c r="B2527" s="447" t="s">
        <v>3136</v>
      </c>
      <c r="C2527" s="447" t="s">
        <v>111</v>
      </c>
      <c r="D2527" s="474" t="s">
        <v>7040</v>
      </c>
      <c r="E2527" s="475">
        <v>9000</v>
      </c>
      <c r="F2527" s="476" t="s">
        <v>7041</v>
      </c>
      <c r="G2527" s="450" t="s">
        <v>7042</v>
      </c>
      <c r="H2527" s="429" t="s">
        <v>6204</v>
      </c>
      <c r="I2527" s="429" t="s">
        <v>4858</v>
      </c>
      <c r="J2527" s="450" t="s">
        <v>6205</v>
      </c>
      <c r="K2527" s="477">
        <v>5</v>
      </c>
      <c r="L2527" s="477">
        <v>10</v>
      </c>
      <c r="M2527" s="478">
        <v>75936.58875993744</v>
      </c>
      <c r="N2527" s="477">
        <v>0</v>
      </c>
      <c r="O2527" s="477"/>
      <c r="P2527" s="479">
        <v>0</v>
      </c>
    </row>
    <row r="2528" spans="1:16" ht="45" x14ac:dyDescent="0.2">
      <c r="A2528" s="446" t="s">
        <v>5323</v>
      </c>
      <c r="B2528" s="447" t="s">
        <v>3136</v>
      </c>
      <c r="C2528" s="447" t="s">
        <v>111</v>
      </c>
      <c r="D2528" s="474" t="s">
        <v>7043</v>
      </c>
      <c r="E2528" s="475">
        <v>12000</v>
      </c>
      <c r="F2528" s="476" t="s">
        <v>7044</v>
      </c>
      <c r="G2528" s="450" t="s">
        <v>7045</v>
      </c>
      <c r="H2528" s="429" t="s">
        <v>5623</v>
      </c>
      <c r="I2528" s="429" t="s">
        <v>3191</v>
      </c>
      <c r="J2528" s="450" t="s">
        <v>5624</v>
      </c>
      <c r="K2528" s="477">
        <v>5</v>
      </c>
      <c r="L2528" s="477">
        <v>11</v>
      </c>
      <c r="M2528" s="478">
        <v>118178.2194134715</v>
      </c>
      <c r="N2528" s="477">
        <v>0</v>
      </c>
      <c r="O2528" s="477"/>
      <c r="P2528" s="479">
        <v>0</v>
      </c>
    </row>
    <row r="2529" spans="1:16" ht="33.75" x14ac:dyDescent="0.2">
      <c r="A2529" s="446" t="s">
        <v>5323</v>
      </c>
      <c r="B2529" s="447" t="s">
        <v>3136</v>
      </c>
      <c r="C2529" s="447" t="s">
        <v>111</v>
      </c>
      <c r="D2529" s="474" t="s">
        <v>7046</v>
      </c>
      <c r="E2529" s="475">
        <v>8000</v>
      </c>
      <c r="F2529" s="476" t="s">
        <v>7047</v>
      </c>
      <c r="G2529" s="450" t="s">
        <v>7048</v>
      </c>
      <c r="H2529" s="429" t="s">
        <v>6929</v>
      </c>
      <c r="I2529" s="429" t="s">
        <v>3191</v>
      </c>
      <c r="J2529" s="450" t="s">
        <v>6929</v>
      </c>
      <c r="K2529" s="477">
        <v>5</v>
      </c>
      <c r="L2529" s="477">
        <v>10</v>
      </c>
      <c r="M2529" s="478">
        <v>67031.632160469351</v>
      </c>
      <c r="N2529" s="477">
        <v>0</v>
      </c>
      <c r="O2529" s="477"/>
      <c r="P2529" s="479">
        <v>0</v>
      </c>
    </row>
    <row r="2530" spans="1:16" ht="67.5" x14ac:dyDescent="0.2">
      <c r="A2530" s="446" t="s">
        <v>5323</v>
      </c>
      <c r="B2530" s="447" t="s">
        <v>3136</v>
      </c>
      <c r="C2530" s="447" t="s">
        <v>111</v>
      </c>
      <c r="D2530" s="474" t="s">
        <v>7049</v>
      </c>
      <c r="E2530" s="475">
        <v>12000</v>
      </c>
      <c r="F2530" s="476" t="s">
        <v>7050</v>
      </c>
      <c r="G2530" s="450" t="s">
        <v>7051</v>
      </c>
      <c r="H2530" s="429" t="s">
        <v>7052</v>
      </c>
      <c r="I2530" s="429" t="s">
        <v>4858</v>
      </c>
      <c r="J2530" s="450" t="s">
        <v>7053</v>
      </c>
      <c r="K2530" s="477">
        <v>5</v>
      </c>
      <c r="L2530" s="477">
        <v>11</v>
      </c>
      <c r="M2530" s="478">
        <v>111458.08960622441</v>
      </c>
      <c r="N2530" s="477">
        <v>3</v>
      </c>
      <c r="O2530" s="477">
        <v>6</v>
      </c>
      <c r="P2530" s="479">
        <v>69999.69</v>
      </c>
    </row>
    <row r="2531" spans="1:16" ht="33.75" x14ac:dyDescent="0.2">
      <c r="A2531" s="446" t="s">
        <v>5323</v>
      </c>
      <c r="B2531" s="447" t="s">
        <v>3136</v>
      </c>
      <c r="C2531" s="447" t="s">
        <v>111</v>
      </c>
      <c r="D2531" s="474" t="s">
        <v>5444</v>
      </c>
      <c r="E2531" s="475">
        <v>10000</v>
      </c>
      <c r="F2531" s="476" t="s">
        <v>7054</v>
      </c>
      <c r="G2531" s="450" t="s">
        <v>7055</v>
      </c>
      <c r="H2531" s="429" t="s">
        <v>7056</v>
      </c>
      <c r="I2531" s="429" t="s">
        <v>4858</v>
      </c>
      <c r="J2531" s="450" t="s">
        <v>6333</v>
      </c>
      <c r="K2531" s="477">
        <v>3</v>
      </c>
      <c r="L2531" s="477">
        <v>7</v>
      </c>
      <c r="M2531" s="478">
        <v>56316.390007807757</v>
      </c>
      <c r="N2531" s="477">
        <v>0</v>
      </c>
      <c r="O2531" s="477"/>
      <c r="P2531" s="479">
        <v>0</v>
      </c>
    </row>
    <row r="2532" spans="1:16" ht="33.75" x14ac:dyDescent="0.2">
      <c r="A2532" s="446" t="s">
        <v>5323</v>
      </c>
      <c r="B2532" s="447" t="s">
        <v>3136</v>
      </c>
      <c r="C2532" s="447" t="s">
        <v>111</v>
      </c>
      <c r="D2532" s="474" t="s">
        <v>5444</v>
      </c>
      <c r="E2532" s="475">
        <v>10000</v>
      </c>
      <c r="F2532" s="476" t="s">
        <v>7057</v>
      </c>
      <c r="G2532" s="450" t="s">
        <v>7058</v>
      </c>
      <c r="H2532" s="429" t="s">
        <v>6482</v>
      </c>
      <c r="I2532" s="429" t="s">
        <v>4858</v>
      </c>
      <c r="J2532" s="450" t="s">
        <v>5567</v>
      </c>
      <c r="K2532" s="477">
        <v>4</v>
      </c>
      <c r="L2532" s="477">
        <v>9</v>
      </c>
      <c r="M2532" s="478">
        <v>78267.295548232883</v>
      </c>
      <c r="N2532" s="477">
        <v>3</v>
      </c>
      <c r="O2532" s="477">
        <v>6</v>
      </c>
      <c r="P2532" s="479">
        <v>60000</v>
      </c>
    </row>
    <row r="2533" spans="1:16" ht="33.75" x14ac:dyDescent="0.2">
      <c r="A2533" s="446" t="s">
        <v>5323</v>
      </c>
      <c r="B2533" s="447" t="s">
        <v>3136</v>
      </c>
      <c r="C2533" s="447" t="s">
        <v>111</v>
      </c>
      <c r="D2533" s="474" t="s">
        <v>7059</v>
      </c>
      <c r="E2533" s="475">
        <v>10000</v>
      </c>
      <c r="F2533" s="476" t="s">
        <v>7060</v>
      </c>
      <c r="G2533" s="450" t="s">
        <v>7061</v>
      </c>
      <c r="H2533" s="429" t="s">
        <v>2622</v>
      </c>
      <c r="I2533" s="429" t="s">
        <v>4858</v>
      </c>
      <c r="J2533" s="450" t="s">
        <v>5419</v>
      </c>
      <c r="K2533" s="477">
        <v>5</v>
      </c>
      <c r="L2533" s="477">
        <v>11</v>
      </c>
      <c r="M2533" s="478">
        <v>95258.663744165708</v>
      </c>
      <c r="N2533" s="477">
        <v>0</v>
      </c>
      <c r="O2533" s="477"/>
      <c r="P2533" s="479">
        <v>0</v>
      </c>
    </row>
    <row r="2534" spans="1:16" ht="45" x14ac:dyDescent="0.2">
      <c r="A2534" s="446" t="s">
        <v>5323</v>
      </c>
      <c r="B2534" s="447" t="s">
        <v>3136</v>
      </c>
      <c r="C2534" s="447" t="s">
        <v>111</v>
      </c>
      <c r="D2534" s="474" t="s">
        <v>7062</v>
      </c>
      <c r="E2534" s="475">
        <v>12000</v>
      </c>
      <c r="F2534" s="476" t="s">
        <v>7063</v>
      </c>
      <c r="G2534" s="450" t="s">
        <v>7064</v>
      </c>
      <c r="H2534" s="429" t="s">
        <v>7065</v>
      </c>
      <c r="I2534" s="429" t="s">
        <v>4858</v>
      </c>
      <c r="J2534" s="450" t="s">
        <v>7065</v>
      </c>
      <c r="K2534" s="477">
        <v>5</v>
      </c>
      <c r="L2534" s="477">
        <v>12</v>
      </c>
      <c r="M2534" s="478">
        <v>144535.84</v>
      </c>
      <c r="N2534" s="477">
        <v>3</v>
      </c>
      <c r="O2534" s="477">
        <v>6</v>
      </c>
      <c r="P2534" s="479">
        <v>71910.239999999991</v>
      </c>
    </row>
    <row r="2535" spans="1:16" ht="45" x14ac:dyDescent="0.2">
      <c r="A2535" s="446" t="s">
        <v>5323</v>
      </c>
      <c r="B2535" s="447" t="s">
        <v>3136</v>
      </c>
      <c r="C2535" s="447" t="s">
        <v>111</v>
      </c>
      <c r="D2535" s="474" t="s">
        <v>5425</v>
      </c>
      <c r="E2535" s="475">
        <v>12000</v>
      </c>
      <c r="F2535" s="476" t="s">
        <v>7066</v>
      </c>
      <c r="G2535" s="450" t="s">
        <v>7067</v>
      </c>
      <c r="H2535" s="429" t="s">
        <v>5012</v>
      </c>
      <c r="I2535" s="429" t="s">
        <v>4858</v>
      </c>
      <c r="J2535" s="450" t="s">
        <v>5502</v>
      </c>
      <c r="K2535" s="477">
        <v>5</v>
      </c>
      <c r="L2535" s="477">
        <v>8</v>
      </c>
      <c r="M2535" s="478">
        <v>83894.038266904652</v>
      </c>
      <c r="N2535" s="477">
        <v>0</v>
      </c>
      <c r="O2535" s="477"/>
      <c r="P2535" s="479">
        <v>0</v>
      </c>
    </row>
    <row r="2536" spans="1:16" ht="45" x14ac:dyDescent="0.2">
      <c r="A2536" s="446" t="s">
        <v>5323</v>
      </c>
      <c r="B2536" s="447" t="s">
        <v>3136</v>
      </c>
      <c r="C2536" s="447" t="s">
        <v>111</v>
      </c>
      <c r="D2536" s="474" t="s">
        <v>7068</v>
      </c>
      <c r="E2536" s="475">
        <v>10000</v>
      </c>
      <c r="F2536" s="476" t="s">
        <v>7069</v>
      </c>
      <c r="G2536" s="450" t="s">
        <v>7070</v>
      </c>
      <c r="H2536" s="429" t="s">
        <v>7071</v>
      </c>
      <c r="I2536" s="429" t="s">
        <v>4858</v>
      </c>
      <c r="J2536" s="450" t="s">
        <v>7072</v>
      </c>
      <c r="K2536" s="477">
        <v>5</v>
      </c>
      <c r="L2536" s="477">
        <v>10</v>
      </c>
      <c r="M2536" s="478">
        <v>80070.634848931557</v>
      </c>
      <c r="N2536" s="477">
        <v>0</v>
      </c>
      <c r="O2536" s="477"/>
      <c r="P2536" s="479">
        <v>0</v>
      </c>
    </row>
    <row r="2537" spans="1:16" ht="45" x14ac:dyDescent="0.2">
      <c r="A2537" s="446" t="s">
        <v>5323</v>
      </c>
      <c r="B2537" s="447" t="s">
        <v>3136</v>
      </c>
      <c r="C2537" s="447" t="s">
        <v>111</v>
      </c>
      <c r="D2537" s="474" t="s">
        <v>7073</v>
      </c>
      <c r="E2537" s="475">
        <v>10500</v>
      </c>
      <c r="F2537" s="476" t="s">
        <v>7074</v>
      </c>
      <c r="G2537" s="450" t="s">
        <v>7075</v>
      </c>
      <c r="H2537" s="429" t="s">
        <v>7076</v>
      </c>
      <c r="I2537" s="429" t="s">
        <v>3191</v>
      </c>
      <c r="J2537" s="450" t="s">
        <v>7077</v>
      </c>
      <c r="K2537" s="477">
        <v>5</v>
      </c>
      <c r="L2537" s="477">
        <v>10</v>
      </c>
      <c r="M2537" s="478">
        <v>90594.720305902738</v>
      </c>
      <c r="N2537" s="477">
        <v>0</v>
      </c>
      <c r="O2537" s="477"/>
      <c r="P2537" s="479">
        <v>0</v>
      </c>
    </row>
    <row r="2538" spans="1:16" ht="45" x14ac:dyDescent="0.2">
      <c r="A2538" s="446" t="s">
        <v>5323</v>
      </c>
      <c r="B2538" s="447" t="s">
        <v>3136</v>
      </c>
      <c r="C2538" s="447" t="s">
        <v>111</v>
      </c>
      <c r="D2538" s="474" t="s">
        <v>7078</v>
      </c>
      <c r="E2538" s="475">
        <v>13000</v>
      </c>
      <c r="F2538" s="476" t="s">
        <v>7079</v>
      </c>
      <c r="G2538" s="450" t="s">
        <v>7080</v>
      </c>
      <c r="H2538" s="429" t="s">
        <v>7081</v>
      </c>
      <c r="I2538" s="429" t="s">
        <v>4858</v>
      </c>
      <c r="J2538" s="450" t="s">
        <v>7082</v>
      </c>
      <c r="K2538" s="477">
        <v>3</v>
      </c>
      <c r="L2538" s="477">
        <v>4</v>
      </c>
      <c r="M2538" s="478">
        <v>37444.804274865957</v>
      </c>
      <c r="N2538" s="477">
        <v>0</v>
      </c>
      <c r="O2538" s="477"/>
      <c r="P2538" s="479">
        <v>0</v>
      </c>
    </row>
    <row r="2539" spans="1:16" ht="56.25" x14ac:dyDescent="0.2">
      <c r="A2539" s="446" t="s">
        <v>5323</v>
      </c>
      <c r="B2539" s="447" t="s">
        <v>3136</v>
      </c>
      <c r="C2539" s="447" t="s">
        <v>111</v>
      </c>
      <c r="D2539" s="474" t="s">
        <v>7083</v>
      </c>
      <c r="E2539" s="475">
        <v>8000</v>
      </c>
      <c r="F2539" s="476" t="s">
        <v>7084</v>
      </c>
      <c r="G2539" s="450" t="s">
        <v>7085</v>
      </c>
      <c r="H2539" s="429" t="s">
        <v>7086</v>
      </c>
      <c r="I2539" s="429" t="s">
        <v>4858</v>
      </c>
      <c r="J2539" s="450" t="s">
        <v>7087</v>
      </c>
      <c r="K2539" s="477">
        <v>5</v>
      </c>
      <c r="L2539" s="477">
        <v>10</v>
      </c>
      <c r="M2539" s="478">
        <v>63807.753796685305</v>
      </c>
      <c r="N2539" s="477">
        <v>0</v>
      </c>
      <c r="O2539" s="477"/>
      <c r="P2539" s="479">
        <v>0</v>
      </c>
    </row>
    <row r="2540" spans="1:16" ht="56.25" x14ac:dyDescent="0.2">
      <c r="A2540" s="446" t="s">
        <v>5323</v>
      </c>
      <c r="B2540" s="447" t="s">
        <v>3136</v>
      </c>
      <c r="C2540" s="447" t="s">
        <v>111</v>
      </c>
      <c r="D2540" s="474" t="s">
        <v>7088</v>
      </c>
      <c r="E2540" s="475">
        <v>9000</v>
      </c>
      <c r="F2540" s="476" t="s">
        <v>7089</v>
      </c>
      <c r="G2540" s="450" t="s">
        <v>7090</v>
      </c>
      <c r="H2540" s="429" t="s">
        <v>5391</v>
      </c>
      <c r="I2540" s="429" t="s">
        <v>4858</v>
      </c>
      <c r="J2540" s="450" t="s">
        <v>5392</v>
      </c>
      <c r="K2540" s="477">
        <v>5</v>
      </c>
      <c r="L2540" s="477">
        <v>11</v>
      </c>
      <c r="M2540" s="478">
        <v>90092.599272930558</v>
      </c>
      <c r="N2540" s="477">
        <v>0</v>
      </c>
      <c r="O2540" s="477"/>
      <c r="P2540" s="479">
        <v>0</v>
      </c>
    </row>
    <row r="2541" spans="1:16" ht="45" x14ac:dyDescent="0.2">
      <c r="A2541" s="446" t="s">
        <v>5323</v>
      </c>
      <c r="B2541" s="447" t="s">
        <v>3136</v>
      </c>
      <c r="C2541" s="447" t="s">
        <v>111</v>
      </c>
      <c r="D2541" s="474" t="s">
        <v>7091</v>
      </c>
      <c r="E2541" s="475">
        <v>8000</v>
      </c>
      <c r="F2541" s="476" t="s">
        <v>7092</v>
      </c>
      <c r="G2541" s="450" t="s">
        <v>7093</v>
      </c>
      <c r="H2541" s="429" t="s">
        <v>3134</v>
      </c>
      <c r="I2541" s="429" t="s">
        <v>4858</v>
      </c>
      <c r="J2541" s="450" t="s">
        <v>5396</v>
      </c>
      <c r="K2541" s="477">
        <v>5</v>
      </c>
      <c r="L2541" s="477">
        <v>12</v>
      </c>
      <c r="M2541" s="478">
        <v>96142.67</v>
      </c>
      <c r="N2541" s="477">
        <v>3</v>
      </c>
      <c r="O2541" s="477">
        <v>6</v>
      </c>
      <c r="P2541" s="479">
        <v>47936.51</v>
      </c>
    </row>
    <row r="2542" spans="1:16" ht="33.75" x14ac:dyDescent="0.2">
      <c r="A2542" s="446" t="s">
        <v>5323</v>
      </c>
      <c r="B2542" s="447" t="s">
        <v>3136</v>
      </c>
      <c r="C2542" s="447" t="s">
        <v>111</v>
      </c>
      <c r="D2542" s="474" t="s">
        <v>7094</v>
      </c>
      <c r="E2542" s="475">
        <v>8000</v>
      </c>
      <c r="F2542" s="476" t="s">
        <v>7095</v>
      </c>
      <c r="G2542" s="450" t="s">
        <v>7096</v>
      </c>
      <c r="H2542" s="429" t="s">
        <v>6102</v>
      </c>
      <c r="I2542" s="429" t="s">
        <v>3191</v>
      </c>
      <c r="J2542" s="450" t="s">
        <v>6102</v>
      </c>
      <c r="K2542" s="477">
        <v>2</v>
      </c>
      <c r="L2542" s="477">
        <v>5</v>
      </c>
      <c r="M2542" s="478">
        <v>29628.027248022765</v>
      </c>
      <c r="N2542" s="477">
        <v>0</v>
      </c>
      <c r="O2542" s="477"/>
      <c r="P2542" s="479">
        <v>0</v>
      </c>
    </row>
    <row r="2543" spans="1:16" ht="33.75" x14ac:dyDescent="0.2">
      <c r="A2543" s="446" t="s">
        <v>5323</v>
      </c>
      <c r="B2543" s="447" t="s">
        <v>3136</v>
      </c>
      <c r="C2543" s="447" t="s">
        <v>111</v>
      </c>
      <c r="D2543" s="474" t="s">
        <v>6224</v>
      </c>
      <c r="E2543" s="475">
        <v>10000</v>
      </c>
      <c r="F2543" s="476" t="s">
        <v>7097</v>
      </c>
      <c r="G2543" s="450" t="s">
        <v>7098</v>
      </c>
      <c r="H2543" s="429" t="s">
        <v>6541</v>
      </c>
      <c r="I2543" s="429" t="s">
        <v>4858</v>
      </c>
      <c r="J2543" s="450" t="s">
        <v>5885</v>
      </c>
      <c r="K2543" s="477">
        <v>5</v>
      </c>
      <c r="L2543" s="477">
        <v>12</v>
      </c>
      <c r="M2543" s="478">
        <v>115076</v>
      </c>
      <c r="N2543" s="477">
        <v>3</v>
      </c>
      <c r="O2543" s="477">
        <v>6</v>
      </c>
      <c r="P2543" s="479">
        <v>59900</v>
      </c>
    </row>
    <row r="2544" spans="1:16" ht="33.75" x14ac:dyDescent="0.2">
      <c r="A2544" s="446" t="s">
        <v>5323</v>
      </c>
      <c r="B2544" s="447" t="s">
        <v>3136</v>
      </c>
      <c r="C2544" s="447" t="s">
        <v>111</v>
      </c>
      <c r="D2544" s="474" t="s">
        <v>7099</v>
      </c>
      <c r="E2544" s="475">
        <v>12000</v>
      </c>
      <c r="F2544" s="476" t="s">
        <v>7100</v>
      </c>
      <c r="G2544" s="450" t="s">
        <v>7101</v>
      </c>
      <c r="H2544" s="429" t="s">
        <v>6541</v>
      </c>
      <c r="I2544" s="429" t="s">
        <v>4858</v>
      </c>
      <c r="J2544" s="450" t="s">
        <v>5885</v>
      </c>
      <c r="K2544" s="477">
        <v>3</v>
      </c>
      <c r="L2544" s="477">
        <v>4</v>
      </c>
      <c r="M2544" s="478">
        <v>34755.335281683438</v>
      </c>
      <c r="N2544" s="477">
        <v>0</v>
      </c>
      <c r="O2544" s="477"/>
      <c r="P2544" s="479">
        <v>0</v>
      </c>
    </row>
    <row r="2545" spans="1:16" ht="45" x14ac:dyDescent="0.2">
      <c r="A2545" s="446" t="s">
        <v>5323</v>
      </c>
      <c r="B2545" s="447" t="s">
        <v>3136</v>
      </c>
      <c r="C2545" s="447" t="s">
        <v>111</v>
      </c>
      <c r="D2545" s="474" t="s">
        <v>7102</v>
      </c>
      <c r="E2545" s="475">
        <v>12000</v>
      </c>
      <c r="F2545" s="476" t="s">
        <v>7103</v>
      </c>
      <c r="G2545" s="450" t="s">
        <v>7104</v>
      </c>
      <c r="H2545" s="429" t="s">
        <v>2622</v>
      </c>
      <c r="I2545" s="429" t="s">
        <v>4858</v>
      </c>
      <c r="J2545" s="450" t="s">
        <v>5419</v>
      </c>
      <c r="K2545" s="477">
        <v>3</v>
      </c>
      <c r="L2545" s="477">
        <v>5</v>
      </c>
      <c r="M2545" s="478">
        <v>50266.79525522262</v>
      </c>
      <c r="N2545" s="477">
        <v>0</v>
      </c>
      <c r="O2545" s="477"/>
      <c r="P2545" s="479">
        <v>0</v>
      </c>
    </row>
    <row r="2546" spans="1:16" ht="45" x14ac:dyDescent="0.2">
      <c r="A2546" s="446" t="s">
        <v>5323</v>
      </c>
      <c r="B2546" s="447" t="s">
        <v>3136</v>
      </c>
      <c r="C2546" s="447" t="s">
        <v>111</v>
      </c>
      <c r="D2546" s="474" t="s">
        <v>7105</v>
      </c>
      <c r="E2546" s="475">
        <v>9000</v>
      </c>
      <c r="F2546" s="476" t="s">
        <v>7106</v>
      </c>
      <c r="G2546" s="450" t="s">
        <v>7107</v>
      </c>
      <c r="H2546" s="429" t="s">
        <v>7108</v>
      </c>
      <c r="I2546" s="429" t="s">
        <v>4858</v>
      </c>
      <c r="J2546" s="450" t="s">
        <v>7109</v>
      </c>
      <c r="K2546" s="477">
        <v>5</v>
      </c>
      <c r="L2546" s="477">
        <v>10</v>
      </c>
      <c r="M2546" s="478">
        <v>71816.200446499512</v>
      </c>
      <c r="N2546" s="477">
        <v>0</v>
      </c>
      <c r="O2546" s="477"/>
      <c r="P2546" s="479">
        <v>0</v>
      </c>
    </row>
    <row r="2547" spans="1:16" ht="78.75" x14ac:dyDescent="0.2">
      <c r="A2547" s="446" t="s">
        <v>5323</v>
      </c>
      <c r="B2547" s="447" t="s">
        <v>3136</v>
      </c>
      <c r="C2547" s="447" t="s">
        <v>111</v>
      </c>
      <c r="D2547" s="474" t="s">
        <v>5920</v>
      </c>
      <c r="E2547" s="475">
        <v>10000</v>
      </c>
      <c r="F2547" s="476" t="s">
        <v>7110</v>
      </c>
      <c r="G2547" s="450" t="s">
        <v>7111</v>
      </c>
      <c r="H2547" s="429" t="s">
        <v>5899</v>
      </c>
      <c r="I2547" s="429" t="s">
        <v>3191</v>
      </c>
      <c r="J2547" s="450" t="s">
        <v>5899</v>
      </c>
      <c r="K2547" s="477">
        <v>5</v>
      </c>
      <c r="L2547" s="477">
        <v>11</v>
      </c>
      <c r="M2547" s="478">
        <v>95738.294219936186</v>
      </c>
      <c r="N2547" s="477">
        <v>0</v>
      </c>
      <c r="O2547" s="477"/>
      <c r="P2547" s="479">
        <v>0</v>
      </c>
    </row>
    <row r="2548" spans="1:16" ht="33.75" x14ac:dyDescent="0.2">
      <c r="A2548" s="446" t="s">
        <v>5323</v>
      </c>
      <c r="B2548" s="447" t="s">
        <v>3136</v>
      </c>
      <c r="C2548" s="447" t="s">
        <v>111</v>
      </c>
      <c r="D2548" s="474" t="s">
        <v>7112</v>
      </c>
      <c r="E2548" s="475">
        <v>10000</v>
      </c>
      <c r="F2548" s="476" t="s">
        <v>7113</v>
      </c>
      <c r="G2548" s="450" t="s">
        <v>7114</v>
      </c>
      <c r="H2548" s="429" t="s">
        <v>7115</v>
      </c>
      <c r="I2548" s="429" t="s">
        <v>3191</v>
      </c>
      <c r="J2548" s="450" t="s">
        <v>7115</v>
      </c>
      <c r="K2548" s="477">
        <v>5</v>
      </c>
      <c r="L2548" s="477">
        <v>11</v>
      </c>
      <c r="M2548" s="478">
        <v>94901.231672735084</v>
      </c>
      <c r="N2548" s="477">
        <v>0</v>
      </c>
      <c r="O2548" s="477"/>
      <c r="P2548" s="479">
        <v>0</v>
      </c>
    </row>
    <row r="2549" spans="1:16" ht="33.75" x14ac:dyDescent="0.2">
      <c r="A2549" s="446" t="s">
        <v>5323</v>
      </c>
      <c r="B2549" s="447" t="s">
        <v>3136</v>
      </c>
      <c r="C2549" s="447" t="s">
        <v>111</v>
      </c>
      <c r="D2549" s="474" t="s">
        <v>7116</v>
      </c>
      <c r="E2549" s="475">
        <v>15600</v>
      </c>
      <c r="F2549" s="476" t="s">
        <v>7117</v>
      </c>
      <c r="G2549" s="450" t="s">
        <v>7118</v>
      </c>
      <c r="H2549" s="429" t="s">
        <v>3405</v>
      </c>
      <c r="I2549" s="429" t="s">
        <v>3191</v>
      </c>
      <c r="J2549" s="450" t="s">
        <v>5472</v>
      </c>
      <c r="K2549" s="477">
        <v>2</v>
      </c>
      <c r="L2549" s="477">
        <v>4</v>
      </c>
      <c r="M2549" s="478">
        <v>42735.292733217793</v>
      </c>
      <c r="N2549" s="477">
        <v>0</v>
      </c>
      <c r="O2549" s="477"/>
      <c r="P2549" s="479">
        <v>0</v>
      </c>
    </row>
    <row r="2550" spans="1:16" ht="22.5" x14ac:dyDescent="0.2">
      <c r="A2550" s="446" t="s">
        <v>5323</v>
      </c>
      <c r="B2550" s="447" t="s">
        <v>3136</v>
      </c>
      <c r="C2550" s="447" t="s">
        <v>111</v>
      </c>
      <c r="D2550" s="474" t="s">
        <v>6219</v>
      </c>
      <c r="E2550" s="475">
        <v>9000</v>
      </c>
      <c r="F2550" s="476" t="s">
        <v>7119</v>
      </c>
      <c r="G2550" s="450" t="s">
        <v>7120</v>
      </c>
      <c r="H2550" s="429" t="s">
        <v>5674</v>
      </c>
      <c r="I2550" s="429" t="s">
        <v>3191</v>
      </c>
      <c r="J2550" s="450" t="s">
        <v>5926</v>
      </c>
      <c r="K2550" s="477">
        <v>5</v>
      </c>
      <c r="L2550" s="477">
        <v>10</v>
      </c>
      <c r="M2550" s="478">
        <v>78701.727567531896</v>
      </c>
      <c r="N2550" s="477">
        <v>0</v>
      </c>
      <c r="O2550" s="477"/>
      <c r="P2550" s="479">
        <v>0</v>
      </c>
    </row>
    <row r="2551" spans="1:16" ht="56.25" x14ac:dyDescent="0.2">
      <c r="A2551" s="446" t="s">
        <v>5323</v>
      </c>
      <c r="B2551" s="447" t="s">
        <v>3136</v>
      </c>
      <c r="C2551" s="447" t="s">
        <v>111</v>
      </c>
      <c r="D2551" s="474" t="s">
        <v>7121</v>
      </c>
      <c r="E2551" s="475">
        <v>10000</v>
      </c>
      <c r="F2551" s="476" t="s">
        <v>7122</v>
      </c>
      <c r="G2551" s="450" t="s">
        <v>7123</v>
      </c>
      <c r="H2551" s="429" t="s">
        <v>7124</v>
      </c>
      <c r="I2551" s="429" t="s">
        <v>3191</v>
      </c>
      <c r="J2551" s="450" t="s">
        <v>7124</v>
      </c>
      <c r="K2551" s="477">
        <v>5</v>
      </c>
      <c r="L2551" s="477">
        <v>12</v>
      </c>
      <c r="M2551" s="478">
        <v>118706.95</v>
      </c>
      <c r="N2551" s="477">
        <v>3</v>
      </c>
      <c r="O2551" s="477">
        <v>6</v>
      </c>
      <c r="P2551" s="479">
        <v>59478.729999999996</v>
      </c>
    </row>
    <row r="2552" spans="1:16" ht="45" x14ac:dyDescent="0.2">
      <c r="A2552" s="446" t="s">
        <v>5323</v>
      </c>
      <c r="B2552" s="447" t="s">
        <v>3136</v>
      </c>
      <c r="C2552" s="447" t="s">
        <v>111</v>
      </c>
      <c r="D2552" s="474" t="s">
        <v>7125</v>
      </c>
      <c r="E2552" s="475">
        <v>15000</v>
      </c>
      <c r="F2552" s="476" t="s">
        <v>7126</v>
      </c>
      <c r="G2552" s="450" t="s">
        <v>7127</v>
      </c>
      <c r="H2552" s="429" t="s">
        <v>3405</v>
      </c>
      <c r="I2552" s="429" t="s">
        <v>4858</v>
      </c>
      <c r="J2552" s="450" t="s">
        <v>7128</v>
      </c>
      <c r="K2552" s="477">
        <v>2</v>
      </c>
      <c r="L2552" s="477">
        <v>10</v>
      </c>
      <c r="M2552" s="478">
        <v>86908.74662439838</v>
      </c>
      <c r="N2552" s="477">
        <v>3</v>
      </c>
      <c r="O2552" s="477">
        <v>6</v>
      </c>
      <c r="P2552" s="479">
        <v>43418.76</v>
      </c>
    </row>
    <row r="2553" spans="1:16" ht="45" x14ac:dyDescent="0.2">
      <c r="A2553" s="446" t="s">
        <v>5323</v>
      </c>
      <c r="B2553" s="447" t="s">
        <v>3136</v>
      </c>
      <c r="C2553" s="447" t="s">
        <v>111</v>
      </c>
      <c r="D2553" s="474" t="s">
        <v>7129</v>
      </c>
      <c r="E2553" s="475">
        <v>10500</v>
      </c>
      <c r="F2553" s="476" t="s">
        <v>7130</v>
      </c>
      <c r="G2553" s="450" t="s">
        <v>7131</v>
      </c>
      <c r="H2553" s="429" t="s">
        <v>6541</v>
      </c>
      <c r="I2553" s="429" t="s">
        <v>4858</v>
      </c>
      <c r="J2553" s="450" t="s">
        <v>5885</v>
      </c>
      <c r="K2553" s="477">
        <v>3</v>
      </c>
      <c r="L2553" s="477">
        <v>4</v>
      </c>
      <c r="M2553" s="478">
        <v>30615.047128494942</v>
      </c>
      <c r="N2553" s="477">
        <v>0</v>
      </c>
      <c r="O2553" s="477"/>
      <c r="P2553" s="479">
        <v>0</v>
      </c>
    </row>
    <row r="2554" spans="1:16" ht="67.5" x14ac:dyDescent="0.2">
      <c r="A2554" s="446" t="s">
        <v>5323</v>
      </c>
      <c r="B2554" s="447" t="s">
        <v>3136</v>
      </c>
      <c r="C2554" s="447" t="s">
        <v>111</v>
      </c>
      <c r="D2554" s="474" t="s">
        <v>7132</v>
      </c>
      <c r="E2554" s="475">
        <v>12000</v>
      </c>
      <c r="F2554" s="476" t="s">
        <v>7133</v>
      </c>
      <c r="G2554" s="450" t="s">
        <v>7134</v>
      </c>
      <c r="H2554" s="429" t="s">
        <v>5534</v>
      </c>
      <c r="I2554" s="429" t="s">
        <v>3191</v>
      </c>
      <c r="J2554" s="450" t="s">
        <v>5519</v>
      </c>
      <c r="K2554" s="477">
        <v>5</v>
      </c>
      <c r="L2554" s="477">
        <v>12</v>
      </c>
      <c r="M2554" s="478">
        <v>145117.43000000002</v>
      </c>
      <c r="N2554" s="477">
        <v>0</v>
      </c>
      <c r="O2554" s="477"/>
      <c r="P2554" s="479">
        <v>0</v>
      </c>
    </row>
    <row r="2555" spans="1:16" ht="45" x14ac:dyDescent="0.2">
      <c r="A2555" s="446" t="s">
        <v>5323</v>
      </c>
      <c r="B2555" s="447" t="s">
        <v>3136</v>
      </c>
      <c r="C2555" s="447" t="s">
        <v>111</v>
      </c>
      <c r="D2555" s="474" t="s">
        <v>5552</v>
      </c>
      <c r="E2555" s="475">
        <v>8000</v>
      </c>
      <c r="F2555" s="476" t="s">
        <v>7135</v>
      </c>
      <c r="G2555" s="450" t="s">
        <v>7136</v>
      </c>
      <c r="H2555" s="429" t="s">
        <v>7137</v>
      </c>
      <c r="I2555" s="429" t="s">
        <v>4858</v>
      </c>
      <c r="J2555" s="450" t="s">
        <v>7138</v>
      </c>
      <c r="K2555" s="477">
        <v>5</v>
      </c>
      <c r="L2555" s="477">
        <v>9</v>
      </c>
      <c r="M2555" s="478">
        <v>60045.353950372191</v>
      </c>
      <c r="N2555" s="477">
        <v>0</v>
      </c>
      <c r="O2555" s="477"/>
      <c r="P2555" s="479">
        <v>0</v>
      </c>
    </row>
    <row r="2556" spans="1:16" ht="45" x14ac:dyDescent="0.2">
      <c r="A2556" s="446" t="s">
        <v>5323</v>
      </c>
      <c r="B2556" s="447" t="s">
        <v>3136</v>
      </c>
      <c r="C2556" s="447" t="s">
        <v>111</v>
      </c>
      <c r="D2556" s="474" t="s">
        <v>7139</v>
      </c>
      <c r="E2556" s="475">
        <v>6000</v>
      </c>
      <c r="F2556" s="476" t="s">
        <v>7140</v>
      </c>
      <c r="G2556" s="450" t="s">
        <v>7141</v>
      </c>
      <c r="H2556" s="429" t="s">
        <v>2042</v>
      </c>
      <c r="I2556" s="429" t="s">
        <v>3191</v>
      </c>
      <c r="J2556" s="450" t="s">
        <v>6143</v>
      </c>
      <c r="K2556" s="477">
        <v>5</v>
      </c>
      <c r="L2556" s="477">
        <v>12</v>
      </c>
      <c r="M2556" s="478">
        <v>79227.58</v>
      </c>
      <c r="N2556" s="477">
        <v>0</v>
      </c>
      <c r="O2556" s="477"/>
      <c r="P2556" s="479">
        <v>0</v>
      </c>
    </row>
    <row r="2557" spans="1:16" ht="56.25" x14ac:dyDescent="0.2">
      <c r="A2557" s="446" t="s">
        <v>5323</v>
      </c>
      <c r="B2557" s="447" t="s">
        <v>3136</v>
      </c>
      <c r="C2557" s="447" t="s">
        <v>111</v>
      </c>
      <c r="D2557" s="474" t="s">
        <v>7083</v>
      </c>
      <c r="E2557" s="475">
        <v>8000</v>
      </c>
      <c r="F2557" s="476" t="s">
        <v>7142</v>
      </c>
      <c r="G2557" s="450" t="s">
        <v>7143</v>
      </c>
      <c r="H2557" s="429" t="s">
        <v>7086</v>
      </c>
      <c r="I2557" s="429" t="s">
        <v>4858</v>
      </c>
      <c r="J2557" s="450" t="s">
        <v>7087</v>
      </c>
      <c r="K2557" s="477">
        <v>5</v>
      </c>
      <c r="L2557" s="477">
        <v>10</v>
      </c>
      <c r="M2557" s="478">
        <v>64053.115604147155</v>
      </c>
      <c r="N2557" s="477">
        <v>0</v>
      </c>
      <c r="O2557" s="477"/>
      <c r="P2557" s="479">
        <v>0</v>
      </c>
    </row>
    <row r="2558" spans="1:16" ht="56.25" x14ac:dyDescent="0.2">
      <c r="A2558" s="446" t="s">
        <v>5323</v>
      </c>
      <c r="B2558" s="447" t="s">
        <v>3136</v>
      </c>
      <c r="C2558" s="447" t="s">
        <v>111</v>
      </c>
      <c r="D2558" s="474" t="s">
        <v>6604</v>
      </c>
      <c r="E2558" s="475">
        <v>10000</v>
      </c>
      <c r="F2558" s="476" t="s">
        <v>7144</v>
      </c>
      <c r="G2558" s="450" t="s">
        <v>7145</v>
      </c>
      <c r="H2558" s="429" t="s">
        <v>7146</v>
      </c>
      <c r="I2558" s="429" t="s">
        <v>3191</v>
      </c>
      <c r="J2558" s="450" t="s">
        <v>7146</v>
      </c>
      <c r="K2558" s="477">
        <v>5</v>
      </c>
      <c r="L2558" s="477">
        <v>9</v>
      </c>
      <c r="M2558" s="478">
        <v>75549.285194674172</v>
      </c>
      <c r="N2558" s="477">
        <v>0</v>
      </c>
      <c r="O2558" s="477"/>
      <c r="P2558" s="479">
        <v>0</v>
      </c>
    </row>
    <row r="2559" spans="1:16" ht="33.75" x14ac:dyDescent="0.2">
      <c r="A2559" s="446" t="s">
        <v>5323</v>
      </c>
      <c r="B2559" s="447" t="s">
        <v>3136</v>
      </c>
      <c r="C2559" s="447" t="s">
        <v>111</v>
      </c>
      <c r="D2559" s="474" t="s">
        <v>7147</v>
      </c>
      <c r="E2559" s="475">
        <v>10000</v>
      </c>
      <c r="F2559" s="476" t="s">
        <v>7148</v>
      </c>
      <c r="G2559" s="450" t="s">
        <v>7149</v>
      </c>
      <c r="H2559" s="429" t="s">
        <v>3134</v>
      </c>
      <c r="I2559" s="429" t="s">
        <v>4858</v>
      </c>
      <c r="J2559" s="450" t="s">
        <v>5396</v>
      </c>
      <c r="K2559" s="477">
        <v>5</v>
      </c>
      <c r="L2559" s="477">
        <v>12</v>
      </c>
      <c r="M2559" s="478">
        <v>120600</v>
      </c>
      <c r="N2559" s="477">
        <v>3</v>
      </c>
      <c r="O2559" s="477">
        <v>5</v>
      </c>
      <c r="P2559" s="479">
        <v>28253.371606741406</v>
      </c>
    </row>
    <row r="2560" spans="1:16" ht="33.75" x14ac:dyDescent="0.2">
      <c r="A2560" s="446" t="s">
        <v>5323</v>
      </c>
      <c r="B2560" s="447" t="s">
        <v>3136</v>
      </c>
      <c r="C2560" s="447" t="s">
        <v>111</v>
      </c>
      <c r="D2560" s="474" t="s">
        <v>7150</v>
      </c>
      <c r="E2560" s="475">
        <v>8000</v>
      </c>
      <c r="F2560" s="476" t="s">
        <v>7151</v>
      </c>
      <c r="G2560" s="450" t="s">
        <v>7152</v>
      </c>
      <c r="H2560" s="429" t="s">
        <v>5746</v>
      </c>
      <c r="I2560" s="429" t="s">
        <v>4858</v>
      </c>
      <c r="J2560" s="450" t="s">
        <v>5476</v>
      </c>
      <c r="K2560" s="477">
        <v>5</v>
      </c>
      <c r="L2560" s="477">
        <v>10</v>
      </c>
      <c r="M2560" s="478">
        <v>69433.488048161322</v>
      </c>
      <c r="N2560" s="477">
        <v>0</v>
      </c>
      <c r="O2560" s="477"/>
      <c r="P2560" s="479">
        <v>0</v>
      </c>
    </row>
    <row r="2561" spans="1:16" ht="45" x14ac:dyDescent="0.2">
      <c r="A2561" s="446" t="s">
        <v>5323</v>
      </c>
      <c r="B2561" s="447" t="s">
        <v>3136</v>
      </c>
      <c r="C2561" s="447" t="s">
        <v>111</v>
      </c>
      <c r="D2561" s="474" t="s">
        <v>7153</v>
      </c>
      <c r="E2561" s="475">
        <v>8000</v>
      </c>
      <c r="F2561" s="476" t="s">
        <v>7154</v>
      </c>
      <c r="G2561" s="450" t="s">
        <v>7155</v>
      </c>
      <c r="H2561" s="429" t="s">
        <v>6520</v>
      </c>
      <c r="I2561" s="429" t="s">
        <v>4858</v>
      </c>
      <c r="J2561" s="450" t="s">
        <v>6521</v>
      </c>
      <c r="K2561" s="477">
        <v>5</v>
      </c>
      <c r="L2561" s="477">
        <v>12</v>
      </c>
      <c r="M2561" s="478">
        <v>69446.899999999994</v>
      </c>
      <c r="N2561" s="477">
        <v>0</v>
      </c>
      <c r="O2561" s="477"/>
      <c r="P2561" s="479">
        <v>0</v>
      </c>
    </row>
    <row r="2562" spans="1:16" ht="56.25" x14ac:dyDescent="0.2">
      <c r="A2562" s="446" t="s">
        <v>5323</v>
      </c>
      <c r="B2562" s="447" t="s">
        <v>3136</v>
      </c>
      <c r="C2562" s="447" t="s">
        <v>111</v>
      </c>
      <c r="D2562" s="474" t="s">
        <v>7156</v>
      </c>
      <c r="E2562" s="475">
        <v>13000</v>
      </c>
      <c r="F2562" s="476" t="s">
        <v>7157</v>
      </c>
      <c r="G2562" s="450" t="s">
        <v>7158</v>
      </c>
      <c r="H2562" s="429" t="s">
        <v>7159</v>
      </c>
      <c r="I2562" s="429" t="s">
        <v>4858</v>
      </c>
      <c r="J2562" s="450" t="s">
        <v>7160</v>
      </c>
      <c r="K2562" s="477">
        <v>3</v>
      </c>
      <c r="L2562" s="477">
        <v>5</v>
      </c>
      <c r="M2562" s="478">
        <v>41385.83322006715</v>
      </c>
      <c r="N2562" s="477">
        <v>0</v>
      </c>
      <c r="O2562" s="477"/>
      <c r="P2562" s="479">
        <v>0</v>
      </c>
    </row>
    <row r="2563" spans="1:16" ht="45" x14ac:dyDescent="0.2">
      <c r="A2563" s="446" t="s">
        <v>5323</v>
      </c>
      <c r="B2563" s="447" t="s">
        <v>3136</v>
      </c>
      <c r="C2563" s="447" t="s">
        <v>111</v>
      </c>
      <c r="D2563" s="474" t="s">
        <v>7161</v>
      </c>
      <c r="E2563" s="475">
        <v>9000</v>
      </c>
      <c r="F2563" s="476" t="s">
        <v>7162</v>
      </c>
      <c r="G2563" s="450" t="s">
        <v>7163</v>
      </c>
      <c r="H2563" s="429" t="s">
        <v>7164</v>
      </c>
      <c r="I2563" s="429" t="s">
        <v>4858</v>
      </c>
      <c r="J2563" s="450" t="s">
        <v>7165</v>
      </c>
      <c r="K2563" s="477">
        <v>5</v>
      </c>
      <c r="L2563" s="477">
        <v>12</v>
      </c>
      <c r="M2563" s="478">
        <v>111802.48999999999</v>
      </c>
      <c r="N2563" s="477">
        <v>0</v>
      </c>
      <c r="O2563" s="477"/>
      <c r="P2563" s="479">
        <v>0</v>
      </c>
    </row>
    <row r="2564" spans="1:16" ht="56.25" x14ac:dyDescent="0.2">
      <c r="A2564" s="446" t="s">
        <v>5323</v>
      </c>
      <c r="B2564" s="447" t="s">
        <v>3136</v>
      </c>
      <c r="C2564" s="447" t="s">
        <v>111</v>
      </c>
      <c r="D2564" s="474" t="s">
        <v>7166</v>
      </c>
      <c r="E2564" s="475">
        <v>10000</v>
      </c>
      <c r="F2564" s="476" t="s">
        <v>7167</v>
      </c>
      <c r="G2564" s="450" t="s">
        <v>7168</v>
      </c>
      <c r="H2564" s="429" t="s">
        <v>857</v>
      </c>
      <c r="I2564" s="429" t="s">
        <v>3191</v>
      </c>
      <c r="J2564" s="450" t="s">
        <v>5926</v>
      </c>
      <c r="K2564" s="477">
        <v>5</v>
      </c>
      <c r="L2564" s="477">
        <v>12</v>
      </c>
      <c r="M2564" s="478">
        <v>107208.48999999999</v>
      </c>
      <c r="N2564" s="477">
        <v>3</v>
      </c>
      <c r="O2564" s="477">
        <v>6</v>
      </c>
      <c r="P2564" s="479">
        <v>59982.75</v>
      </c>
    </row>
    <row r="2565" spans="1:16" ht="33.75" x14ac:dyDescent="0.2">
      <c r="A2565" s="446" t="s">
        <v>5323</v>
      </c>
      <c r="B2565" s="447" t="s">
        <v>3136</v>
      </c>
      <c r="C2565" s="447" t="s">
        <v>111</v>
      </c>
      <c r="D2565" s="474" t="s">
        <v>6124</v>
      </c>
      <c r="E2565" s="475">
        <v>8000</v>
      </c>
      <c r="F2565" s="476" t="s">
        <v>7169</v>
      </c>
      <c r="G2565" s="450" t="s">
        <v>7170</v>
      </c>
      <c r="H2565" s="429" t="s">
        <v>7171</v>
      </c>
      <c r="I2565" s="429" t="s">
        <v>4858</v>
      </c>
      <c r="J2565" s="450" t="s">
        <v>7172</v>
      </c>
      <c r="K2565" s="477">
        <v>4</v>
      </c>
      <c r="L2565" s="477">
        <v>8</v>
      </c>
      <c r="M2565" s="478">
        <v>54792.909047611647</v>
      </c>
      <c r="N2565" s="477">
        <v>3</v>
      </c>
      <c r="O2565" s="477">
        <v>6</v>
      </c>
      <c r="P2565" s="479">
        <v>48000</v>
      </c>
    </row>
    <row r="2566" spans="1:16" ht="45" x14ac:dyDescent="0.2">
      <c r="A2566" s="446" t="s">
        <v>5323</v>
      </c>
      <c r="B2566" s="447" t="s">
        <v>3136</v>
      </c>
      <c r="C2566" s="447" t="s">
        <v>111</v>
      </c>
      <c r="D2566" s="474" t="s">
        <v>6517</v>
      </c>
      <c r="E2566" s="475">
        <v>5000</v>
      </c>
      <c r="F2566" s="476" t="s">
        <v>7173</v>
      </c>
      <c r="G2566" s="450" t="s">
        <v>7174</v>
      </c>
      <c r="H2566" s="429" t="s">
        <v>6537</v>
      </c>
      <c r="I2566" s="429" t="s">
        <v>4858</v>
      </c>
      <c r="J2566" s="450" t="s">
        <v>6538</v>
      </c>
      <c r="K2566" s="477">
        <v>5</v>
      </c>
      <c r="L2566" s="477">
        <v>10</v>
      </c>
      <c r="M2566" s="478">
        <v>44369.200851348214</v>
      </c>
      <c r="N2566" s="477">
        <v>0</v>
      </c>
      <c r="O2566" s="477"/>
      <c r="P2566" s="479">
        <v>0</v>
      </c>
    </row>
    <row r="2567" spans="1:16" ht="45" x14ac:dyDescent="0.2">
      <c r="A2567" s="446" t="s">
        <v>5323</v>
      </c>
      <c r="B2567" s="447" t="s">
        <v>3136</v>
      </c>
      <c r="C2567" s="447" t="s">
        <v>111</v>
      </c>
      <c r="D2567" s="474" t="s">
        <v>5444</v>
      </c>
      <c r="E2567" s="475">
        <v>10000</v>
      </c>
      <c r="F2567" s="476" t="s">
        <v>7175</v>
      </c>
      <c r="G2567" s="450" t="s">
        <v>7176</v>
      </c>
      <c r="H2567" s="429" t="s">
        <v>5679</v>
      </c>
      <c r="I2567" s="429" t="s">
        <v>4858</v>
      </c>
      <c r="J2567" s="450" t="s">
        <v>5680</v>
      </c>
      <c r="K2567" s="477">
        <v>4</v>
      </c>
      <c r="L2567" s="477">
        <v>9</v>
      </c>
      <c r="M2567" s="478">
        <v>77303.748611110001</v>
      </c>
      <c r="N2567" s="477">
        <v>3</v>
      </c>
      <c r="O2567" s="477">
        <v>6</v>
      </c>
      <c r="P2567" s="479">
        <v>60000</v>
      </c>
    </row>
    <row r="2568" spans="1:16" ht="56.25" x14ac:dyDescent="0.2">
      <c r="A2568" s="446" t="s">
        <v>5323</v>
      </c>
      <c r="B2568" s="447" t="s">
        <v>3136</v>
      </c>
      <c r="C2568" s="447" t="s">
        <v>111</v>
      </c>
      <c r="D2568" s="474" t="s">
        <v>5874</v>
      </c>
      <c r="E2568" s="475">
        <v>8000</v>
      </c>
      <c r="F2568" s="476" t="s">
        <v>7177</v>
      </c>
      <c r="G2568" s="450" t="s">
        <v>7178</v>
      </c>
      <c r="H2568" s="429" t="s">
        <v>6019</v>
      </c>
      <c r="I2568" s="429" t="s">
        <v>3191</v>
      </c>
      <c r="J2568" s="450" t="s">
        <v>6019</v>
      </c>
      <c r="K2568" s="477">
        <v>2</v>
      </c>
      <c r="L2568" s="477">
        <v>5</v>
      </c>
      <c r="M2568" s="478">
        <v>29251.782047181823</v>
      </c>
      <c r="N2568" s="477">
        <v>0</v>
      </c>
      <c r="O2568" s="477"/>
      <c r="P2568" s="479">
        <v>0</v>
      </c>
    </row>
    <row r="2569" spans="1:16" ht="45" x14ac:dyDescent="0.2">
      <c r="A2569" s="446" t="s">
        <v>5323</v>
      </c>
      <c r="B2569" s="447" t="s">
        <v>3136</v>
      </c>
      <c r="C2569" s="447" t="s">
        <v>111</v>
      </c>
      <c r="D2569" s="474" t="s">
        <v>7179</v>
      </c>
      <c r="E2569" s="475">
        <v>7000</v>
      </c>
      <c r="F2569" s="476" t="s">
        <v>7180</v>
      </c>
      <c r="G2569" s="450" t="s">
        <v>7181</v>
      </c>
      <c r="H2569" s="429" t="s">
        <v>6204</v>
      </c>
      <c r="I2569" s="429" t="s">
        <v>4858</v>
      </c>
      <c r="J2569" s="450" t="s">
        <v>7182</v>
      </c>
      <c r="K2569" s="477">
        <v>5</v>
      </c>
      <c r="L2569" s="477">
        <v>10</v>
      </c>
      <c r="M2569" s="478">
        <v>60661.753442724541</v>
      </c>
      <c r="N2569" s="477">
        <v>0</v>
      </c>
      <c r="O2569" s="477"/>
      <c r="P2569" s="479">
        <v>0</v>
      </c>
    </row>
    <row r="2570" spans="1:16" ht="45" x14ac:dyDescent="0.2">
      <c r="A2570" s="446" t="s">
        <v>5323</v>
      </c>
      <c r="B2570" s="447" t="s">
        <v>3136</v>
      </c>
      <c r="C2570" s="447" t="s">
        <v>111</v>
      </c>
      <c r="D2570" s="474" t="s">
        <v>7183</v>
      </c>
      <c r="E2570" s="475">
        <v>10000</v>
      </c>
      <c r="F2570" s="476" t="s">
        <v>7184</v>
      </c>
      <c r="G2570" s="450" t="s">
        <v>7185</v>
      </c>
      <c r="H2570" s="429" t="s">
        <v>5519</v>
      </c>
      <c r="I2570" s="429" t="s">
        <v>3191</v>
      </c>
      <c r="J2570" s="450" t="s">
        <v>5519</v>
      </c>
      <c r="K2570" s="477">
        <v>5</v>
      </c>
      <c r="L2570" s="477">
        <v>12</v>
      </c>
      <c r="M2570" s="478">
        <v>120000</v>
      </c>
      <c r="N2570" s="477">
        <v>3</v>
      </c>
      <c r="O2570" s="477">
        <v>6</v>
      </c>
      <c r="P2570" s="479">
        <v>59900</v>
      </c>
    </row>
    <row r="2571" spans="1:16" ht="33.75" x14ac:dyDescent="0.2">
      <c r="A2571" s="446" t="s">
        <v>5323</v>
      </c>
      <c r="B2571" s="447" t="s">
        <v>3136</v>
      </c>
      <c r="C2571" s="447" t="s">
        <v>111</v>
      </c>
      <c r="D2571" s="474" t="s">
        <v>5841</v>
      </c>
      <c r="E2571" s="475">
        <v>5000</v>
      </c>
      <c r="F2571" s="476" t="s">
        <v>7186</v>
      </c>
      <c r="G2571" s="450" t="s">
        <v>7187</v>
      </c>
      <c r="H2571" s="429" t="s">
        <v>6841</v>
      </c>
      <c r="I2571" s="429" t="s">
        <v>3191</v>
      </c>
      <c r="J2571" s="450" t="s">
        <v>6841</v>
      </c>
      <c r="K2571" s="477">
        <v>5</v>
      </c>
      <c r="L2571" s="477">
        <v>10</v>
      </c>
      <c r="M2571" s="478">
        <v>41074.973206978066</v>
      </c>
      <c r="N2571" s="477">
        <v>0</v>
      </c>
      <c r="O2571" s="477"/>
      <c r="P2571" s="479">
        <v>0</v>
      </c>
    </row>
    <row r="2572" spans="1:16" ht="67.5" x14ac:dyDescent="0.2">
      <c r="A2572" s="446" t="s">
        <v>5323</v>
      </c>
      <c r="B2572" s="447" t="s">
        <v>3136</v>
      </c>
      <c r="C2572" s="447" t="s">
        <v>111</v>
      </c>
      <c r="D2572" s="474" t="s">
        <v>7188</v>
      </c>
      <c r="E2572" s="475">
        <v>14000</v>
      </c>
      <c r="F2572" s="476" t="s">
        <v>7189</v>
      </c>
      <c r="G2572" s="450" t="s">
        <v>7190</v>
      </c>
      <c r="H2572" s="429" t="s">
        <v>5534</v>
      </c>
      <c r="I2572" s="429" t="s">
        <v>3191</v>
      </c>
      <c r="J2572" s="450" t="s">
        <v>5519</v>
      </c>
      <c r="K2572" s="477">
        <v>1</v>
      </c>
      <c r="L2572" s="477">
        <v>3</v>
      </c>
      <c r="M2572" s="478">
        <v>48447.989892961567</v>
      </c>
      <c r="N2572" s="477">
        <v>0</v>
      </c>
      <c r="O2572" s="477"/>
      <c r="P2572" s="479">
        <v>0</v>
      </c>
    </row>
    <row r="2573" spans="1:16" ht="33.75" x14ac:dyDescent="0.2">
      <c r="A2573" s="446" t="s">
        <v>5323</v>
      </c>
      <c r="B2573" s="447" t="s">
        <v>3136</v>
      </c>
      <c r="C2573" s="447" t="s">
        <v>111</v>
      </c>
      <c r="D2573" s="474" t="s">
        <v>7191</v>
      </c>
      <c r="E2573" s="475">
        <v>4500</v>
      </c>
      <c r="F2573" s="476" t="s">
        <v>7192</v>
      </c>
      <c r="G2573" s="450" t="s">
        <v>7193</v>
      </c>
      <c r="H2573" s="429" t="s">
        <v>5790</v>
      </c>
      <c r="I2573" s="429" t="s">
        <v>6431</v>
      </c>
      <c r="J2573" s="450" t="s">
        <v>7194</v>
      </c>
      <c r="K2573" s="477">
        <v>3</v>
      </c>
      <c r="L2573" s="477">
        <v>4</v>
      </c>
      <c r="M2573" s="478">
        <v>15397.598810929689</v>
      </c>
      <c r="N2573" s="477">
        <v>0</v>
      </c>
      <c r="O2573" s="477"/>
      <c r="P2573" s="479">
        <v>0</v>
      </c>
    </row>
    <row r="2574" spans="1:16" ht="33.75" x14ac:dyDescent="0.2">
      <c r="A2574" s="446" t="s">
        <v>5323</v>
      </c>
      <c r="B2574" s="447" t="s">
        <v>3136</v>
      </c>
      <c r="C2574" s="447" t="s">
        <v>111</v>
      </c>
      <c r="D2574" s="474" t="s">
        <v>7195</v>
      </c>
      <c r="E2574" s="475">
        <v>7000</v>
      </c>
      <c r="F2574" s="476" t="s">
        <v>7196</v>
      </c>
      <c r="G2574" s="450" t="s">
        <v>7197</v>
      </c>
      <c r="H2574" s="429" t="s">
        <v>6248</v>
      </c>
      <c r="I2574" s="429" t="s">
        <v>4858</v>
      </c>
      <c r="J2574" s="450" t="s">
        <v>6218</v>
      </c>
      <c r="K2574" s="477">
        <v>3</v>
      </c>
      <c r="L2574" s="477">
        <v>5</v>
      </c>
      <c r="M2574" s="478">
        <v>37257.185908043357</v>
      </c>
      <c r="N2574" s="477">
        <v>0</v>
      </c>
      <c r="O2574" s="477"/>
      <c r="P2574" s="479">
        <v>0</v>
      </c>
    </row>
    <row r="2575" spans="1:16" ht="67.5" x14ac:dyDescent="0.2">
      <c r="A2575" s="446" t="s">
        <v>5323</v>
      </c>
      <c r="B2575" s="447" t="s">
        <v>3136</v>
      </c>
      <c r="C2575" s="447" t="s">
        <v>111</v>
      </c>
      <c r="D2575" s="474" t="s">
        <v>7198</v>
      </c>
      <c r="E2575" s="475">
        <v>10000</v>
      </c>
      <c r="F2575" s="476" t="s">
        <v>7199</v>
      </c>
      <c r="G2575" s="450" t="s">
        <v>7200</v>
      </c>
      <c r="H2575" s="429" t="s">
        <v>6541</v>
      </c>
      <c r="I2575" s="429" t="s">
        <v>4858</v>
      </c>
      <c r="J2575" s="450" t="s">
        <v>5885</v>
      </c>
      <c r="K2575" s="477">
        <v>5</v>
      </c>
      <c r="L2575" s="477">
        <v>9</v>
      </c>
      <c r="M2575" s="478">
        <v>74597.257387157879</v>
      </c>
      <c r="N2575" s="477">
        <v>0</v>
      </c>
      <c r="O2575" s="477"/>
      <c r="P2575" s="479">
        <v>0</v>
      </c>
    </row>
    <row r="2576" spans="1:16" ht="22.5" x14ac:dyDescent="0.2">
      <c r="A2576" s="446" t="s">
        <v>5323</v>
      </c>
      <c r="B2576" s="447" t="s">
        <v>3136</v>
      </c>
      <c r="C2576" s="447" t="s">
        <v>111</v>
      </c>
      <c r="D2576" s="474" t="s">
        <v>5974</v>
      </c>
      <c r="E2576" s="475">
        <v>7000</v>
      </c>
      <c r="F2576" s="476" t="s">
        <v>7201</v>
      </c>
      <c r="G2576" s="450" t="s">
        <v>7202</v>
      </c>
      <c r="H2576" s="429" t="s">
        <v>6248</v>
      </c>
      <c r="I2576" s="429" t="s">
        <v>4858</v>
      </c>
      <c r="J2576" s="450" t="s">
        <v>5476</v>
      </c>
      <c r="K2576" s="477">
        <v>5</v>
      </c>
      <c r="L2576" s="477">
        <v>10</v>
      </c>
      <c r="M2576" s="478">
        <v>57838.314798796615</v>
      </c>
      <c r="N2576" s="477">
        <v>0</v>
      </c>
      <c r="O2576" s="477"/>
      <c r="P2576" s="479">
        <v>0</v>
      </c>
    </row>
    <row r="2577" spans="1:16" ht="45" x14ac:dyDescent="0.2">
      <c r="A2577" s="446" t="s">
        <v>5323</v>
      </c>
      <c r="B2577" s="447" t="s">
        <v>3136</v>
      </c>
      <c r="C2577" s="447" t="s">
        <v>111</v>
      </c>
      <c r="D2577" s="474" t="s">
        <v>7203</v>
      </c>
      <c r="E2577" s="475">
        <v>12000</v>
      </c>
      <c r="F2577" s="476" t="s">
        <v>7204</v>
      </c>
      <c r="G2577" s="450" t="s">
        <v>7205</v>
      </c>
      <c r="H2577" s="429" t="s">
        <v>5884</v>
      </c>
      <c r="I2577" s="429" t="s">
        <v>4858</v>
      </c>
      <c r="J2577" s="450" t="s">
        <v>7206</v>
      </c>
      <c r="K2577" s="477">
        <v>5</v>
      </c>
      <c r="L2577" s="477">
        <v>12</v>
      </c>
      <c r="M2577" s="478">
        <v>132600.24</v>
      </c>
      <c r="N2577" s="477">
        <v>3</v>
      </c>
      <c r="O2577" s="477">
        <v>6</v>
      </c>
      <c r="P2577" s="479">
        <v>71836.320000000007</v>
      </c>
    </row>
    <row r="2578" spans="1:16" ht="33.75" x14ac:dyDescent="0.2">
      <c r="A2578" s="446" t="s">
        <v>5323</v>
      </c>
      <c r="B2578" s="447" t="s">
        <v>3136</v>
      </c>
      <c r="C2578" s="447" t="s">
        <v>111</v>
      </c>
      <c r="D2578" s="474" t="s">
        <v>6219</v>
      </c>
      <c r="E2578" s="475">
        <v>9000</v>
      </c>
      <c r="F2578" s="476" t="s">
        <v>7207</v>
      </c>
      <c r="G2578" s="450" t="s">
        <v>7208</v>
      </c>
      <c r="H2578" s="429" t="s">
        <v>7209</v>
      </c>
      <c r="I2578" s="429" t="s">
        <v>4858</v>
      </c>
      <c r="J2578" s="450" t="s">
        <v>7210</v>
      </c>
      <c r="K2578" s="477">
        <v>5</v>
      </c>
      <c r="L2578" s="477">
        <v>10</v>
      </c>
      <c r="M2578" s="478">
        <v>79304.860500050534</v>
      </c>
      <c r="N2578" s="477">
        <v>0</v>
      </c>
      <c r="O2578" s="477"/>
      <c r="P2578" s="479">
        <v>0</v>
      </c>
    </row>
    <row r="2579" spans="1:16" ht="33.75" x14ac:dyDescent="0.2">
      <c r="A2579" s="446" t="s">
        <v>5323</v>
      </c>
      <c r="B2579" s="447" t="s">
        <v>3136</v>
      </c>
      <c r="C2579" s="447" t="s">
        <v>111</v>
      </c>
      <c r="D2579" s="474" t="s">
        <v>7211</v>
      </c>
      <c r="E2579" s="475">
        <v>12000</v>
      </c>
      <c r="F2579" s="476" t="s">
        <v>7212</v>
      </c>
      <c r="G2579" s="450" t="s">
        <v>7213</v>
      </c>
      <c r="H2579" s="429" t="s">
        <v>1078</v>
      </c>
      <c r="I2579" s="429" t="s">
        <v>4858</v>
      </c>
      <c r="J2579" s="450" t="s">
        <v>5648</v>
      </c>
      <c r="K2579" s="477">
        <v>5</v>
      </c>
      <c r="L2579" s="477">
        <v>12</v>
      </c>
      <c r="M2579" s="478">
        <v>144600</v>
      </c>
      <c r="N2579" s="477">
        <v>3</v>
      </c>
      <c r="O2579" s="477">
        <v>6</v>
      </c>
      <c r="P2579" s="479">
        <v>72000</v>
      </c>
    </row>
    <row r="2580" spans="1:16" ht="33.75" x14ac:dyDescent="0.2">
      <c r="A2580" s="446" t="s">
        <v>5323</v>
      </c>
      <c r="B2580" s="447" t="s">
        <v>3136</v>
      </c>
      <c r="C2580" s="447" t="s">
        <v>111</v>
      </c>
      <c r="D2580" s="474" t="s">
        <v>6249</v>
      </c>
      <c r="E2580" s="475">
        <v>7000</v>
      </c>
      <c r="F2580" s="476" t="s">
        <v>7214</v>
      </c>
      <c r="G2580" s="450" t="s">
        <v>7215</v>
      </c>
      <c r="H2580" s="429" t="s">
        <v>6482</v>
      </c>
      <c r="I2580" s="429" t="s">
        <v>4858</v>
      </c>
      <c r="J2580" s="450" t="s">
        <v>5419</v>
      </c>
      <c r="K2580" s="477">
        <v>5</v>
      </c>
      <c r="L2580" s="477">
        <v>9</v>
      </c>
      <c r="M2580" s="478">
        <v>54183.994816082915</v>
      </c>
      <c r="N2580" s="477">
        <v>0</v>
      </c>
      <c r="O2580" s="477"/>
      <c r="P2580" s="479">
        <v>0</v>
      </c>
    </row>
    <row r="2581" spans="1:16" ht="45" x14ac:dyDescent="0.2">
      <c r="A2581" s="446" t="s">
        <v>5323</v>
      </c>
      <c r="B2581" s="447" t="s">
        <v>3136</v>
      </c>
      <c r="C2581" s="447" t="s">
        <v>111</v>
      </c>
      <c r="D2581" s="474" t="s">
        <v>5724</v>
      </c>
      <c r="E2581" s="475">
        <v>12000</v>
      </c>
      <c r="F2581" s="476" t="s">
        <v>7216</v>
      </c>
      <c r="G2581" s="450" t="s">
        <v>7217</v>
      </c>
      <c r="H2581" s="429" t="s">
        <v>5510</v>
      </c>
      <c r="I2581" s="429" t="s">
        <v>4858</v>
      </c>
      <c r="J2581" s="450" t="s">
        <v>7218</v>
      </c>
      <c r="K2581" s="477">
        <v>5</v>
      </c>
      <c r="L2581" s="477">
        <v>12</v>
      </c>
      <c r="M2581" s="478">
        <v>144600</v>
      </c>
      <c r="N2581" s="477">
        <v>1</v>
      </c>
      <c r="O2581" s="477">
        <v>2</v>
      </c>
      <c r="P2581" s="479">
        <v>17005.430705588264</v>
      </c>
    </row>
    <row r="2582" spans="1:16" ht="45" x14ac:dyDescent="0.2">
      <c r="A2582" s="446" t="s">
        <v>5323</v>
      </c>
      <c r="B2582" s="447" t="s">
        <v>3136</v>
      </c>
      <c r="C2582" s="447" t="s">
        <v>111</v>
      </c>
      <c r="D2582" s="474" t="s">
        <v>5359</v>
      </c>
      <c r="E2582" s="475">
        <v>8000</v>
      </c>
      <c r="F2582" s="476" t="s">
        <v>7219</v>
      </c>
      <c r="G2582" s="450" t="s">
        <v>7220</v>
      </c>
      <c r="H2582" s="429" t="s">
        <v>6844</v>
      </c>
      <c r="I2582" s="429" t="s">
        <v>4858</v>
      </c>
      <c r="J2582" s="450" t="s">
        <v>6845</v>
      </c>
      <c r="K2582" s="477">
        <v>5</v>
      </c>
      <c r="L2582" s="477">
        <v>10</v>
      </c>
      <c r="M2582" s="478">
        <v>65019.10546611491</v>
      </c>
      <c r="N2582" s="477">
        <v>0</v>
      </c>
      <c r="O2582" s="477"/>
      <c r="P2582" s="479">
        <v>0</v>
      </c>
    </row>
    <row r="2583" spans="1:16" ht="45" x14ac:dyDescent="0.2">
      <c r="A2583" s="446" t="s">
        <v>5323</v>
      </c>
      <c r="B2583" s="447" t="s">
        <v>3136</v>
      </c>
      <c r="C2583" s="447" t="s">
        <v>111</v>
      </c>
      <c r="D2583" s="474" t="s">
        <v>7221</v>
      </c>
      <c r="E2583" s="475">
        <v>8000</v>
      </c>
      <c r="F2583" s="476" t="s">
        <v>7222</v>
      </c>
      <c r="G2583" s="450" t="s">
        <v>7223</v>
      </c>
      <c r="H2583" s="429" t="s">
        <v>7224</v>
      </c>
      <c r="I2583" s="429" t="s">
        <v>3191</v>
      </c>
      <c r="J2583" s="450" t="s">
        <v>7225</v>
      </c>
      <c r="K2583" s="477">
        <v>5</v>
      </c>
      <c r="L2583" s="477">
        <v>12</v>
      </c>
      <c r="M2583" s="478">
        <v>91486.81</v>
      </c>
      <c r="N2583" s="477">
        <v>0</v>
      </c>
      <c r="O2583" s="477"/>
      <c r="P2583" s="479">
        <v>0</v>
      </c>
    </row>
    <row r="2584" spans="1:16" ht="45" x14ac:dyDescent="0.2">
      <c r="A2584" s="446" t="s">
        <v>5323</v>
      </c>
      <c r="B2584" s="447" t="s">
        <v>3136</v>
      </c>
      <c r="C2584" s="447" t="s">
        <v>111</v>
      </c>
      <c r="D2584" s="474" t="s">
        <v>7226</v>
      </c>
      <c r="E2584" s="475">
        <v>7500</v>
      </c>
      <c r="F2584" s="476" t="s">
        <v>7227</v>
      </c>
      <c r="G2584" s="450" t="s">
        <v>7228</v>
      </c>
      <c r="H2584" s="429" t="s">
        <v>5371</v>
      </c>
      <c r="I2584" s="429" t="s">
        <v>6431</v>
      </c>
      <c r="J2584" s="450" t="s">
        <v>7229</v>
      </c>
      <c r="K2584" s="477">
        <v>3</v>
      </c>
      <c r="L2584" s="477">
        <v>6</v>
      </c>
      <c r="M2584" s="478">
        <v>46293.79094497006</v>
      </c>
      <c r="N2584" s="477">
        <v>0</v>
      </c>
      <c r="O2584" s="477"/>
      <c r="P2584" s="479">
        <v>0</v>
      </c>
    </row>
    <row r="2585" spans="1:16" ht="45" x14ac:dyDescent="0.2">
      <c r="A2585" s="446" t="s">
        <v>5323</v>
      </c>
      <c r="B2585" s="447" t="s">
        <v>3136</v>
      </c>
      <c r="C2585" s="447" t="s">
        <v>111</v>
      </c>
      <c r="D2585" s="474" t="s">
        <v>7230</v>
      </c>
      <c r="E2585" s="475">
        <v>7000</v>
      </c>
      <c r="F2585" s="476" t="s">
        <v>7231</v>
      </c>
      <c r="G2585" s="450" t="s">
        <v>7232</v>
      </c>
      <c r="H2585" s="429" t="s">
        <v>5428</v>
      </c>
      <c r="I2585" s="429" t="s">
        <v>4858</v>
      </c>
      <c r="J2585" s="450" t="s">
        <v>5396</v>
      </c>
      <c r="K2585" s="477">
        <v>5</v>
      </c>
      <c r="L2585" s="477">
        <v>12</v>
      </c>
      <c r="M2585" s="478">
        <v>83914.11</v>
      </c>
      <c r="N2585" s="477">
        <v>1</v>
      </c>
      <c r="O2585" s="477">
        <v>1</v>
      </c>
      <c r="P2585" s="479">
        <v>2654.6789178934855</v>
      </c>
    </row>
    <row r="2586" spans="1:16" ht="56.25" x14ac:dyDescent="0.2">
      <c r="A2586" s="446" t="s">
        <v>5323</v>
      </c>
      <c r="B2586" s="447" t="s">
        <v>3136</v>
      </c>
      <c r="C2586" s="447" t="s">
        <v>111</v>
      </c>
      <c r="D2586" s="474" t="s">
        <v>7018</v>
      </c>
      <c r="E2586" s="475">
        <v>8000</v>
      </c>
      <c r="F2586" s="476" t="s">
        <v>7233</v>
      </c>
      <c r="G2586" s="450" t="s">
        <v>7234</v>
      </c>
      <c r="H2586" s="429" t="s">
        <v>3252</v>
      </c>
      <c r="I2586" s="429" t="s">
        <v>4858</v>
      </c>
      <c r="J2586" s="450" t="s">
        <v>6034</v>
      </c>
      <c r="K2586" s="477">
        <v>5</v>
      </c>
      <c r="L2586" s="477">
        <v>11</v>
      </c>
      <c r="M2586" s="478">
        <v>75188.740784829075</v>
      </c>
      <c r="N2586" s="477">
        <v>0</v>
      </c>
      <c r="O2586" s="477"/>
      <c r="P2586" s="479">
        <v>0</v>
      </c>
    </row>
    <row r="2587" spans="1:16" ht="33.75" x14ac:dyDescent="0.2">
      <c r="A2587" s="446" t="s">
        <v>5323</v>
      </c>
      <c r="B2587" s="447" t="s">
        <v>3136</v>
      </c>
      <c r="C2587" s="447" t="s">
        <v>111</v>
      </c>
      <c r="D2587" s="474" t="s">
        <v>7235</v>
      </c>
      <c r="E2587" s="475">
        <v>10000</v>
      </c>
      <c r="F2587" s="476" t="s">
        <v>7236</v>
      </c>
      <c r="G2587" s="450" t="s">
        <v>7237</v>
      </c>
      <c r="H2587" s="429" t="s">
        <v>3252</v>
      </c>
      <c r="I2587" s="429" t="s">
        <v>4858</v>
      </c>
      <c r="J2587" s="450" t="s">
        <v>6384</v>
      </c>
      <c r="K2587" s="477">
        <v>5</v>
      </c>
      <c r="L2587" s="477">
        <v>12</v>
      </c>
      <c r="M2587" s="478">
        <v>125661.83</v>
      </c>
      <c r="N2587" s="477">
        <v>0</v>
      </c>
      <c r="O2587" s="477"/>
      <c r="P2587" s="479">
        <v>0</v>
      </c>
    </row>
    <row r="2588" spans="1:16" ht="33.75" x14ac:dyDescent="0.2">
      <c r="A2588" s="446" t="s">
        <v>5323</v>
      </c>
      <c r="B2588" s="447" t="s">
        <v>3136</v>
      </c>
      <c r="C2588" s="447" t="s">
        <v>111</v>
      </c>
      <c r="D2588" s="474" t="s">
        <v>7238</v>
      </c>
      <c r="E2588" s="475">
        <v>10000</v>
      </c>
      <c r="F2588" s="476" t="s">
        <v>7239</v>
      </c>
      <c r="G2588" s="450" t="s">
        <v>7240</v>
      </c>
      <c r="H2588" s="429" t="s">
        <v>6102</v>
      </c>
      <c r="I2588" s="429" t="s">
        <v>3191</v>
      </c>
      <c r="J2588" s="450" t="s">
        <v>6102</v>
      </c>
      <c r="K2588" s="477">
        <v>3</v>
      </c>
      <c r="L2588" s="477">
        <v>4</v>
      </c>
      <c r="M2588" s="478">
        <v>29134.139132588272</v>
      </c>
      <c r="N2588" s="477">
        <v>0</v>
      </c>
      <c r="O2588" s="477"/>
      <c r="P2588" s="479">
        <v>0</v>
      </c>
    </row>
    <row r="2589" spans="1:16" ht="56.25" x14ac:dyDescent="0.2">
      <c r="A2589" s="446" t="s">
        <v>5323</v>
      </c>
      <c r="B2589" s="447" t="s">
        <v>3136</v>
      </c>
      <c r="C2589" s="447" t="s">
        <v>111</v>
      </c>
      <c r="D2589" s="474" t="s">
        <v>7241</v>
      </c>
      <c r="E2589" s="475">
        <v>8000</v>
      </c>
      <c r="F2589" s="476" t="s">
        <v>7242</v>
      </c>
      <c r="G2589" s="450" t="s">
        <v>7243</v>
      </c>
      <c r="H2589" s="429" t="s">
        <v>7244</v>
      </c>
      <c r="I2589" s="429" t="s">
        <v>3191</v>
      </c>
      <c r="J2589" s="450" t="s">
        <v>7245</v>
      </c>
      <c r="K2589" s="477">
        <v>5</v>
      </c>
      <c r="L2589" s="477">
        <v>12</v>
      </c>
      <c r="M2589" s="478">
        <v>96715.49</v>
      </c>
      <c r="N2589" s="477">
        <v>0</v>
      </c>
      <c r="O2589" s="477"/>
      <c r="P2589" s="479">
        <v>0</v>
      </c>
    </row>
    <row r="2590" spans="1:16" ht="45" x14ac:dyDescent="0.2">
      <c r="A2590" s="446" t="s">
        <v>5323</v>
      </c>
      <c r="B2590" s="447" t="s">
        <v>3136</v>
      </c>
      <c r="C2590" s="447" t="s">
        <v>111</v>
      </c>
      <c r="D2590" s="474" t="s">
        <v>5620</v>
      </c>
      <c r="E2590" s="475">
        <v>5000</v>
      </c>
      <c r="F2590" s="476" t="s">
        <v>7246</v>
      </c>
      <c r="G2590" s="450" t="s">
        <v>7247</v>
      </c>
      <c r="H2590" s="429" t="s">
        <v>7248</v>
      </c>
      <c r="I2590" s="429" t="s">
        <v>4858</v>
      </c>
      <c r="J2590" s="450" t="s">
        <v>7249</v>
      </c>
      <c r="K2590" s="477">
        <v>5</v>
      </c>
      <c r="L2590" s="477">
        <v>12</v>
      </c>
      <c r="M2590" s="478">
        <v>60433.33</v>
      </c>
      <c r="N2590" s="477">
        <v>3</v>
      </c>
      <c r="O2590" s="477">
        <v>6</v>
      </c>
      <c r="P2590" s="479">
        <v>30000</v>
      </c>
    </row>
    <row r="2591" spans="1:16" ht="33.75" x14ac:dyDescent="0.2">
      <c r="A2591" s="446" t="s">
        <v>5323</v>
      </c>
      <c r="B2591" s="447" t="s">
        <v>3136</v>
      </c>
      <c r="C2591" s="447" t="s">
        <v>111</v>
      </c>
      <c r="D2591" s="474" t="s">
        <v>6249</v>
      </c>
      <c r="E2591" s="475">
        <v>7000</v>
      </c>
      <c r="F2591" s="476" t="s">
        <v>7250</v>
      </c>
      <c r="G2591" s="450" t="s">
        <v>7251</v>
      </c>
      <c r="H2591" s="429" t="s">
        <v>5497</v>
      </c>
      <c r="I2591" s="429" t="s">
        <v>4858</v>
      </c>
      <c r="J2591" s="450" t="s">
        <v>5498</v>
      </c>
      <c r="K2591" s="477">
        <v>5</v>
      </c>
      <c r="L2591" s="477">
        <v>10</v>
      </c>
      <c r="M2591" s="478">
        <v>58724.540121790407</v>
      </c>
      <c r="N2591" s="477">
        <v>0</v>
      </c>
      <c r="O2591" s="477"/>
      <c r="P2591" s="479">
        <v>0</v>
      </c>
    </row>
    <row r="2592" spans="1:16" ht="45" x14ac:dyDescent="0.2">
      <c r="A2592" s="446" t="s">
        <v>5323</v>
      </c>
      <c r="B2592" s="447" t="s">
        <v>3136</v>
      </c>
      <c r="C2592" s="447" t="s">
        <v>111</v>
      </c>
      <c r="D2592" s="474" t="s">
        <v>7252</v>
      </c>
      <c r="E2592" s="475">
        <v>5000</v>
      </c>
      <c r="F2592" s="476" t="s">
        <v>7253</v>
      </c>
      <c r="G2592" s="450" t="s">
        <v>7254</v>
      </c>
      <c r="H2592" s="429" t="s">
        <v>6520</v>
      </c>
      <c r="I2592" s="429" t="s">
        <v>4858</v>
      </c>
      <c r="J2592" s="450" t="s">
        <v>6521</v>
      </c>
      <c r="K2592" s="477">
        <v>5</v>
      </c>
      <c r="L2592" s="477">
        <v>10</v>
      </c>
      <c r="M2592" s="478">
        <v>43608.529694224962</v>
      </c>
      <c r="N2592" s="477">
        <v>0</v>
      </c>
      <c r="O2592" s="477"/>
      <c r="P2592" s="479">
        <v>0</v>
      </c>
    </row>
    <row r="2593" spans="1:16" ht="56.25" x14ac:dyDescent="0.2">
      <c r="A2593" s="446" t="s">
        <v>5323</v>
      </c>
      <c r="B2593" s="447" t="s">
        <v>3136</v>
      </c>
      <c r="C2593" s="447" t="s">
        <v>111</v>
      </c>
      <c r="D2593" s="474" t="s">
        <v>7255</v>
      </c>
      <c r="E2593" s="475">
        <v>10000</v>
      </c>
      <c r="F2593" s="476" t="s">
        <v>7256</v>
      </c>
      <c r="G2593" s="450" t="s">
        <v>7257</v>
      </c>
      <c r="H2593" s="429" t="s">
        <v>6795</v>
      </c>
      <c r="I2593" s="429" t="s">
        <v>4858</v>
      </c>
      <c r="J2593" s="450" t="s">
        <v>6835</v>
      </c>
      <c r="K2593" s="477">
        <v>5</v>
      </c>
      <c r="L2593" s="477">
        <v>11</v>
      </c>
      <c r="M2593" s="478">
        <v>96422.643536443371</v>
      </c>
      <c r="N2593" s="477">
        <v>0</v>
      </c>
      <c r="O2593" s="477"/>
      <c r="P2593" s="479">
        <v>0</v>
      </c>
    </row>
    <row r="2594" spans="1:16" ht="33.75" x14ac:dyDescent="0.2">
      <c r="A2594" s="446" t="s">
        <v>5323</v>
      </c>
      <c r="B2594" s="447" t="s">
        <v>3136</v>
      </c>
      <c r="C2594" s="447" t="s">
        <v>111</v>
      </c>
      <c r="D2594" s="474" t="s">
        <v>5397</v>
      </c>
      <c r="E2594" s="475">
        <v>7000</v>
      </c>
      <c r="F2594" s="476" t="s">
        <v>7258</v>
      </c>
      <c r="G2594" s="450" t="s">
        <v>7259</v>
      </c>
      <c r="H2594" s="429" t="s">
        <v>2622</v>
      </c>
      <c r="I2594" s="429" t="s">
        <v>4858</v>
      </c>
      <c r="J2594" s="450" t="s">
        <v>5419</v>
      </c>
      <c r="K2594" s="477">
        <v>5</v>
      </c>
      <c r="L2594" s="477">
        <v>10</v>
      </c>
      <c r="M2594" s="478">
        <v>60891.614413893134</v>
      </c>
      <c r="N2594" s="477">
        <v>0</v>
      </c>
      <c r="O2594" s="477"/>
      <c r="P2594" s="479">
        <v>0</v>
      </c>
    </row>
    <row r="2595" spans="1:16" ht="33.75" x14ac:dyDescent="0.2">
      <c r="A2595" s="446" t="s">
        <v>5323</v>
      </c>
      <c r="B2595" s="447" t="s">
        <v>3136</v>
      </c>
      <c r="C2595" s="447" t="s">
        <v>111</v>
      </c>
      <c r="D2595" s="474" t="s">
        <v>7260</v>
      </c>
      <c r="E2595" s="475">
        <v>15600</v>
      </c>
      <c r="F2595" s="476" t="s">
        <v>7261</v>
      </c>
      <c r="G2595" s="450" t="s">
        <v>7262</v>
      </c>
      <c r="H2595" s="429" t="s">
        <v>7263</v>
      </c>
      <c r="I2595" s="429" t="s">
        <v>3191</v>
      </c>
      <c r="J2595" s="450" t="s">
        <v>7263</v>
      </c>
      <c r="K2595" s="477">
        <v>1</v>
      </c>
      <c r="L2595" s="477">
        <v>7</v>
      </c>
      <c r="M2595" s="478">
        <v>98360.326316244478</v>
      </c>
      <c r="N2595" s="477">
        <v>0</v>
      </c>
      <c r="O2595" s="477"/>
      <c r="P2595" s="479">
        <v>0</v>
      </c>
    </row>
    <row r="2596" spans="1:16" ht="33.75" x14ac:dyDescent="0.2">
      <c r="A2596" s="446" t="s">
        <v>5323</v>
      </c>
      <c r="B2596" s="447" t="s">
        <v>3136</v>
      </c>
      <c r="C2596" s="447" t="s">
        <v>111</v>
      </c>
      <c r="D2596" s="474" t="s">
        <v>6249</v>
      </c>
      <c r="E2596" s="475">
        <v>7000</v>
      </c>
      <c r="F2596" s="476" t="s">
        <v>2257</v>
      </c>
      <c r="G2596" s="450" t="s">
        <v>7264</v>
      </c>
      <c r="H2596" s="429" t="s">
        <v>6365</v>
      </c>
      <c r="I2596" s="429" t="s">
        <v>4858</v>
      </c>
      <c r="J2596" s="450" t="s">
        <v>7265</v>
      </c>
      <c r="K2596" s="477">
        <v>5</v>
      </c>
      <c r="L2596" s="477">
        <v>10</v>
      </c>
      <c r="M2596" s="478">
        <v>58225.879174541551</v>
      </c>
      <c r="N2596" s="477">
        <v>0</v>
      </c>
      <c r="O2596" s="477"/>
      <c r="P2596" s="479">
        <v>0</v>
      </c>
    </row>
    <row r="2597" spans="1:16" ht="56.25" x14ac:dyDescent="0.2">
      <c r="A2597" s="446" t="s">
        <v>5323</v>
      </c>
      <c r="B2597" s="447" t="s">
        <v>3136</v>
      </c>
      <c r="C2597" s="447" t="s">
        <v>111</v>
      </c>
      <c r="D2597" s="474" t="s">
        <v>5459</v>
      </c>
      <c r="E2597" s="475">
        <v>8000</v>
      </c>
      <c r="F2597" s="476" t="s">
        <v>7266</v>
      </c>
      <c r="G2597" s="450" t="s">
        <v>7267</v>
      </c>
      <c r="H2597" s="429" t="s">
        <v>7268</v>
      </c>
      <c r="I2597" s="429" t="s">
        <v>4858</v>
      </c>
      <c r="J2597" s="450" t="s">
        <v>7269</v>
      </c>
      <c r="K2597" s="477">
        <v>5</v>
      </c>
      <c r="L2597" s="477">
        <v>12</v>
      </c>
      <c r="M2597" s="478">
        <v>96414.45</v>
      </c>
      <c r="N2597" s="477">
        <v>3</v>
      </c>
      <c r="O2597" s="477">
        <v>6</v>
      </c>
      <c r="P2597" s="479">
        <v>47594.06</v>
      </c>
    </row>
    <row r="2598" spans="1:16" ht="45" x14ac:dyDescent="0.2">
      <c r="A2598" s="446" t="s">
        <v>5323</v>
      </c>
      <c r="B2598" s="447" t="s">
        <v>3136</v>
      </c>
      <c r="C2598" s="447" t="s">
        <v>111</v>
      </c>
      <c r="D2598" s="474" t="s">
        <v>7270</v>
      </c>
      <c r="E2598" s="475">
        <v>10000</v>
      </c>
      <c r="F2598" s="476" t="s">
        <v>7271</v>
      </c>
      <c r="G2598" s="450" t="s">
        <v>7272</v>
      </c>
      <c r="H2598" s="429" t="s">
        <v>6393</v>
      </c>
      <c r="I2598" s="429" t="s">
        <v>4858</v>
      </c>
      <c r="J2598" s="450" t="s">
        <v>7273</v>
      </c>
      <c r="K2598" s="477">
        <v>5</v>
      </c>
      <c r="L2598" s="477">
        <v>12</v>
      </c>
      <c r="M2598" s="478">
        <v>120600</v>
      </c>
      <c r="N2598" s="477">
        <v>3</v>
      </c>
      <c r="O2598" s="477">
        <v>6</v>
      </c>
      <c r="P2598" s="479">
        <v>59950</v>
      </c>
    </row>
    <row r="2599" spans="1:16" ht="33.75" x14ac:dyDescent="0.2">
      <c r="A2599" s="446" t="s">
        <v>5323</v>
      </c>
      <c r="B2599" s="447" t="s">
        <v>3136</v>
      </c>
      <c r="C2599" s="447" t="s">
        <v>111</v>
      </c>
      <c r="D2599" s="474" t="s">
        <v>6224</v>
      </c>
      <c r="E2599" s="475">
        <v>10000</v>
      </c>
      <c r="F2599" s="476" t="s">
        <v>7274</v>
      </c>
      <c r="G2599" s="450" t="s">
        <v>7275</v>
      </c>
      <c r="H2599" s="429" t="s">
        <v>5746</v>
      </c>
      <c r="I2599" s="429" t="s">
        <v>4858</v>
      </c>
      <c r="J2599" s="450" t="s">
        <v>5476</v>
      </c>
      <c r="K2599" s="477">
        <v>5</v>
      </c>
      <c r="L2599" s="477">
        <v>12</v>
      </c>
      <c r="M2599" s="478">
        <v>120050.7</v>
      </c>
      <c r="N2599" s="477">
        <v>3</v>
      </c>
      <c r="O2599" s="477">
        <v>6</v>
      </c>
      <c r="P2599" s="479">
        <v>60000</v>
      </c>
    </row>
    <row r="2600" spans="1:16" ht="33.75" x14ac:dyDescent="0.2">
      <c r="A2600" s="446" t="s">
        <v>5323</v>
      </c>
      <c r="B2600" s="447" t="s">
        <v>3136</v>
      </c>
      <c r="C2600" s="447" t="s">
        <v>111</v>
      </c>
      <c r="D2600" s="474" t="s">
        <v>7276</v>
      </c>
      <c r="E2600" s="475">
        <v>10000</v>
      </c>
      <c r="F2600" s="476" t="s">
        <v>7277</v>
      </c>
      <c r="G2600" s="450" t="s">
        <v>7278</v>
      </c>
      <c r="H2600" s="429" t="s">
        <v>857</v>
      </c>
      <c r="I2600" s="429" t="s">
        <v>3191</v>
      </c>
      <c r="J2600" s="450" t="s">
        <v>7279</v>
      </c>
      <c r="K2600" s="477">
        <v>5</v>
      </c>
      <c r="L2600" s="477">
        <v>12</v>
      </c>
      <c r="M2600" s="478">
        <v>118103.47</v>
      </c>
      <c r="N2600" s="477">
        <v>3</v>
      </c>
      <c r="O2600" s="477">
        <v>6</v>
      </c>
      <c r="P2600" s="479">
        <v>59595.14</v>
      </c>
    </row>
    <row r="2601" spans="1:16" ht="33.75" x14ac:dyDescent="0.2">
      <c r="A2601" s="446" t="s">
        <v>5323</v>
      </c>
      <c r="B2601" s="447" t="s">
        <v>3136</v>
      </c>
      <c r="C2601" s="447" t="s">
        <v>111</v>
      </c>
      <c r="D2601" s="474" t="s">
        <v>7280</v>
      </c>
      <c r="E2601" s="475">
        <v>9000</v>
      </c>
      <c r="F2601" s="476" t="s">
        <v>7281</v>
      </c>
      <c r="G2601" s="450" t="s">
        <v>7282</v>
      </c>
      <c r="H2601" s="429" t="s">
        <v>6624</v>
      </c>
      <c r="I2601" s="429" t="s">
        <v>4858</v>
      </c>
      <c r="J2601" s="450" t="s">
        <v>6333</v>
      </c>
      <c r="K2601" s="477">
        <v>5</v>
      </c>
      <c r="L2601" s="477">
        <v>12</v>
      </c>
      <c r="M2601" s="478">
        <v>113050</v>
      </c>
      <c r="N2601" s="477">
        <v>0</v>
      </c>
      <c r="O2601" s="477"/>
      <c r="P2601" s="479">
        <v>0</v>
      </c>
    </row>
    <row r="2602" spans="1:16" ht="45" x14ac:dyDescent="0.2">
      <c r="A2602" s="446" t="s">
        <v>5323</v>
      </c>
      <c r="B2602" s="447" t="s">
        <v>3136</v>
      </c>
      <c r="C2602" s="447" t="s">
        <v>111</v>
      </c>
      <c r="D2602" s="474" t="s">
        <v>5324</v>
      </c>
      <c r="E2602" s="475">
        <v>8000</v>
      </c>
      <c r="F2602" s="476" t="s">
        <v>7283</v>
      </c>
      <c r="G2602" s="450" t="s">
        <v>7284</v>
      </c>
      <c r="H2602" s="429" t="s">
        <v>7285</v>
      </c>
      <c r="I2602" s="429" t="s">
        <v>4858</v>
      </c>
      <c r="J2602" s="450" t="s">
        <v>7286</v>
      </c>
      <c r="K2602" s="477">
        <v>5</v>
      </c>
      <c r="L2602" s="477">
        <v>10</v>
      </c>
      <c r="M2602" s="478">
        <v>70795.014392930025</v>
      </c>
      <c r="N2602" s="477">
        <v>0</v>
      </c>
      <c r="O2602" s="477"/>
      <c r="P2602" s="479">
        <v>0</v>
      </c>
    </row>
    <row r="2603" spans="1:16" ht="33.75" x14ac:dyDescent="0.2">
      <c r="A2603" s="446" t="s">
        <v>5323</v>
      </c>
      <c r="B2603" s="447" t="s">
        <v>3136</v>
      </c>
      <c r="C2603" s="447" t="s">
        <v>111</v>
      </c>
      <c r="D2603" s="474" t="s">
        <v>7287</v>
      </c>
      <c r="E2603" s="475">
        <v>6000</v>
      </c>
      <c r="F2603" s="476" t="s">
        <v>7288</v>
      </c>
      <c r="G2603" s="450" t="s">
        <v>7289</v>
      </c>
      <c r="H2603" s="429" t="s">
        <v>7290</v>
      </c>
      <c r="I2603" s="429" t="s">
        <v>3191</v>
      </c>
      <c r="J2603" s="450" t="s">
        <v>7291</v>
      </c>
      <c r="K2603" s="477">
        <v>5</v>
      </c>
      <c r="L2603" s="477">
        <v>12</v>
      </c>
      <c r="M2603" s="478">
        <v>74166.740000000005</v>
      </c>
      <c r="N2603" s="477">
        <v>0</v>
      </c>
      <c r="O2603" s="477"/>
      <c r="P2603" s="479">
        <v>0</v>
      </c>
    </row>
    <row r="2604" spans="1:16" ht="33.75" x14ac:dyDescent="0.2">
      <c r="A2604" s="446" t="s">
        <v>5323</v>
      </c>
      <c r="B2604" s="447" t="s">
        <v>3136</v>
      </c>
      <c r="C2604" s="447" t="s">
        <v>111</v>
      </c>
      <c r="D2604" s="474" t="s">
        <v>6287</v>
      </c>
      <c r="E2604" s="475">
        <v>6000</v>
      </c>
      <c r="F2604" s="476" t="s">
        <v>7292</v>
      </c>
      <c r="G2604" s="450" t="s">
        <v>7293</v>
      </c>
      <c r="H2604" s="429" t="s">
        <v>1452</v>
      </c>
      <c r="I2604" s="429" t="s">
        <v>4858</v>
      </c>
      <c r="J2604" s="450" t="s">
        <v>7294</v>
      </c>
      <c r="K2604" s="477">
        <v>5</v>
      </c>
      <c r="L2604" s="477">
        <v>12</v>
      </c>
      <c r="M2604" s="478">
        <v>72600</v>
      </c>
      <c r="N2604" s="477">
        <v>3</v>
      </c>
      <c r="O2604" s="477">
        <v>6</v>
      </c>
      <c r="P2604" s="479">
        <v>36000</v>
      </c>
    </row>
    <row r="2605" spans="1:16" ht="56.25" x14ac:dyDescent="0.2">
      <c r="A2605" s="446" t="s">
        <v>5323</v>
      </c>
      <c r="B2605" s="447" t="s">
        <v>3136</v>
      </c>
      <c r="C2605" s="447" t="s">
        <v>111</v>
      </c>
      <c r="D2605" s="474" t="s">
        <v>6030</v>
      </c>
      <c r="E2605" s="475">
        <v>8000</v>
      </c>
      <c r="F2605" s="476" t="s">
        <v>7295</v>
      </c>
      <c r="G2605" s="450" t="s">
        <v>7296</v>
      </c>
      <c r="H2605" s="429" t="s">
        <v>3252</v>
      </c>
      <c r="I2605" s="429" t="s">
        <v>4858</v>
      </c>
      <c r="J2605" s="450" t="s">
        <v>6034</v>
      </c>
      <c r="K2605" s="477">
        <v>5</v>
      </c>
      <c r="L2605" s="477">
        <v>10</v>
      </c>
      <c r="M2605" s="478">
        <v>69304.595508125552</v>
      </c>
      <c r="N2605" s="477">
        <v>0</v>
      </c>
      <c r="O2605" s="477"/>
      <c r="P2605" s="479">
        <v>0</v>
      </c>
    </row>
    <row r="2606" spans="1:16" ht="67.5" x14ac:dyDescent="0.2">
      <c r="A2606" s="446" t="s">
        <v>5323</v>
      </c>
      <c r="B2606" s="447" t="s">
        <v>3136</v>
      </c>
      <c r="C2606" s="447" t="s">
        <v>111</v>
      </c>
      <c r="D2606" s="474" t="s">
        <v>7297</v>
      </c>
      <c r="E2606" s="475">
        <v>9000</v>
      </c>
      <c r="F2606" s="476" t="s">
        <v>7298</v>
      </c>
      <c r="G2606" s="450" t="s">
        <v>7299</v>
      </c>
      <c r="H2606" s="429" t="s">
        <v>7300</v>
      </c>
      <c r="I2606" s="429" t="s">
        <v>3191</v>
      </c>
      <c r="J2606" s="450" t="s">
        <v>7301</v>
      </c>
      <c r="K2606" s="477">
        <v>5</v>
      </c>
      <c r="L2606" s="477">
        <v>10</v>
      </c>
      <c r="M2606" s="478">
        <v>82432.412859275282</v>
      </c>
      <c r="N2606" s="477">
        <v>0</v>
      </c>
      <c r="O2606" s="477"/>
      <c r="P2606" s="479">
        <v>0</v>
      </c>
    </row>
    <row r="2607" spans="1:16" ht="78.75" x14ac:dyDescent="0.2">
      <c r="A2607" s="446" t="s">
        <v>5323</v>
      </c>
      <c r="B2607" s="447" t="s">
        <v>3136</v>
      </c>
      <c r="C2607" s="447" t="s">
        <v>111</v>
      </c>
      <c r="D2607" s="474" t="s">
        <v>7302</v>
      </c>
      <c r="E2607" s="475">
        <v>10000</v>
      </c>
      <c r="F2607" s="476" t="s">
        <v>7303</v>
      </c>
      <c r="G2607" s="450" t="s">
        <v>7304</v>
      </c>
      <c r="H2607" s="429" t="s">
        <v>1078</v>
      </c>
      <c r="I2607" s="429" t="s">
        <v>4858</v>
      </c>
      <c r="J2607" s="450" t="s">
        <v>5506</v>
      </c>
      <c r="K2607" s="477">
        <v>5</v>
      </c>
      <c r="L2607" s="477">
        <v>12</v>
      </c>
      <c r="M2607" s="478">
        <v>117031.95</v>
      </c>
      <c r="N2607" s="477">
        <v>1</v>
      </c>
      <c r="O2607" s="477">
        <v>1</v>
      </c>
      <c r="P2607" s="479">
        <v>4853.6511624331042</v>
      </c>
    </row>
    <row r="2608" spans="1:16" ht="45" x14ac:dyDescent="0.2">
      <c r="A2608" s="446" t="s">
        <v>5323</v>
      </c>
      <c r="B2608" s="447" t="s">
        <v>3136</v>
      </c>
      <c r="C2608" s="447" t="s">
        <v>111</v>
      </c>
      <c r="D2608" s="474" t="s">
        <v>5552</v>
      </c>
      <c r="E2608" s="475">
        <v>8000</v>
      </c>
      <c r="F2608" s="476" t="s">
        <v>7305</v>
      </c>
      <c r="G2608" s="450" t="s">
        <v>7306</v>
      </c>
      <c r="H2608" s="429" t="s">
        <v>7307</v>
      </c>
      <c r="I2608" s="429" t="s">
        <v>3191</v>
      </c>
      <c r="J2608" s="450" t="s">
        <v>7307</v>
      </c>
      <c r="K2608" s="477">
        <v>5</v>
      </c>
      <c r="L2608" s="477">
        <v>10</v>
      </c>
      <c r="M2608" s="478">
        <v>63605.399637648967</v>
      </c>
      <c r="N2608" s="477">
        <v>0</v>
      </c>
      <c r="O2608" s="477"/>
      <c r="P2608" s="479">
        <v>0</v>
      </c>
    </row>
    <row r="2609" spans="1:16" ht="45" x14ac:dyDescent="0.2">
      <c r="A2609" s="446" t="s">
        <v>5323</v>
      </c>
      <c r="B2609" s="447" t="s">
        <v>3136</v>
      </c>
      <c r="C2609" s="447" t="s">
        <v>111</v>
      </c>
      <c r="D2609" s="474" t="s">
        <v>7308</v>
      </c>
      <c r="E2609" s="475">
        <v>5500</v>
      </c>
      <c r="F2609" s="476" t="s">
        <v>7309</v>
      </c>
      <c r="G2609" s="450" t="s">
        <v>7310</v>
      </c>
      <c r="H2609" s="429" t="s">
        <v>7311</v>
      </c>
      <c r="I2609" s="429" t="s">
        <v>3191</v>
      </c>
      <c r="J2609" s="450" t="s">
        <v>7312</v>
      </c>
      <c r="K2609" s="477">
        <v>5</v>
      </c>
      <c r="L2609" s="477">
        <v>12</v>
      </c>
      <c r="M2609" s="478">
        <v>66589.31</v>
      </c>
      <c r="N2609" s="477">
        <v>3</v>
      </c>
      <c r="O2609" s="477">
        <v>6</v>
      </c>
      <c r="P2609" s="479">
        <v>32918.68</v>
      </c>
    </row>
    <row r="2610" spans="1:16" ht="45" x14ac:dyDescent="0.2">
      <c r="A2610" s="446" t="s">
        <v>5323</v>
      </c>
      <c r="B2610" s="447" t="s">
        <v>3136</v>
      </c>
      <c r="C2610" s="447" t="s">
        <v>111</v>
      </c>
      <c r="D2610" s="474" t="s">
        <v>7313</v>
      </c>
      <c r="E2610" s="475">
        <v>8000</v>
      </c>
      <c r="F2610" s="476" t="s">
        <v>7314</v>
      </c>
      <c r="G2610" s="450" t="s">
        <v>7315</v>
      </c>
      <c r="H2610" s="429" t="s">
        <v>7316</v>
      </c>
      <c r="I2610" s="429" t="s">
        <v>4858</v>
      </c>
      <c r="J2610" s="450" t="s">
        <v>5954</v>
      </c>
      <c r="K2610" s="477">
        <v>5</v>
      </c>
      <c r="L2610" s="477">
        <v>12</v>
      </c>
      <c r="M2610" s="478">
        <v>96429.440000000002</v>
      </c>
      <c r="N2610" s="477">
        <v>3</v>
      </c>
      <c r="O2610" s="477">
        <v>6</v>
      </c>
      <c r="P2610" s="479">
        <v>47983.33</v>
      </c>
    </row>
    <row r="2611" spans="1:16" ht="45" x14ac:dyDescent="0.2">
      <c r="A2611" s="446" t="s">
        <v>5323</v>
      </c>
      <c r="B2611" s="447" t="s">
        <v>3136</v>
      </c>
      <c r="C2611" s="447" t="s">
        <v>111</v>
      </c>
      <c r="D2611" s="474" t="s">
        <v>7317</v>
      </c>
      <c r="E2611" s="475">
        <v>10000</v>
      </c>
      <c r="F2611" s="476" t="s">
        <v>7318</v>
      </c>
      <c r="G2611" s="450" t="s">
        <v>7319</v>
      </c>
      <c r="H2611" s="429" t="s">
        <v>7006</v>
      </c>
      <c r="I2611" s="429" t="s">
        <v>7320</v>
      </c>
      <c r="J2611" s="450" t="s">
        <v>7321</v>
      </c>
      <c r="K2611" s="477">
        <v>5</v>
      </c>
      <c r="L2611" s="477">
        <v>11</v>
      </c>
      <c r="M2611" s="478">
        <v>98388.302587243743</v>
      </c>
      <c r="N2611" s="477">
        <v>0</v>
      </c>
      <c r="O2611" s="477"/>
      <c r="P2611" s="479">
        <v>0</v>
      </c>
    </row>
    <row r="2612" spans="1:16" ht="33.75" x14ac:dyDescent="0.2">
      <c r="A2612" s="446" t="s">
        <v>5323</v>
      </c>
      <c r="B2612" s="447" t="s">
        <v>3136</v>
      </c>
      <c r="C2612" s="447" t="s">
        <v>111</v>
      </c>
      <c r="D2612" s="474" t="s">
        <v>7322</v>
      </c>
      <c r="E2612" s="475">
        <v>10000</v>
      </c>
      <c r="F2612" s="476" t="s">
        <v>7323</v>
      </c>
      <c r="G2612" s="450" t="s">
        <v>7324</v>
      </c>
      <c r="H2612" s="429" t="s">
        <v>5610</v>
      </c>
      <c r="I2612" s="429" t="s">
        <v>3191</v>
      </c>
      <c r="J2612" s="450" t="s">
        <v>5437</v>
      </c>
      <c r="K2612" s="477">
        <v>5</v>
      </c>
      <c r="L2612" s="477">
        <v>10</v>
      </c>
      <c r="M2612" s="478">
        <v>82190.92843430744</v>
      </c>
      <c r="N2612" s="477">
        <v>0</v>
      </c>
      <c r="O2612" s="477"/>
      <c r="P2612" s="479">
        <v>0</v>
      </c>
    </row>
    <row r="2613" spans="1:16" ht="45" x14ac:dyDescent="0.2">
      <c r="A2613" s="446" t="s">
        <v>5323</v>
      </c>
      <c r="B2613" s="447" t="s">
        <v>3136</v>
      </c>
      <c r="C2613" s="447" t="s">
        <v>111</v>
      </c>
      <c r="D2613" s="474" t="s">
        <v>7325</v>
      </c>
      <c r="E2613" s="475">
        <v>7000</v>
      </c>
      <c r="F2613" s="476" t="s">
        <v>7326</v>
      </c>
      <c r="G2613" s="450" t="s">
        <v>7327</v>
      </c>
      <c r="H2613" s="429" t="s">
        <v>7328</v>
      </c>
      <c r="I2613" s="429" t="s">
        <v>3191</v>
      </c>
      <c r="J2613" s="450" t="s">
        <v>7329</v>
      </c>
      <c r="K2613" s="477">
        <v>5</v>
      </c>
      <c r="L2613" s="477">
        <v>11</v>
      </c>
      <c r="M2613" s="478">
        <v>65771.204652074288</v>
      </c>
      <c r="N2613" s="477">
        <v>0</v>
      </c>
      <c r="O2613" s="477"/>
      <c r="P2613" s="479">
        <v>0</v>
      </c>
    </row>
    <row r="2614" spans="1:16" ht="33.75" x14ac:dyDescent="0.2">
      <c r="A2614" s="446" t="s">
        <v>5323</v>
      </c>
      <c r="B2614" s="447" t="s">
        <v>3136</v>
      </c>
      <c r="C2614" s="447" t="s">
        <v>111</v>
      </c>
      <c r="D2614" s="474" t="s">
        <v>7330</v>
      </c>
      <c r="E2614" s="475">
        <v>9000</v>
      </c>
      <c r="F2614" s="476" t="s">
        <v>7331</v>
      </c>
      <c r="G2614" s="450" t="s">
        <v>7332</v>
      </c>
      <c r="H2614" s="429" t="s">
        <v>1078</v>
      </c>
      <c r="I2614" s="429" t="s">
        <v>5404</v>
      </c>
      <c r="J2614" s="450" t="s">
        <v>6447</v>
      </c>
      <c r="K2614" s="477">
        <v>4</v>
      </c>
      <c r="L2614" s="477">
        <v>11</v>
      </c>
      <c r="M2614" s="478">
        <v>66311.064961742508</v>
      </c>
      <c r="N2614" s="477">
        <v>0</v>
      </c>
      <c r="O2614" s="477"/>
      <c r="P2614" s="479">
        <v>0</v>
      </c>
    </row>
    <row r="2615" spans="1:16" ht="45" x14ac:dyDescent="0.2">
      <c r="A2615" s="446" t="s">
        <v>5323</v>
      </c>
      <c r="B2615" s="447" t="s">
        <v>3136</v>
      </c>
      <c r="C2615" s="447" t="s">
        <v>111</v>
      </c>
      <c r="D2615" s="474" t="s">
        <v>7333</v>
      </c>
      <c r="E2615" s="475">
        <v>5000</v>
      </c>
      <c r="F2615" s="476" t="s">
        <v>7334</v>
      </c>
      <c r="G2615" s="450" t="s">
        <v>7335</v>
      </c>
      <c r="H2615" s="429" t="s">
        <v>7336</v>
      </c>
      <c r="I2615" s="429" t="s">
        <v>4858</v>
      </c>
      <c r="J2615" s="450" t="s">
        <v>7337</v>
      </c>
      <c r="K2615" s="477">
        <v>5</v>
      </c>
      <c r="L2615" s="477">
        <v>12</v>
      </c>
      <c r="M2615" s="478">
        <v>59766.69</v>
      </c>
      <c r="N2615" s="477">
        <v>0</v>
      </c>
      <c r="O2615" s="477"/>
      <c r="P2615" s="479">
        <v>0</v>
      </c>
    </row>
    <row r="2616" spans="1:16" ht="33.75" x14ac:dyDescent="0.2">
      <c r="A2616" s="446" t="s">
        <v>5323</v>
      </c>
      <c r="B2616" s="447" t="s">
        <v>3136</v>
      </c>
      <c r="C2616" s="447" t="s">
        <v>111</v>
      </c>
      <c r="D2616" s="474" t="s">
        <v>6224</v>
      </c>
      <c r="E2616" s="475">
        <v>10000</v>
      </c>
      <c r="F2616" s="476" t="s">
        <v>7338</v>
      </c>
      <c r="G2616" s="450" t="s">
        <v>7339</v>
      </c>
      <c r="H2616" s="429" t="s">
        <v>6541</v>
      </c>
      <c r="I2616" s="429" t="s">
        <v>4858</v>
      </c>
      <c r="J2616" s="450" t="s">
        <v>5885</v>
      </c>
      <c r="K2616" s="477">
        <v>5</v>
      </c>
      <c r="L2616" s="477">
        <v>10</v>
      </c>
      <c r="M2616" s="478">
        <v>76484.864554480504</v>
      </c>
      <c r="N2616" s="477">
        <v>0</v>
      </c>
      <c r="O2616" s="477"/>
      <c r="P2616" s="479">
        <v>0</v>
      </c>
    </row>
    <row r="2617" spans="1:16" ht="33.75" x14ac:dyDescent="0.2">
      <c r="A2617" s="446" t="s">
        <v>5323</v>
      </c>
      <c r="B2617" s="447" t="s">
        <v>3136</v>
      </c>
      <c r="C2617" s="447" t="s">
        <v>111</v>
      </c>
      <c r="D2617" s="474" t="s">
        <v>7340</v>
      </c>
      <c r="E2617" s="475">
        <v>10000</v>
      </c>
      <c r="F2617" s="476" t="s">
        <v>7341</v>
      </c>
      <c r="G2617" s="450" t="s">
        <v>7342</v>
      </c>
      <c r="H2617" s="429" t="s">
        <v>5226</v>
      </c>
      <c r="I2617" s="429" t="s">
        <v>3191</v>
      </c>
      <c r="J2617" s="450" t="s">
        <v>7343</v>
      </c>
      <c r="K2617" s="477">
        <v>5</v>
      </c>
      <c r="L2617" s="477">
        <v>11</v>
      </c>
      <c r="M2617" s="478">
        <v>111225.98566491353</v>
      </c>
      <c r="N2617" s="477">
        <v>0</v>
      </c>
      <c r="O2617" s="477"/>
      <c r="P2617" s="479">
        <v>0</v>
      </c>
    </row>
    <row r="2618" spans="1:16" ht="45" x14ac:dyDescent="0.2">
      <c r="A2618" s="446" t="s">
        <v>5323</v>
      </c>
      <c r="B2618" s="447" t="s">
        <v>3136</v>
      </c>
      <c r="C2618" s="447" t="s">
        <v>111</v>
      </c>
      <c r="D2618" s="474" t="s">
        <v>7344</v>
      </c>
      <c r="E2618" s="475">
        <v>9500</v>
      </c>
      <c r="F2618" s="476" t="s">
        <v>7345</v>
      </c>
      <c r="G2618" s="450" t="s">
        <v>7346</v>
      </c>
      <c r="H2618" s="429" t="s">
        <v>7347</v>
      </c>
      <c r="I2618" s="429" t="s">
        <v>3191</v>
      </c>
      <c r="J2618" s="450" t="s">
        <v>7348</v>
      </c>
      <c r="K2618" s="477">
        <v>5</v>
      </c>
      <c r="L2618" s="477">
        <v>12</v>
      </c>
      <c r="M2618" s="478">
        <v>120300.01</v>
      </c>
      <c r="N2618" s="477">
        <v>0</v>
      </c>
      <c r="O2618" s="477"/>
      <c r="P2618" s="479">
        <v>0</v>
      </c>
    </row>
    <row r="2619" spans="1:16" ht="45" x14ac:dyDescent="0.2">
      <c r="A2619" s="446" t="s">
        <v>5323</v>
      </c>
      <c r="B2619" s="447" t="s">
        <v>3136</v>
      </c>
      <c r="C2619" s="447" t="s">
        <v>111</v>
      </c>
      <c r="D2619" s="474" t="s">
        <v>6124</v>
      </c>
      <c r="E2619" s="475">
        <v>8000</v>
      </c>
      <c r="F2619" s="476" t="s">
        <v>7349</v>
      </c>
      <c r="G2619" s="450" t="s">
        <v>7350</v>
      </c>
      <c r="H2619" s="429" t="s">
        <v>5679</v>
      </c>
      <c r="I2619" s="429" t="s">
        <v>4858</v>
      </c>
      <c r="J2619" s="450" t="s">
        <v>5680</v>
      </c>
      <c r="K2619" s="477">
        <v>2</v>
      </c>
      <c r="L2619" s="477">
        <v>5</v>
      </c>
      <c r="M2619" s="478">
        <v>27366.722128896723</v>
      </c>
      <c r="N2619" s="477">
        <v>0</v>
      </c>
      <c r="O2619" s="477"/>
      <c r="P2619" s="479">
        <v>0</v>
      </c>
    </row>
    <row r="2620" spans="1:16" ht="56.25" x14ac:dyDescent="0.2">
      <c r="A2620" s="446" t="s">
        <v>5323</v>
      </c>
      <c r="B2620" s="447" t="s">
        <v>3136</v>
      </c>
      <c r="C2620" s="447" t="s">
        <v>111</v>
      </c>
      <c r="D2620" s="474" t="s">
        <v>5459</v>
      </c>
      <c r="E2620" s="475">
        <v>8000</v>
      </c>
      <c r="F2620" s="476" t="s">
        <v>7351</v>
      </c>
      <c r="G2620" s="450" t="s">
        <v>7352</v>
      </c>
      <c r="H2620" s="429" t="s">
        <v>7353</v>
      </c>
      <c r="I2620" s="429" t="s">
        <v>718</v>
      </c>
      <c r="J2620" s="450" t="s">
        <v>7354</v>
      </c>
      <c r="K2620" s="477">
        <v>1</v>
      </c>
      <c r="L2620" s="477">
        <v>1</v>
      </c>
      <c r="M2620" s="478">
        <v>664.04956735139672</v>
      </c>
      <c r="N2620" s="477">
        <v>0</v>
      </c>
      <c r="O2620" s="477"/>
      <c r="P2620" s="479">
        <v>0</v>
      </c>
    </row>
    <row r="2621" spans="1:16" ht="33.75" x14ac:dyDescent="0.2">
      <c r="A2621" s="446" t="s">
        <v>5323</v>
      </c>
      <c r="B2621" s="447" t="s">
        <v>3136</v>
      </c>
      <c r="C2621" s="447" t="s">
        <v>111</v>
      </c>
      <c r="D2621" s="474" t="s">
        <v>7355</v>
      </c>
      <c r="E2621" s="475">
        <v>11000</v>
      </c>
      <c r="F2621" s="476" t="s">
        <v>7356</v>
      </c>
      <c r="G2621" s="450" t="s">
        <v>7357</v>
      </c>
      <c r="H2621" s="429" t="s">
        <v>857</v>
      </c>
      <c r="I2621" s="429" t="s">
        <v>4858</v>
      </c>
      <c r="J2621" s="450" t="s">
        <v>5808</v>
      </c>
      <c r="K2621" s="477">
        <v>2</v>
      </c>
      <c r="L2621" s="477">
        <v>12</v>
      </c>
      <c r="M2621" s="478">
        <v>152292.71000000002</v>
      </c>
      <c r="N2621" s="477">
        <v>3</v>
      </c>
      <c r="O2621" s="477">
        <v>6</v>
      </c>
      <c r="P2621" s="479">
        <v>76200</v>
      </c>
    </row>
    <row r="2622" spans="1:16" ht="45" x14ac:dyDescent="0.2">
      <c r="A2622" s="446" t="s">
        <v>5323</v>
      </c>
      <c r="B2622" s="447" t="s">
        <v>3136</v>
      </c>
      <c r="C2622" s="447" t="s">
        <v>111</v>
      </c>
      <c r="D2622" s="474" t="s">
        <v>6249</v>
      </c>
      <c r="E2622" s="475">
        <v>7000</v>
      </c>
      <c r="F2622" s="476" t="s">
        <v>7358</v>
      </c>
      <c r="G2622" s="450" t="s">
        <v>7359</v>
      </c>
      <c r="H2622" s="429" t="s">
        <v>6158</v>
      </c>
      <c r="I2622" s="429" t="s">
        <v>4858</v>
      </c>
      <c r="J2622" s="450" t="s">
        <v>7360</v>
      </c>
      <c r="K2622" s="477">
        <v>3</v>
      </c>
      <c r="L2622" s="477">
        <v>6</v>
      </c>
      <c r="M2622" s="478">
        <v>33117.70626734801</v>
      </c>
      <c r="N2622" s="477">
        <v>0</v>
      </c>
      <c r="O2622" s="477"/>
      <c r="P2622" s="479">
        <v>0</v>
      </c>
    </row>
    <row r="2623" spans="1:16" ht="45" x14ac:dyDescent="0.2">
      <c r="A2623" s="446" t="s">
        <v>5323</v>
      </c>
      <c r="B2623" s="447" t="s">
        <v>3136</v>
      </c>
      <c r="C2623" s="447" t="s">
        <v>111</v>
      </c>
      <c r="D2623" s="474" t="s">
        <v>7361</v>
      </c>
      <c r="E2623" s="475">
        <v>7000</v>
      </c>
      <c r="F2623" s="476" t="s">
        <v>7362</v>
      </c>
      <c r="G2623" s="450" t="s">
        <v>7363</v>
      </c>
      <c r="H2623" s="429" t="s">
        <v>6436</v>
      </c>
      <c r="I2623" s="429" t="s">
        <v>4858</v>
      </c>
      <c r="J2623" s="450" t="s">
        <v>7364</v>
      </c>
      <c r="K2623" s="477">
        <v>5</v>
      </c>
      <c r="L2623" s="477">
        <v>12</v>
      </c>
      <c r="M2623" s="478">
        <v>83906.64</v>
      </c>
      <c r="N2623" s="477">
        <v>0</v>
      </c>
      <c r="O2623" s="477"/>
      <c r="P2623" s="479">
        <v>0</v>
      </c>
    </row>
    <row r="2624" spans="1:16" ht="45" x14ac:dyDescent="0.2">
      <c r="A2624" s="446" t="s">
        <v>5323</v>
      </c>
      <c r="B2624" s="447" t="s">
        <v>3136</v>
      </c>
      <c r="C2624" s="447" t="s">
        <v>111</v>
      </c>
      <c r="D2624" s="474" t="s">
        <v>6747</v>
      </c>
      <c r="E2624" s="475">
        <v>7000</v>
      </c>
      <c r="F2624" s="476" t="s">
        <v>7365</v>
      </c>
      <c r="G2624" s="450" t="s">
        <v>7366</v>
      </c>
      <c r="H2624" s="429" t="s">
        <v>6878</v>
      </c>
      <c r="I2624" s="429" t="s">
        <v>3191</v>
      </c>
      <c r="J2624" s="450" t="s">
        <v>7367</v>
      </c>
      <c r="K2624" s="477">
        <v>5</v>
      </c>
      <c r="L2624" s="477">
        <v>10</v>
      </c>
      <c r="M2624" s="478">
        <v>54407.961470366026</v>
      </c>
      <c r="N2624" s="477">
        <v>0</v>
      </c>
      <c r="O2624" s="477"/>
      <c r="P2624" s="479">
        <v>0</v>
      </c>
    </row>
    <row r="2625" spans="1:16" ht="33.75" x14ac:dyDescent="0.2">
      <c r="A2625" s="446" t="s">
        <v>5323</v>
      </c>
      <c r="B2625" s="447" t="s">
        <v>3136</v>
      </c>
      <c r="C2625" s="447" t="s">
        <v>111</v>
      </c>
      <c r="D2625" s="474" t="s">
        <v>7368</v>
      </c>
      <c r="E2625" s="475">
        <v>6000</v>
      </c>
      <c r="F2625" s="476" t="s">
        <v>7369</v>
      </c>
      <c r="G2625" s="450" t="s">
        <v>7370</v>
      </c>
      <c r="H2625" s="429" t="s">
        <v>2622</v>
      </c>
      <c r="I2625" s="429" t="s">
        <v>4858</v>
      </c>
      <c r="J2625" s="450" t="s">
        <v>5419</v>
      </c>
      <c r="K2625" s="477">
        <v>3</v>
      </c>
      <c r="L2625" s="477">
        <v>5</v>
      </c>
      <c r="M2625" s="478">
        <v>23278.126613173001</v>
      </c>
      <c r="N2625" s="477">
        <v>0</v>
      </c>
      <c r="O2625" s="477"/>
      <c r="P2625" s="479">
        <v>0</v>
      </c>
    </row>
    <row r="2626" spans="1:16" ht="33.75" x14ac:dyDescent="0.2">
      <c r="A2626" s="446" t="s">
        <v>5323</v>
      </c>
      <c r="B2626" s="447" t="s">
        <v>3136</v>
      </c>
      <c r="C2626" s="447" t="s">
        <v>111</v>
      </c>
      <c r="D2626" s="474" t="s">
        <v>6124</v>
      </c>
      <c r="E2626" s="475">
        <v>8000</v>
      </c>
      <c r="F2626" s="476" t="s">
        <v>7371</v>
      </c>
      <c r="G2626" s="450" t="s">
        <v>7372</v>
      </c>
      <c r="H2626" s="429" t="s">
        <v>5790</v>
      </c>
      <c r="I2626" s="429" t="s">
        <v>3191</v>
      </c>
      <c r="J2626" s="450" t="s">
        <v>5791</v>
      </c>
      <c r="K2626" s="477">
        <v>5</v>
      </c>
      <c r="L2626" s="477">
        <v>12</v>
      </c>
      <c r="M2626" s="478">
        <v>95955.510000000009</v>
      </c>
      <c r="N2626" s="477">
        <v>0</v>
      </c>
      <c r="O2626" s="477"/>
      <c r="P2626" s="479">
        <v>0</v>
      </c>
    </row>
    <row r="2627" spans="1:16" ht="33.75" x14ac:dyDescent="0.2">
      <c r="A2627" s="446" t="s">
        <v>5323</v>
      </c>
      <c r="B2627" s="447" t="s">
        <v>3136</v>
      </c>
      <c r="C2627" s="447" t="s">
        <v>111</v>
      </c>
      <c r="D2627" s="474" t="s">
        <v>7252</v>
      </c>
      <c r="E2627" s="475">
        <v>5000</v>
      </c>
      <c r="F2627" s="476" t="s">
        <v>7373</v>
      </c>
      <c r="G2627" s="450" t="s">
        <v>7374</v>
      </c>
      <c r="H2627" s="429" t="s">
        <v>7375</v>
      </c>
      <c r="I2627" s="429" t="s">
        <v>3191</v>
      </c>
      <c r="J2627" s="450" t="s">
        <v>7376</v>
      </c>
      <c r="K2627" s="477">
        <v>5</v>
      </c>
      <c r="L2627" s="477">
        <v>10</v>
      </c>
      <c r="M2627" s="478">
        <v>43537.589243213784</v>
      </c>
      <c r="N2627" s="477">
        <v>0</v>
      </c>
      <c r="O2627" s="477"/>
      <c r="P2627" s="479">
        <v>0</v>
      </c>
    </row>
    <row r="2628" spans="1:16" ht="56.25" x14ac:dyDescent="0.2">
      <c r="A2628" s="446" t="s">
        <v>5323</v>
      </c>
      <c r="B2628" s="447" t="s">
        <v>3136</v>
      </c>
      <c r="C2628" s="447" t="s">
        <v>111</v>
      </c>
      <c r="D2628" s="474" t="s">
        <v>7377</v>
      </c>
      <c r="E2628" s="475">
        <v>10000</v>
      </c>
      <c r="F2628" s="476" t="s">
        <v>7378</v>
      </c>
      <c r="G2628" s="450" t="s">
        <v>7379</v>
      </c>
      <c r="H2628" s="429" t="s">
        <v>7380</v>
      </c>
      <c r="I2628" s="429" t="s">
        <v>4858</v>
      </c>
      <c r="J2628" s="450" t="s">
        <v>7381</v>
      </c>
      <c r="K2628" s="477">
        <v>5</v>
      </c>
      <c r="L2628" s="477">
        <v>12</v>
      </c>
      <c r="M2628" s="478">
        <v>120600</v>
      </c>
      <c r="N2628" s="477">
        <v>1</v>
      </c>
      <c r="O2628" s="477">
        <v>1</v>
      </c>
      <c r="P2628" s="479">
        <v>9950.2030383703404</v>
      </c>
    </row>
    <row r="2629" spans="1:16" ht="56.25" x14ac:dyDescent="0.2">
      <c r="A2629" s="446" t="s">
        <v>5323</v>
      </c>
      <c r="B2629" s="447" t="s">
        <v>3136</v>
      </c>
      <c r="C2629" s="447" t="s">
        <v>111</v>
      </c>
      <c r="D2629" s="474" t="s">
        <v>7382</v>
      </c>
      <c r="E2629" s="475">
        <v>11000</v>
      </c>
      <c r="F2629" s="476" t="s">
        <v>7383</v>
      </c>
      <c r="G2629" s="450" t="s">
        <v>7384</v>
      </c>
      <c r="H2629" s="429" t="s">
        <v>3538</v>
      </c>
      <c r="I2629" s="429" t="s">
        <v>4858</v>
      </c>
      <c r="J2629" s="450" t="s">
        <v>6264</v>
      </c>
      <c r="K2629" s="477">
        <v>5</v>
      </c>
      <c r="L2629" s="477">
        <v>12</v>
      </c>
      <c r="M2629" s="478">
        <v>131528.28999999998</v>
      </c>
      <c r="N2629" s="477">
        <v>0</v>
      </c>
      <c r="O2629" s="477"/>
      <c r="P2629" s="479">
        <v>0</v>
      </c>
    </row>
    <row r="2630" spans="1:16" ht="56.25" x14ac:dyDescent="0.2">
      <c r="A2630" s="446" t="s">
        <v>5323</v>
      </c>
      <c r="B2630" s="447" t="s">
        <v>3136</v>
      </c>
      <c r="C2630" s="447" t="s">
        <v>111</v>
      </c>
      <c r="D2630" s="474" t="s">
        <v>7385</v>
      </c>
      <c r="E2630" s="475">
        <v>8000</v>
      </c>
      <c r="F2630" s="476" t="s">
        <v>7386</v>
      </c>
      <c r="G2630" s="450" t="s">
        <v>7387</v>
      </c>
      <c r="H2630" s="429" t="s">
        <v>857</v>
      </c>
      <c r="I2630" s="429" t="s">
        <v>4858</v>
      </c>
      <c r="J2630" s="450" t="s">
        <v>5808</v>
      </c>
      <c r="K2630" s="477">
        <v>5</v>
      </c>
      <c r="L2630" s="477">
        <v>12</v>
      </c>
      <c r="M2630" s="478">
        <v>96021.67</v>
      </c>
      <c r="N2630" s="477">
        <v>3</v>
      </c>
      <c r="O2630" s="477">
        <v>6</v>
      </c>
      <c r="P2630" s="479">
        <v>47703.89</v>
      </c>
    </row>
    <row r="2631" spans="1:16" ht="33.75" x14ac:dyDescent="0.2">
      <c r="A2631" s="446" t="s">
        <v>5323</v>
      </c>
      <c r="B2631" s="447" t="s">
        <v>3136</v>
      </c>
      <c r="C2631" s="447" t="s">
        <v>111</v>
      </c>
      <c r="D2631" s="474" t="s">
        <v>7388</v>
      </c>
      <c r="E2631" s="475">
        <v>9000</v>
      </c>
      <c r="F2631" s="476" t="s">
        <v>7389</v>
      </c>
      <c r="G2631" s="450" t="s">
        <v>7390</v>
      </c>
      <c r="H2631" s="429" t="s">
        <v>1078</v>
      </c>
      <c r="I2631" s="429" t="s">
        <v>5404</v>
      </c>
      <c r="J2631" s="450" t="s">
        <v>7391</v>
      </c>
      <c r="K2631" s="477">
        <v>5</v>
      </c>
      <c r="L2631" s="477">
        <v>10</v>
      </c>
      <c r="M2631" s="478">
        <v>79911.236176224455</v>
      </c>
      <c r="N2631" s="477">
        <v>0</v>
      </c>
      <c r="O2631" s="477"/>
      <c r="P2631" s="479">
        <v>0</v>
      </c>
    </row>
    <row r="2632" spans="1:16" ht="33.75" x14ac:dyDescent="0.2">
      <c r="A2632" s="446" t="s">
        <v>5323</v>
      </c>
      <c r="B2632" s="447" t="s">
        <v>3136</v>
      </c>
      <c r="C2632" s="447" t="s">
        <v>111</v>
      </c>
      <c r="D2632" s="474" t="s">
        <v>7392</v>
      </c>
      <c r="E2632" s="475">
        <v>10000</v>
      </c>
      <c r="F2632" s="476" t="s">
        <v>7393</v>
      </c>
      <c r="G2632" s="450" t="s">
        <v>7394</v>
      </c>
      <c r="H2632" s="429" t="s">
        <v>5371</v>
      </c>
      <c r="I2632" s="429" t="s">
        <v>3191</v>
      </c>
      <c r="J2632" s="450" t="s">
        <v>5372</v>
      </c>
      <c r="K2632" s="477">
        <v>5</v>
      </c>
      <c r="L2632" s="477">
        <v>12</v>
      </c>
      <c r="M2632" s="478">
        <v>123209.03</v>
      </c>
      <c r="N2632" s="477">
        <v>0</v>
      </c>
      <c r="O2632" s="477"/>
      <c r="P2632" s="479">
        <v>0</v>
      </c>
    </row>
    <row r="2633" spans="1:16" ht="45" x14ac:dyDescent="0.2">
      <c r="A2633" s="446" t="s">
        <v>5323</v>
      </c>
      <c r="B2633" s="447" t="s">
        <v>3136</v>
      </c>
      <c r="C2633" s="447" t="s">
        <v>111</v>
      </c>
      <c r="D2633" s="474" t="s">
        <v>7395</v>
      </c>
      <c r="E2633" s="475">
        <v>8000</v>
      </c>
      <c r="F2633" s="476" t="s">
        <v>7396</v>
      </c>
      <c r="G2633" s="450" t="s">
        <v>7397</v>
      </c>
      <c r="H2633" s="429" t="s">
        <v>5599</v>
      </c>
      <c r="I2633" s="429" t="s">
        <v>3191</v>
      </c>
      <c r="J2633" s="450" t="s">
        <v>5599</v>
      </c>
      <c r="K2633" s="477">
        <v>5</v>
      </c>
      <c r="L2633" s="477">
        <v>10</v>
      </c>
      <c r="M2633" s="478">
        <v>64734.100465440919</v>
      </c>
      <c r="N2633" s="477">
        <v>0</v>
      </c>
      <c r="O2633" s="477"/>
      <c r="P2633" s="479">
        <v>0</v>
      </c>
    </row>
    <row r="2634" spans="1:16" ht="45" x14ac:dyDescent="0.2">
      <c r="A2634" s="446" t="s">
        <v>5323</v>
      </c>
      <c r="B2634" s="447" t="s">
        <v>3136</v>
      </c>
      <c r="C2634" s="447" t="s">
        <v>111</v>
      </c>
      <c r="D2634" s="474" t="s">
        <v>7398</v>
      </c>
      <c r="E2634" s="475">
        <v>4500</v>
      </c>
      <c r="F2634" s="476" t="s">
        <v>7399</v>
      </c>
      <c r="G2634" s="450" t="s">
        <v>7400</v>
      </c>
      <c r="H2634" s="429" t="s">
        <v>7401</v>
      </c>
      <c r="I2634" s="429" t="s">
        <v>718</v>
      </c>
      <c r="J2634" s="450" t="s">
        <v>7402</v>
      </c>
      <c r="K2634" s="477">
        <v>5</v>
      </c>
      <c r="L2634" s="477">
        <v>10</v>
      </c>
      <c r="M2634" s="478">
        <v>38789.038884700705</v>
      </c>
      <c r="N2634" s="477">
        <v>0</v>
      </c>
      <c r="O2634" s="477"/>
      <c r="P2634" s="479">
        <v>0</v>
      </c>
    </row>
    <row r="2635" spans="1:16" ht="22.5" x14ac:dyDescent="0.2">
      <c r="A2635" s="446" t="s">
        <v>5323</v>
      </c>
      <c r="B2635" s="447" t="s">
        <v>3136</v>
      </c>
      <c r="C2635" s="447" t="s">
        <v>111</v>
      </c>
      <c r="D2635" s="474" t="s">
        <v>7403</v>
      </c>
      <c r="E2635" s="475">
        <v>5000</v>
      </c>
      <c r="F2635" s="476" t="s">
        <v>7404</v>
      </c>
      <c r="G2635" s="450" t="s">
        <v>7405</v>
      </c>
      <c r="H2635" s="429" t="s">
        <v>1192</v>
      </c>
      <c r="I2635" s="429" t="s">
        <v>4858</v>
      </c>
      <c r="J2635" s="450" t="s">
        <v>5484</v>
      </c>
      <c r="K2635" s="477">
        <v>5</v>
      </c>
      <c r="L2635" s="477">
        <v>9</v>
      </c>
      <c r="M2635" s="478">
        <v>37502.408616581648</v>
      </c>
      <c r="N2635" s="477">
        <v>0</v>
      </c>
      <c r="O2635" s="477"/>
      <c r="P2635" s="479">
        <v>0</v>
      </c>
    </row>
    <row r="2636" spans="1:16" ht="45" x14ac:dyDescent="0.2">
      <c r="A2636" s="446" t="s">
        <v>5323</v>
      </c>
      <c r="B2636" s="447" t="s">
        <v>3136</v>
      </c>
      <c r="C2636" s="447" t="s">
        <v>111</v>
      </c>
      <c r="D2636" s="474" t="s">
        <v>7406</v>
      </c>
      <c r="E2636" s="475">
        <v>8000</v>
      </c>
      <c r="F2636" s="476" t="s">
        <v>7407</v>
      </c>
      <c r="G2636" s="450" t="s">
        <v>7408</v>
      </c>
      <c r="H2636" s="429" t="s">
        <v>7409</v>
      </c>
      <c r="I2636" s="429" t="s">
        <v>4858</v>
      </c>
      <c r="J2636" s="450" t="s">
        <v>7410</v>
      </c>
      <c r="K2636" s="477">
        <v>3</v>
      </c>
      <c r="L2636" s="477">
        <v>3</v>
      </c>
      <c r="M2636" s="478">
        <v>13059.806671215852</v>
      </c>
      <c r="N2636" s="477">
        <v>0</v>
      </c>
      <c r="O2636" s="477"/>
      <c r="P2636" s="479">
        <v>0</v>
      </c>
    </row>
    <row r="2637" spans="1:16" ht="22.5" x14ac:dyDescent="0.2">
      <c r="A2637" s="446" t="s">
        <v>5323</v>
      </c>
      <c r="B2637" s="447" t="s">
        <v>3136</v>
      </c>
      <c r="C2637" s="447" t="s">
        <v>111</v>
      </c>
      <c r="D2637" s="474" t="s">
        <v>7411</v>
      </c>
      <c r="E2637" s="475">
        <v>5000</v>
      </c>
      <c r="F2637" s="476" t="s">
        <v>7412</v>
      </c>
      <c r="G2637" s="450" t="s">
        <v>7413</v>
      </c>
      <c r="H2637" s="429" t="s">
        <v>5746</v>
      </c>
      <c r="I2637" s="429" t="s">
        <v>4858</v>
      </c>
      <c r="J2637" s="450" t="s">
        <v>5476</v>
      </c>
      <c r="K2637" s="477">
        <v>5</v>
      </c>
      <c r="L2637" s="477">
        <v>10</v>
      </c>
      <c r="M2637" s="478">
        <v>41062.888987994535</v>
      </c>
      <c r="N2637" s="477">
        <v>0</v>
      </c>
      <c r="O2637" s="477"/>
      <c r="P2637" s="479">
        <v>0</v>
      </c>
    </row>
    <row r="2638" spans="1:16" ht="22.5" x14ac:dyDescent="0.2">
      <c r="A2638" s="446" t="s">
        <v>5323</v>
      </c>
      <c r="B2638" s="447" t="s">
        <v>3136</v>
      </c>
      <c r="C2638" s="447" t="s">
        <v>111</v>
      </c>
      <c r="D2638" s="474" t="s">
        <v>7414</v>
      </c>
      <c r="E2638" s="475">
        <v>11000</v>
      </c>
      <c r="F2638" s="476" t="s">
        <v>7415</v>
      </c>
      <c r="G2638" s="450" t="s">
        <v>7416</v>
      </c>
      <c r="H2638" s="429" t="s">
        <v>5674</v>
      </c>
      <c r="I2638" s="429" t="s">
        <v>4858</v>
      </c>
      <c r="J2638" s="450" t="s">
        <v>5675</v>
      </c>
      <c r="K2638" s="477">
        <v>3</v>
      </c>
      <c r="L2638" s="477">
        <v>4</v>
      </c>
      <c r="M2638" s="478">
        <v>32749.598353534817</v>
      </c>
      <c r="N2638" s="477">
        <v>0</v>
      </c>
      <c r="O2638" s="477"/>
      <c r="P2638" s="479">
        <v>0</v>
      </c>
    </row>
    <row r="2639" spans="1:16" ht="33.75" x14ac:dyDescent="0.2">
      <c r="A2639" s="446" t="s">
        <v>5323</v>
      </c>
      <c r="B2639" s="447" t="s">
        <v>3136</v>
      </c>
      <c r="C2639" s="447" t="s">
        <v>111</v>
      </c>
      <c r="D2639" s="474" t="s">
        <v>7417</v>
      </c>
      <c r="E2639" s="475">
        <v>8000</v>
      </c>
      <c r="F2639" s="476" t="s">
        <v>7418</v>
      </c>
      <c r="G2639" s="450" t="s">
        <v>7419</v>
      </c>
      <c r="H2639" s="429" t="s">
        <v>5492</v>
      </c>
      <c r="I2639" s="429" t="s">
        <v>4858</v>
      </c>
      <c r="J2639" s="450" t="s">
        <v>5675</v>
      </c>
      <c r="K2639" s="477">
        <v>3</v>
      </c>
      <c r="L2639" s="477">
        <v>5</v>
      </c>
      <c r="M2639" s="478">
        <v>33033.577499647618</v>
      </c>
      <c r="N2639" s="477">
        <v>0</v>
      </c>
      <c r="O2639" s="477"/>
      <c r="P2639" s="479">
        <v>0</v>
      </c>
    </row>
    <row r="2640" spans="1:16" ht="56.25" x14ac:dyDescent="0.2">
      <c r="A2640" s="446" t="s">
        <v>5323</v>
      </c>
      <c r="B2640" s="447" t="s">
        <v>3136</v>
      </c>
      <c r="C2640" s="447" t="s">
        <v>111</v>
      </c>
      <c r="D2640" s="474" t="s">
        <v>7420</v>
      </c>
      <c r="E2640" s="475">
        <v>10000</v>
      </c>
      <c r="F2640" s="476" t="s">
        <v>7421</v>
      </c>
      <c r="G2640" s="450" t="s">
        <v>7422</v>
      </c>
      <c r="H2640" s="429" t="s">
        <v>7423</v>
      </c>
      <c r="I2640" s="429" t="s">
        <v>4858</v>
      </c>
      <c r="J2640" s="450" t="s">
        <v>5877</v>
      </c>
      <c r="K2640" s="477">
        <v>5</v>
      </c>
      <c r="L2640" s="477">
        <v>10</v>
      </c>
      <c r="M2640" s="478">
        <v>92058.832106790578</v>
      </c>
      <c r="N2640" s="477">
        <v>0</v>
      </c>
      <c r="O2640" s="477"/>
      <c r="P2640" s="479">
        <v>0</v>
      </c>
    </row>
    <row r="2641" spans="1:16" ht="33.75" x14ac:dyDescent="0.2">
      <c r="A2641" s="446" t="s">
        <v>5323</v>
      </c>
      <c r="B2641" s="447" t="s">
        <v>3136</v>
      </c>
      <c r="C2641" s="447" t="s">
        <v>111</v>
      </c>
      <c r="D2641" s="474" t="s">
        <v>4071</v>
      </c>
      <c r="E2641" s="475">
        <v>4000</v>
      </c>
      <c r="F2641" s="476" t="s">
        <v>7424</v>
      </c>
      <c r="G2641" s="450" t="s">
        <v>7425</v>
      </c>
      <c r="H2641" s="429" t="s">
        <v>7426</v>
      </c>
      <c r="I2641" s="429" t="s">
        <v>7426</v>
      </c>
      <c r="J2641" s="450" t="s">
        <v>1784</v>
      </c>
      <c r="K2641" s="477">
        <v>5</v>
      </c>
      <c r="L2641" s="477">
        <v>12</v>
      </c>
      <c r="M2641" s="478">
        <v>48600</v>
      </c>
      <c r="N2641" s="477">
        <v>3</v>
      </c>
      <c r="O2641" s="477">
        <v>6</v>
      </c>
      <c r="P2641" s="479">
        <v>23989.919999999998</v>
      </c>
    </row>
    <row r="2642" spans="1:16" ht="22.5" x14ac:dyDescent="0.2">
      <c r="A2642" s="446" t="s">
        <v>5323</v>
      </c>
      <c r="B2642" s="447" t="s">
        <v>3136</v>
      </c>
      <c r="C2642" s="447" t="s">
        <v>111</v>
      </c>
      <c r="D2642" s="474" t="s">
        <v>5974</v>
      </c>
      <c r="E2642" s="475">
        <v>7000</v>
      </c>
      <c r="F2642" s="476" t="s">
        <v>7427</v>
      </c>
      <c r="G2642" s="450" t="s">
        <v>7428</v>
      </c>
      <c r="H2642" s="429" t="s">
        <v>7429</v>
      </c>
      <c r="I2642" s="429" t="s">
        <v>3191</v>
      </c>
      <c r="J2642" s="450" t="s">
        <v>7429</v>
      </c>
      <c r="K2642" s="477">
        <v>5</v>
      </c>
      <c r="L2642" s="477">
        <v>9</v>
      </c>
      <c r="M2642" s="478">
        <v>53108.429777087586</v>
      </c>
      <c r="N2642" s="477">
        <v>0</v>
      </c>
      <c r="O2642" s="477"/>
      <c r="P2642" s="479">
        <v>0</v>
      </c>
    </row>
    <row r="2643" spans="1:16" ht="33.75" x14ac:dyDescent="0.2">
      <c r="A2643" s="446" t="s">
        <v>5323</v>
      </c>
      <c r="B2643" s="447" t="s">
        <v>3136</v>
      </c>
      <c r="C2643" s="447" t="s">
        <v>111</v>
      </c>
      <c r="D2643" s="474" t="s">
        <v>7430</v>
      </c>
      <c r="E2643" s="475">
        <v>8000</v>
      </c>
      <c r="F2643" s="476" t="s">
        <v>7431</v>
      </c>
      <c r="G2643" s="450" t="s">
        <v>7432</v>
      </c>
      <c r="H2643" s="429" t="s">
        <v>7124</v>
      </c>
      <c r="I2643" s="429" t="s">
        <v>3191</v>
      </c>
      <c r="J2643" s="450" t="s">
        <v>7124</v>
      </c>
      <c r="K2643" s="477">
        <v>5</v>
      </c>
      <c r="L2643" s="477">
        <v>11</v>
      </c>
      <c r="M2643" s="478">
        <v>74912.499016338843</v>
      </c>
      <c r="N2643" s="477">
        <v>0</v>
      </c>
      <c r="O2643" s="477"/>
      <c r="P2643" s="479">
        <v>0</v>
      </c>
    </row>
    <row r="2644" spans="1:16" ht="22.5" x14ac:dyDescent="0.2">
      <c r="A2644" s="446" t="s">
        <v>5323</v>
      </c>
      <c r="B2644" s="447" t="s">
        <v>3136</v>
      </c>
      <c r="C2644" s="447" t="s">
        <v>111</v>
      </c>
      <c r="D2644" s="474" t="s">
        <v>7433</v>
      </c>
      <c r="E2644" s="475">
        <v>7000</v>
      </c>
      <c r="F2644" s="476" t="s">
        <v>7434</v>
      </c>
      <c r="G2644" s="450" t="s">
        <v>7435</v>
      </c>
      <c r="H2644" s="429" t="s">
        <v>3242</v>
      </c>
      <c r="I2644" s="429" t="s">
        <v>4858</v>
      </c>
      <c r="J2644" s="450" t="s">
        <v>6127</v>
      </c>
      <c r="K2644" s="477">
        <v>2</v>
      </c>
      <c r="L2644" s="477">
        <v>4</v>
      </c>
      <c r="M2644" s="478">
        <v>18786.87448849903</v>
      </c>
      <c r="N2644" s="477">
        <v>0</v>
      </c>
      <c r="O2644" s="477"/>
      <c r="P2644" s="479">
        <v>0</v>
      </c>
    </row>
    <row r="2645" spans="1:16" ht="45" x14ac:dyDescent="0.2">
      <c r="A2645" s="446" t="s">
        <v>5323</v>
      </c>
      <c r="B2645" s="447" t="s">
        <v>3136</v>
      </c>
      <c r="C2645" s="447" t="s">
        <v>111</v>
      </c>
      <c r="D2645" s="474" t="s">
        <v>7436</v>
      </c>
      <c r="E2645" s="475">
        <v>9500</v>
      </c>
      <c r="F2645" s="476" t="s">
        <v>7437</v>
      </c>
      <c r="G2645" s="450" t="s">
        <v>7438</v>
      </c>
      <c r="H2645" s="429" t="s">
        <v>5371</v>
      </c>
      <c r="I2645" s="429" t="s">
        <v>3191</v>
      </c>
      <c r="J2645" s="450" t="s">
        <v>5372</v>
      </c>
      <c r="K2645" s="477">
        <v>3</v>
      </c>
      <c r="L2645" s="477">
        <v>5</v>
      </c>
      <c r="M2645" s="478">
        <v>57812.990101027557</v>
      </c>
      <c r="N2645" s="477">
        <v>0</v>
      </c>
      <c r="O2645" s="477"/>
      <c r="P2645" s="479">
        <v>0</v>
      </c>
    </row>
    <row r="2646" spans="1:16" ht="67.5" x14ac:dyDescent="0.2">
      <c r="A2646" s="446" t="s">
        <v>5323</v>
      </c>
      <c r="B2646" s="447" t="s">
        <v>3136</v>
      </c>
      <c r="C2646" s="447" t="s">
        <v>111</v>
      </c>
      <c r="D2646" s="474" t="s">
        <v>7439</v>
      </c>
      <c r="E2646" s="475">
        <v>13000</v>
      </c>
      <c r="F2646" s="476" t="s">
        <v>7440</v>
      </c>
      <c r="G2646" s="450" t="s">
        <v>7441</v>
      </c>
      <c r="H2646" s="429" t="s">
        <v>1078</v>
      </c>
      <c r="I2646" s="429" t="s">
        <v>4858</v>
      </c>
      <c r="J2646" s="450" t="s">
        <v>5506</v>
      </c>
      <c r="K2646" s="477">
        <v>5</v>
      </c>
      <c r="L2646" s="477">
        <v>12</v>
      </c>
      <c r="M2646" s="478">
        <v>154727.62999999998</v>
      </c>
      <c r="N2646" s="477">
        <v>1</v>
      </c>
      <c r="O2646" s="477">
        <v>1</v>
      </c>
      <c r="P2646" s="479">
        <v>12117.146768849607</v>
      </c>
    </row>
    <row r="2647" spans="1:16" ht="33.75" x14ac:dyDescent="0.2">
      <c r="A2647" s="446" t="s">
        <v>5323</v>
      </c>
      <c r="B2647" s="447" t="s">
        <v>3136</v>
      </c>
      <c r="C2647" s="447" t="s">
        <v>111</v>
      </c>
      <c r="D2647" s="474" t="s">
        <v>7442</v>
      </c>
      <c r="E2647" s="475">
        <v>10500</v>
      </c>
      <c r="F2647" s="476" t="s">
        <v>7443</v>
      </c>
      <c r="G2647" s="450" t="s">
        <v>7444</v>
      </c>
      <c r="H2647" s="429" t="s">
        <v>5371</v>
      </c>
      <c r="I2647" s="429" t="s">
        <v>3191</v>
      </c>
      <c r="J2647" s="450" t="s">
        <v>5372</v>
      </c>
      <c r="K2647" s="477">
        <v>5</v>
      </c>
      <c r="L2647" s="477">
        <v>10</v>
      </c>
      <c r="M2647" s="478">
        <v>93174.961869366554</v>
      </c>
      <c r="N2647" s="477">
        <v>0</v>
      </c>
      <c r="O2647" s="477"/>
      <c r="P2647" s="479">
        <v>0</v>
      </c>
    </row>
    <row r="2648" spans="1:16" ht="33.75" x14ac:dyDescent="0.2">
      <c r="A2648" s="446" t="s">
        <v>5323</v>
      </c>
      <c r="B2648" s="447" t="s">
        <v>3136</v>
      </c>
      <c r="C2648" s="447" t="s">
        <v>111</v>
      </c>
      <c r="D2648" s="474" t="s">
        <v>6224</v>
      </c>
      <c r="E2648" s="475">
        <v>10000</v>
      </c>
      <c r="F2648" s="476" t="s">
        <v>7445</v>
      </c>
      <c r="G2648" s="450" t="s">
        <v>7446</v>
      </c>
      <c r="H2648" s="429" t="s">
        <v>2622</v>
      </c>
      <c r="I2648" s="429" t="s">
        <v>4858</v>
      </c>
      <c r="J2648" s="450" t="s">
        <v>5419</v>
      </c>
      <c r="K2648" s="477">
        <v>5</v>
      </c>
      <c r="L2648" s="477">
        <v>12</v>
      </c>
      <c r="M2648" s="478">
        <v>114632.66</v>
      </c>
      <c r="N2648" s="477">
        <v>0</v>
      </c>
      <c r="O2648" s="477"/>
      <c r="P2648" s="479">
        <v>0</v>
      </c>
    </row>
    <row r="2649" spans="1:16" ht="56.25" x14ac:dyDescent="0.2">
      <c r="A2649" s="446" t="s">
        <v>5323</v>
      </c>
      <c r="B2649" s="447" t="s">
        <v>3136</v>
      </c>
      <c r="C2649" s="447" t="s">
        <v>111</v>
      </c>
      <c r="D2649" s="474" t="s">
        <v>7447</v>
      </c>
      <c r="E2649" s="475">
        <v>12000</v>
      </c>
      <c r="F2649" s="476" t="s">
        <v>7448</v>
      </c>
      <c r="G2649" s="450" t="s">
        <v>7449</v>
      </c>
      <c r="H2649" s="429" t="s">
        <v>7450</v>
      </c>
      <c r="I2649" s="429" t="s">
        <v>3191</v>
      </c>
      <c r="J2649" s="450" t="s">
        <v>7450</v>
      </c>
      <c r="K2649" s="477">
        <v>5</v>
      </c>
      <c r="L2649" s="477">
        <v>12</v>
      </c>
      <c r="M2649" s="478">
        <v>147894.9</v>
      </c>
      <c r="N2649" s="477">
        <v>0</v>
      </c>
      <c r="O2649" s="477"/>
      <c r="P2649" s="479">
        <v>0</v>
      </c>
    </row>
    <row r="2650" spans="1:16" ht="56.25" x14ac:dyDescent="0.2">
      <c r="A2650" s="446" t="s">
        <v>5323</v>
      </c>
      <c r="B2650" s="447" t="s">
        <v>3136</v>
      </c>
      <c r="C2650" s="447" t="s">
        <v>111</v>
      </c>
      <c r="D2650" s="474" t="s">
        <v>6883</v>
      </c>
      <c r="E2650" s="475">
        <v>7000</v>
      </c>
      <c r="F2650" s="476" t="s">
        <v>7451</v>
      </c>
      <c r="G2650" s="450" t="s">
        <v>7452</v>
      </c>
      <c r="H2650" s="429" t="s">
        <v>7453</v>
      </c>
      <c r="I2650" s="429" t="s">
        <v>4858</v>
      </c>
      <c r="J2650" s="450" t="s">
        <v>7454</v>
      </c>
      <c r="K2650" s="477">
        <v>5</v>
      </c>
      <c r="L2650" s="477">
        <v>10</v>
      </c>
      <c r="M2650" s="478">
        <v>59582.771786419471</v>
      </c>
      <c r="N2650" s="477">
        <v>0</v>
      </c>
      <c r="O2650" s="477"/>
      <c r="P2650" s="479">
        <v>0</v>
      </c>
    </row>
    <row r="2651" spans="1:16" ht="22.5" x14ac:dyDescent="0.2">
      <c r="A2651" s="446" t="s">
        <v>5323</v>
      </c>
      <c r="B2651" s="447" t="s">
        <v>3136</v>
      </c>
      <c r="C2651" s="447" t="s">
        <v>111</v>
      </c>
      <c r="D2651" s="474" t="s">
        <v>5841</v>
      </c>
      <c r="E2651" s="475">
        <v>5000</v>
      </c>
      <c r="F2651" s="476" t="s">
        <v>7455</v>
      </c>
      <c r="G2651" s="450" t="s">
        <v>7456</v>
      </c>
      <c r="H2651" s="429" t="s">
        <v>7457</v>
      </c>
      <c r="I2651" s="429" t="s">
        <v>4858</v>
      </c>
      <c r="J2651" s="450" t="s">
        <v>7458</v>
      </c>
      <c r="K2651" s="477">
        <v>4</v>
      </c>
      <c r="L2651" s="477">
        <v>7</v>
      </c>
      <c r="M2651" s="478">
        <v>29552.209641004563</v>
      </c>
      <c r="N2651" s="477">
        <v>0</v>
      </c>
      <c r="O2651" s="477"/>
      <c r="P2651" s="479">
        <v>0</v>
      </c>
    </row>
    <row r="2652" spans="1:16" ht="33.75" x14ac:dyDescent="0.2">
      <c r="A2652" s="446" t="s">
        <v>5323</v>
      </c>
      <c r="B2652" s="447" t="s">
        <v>3136</v>
      </c>
      <c r="C2652" s="447" t="s">
        <v>111</v>
      </c>
      <c r="D2652" s="474" t="s">
        <v>7459</v>
      </c>
      <c r="E2652" s="475">
        <v>7000</v>
      </c>
      <c r="F2652" s="476" t="s">
        <v>7460</v>
      </c>
      <c r="G2652" s="450" t="s">
        <v>7461</v>
      </c>
      <c r="H2652" s="429" t="s">
        <v>5584</v>
      </c>
      <c r="I2652" s="429" t="s">
        <v>4858</v>
      </c>
      <c r="J2652" s="450" t="s">
        <v>5585</v>
      </c>
      <c r="K2652" s="477">
        <v>5</v>
      </c>
      <c r="L2652" s="477">
        <v>10</v>
      </c>
      <c r="M2652" s="478">
        <v>58228.774170887962</v>
      </c>
      <c r="N2652" s="477">
        <v>0</v>
      </c>
      <c r="O2652" s="477"/>
      <c r="P2652" s="479">
        <v>0</v>
      </c>
    </row>
    <row r="2653" spans="1:16" ht="56.25" x14ac:dyDescent="0.2">
      <c r="A2653" s="446" t="s">
        <v>5323</v>
      </c>
      <c r="B2653" s="447" t="s">
        <v>3136</v>
      </c>
      <c r="C2653" s="447" t="s">
        <v>111</v>
      </c>
      <c r="D2653" s="474" t="s">
        <v>6219</v>
      </c>
      <c r="E2653" s="475">
        <v>9000</v>
      </c>
      <c r="F2653" s="476" t="s">
        <v>7462</v>
      </c>
      <c r="G2653" s="450" t="s">
        <v>7463</v>
      </c>
      <c r="H2653" s="429" t="s">
        <v>6158</v>
      </c>
      <c r="I2653" s="429" t="s">
        <v>4858</v>
      </c>
      <c r="J2653" s="450" t="s">
        <v>6159</v>
      </c>
      <c r="K2653" s="477">
        <v>5</v>
      </c>
      <c r="L2653" s="477">
        <v>10</v>
      </c>
      <c r="M2653" s="478">
        <v>78789.21209676296</v>
      </c>
      <c r="N2653" s="477">
        <v>0</v>
      </c>
      <c r="O2653" s="477"/>
      <c r="P2653" s="479">
        <v>0</v>
      </c>
    </row>
    <row r="2654" spans="1:16" ht="56.25" x14ac:dyDescent="0.2">
      <c r="A2654" s="446" t="s">
        <v>5323</v>
      </c>
      <c r="B2654" s="447" t="s">
        <v>3136</v>
      </c>
      <c r="C2654" s="447" t="s">
        <v>111</v>
      </c>
      <c r="D2654" s="474" t="s">
        <v>7464</v>
      </c>
      <c r="E2654" s="475">
        <v>9000</v>
      </c>
      <c r="F2654" s="476" t="s">
        <v>7465</v>
      </c>
      <c r="G2654" s="450" t="s">
        <v>7466</v>
      </c>
      <c r="H2654" s="429" t="s">
        <v>5674</v>
      </c>
      <c r="I2654" s="429" t="s">
        <v>4858</v>
      </c>
      <c r="J2654" s="450" t="s">
        <v>5675</v>
      </c>
      <c r="K2654" s="477">
        <v>5</v>
      </c>
      <c r="L2654" s="477">
        <v>12</v>
      </c>
      <c r="M2654" s="478">
        <v>108600</v>
      </c>
      <c r="N2654" s="477">
        <v>1</v>
      </c>
      <c r="O2654" s="477">
        <v>2</v>
      </c>
      <c r="P2654" s="479">
        <v>5799.7604464747237</v>
      </c>
    </row>
    <row r="2655" spans="1:16" ht="33.75" x14ac:dyDescent="0.2">
      <c r="A2655" s="446" t="s">
        <v>5323</v>
      </c>
      <c r="B2655" s="447" t="s">
        <v>3136</v>
      </c>
      <c r="C2655" s="447" t="s">
        <v>111</v>
      </c>
      <c r="D2655" s="474" t="s">
        <v>6883</v>
      </c>
      <c r="E2655" s="475">
        <v>7000</v>
      </c>
      <c r="F2655" s="476" t="s">
        <v>7467</v>
      </c>
      <c r="G2655" s="450" t="s">
        <v>7468</v>
      </c>
      <c r="H2655" s="429" t="s">
        <v>2622</v>
      </c>
      <c r="I2655" s="429" t="s">
        <v>4858</v>
      </c>
      <c r="J2655" s="450" t="s">
        <v>5419</v>
      </c>
      <c r="K2655" s="477">
        <v>5</v>
      </c>
      <c r="L2655" s="477">
        <v>10</v>
      </c>
      <c r="M2655" s="478">
        <v>60478.742727744575</v>
      </c>
      <c r="N2655" s="477">
        <v>0</v>
      </c>
      <c r="O2655" s="477"/>
      <c r="P2655" s="479">
        <v>0</v>
      </c>
    </row>
    <row r="2656" spans="1:16" ht="45" x14ac:dyDescent="0.2">
      <c r="A2656" s="446" t="s">
        <v>5323</v>
      </c>
      <c r="B2656" s="447" t="s">
        <v>3136</v>
      </c>
      <c r="C2656" s="447" t="s">
        <v>111</v>
      </c>
      <c r="D2656" s="474" t="s">
        <v>7469</v>
      </c>
      <c r="E2656" s="475">
        <v>8000</v>
      </c>
      <c r="F2656" s="476" t="s">
        <v>7470</v>
      </c>
      <c r="G2656" s="450" t="s">
        <v>7471</v>
      </c>
      <c r="H2656" s="429" t="s">
        <v>6478</v>
      </c>
      <c r="I2656" s="429" t="s">
        <v>4858</v>
      </c>
      <c r="J2656" s="450" t="s">
        <v>6479</v>
      </c>
      <c r="K2656" s="477">
        <v>5</v>
      </c>
      <c r="L2656" s="477">
        <v>10</v>
      </c>
      <c r="M2656" s="478">
        <v>68997.882381694842</v>
      </c>
      <c r="N2656" s="477">
        <v>0</v>
      </c>
      <c r="O2656" s="477"/>
      <c r="P2656" s="479">
        <v>0</v>
      </c>
    </row>
    <row r="2657" spans="1:16" ht="45" x14ac:dyDescent="0.2">
      <c r="A2657" s="446" t="s">
        <v>5323</v>
      </c>
      <c r="B2657" s="447" t="s">
        <v>3136</v>
      </c>
      <c r="C2657" s="447" t="s">
        <v>111</v>
      </c>
      <c r="D2657" s="474" t="s">
        <v>5552</v>
      </c>
      <c r="E2657" s="475">
        <v>8000</v>
      </c>
      <c r="F2657" s="476" t="s">
        <v>7472</v>
      </c>
      <c r="G2657" s="450" t="s">
        <v>7473</v>
      </c>
      <c r="H2657" s="429" t="s">
        <v>6051</v>
      </c>
      <c r="I2657" s="429" t="s">
        <v>4858</v>
      </c>
      <c r="J2657" s="450" t="s">
        <v>6615</v>
      </c>
      <c r="K2657" s="477">
        <v>5</v>
      </c>
      <c r="L2657" s="477">
        <v>9</v>
      </c>
      <c r="M2657" s="478">
        <v>60372.818897460231</v>
      </c>
      <c r="N2657" s="477">
        <v>0</v>
      </c>
      <c r="O2657" s="477"/>
      <c r="P2657" s="479">
        <v>0</v>
      </c>
    </row>
    <row r="2658" spans="1:16" ht="33.75" x14ac:dyDescent="0.2">
      <c r="A2658" s="446" t="s">
        <v>5323</v>
      </c>
      <c r="B2658" s="447" t="s">
        <v>3136</v>
      </c>
      <c r="C2658" s="447" t="s">
        <v>111</v>
      </c>
      <c r="D2658" s="474" t="s">
        <v>7474</v>
      </c>
      <c r="E2658" s="475">
        <v>7000</v>
      </c>
      <c r="F2658" s="476" t="s">
        <v>7475</v>
      </c>
      <c r="G2658" s="450" t="s">
        <v>7476</v>
      </c>
      <c r="H2658" s="429" t="s">
        <v>6015</v>
      </c>
      <c r="I2658" s="429" t="s">
        <v>3191</v>
      </c>
      <c r="J2658" s="450" t="s">
        <v>6016</v>
      </c>
      <c r="K2658" s="477">
        <v>5</v>
      </c>
      <c r="L2658" s="477">
        <v>8</v>
      </c>
      <c r="M2658" s="478">
        <v>47010.611166443749</v>
      </c>
      <c r="N2658" s="477">
        <v>0</v>
      </c>
      <c r="O2658" s="477"/>
      <c r="P2658" s="479">
        <v>0</v>
      </c>
    </row>
    <row r="2659" spans="1:16" ht="33.75" x14ac:dyDescent="0.2">
      <c r="A2659" s="446" t="s">
        <v>5323</v>
      </c>
      <c r="B2659" s="447" t="s">
        <v>3136</v>
      </c>
      <c r="C2659" s="447" t="s">
        <v>111</v>
      </c>
      <c r="D2659" s="474" t="s">
        <v>7477</v>
      </c>
      <c r="E2659" s="475">
        <v>6000</v>
      </c>
      <c r="F2659" s="476" t="s">
        <v>7478</v>
      </c>
      <c r="G2659" s="450" t="s">
        <v>7479</v>
      </c>
      <c r="H2659" s="429" t="s">
        <v>7480</v>
      </c>
      <c r="I2659" s="429" t="s">
        <v>4858</v>
      </c>
      <c r="J2659" s="450" t="s">
        <v>5410</v>
      </c>
      <c r="K2659" s="477">
        <v>5</v>
      </c>
      <c r="L2659" s="477">
        <v>10</v>
      </c>
      <c r="M2659" s="478">
        <v>45929.603882064475</v>
      </c>
      <c r="N2659" s="477">
        <v>0</v>
      </c>
      <c r="O2659" s="477"/>
      <c r="P2659" s="479">
        <v>0</v>
      </c>
    </row>
    <row r="2660" spans="1:16" ht="45" x14ac:dyDescent="0.2">
      <c r="A2660" s="446" t="s">
        <v>5323</v>
      </c>
      <c r="B2660" s="447" t="s">
        <v>3136</v>
      </c>
      <c r="C2660" s="447" t="s">
        <v>111</v>
      </c>
      <c r="D2660" s="474" t="s">
        <v>5559</v>
      </c>
      <c r="E2660" s="475">
        <v>8000</v>
      </c>
      <c r="F2660" s="476" t="s">
        <v>7481</v>
      </c>
      <c r="G2660" s="450" t="s">
        <v>7482</v>
      </c>
      <c r="H2660" s="429" t="s">
        <v>5746</v>
      </c>
      <c r="I2660" s="429" t="s">
        <v>4858</v>
      </c>
      <c r="J2660" s="450" t="s">
        <v>5747</v>
      </c>
      <c r="K2660" s="477">
        <v>5</v>
      </c>
      <c r="L2660" s="477">
        <v>10</v>
      </c>
      <c r="M2660" s="478">
        <v>69582.732499449194</v>
      </c>
      <c r="N2660" s="477">
        <v>0</v>
      </c>
      <c r="O2660" s="477"/>
      <c r="P2660" s="479">
        <v>0</v>
      </c>
    </row>
    <row r="2661" spans="1:16" ht="33.75" x14ac:dyDescent="0.2">
      <c r="A2661" s="446" t="s">
        <v>5323</v>
      </c>
      <c r="B2661" s="447" t="s">
        <v>3136</v>
      </c>
      <c r="C2661" s="447" t="s">
        <v>111</v>
      </c>
      <c r="D2661" s="474" t="s">
        <v>7483</v>
      </c>
      <c r="E2661" s="475">
        <v>5000</v>
      </c>
      <c r="F2661" s="476" t="s">
        <v>7484</v>
      </c>
      <c r="G2661" s="450" t="s">
        <v>7485</v>
      </c>
      <c r="H2661" s="429" t="s">
        <v>7486</v>
      </c>
      <c r="I2661" s="429" t="s">
        <v>4858</v>
      </c>
      <c r="J2661" s="450" t="s">
        <v>7487</v>
      </c>
      <c r="K2661" s="477">
        <v>5</v>
      </c>
      <c r="L2661" s="477">
        <v>11</v>
      </c>
      <c r="M2661" s="478">
        <v>48336.875934092212</v>
      </c>
      <c r="N2661" s="477">
        <v>3</v>
      </c>
      <c r="O2661" s="477">
        <v>6</v>
      </c>
      <c r="P2661" s="479">
        <v>29993.7</v>
      </c>
    </row>
    <row r="2662" spans="1:16" ht="22.5" x14ac:dyDescent="0.2">
      <c r="A2662" s="446" t="s">
        <v>5323</v>
      </c>
      <c r="B2662" s="447" t="s">
        <v>3136</v>
      </c>
      <c r="C2662" s="447" t="s">
        <v>111</v>
      </c>
      <c r="D2662" s="474" t="s">
        <v>7411</v>
      </c>
      <c r="E2662" s="475">
        <v>5000</v>
      </c>
      <c r="F2662" s="476" t="s">
        <v>7488</v>
      </c>
      <c r="G2662" s="450" t="s">
        <v>7489</v>
      </c>
      <c r="H2662" s="429" t="s">
        <v>5372</v>
      </c>
      <c r="I2662" s="429" t="s">
        <v>3191</v>
      </c>
      <c r="J2662" s="450" t="s">
        <v>5372</v>
      </c>
      <c r="K2662" s="477">
        <v>5</v>
      </c>
      <c r="L2662" s="477">
        <v>10</v>
      </c>
      <c r="M2662" s="478">
        <v>41107.565823502679</v>
      </c>
      <c r="N2662" s="477">
        <v>0</v>
      </c>
      <c r="O2662" s="477"/>
      <c r="P2662" s="479">
        <v>0</v>
      </c>
    </row>
    <row r="2663" spans="1:16" ht="22.5" x14ac:dyDescent="0.2">
      <c r="A2663" s="446" t="s">
        <v>5323</v>
      </c>
      <c r="B2663" s="447" t="s">
        <v>3136</v>
      </c>
      <c r="C2663" s="447" t="s">
        <v>111</v>
      </c>
      <c r="D2663" s="474" t="s">
        <v>7490</v>
      </c>
      <c r="E2663" s="475">
        <v>5000</v>
      </c>
      <c r="F2663" s="476" t="s">
        <v>7491</v>
      </c>
      <c r="G2663" s="450" t="s">
        <v>7492</v>
      </c>
      <c r="H2663" s="429" t="s">
        <v>7493</v>
      </c>
      <c r="I2663" s="429" t="s">
        <v>6431</v>
      </c>
      <c r="J2663" s="450" t="s">
        <v>7494</v>
      </c>
      <c r="K2663" s="477">
        <v>3</v>
      </c>
      <c r="L2663" s="477">
        <v>5</v>
      </c>
      <c r="M2663" s="478">
        <v>21407.646000812631</v>
      </c>
      <c r="N2663" s="477">
        <v>0</v>
      </c>
      <c r="O2663" s="477"/>
      <c r="P2663" s="479">
        <v>0</v>
      </c>
    </row>
    <row r="2664" spans="1:16" ht="33.75" x14ac:dyDescent="0.2">
      <c r="A2664" s="446" t="s">
        <v>5323</v>
      </c>
      <c r="B2664" s="447" t="s">
        <v>3136</v>
      </c>
      <c r="C2664" s="447" t="s">
        <v>111</v>
      </c>
      <c r="D2664" s="474" t="s">
        <v>7495</v>
      </c>
      <c r="E2664" s="475">
        <v>12000</v>
      </c>
      <c r="F2664" s="476" t="s">
        <v>7496</v>
      </c>
      <c r="G2664" s="450" t="s">
        <v>7497</v>
      </c>
      <c r="H2664" s="429" t="s">
        <v>5674</v>
      </c>
      <c r="I2664" s="429" t="s">
        <v>3191</v>
      </c>
      <c r="J2664" s="450" t="s">
        <v>5926</v>
      </c>
      <c r="K2664" s="477">
        <v>5</v>
      </c>
      <c r="L2664" s="477">
        <v>12</v>
      </c>
      <c r="M2664" s="478">
        <v>144200</v>
      </c>
      <c r="N2664" s="477">
        <v>1</v>
      </c>
      <c r="O2664" s="477">
        <v>1</v>
      </c>
      <c r="P2664" s="479">
        <v>11174.997320815142</v>
      </c>
    </row>
    <row r="2665" spans="1:16" ht="56.25" x14ac:dyDescent="0.2">
      <c r="A2665" s="446" t="s">
        <v>5323</v>
      </c>
      <c r="B2665" s="447" t="s">
        <v>3136</v>
      </c>
      <c r="C2665" s="447" t="s">
        <v>111</v>
      </c>
      <c r="D2665" s="474" t="s">
        <v>7498</v>
      </c>
      <c r="E2665" s="475">
        <v>8000</v>
      </c>
      <c r="F2665" s="476" t="s">
        <v>7499</v>
      </c>
      <c r="G2665" s="450" t="s">
        <v>7500</v>
      </c>
      <c r="H2665" s="429" t="s">
        <v>7501</v>
      </c>
      <c r="I2665" s="429" t="s">
        <v>5404</v>
      </c>
      <c r="J2665" s="450" t="s">
        <v>7502</v>
      </c>
      <c r="K2665" s="477">
        <v>5</v>
      </c>
      <c r="L2665" s="477">
        <v>12</v>
      </c>
      <c r="M2665" s="478">
        <v>100555.97</v>
      </c>
      <c r="N2665" s="477">
        <v>3</v>
      </c>
      <c r="O2665" s="477">
        <v>6</v>
      </c>
      <c r="P2665" s="479">
        <v>47947.7</v>
      </c>
    </row>
    <row r="2666" spans="1:16" ht="45" x14ac:dyDescent="0.2">
      <c r="A2666" s="446" t="s">
        <v>5323</v>
      </c>
      <c r="B2666" s="447" t="s">
        <v>3136</v>
      </c>
      <c r="C2666" s="447" t="s">
        <v>111</v>
      </c>
      <c r="D2666" s="474" t="s">
        <v>7503</v>
      </c>
      <c r="E2666" s="475">
        <v>9000</v>
      </c>
      <c r="F2666" s="476" t="s">
        <v>7504</v>
      </c>
      <c r="G2666" s="450" t="s">
        <v>7505</v>
      </c>
      <c r="H2666" s="429" t="s">
        <v>5357</v>
      </c>
      <c r="I2666" s="429" t="s">
        <v>4858</v>
      </c>
      <c r="J2666" s="450" t="s">
        <v>5358</v>
      </c>
      <c r="K2666" s="477">
        <v>5</v>
      </c>
      <c r="L2666" s="477">
        <v>12</v>
      </c>
      <c r="M2666" s="478">
        <v>105990</v>
      </c>
      <c r="N2666" s="477">
        <v>0</v>
      </c>
      <c r="O2666" s="477"/>
      <c r="P2666" s="479">
        <v>0</v>
      </c>
    </row>
    <row r="2667" spans="1:16" ht="45" x14ac:dyDescent="0.2">
      <c r="A2667" s="446" t="s">
        <v>5323</v>
      </c>
      <c r="B2667" s="447" t="s">
        <v>3136</v>
      </c>
      <c r="C2667" s="447" t="s">
        <v>111</v>
      </c>
      <c r="D2667" s="474" t="s">
        <v>7506</v>
      </c>
      <c r="E2667" s="475">
        <v>5000</v>
      </c>
      <c r="F2667" s="476" t="s">
        <v>7507</v>
      </c>
      <c r="G2667" s="450" t="s">
        <v>7508</v>
      </c>
      <c r="H2667" s="429" t="s">
        <v>6311</v>
      </c>
      <c r="I2667" s="429" t="s">
        <v>4858</v>
      </c>
      <c r="J2667" s="450" t="s">
        <v>6426</v>
      </c>
      <c r="K2667" s="477">
        <v>1</v>
      </c>
      <c r="L2667" s="477">
        <v>2</v>
      </c>
      <c r="M2667" s="478">
        <v>9477.6529487771313</v>
      </c>
      <c r="N2667" s="477">
        <v>0</v>
      </c>
      <c r="O2667" s="477"/>
      <c r="P2667" s="479">
        <v>0</v>
      </c>
    </row>
    <row r="2668" spans="1:16" ht="33.75" x14ac:dyDescent="0.2">
      <c r="A2668" s="446" t="s">
        <v>5323</v>
      </c>
      <c r="B2668" s="447" t="s">
        <v>3136</v>
      </c>
      <c r="C2668" s="447" t="s">
        <v>111</v>
      </c>
      <c r="D2668" s="474" t="s">
        <v>7509</v>
      </c>
      <c r="E2668" s="475">
        <v>8000</v>
      </c>
      <c r="F2668" s="476" t="s">
        <v>7510</v>
      </c>
      <c r="G2668" s="450" t="s">
        <v>7511</v>
      </c>
      <c r="H2668" s="429" t="s">
        <v>6248</v>
      </c>
      <c r="I2668" s="429" t="s">
        <v>4858</v>
      </c>
      <c r="J2668" s="450" t="s">
        <v>5476</v>
      </c>
      <c r="K2668" s="477">
        <v>5</v>
      </c>
      <c r="L2668" s="477">
        <v>12</v>
      </c>
      <c r="M2668" s="478">
        <v>96600</v>
      </c>
      <c r="N2668" s="477">
        <v>1</v>
      </c>
      <c r="O2668" s="477">
        <v>2</v>
      </c>
      <c r="P2668" s="479">
        <v>11981.258801428494</v>
      </c>
    </row>
    <row r="2669" spans="1:16" ht="33.75" x14ac:dyDescent="0.2">
      <c r="A2669" s="446" t="s">
        <v>5323</v>
      </c>
      <c r="B2669" s="447" t="s">
        <v>3136</v>
      </c>
      <c r="C2669" s="447" t="s">
        <v>111</v>
      </c>
      <c r="D2669" s="474" t="s">
        <v>7512</v>
      </c>
      <c r="E2669" s="475">
        <v>7000</v>
      </c>
      <c r="F2669" s="476" t="s">
        <v>7513</v>
      </c>
      <c r="G2669" s="450" t="s">
        <v>7514</v>
      </c>
      <c r="H2669" s="429" t="s">
        <v>3252</v>
      </c>
      <c r="I2669" s="429" t="s">
        <v>4858</v>
      </c>
      <c r="J2669" s="450" t="s">
        <v>6384</v>
      </c>
      <c r="K2669" s="477">
        <v>5</v>
      </c>
      <c r="L2669" s="477">
        <v>10</v>
      </c>
      <c r="M2669" s="478">
        <v>62046.231109879234</v>
      </c>
      <c r="N2669" s="477">
        <v>0</v>
      </c>
      <c r="O2669" s="477"/>
      <c r="P2669" s="479">
        <v>0</v>
      </c>
    </row>
    <row r="2670" spans="1:16" ht="33.75" x14ac:dyDescent="0.2">
      <c r="A2670" s="446" t="s">
        <v>5323</v>
      </c>
      <c r="B2670" s="447" t="s">
        <v>3136</v>
      </c>
      <c r="C2670" s="447" t="s">
        <v>111</v>
      </c>
      <c r="D2670" s="474" t="s">
        <v>7515</v>
      </c>
      <c r="E2670" s="475">
        <v>10000</v>
      </c>
      <c r="F2670" s="476" t="s">
        <v>7516</v>
      </c>
      <c r="G2670" s="450" t="s">
        <v>7517</v>
      </c>
      <c r="H2670" s="429" t="s">
        <v>5332</v>
      </c>
      <c r="I2670" s="429" t="s">
        <v>4858</v>
      </c>
      <c r="J2670" s="450" t="s">
        <v>5333</v>
      </c>
      <c r="K2670" s="477">
        <v>5</v>
      </c>
      <c r="L2670" s="477">
        <v>12</v>
      </c>
      <c r="M2670" s="478">
        <v>120600</v>
      </c>
      <c r="N2670" s="477">
        <v>3</v>
      </c>
      <c r="O2670" s="477">
        <v>6</v>
      </c>
      <c r="P2670" s="479">
        <v>60000</v>
      </c>
    </row>
    <row r="2671" spans="1:16" ht="33.75" x14ac:dyDescent="0.2">
      <c r="A2671" s="446" t="s">
        <v>5323</v>
      </c>
      <c r="B2671" s="447" t="s">
        <v>3136</v>
      </c>
      <c r="C2671" s="447" t="s">
        <v>111</v>
      </c>
      <c r="D2671" s="474" t="s">
        <v>6219</v>
      </c>
      <c r="E2671" s="475">
        <v>9000</v>
      </c>
      <c r="F2671" s="476" t="s">
        <v>7518</v>
      </c>
      <c r="G2671" s="450" t="s">
        <v>7519</v>
      </c>
      <c r="H2671" s="429" t="s">
        <v>6841</v>
      </c>
      <c r="I2671" s="429" t="s">
        <v>3191</v>
      </c>
      <c r="J2671" s="450" t="s">
        <v>6841</v>
      </c>
      <c r="K2671" s="477">
        <v>5</v>
      </c>
      <c r="L2671" s="477">
        <v>12</v>
      </c>
      <c r="M2671" s="478">
        <v>107118.73000000001</v>
      </c>
      <c r="N2671" s="477">
        <v>3</v>
      </c>
      <c r="O2671" s="477">
        <v>6</v>
      </c>
      <c r="P2671" s="479">
        <v>53807.85</v>
      </c>
    </row>
    <row r="2672" spans="1:16" ht="33.75" x14ac:dyDescent="0.2">
      <c r="A2672" s="446" t="s">
        <v>5323</v>
      </c>
      <c r="B2672" s="447" t="s">
        <v>3136</v>
      </c>
      <c r="C2672" s="447" t="s">
        <v>111</v>
      </c>
      <c r="D2672" s="474" t="s">
        <v>7520</v>
      </c>
      <c r="E2672" s="475">
        <v>9000</v>
      </c>
      <c r="F2672" s="476" t="s">
        <v>7521</v>
      </c>
      <c r="G2672" s="450" t="s">
        <v>7522</v>
      </c>
      <c r="H2672" s="429" t="s">
        <v>5790</v>
      </c>
      <c r="I2672" s="429" t="s">
        <v>3191</v>
      </c>
      <c r="J2672" s="450" t="s">
        <v>5791</v>
      </c>
      <c r="K2672" s="477">
        <v>5</v>
      </c>
      <c r="L2672" s="477">
        <v>10</v>
      </c>
      <c r="M2672" s="478">
        <v>74750.457464084233</v>
      </c>
      <c r="N2672" s="477">
        <v>0</v>
      </c>
      <c r="O2672" s="477"/>
      <c r="P2672" s="479">
        <v>0</v>
      </c>
    </row>
    <row r="2673" spans="1:16" ht="33.75" x14ac:dyDescent="0.2">
      <c r="A2673" s="446" t="s">
        <v>5323</v>
      </c>
      <c r="B2673" s="447" t="s">
        <v>3136</v>
      </c>
      <c r="C2673" s="447" t="s">
        <v>111</v>
      </c>
      <c r="D2673" s="474" t="s">
        <v>5620</v>
      </c>
      <c r="E2673" s="475">
        <v>5000</v>
      </c>
      <c r="F2673" s="476" t="s">
        <v>7523</v>
      </c>
      <c r="G2673" s="450" t="s">
        <v>7524</v>
      </c>
      <c r="H2673" s="429" t="s">
        <v>5746</v>
      </c>
      <c r="I2673" s="429" t="s">
        <v>4858</v>
      </c>
      <c r="J2673" s="450" t="s">
        <v>5747</v>
      </c>
      <c r="K2673" s="477">
        <v>5</v>
      </c>
      <c r="L2673" s="477">
        <v>12</v>
      </c>
      <c r="M2673" s="478">
        <v>60584.03</v>
      </c>
      <c r="N2673" s="477">
        <v>3</v>
      </c>
      <c r="O2673" s="477">
        <v>6</v>
      </c>
      <c r="P2673" s="479">
        <v>30000</v>
      </c>
    </row>
    <row r="2674" spans="1:16" ht="33.75" x14ac:dyDescent="0.2">
      <c r="A2674" s="446" t="s">
        <v>5323</v>
      </c>
      <c r="B2674" s="447" t="s">
        <v>3136</v>
      </c>
      <c r="C2674" s="447" t="s">
        <v>111</v>
      </c>
      <c r="D2674" s="474" t="s">
        <v>6658</v>
      </c>
      <c r="E2674" s="475">
        <v>7000</v>
      </c>
      <c r="F2674" s="476" t="s">
        <v>7525</v>
      </c>
      <c r="G2674" s="450" t="s">
        <v>7526</v>
      </c>
      <c r="H2674" s="429" t="s">
        <v>2622</v>
      </c>
      <c r="I2674" s="429" t="s">
        <v>4858</v>
      </c>
      <c r="J2674" s="450" t="s">
        <v>5419</v>
      </c>
      <c r="K2674" s="477">
        <v>5</v>
      </c>
      <c r="L2674" s="477">
        <v>8</v>
      </c>
      <c r="M2674" s="478">
        <v>47348.691100135293</v>
      </c>
      <c r="N2674" s="477">
        <v>0</v>
      </c>
      <c r="O2674" s="477"/>
      <c r="P2674" s="479">
        <v>0</v>
      </c>
    </row>
    <row r="2675" spans="1:16" ht="33.75" x14ac:dyDescent="0.2">
      <c r="A2675" s="446" t="s">
        <v>5323</v>
      </c>
      <c r="B2675" s="447" t="s">
        <v>3136</v>
      </c>
      <c r="C2675" s="447" t="s">
        <v>111</v>
      </c>
      <c r="D2675" s="474" t="s">
        <v>7527</v>
      </c>
      <c r="E2675" s="475">
        <v>6000</v>
      </c>
      <c r="F2675" s="476" t="s">
        <v>7528</v>
      </c>
      <c r="G2675" s="450" t="s">
        <v>7529</v>
      </c>
      <c r="H2675" s="429" t="s">
        <v>7530</v>
      </c>
      <c r="I2675" s="429" t="s">
        <v>3191</v>
      </c>
      <c r="J2675" s="450" t="s">
        <v>7531</v>
      </c>
      <c r="K2675" s="477">
        <v>5</v>
      </c>
      <c r="L2675" s="477">
        <v>12</v>
      </c>
      <c r="M2675" s="478">
        <v>72433.34</v>
      </c>
      <c r="N2675" s="477">
        <v>3</v>
      </c>
      <c r="O2675" s="477">
        <v>6</v>
      </c>
      <c r="P2675" s="479">
        <v>35978.639999999999</v>
      </c>
    </row>
    <row r="2676" spans="1:16" ht="33.75" x14ac:dyDescent="0.2">
      <c r="A2676" s="446" t="s">
        <v>5323</v>
      </c>
      <c r="B2676" s="447" t="s">
        <v>3136</v>
      </c>
      <c r="C2676" s="447" t="s">
        <v>111</v>
      </c>
      <c r="D2676" s="474" t="s">
        <v>7532</v>
      </c>
      <c r="E2676" s="475">
        <v>2500</v>
      </c>
      <c r="F2676" s="476" t="s">
        <v>7533</v>
      </c>
      <c r="G2676" s="450" t="s">
        <v>7534</v>
      </c>
      <c r="H2676" s="429" t="s">
        <v>7535</v>
      </c>
      <c r="I2676" s="429" t="s">
        <v>5741</v>
      </c>
      <c r="J2676" s="450" t="s">
        <v>7536</v>
      </c>
      <c r="K2676" s="477">
        <v>3</v>
      </c>
      <c r="L2676" s="477">
        <v>4</v>
      </c>
      <c r="M2676" s="478">
        <v>8772.1171274765438</v>
      </c>
      <c r="N2676" s="477">
        <v>0</v>
      </c>
      <c r="O2676" s="477"/>
      <c r="P2676" s="479">
        <v>0</v>
      </c>
    </row>
    <row r="2677" spans="1:16" ht="22.5" x14ac:dyDescent="0.2">
      <c r="A2677" s="446" t="s">
        <v>5323</v>
      </c>
      <c r="B2677" s="447" t="s">
        <v>3136</v>
      </c>
      <c r="C2677" s="447" t="s">
        <v>111</v>
      </c>
      <c r="D2677" s="474" t="s">
        <v>6140</v>
      </c>
      <c r="E2677" s="475">
        <v>5000</v>
      </c>
      <c r="F2677" s="476" t="s">
        <v>7537</v>
      </c>
      <c r="G2677" s="450" t="s">
        <v>7538</v>
      </c>
      <c r="H2677" s="429" t="s">
        <v>2042</v>
      </c>
      <c r="I2677" s="429" t="s">
        <v>3191</v>
      </c>
      <c r="J2677" s="450" t="s">
        <v>6143</v>
      </c>
      <c r="K2677" s="477">
        <v>5</v>
      </c>
      <c r="L2677" s="477">
        <v>12</v>
      </c>
      <c r="M2677" s="478">
        <v>59261.11</v>
      </c>
      <c r="N2677" s="477">
        <v>1</v>
      </c>
      <c r="O2677" s="477">
        <v>1</v>
      </c>
      <c r="P2677" s="479">
        <v>3799.2512956582964</v>
      </c>
    </row>
    <row r="2678" spans="1:16" ht="33.75" x14ac:dyDescent="0.2">
      <c r="A2678" s="446" t="s">
        <v>5323</v>
      </c>
      <c r="B2678" s="447" t="s">
        <v>3136</v>
      </c>
      <c r="C2678" s="447" t="s">
        <v>111</v>
      </c>
      <c r="D2678" s="474" t="s">
        <v>7539</v>
      </c>
      <c r="E2678" s="475">
        <v>8000</v>
      </c>
      <c r="F2678" s="476" t="s">
        <v>7540</v>
      </c>
      <c r="G2678" s="450" t="s">
        <v>7541</v>
      </c>
      <c r="H2678" s="429" t="s">
        <v>5497</v>
      </c>
      <c r="I2678" s="429" t="s">
        <v>4858</v>
      </c>
      <c r="J2678" s="450" t="s">
        <v>6575</v>
      </c>
      <c r="K2678" s="477">
        <v>5</v>
      </c>
      <c r="L2678" s="477">
        <v>10</v>
      </c>
      <c r="M2678" s="478">
        <v>67380.874782775907</v>
      </c>
      <c r="N2678" s="477">
        <v>0</v>
      </c>
      <c r="O2678" s="477"/>
      <c r="P2678" s="479">
        <v>0</v>
      </c>
    </row>
    <row r="2679" spans="1:16" ht="45" x14ac:dyDescent="0.2">
      <c r="A2679" s="446" t="s">
        <v>5323</v>
      </c>
      <c r="B2679" s="447" t="s">
        <v>3136</v>
      </c>
      <c r="C2679" s="447" t="s">
        <v>111</v>
      </c>
      <c r="D2679" s="474" t="s">
        <v>5552</v>
      </c>
      <c r="E2679" s="475">
        <v>8000</v>
      </c>
      <c r="F2679" s="476" t="s">
        <v>7542</v>
      </c>
      <c r="G2679" s="450" t="s">
        <v>7543</v>
      </c>
      <c r="H2679" s="429" t="s">
        <v>6992</v>
      </c>
      <c r="I2679" s="429" t="s">
        <v>3191</v>
      </c>
      <c r="J2679" s="450" t="s">
        <v>6992</v>
      </c>
      <c r="K2679" s="477">
        <v>5</v>
      </c>
      <c r="L2679" s="477">
        <v>12</v>
      </c>
      <c r="M2679" s="478">
        <v>90933.9</v>
      </c>
      <c r="N2679" s="477">
        <v>0</v>
      </c>
      <c r="O2679" s="477"/>
      <c r="P2679" s="479">
        <v>0</v>
      </c>
    </row>
    <row r="2680" spans="1:16" ht="45" x14ac:dyDescent="0.2">
      <c r="A2680" s="446" t="s">
        <v>5323</v>
      </c>
      <c r="B2680" s="447" t="s">
        <v>3136</v>
      </c>
      <c r="C2680" s="447" t="s">
        <v>111</v>
      </c>
      <c r="D2680" s="474" t="s">
        <v>5753</v>
      </c>
      <c r="E2680" s="475">
        <v>8000</v>
      </c>
      <c r="F2680" s="476" t="s">
        <v>7544</v>
      </c>
      <c r="G2680" s="450" t="s">
        <v>7545</v>
      </c>
      <c r="H2680" s="429" t="s">
        <v>7546</v>
      </c>
      <c r="I2680" s="429" t="s">
        <v>5687</v>
      </c>
      <c r="J2680" s="450" t="s">
        <v>7547</v>
      </c>
      <c r="K2680" s="477">
        <v>5</v>
      </c>
      <c r="L2680" s="477">
        <v>12</v>
      </c>
      <c r="M2680" s="478">
        <v>94769.4</v>
      </c>
      <c r="N2680" s="477">
        <v>0</v>
      </c>
      <c r="O2680" s="477"/>
      <c r="P2680" s="479">
        <v>0</v>
      </c>
    </row>
    <row r="2681" spans="1:16" ht="33.75" x14ac:dyDescent="0.2">
      <c r="A2681" s="446" t="s">
        <v>5323</v>
      </c>
      <c r="B2681" s="447" t="s">
        <v>3136</v>
      </c>
      <c r="C2681" s="447" t="s">
        <v>111</v>
      </c>
      <c r="D2681" s="474" t="s">
        <v>6249</v>
      </c>
      <c r="E2681" s="475">
        <v>7000</v>
      </c>
      <c r="F2681" s="476" t="s">
        <v>7548</v>
      </c>
      <c r="G2681" s="450" t="s">
        <v>7549</v>
      </c>
      <c r="H2681" s="429" t="s">
        <v>7550</v>
      </c>
      <c r="I2681" s="429" t="s">
        <v>4858</v>
      </c>
      <c r="J2681" s="450" t="s">
        <v>7551</v>
      </c>
      <c r="K2681" s="477">
        <v>3</v>
      </c>
      <c r="L2681" s="477">
        <v>6</v>
      </c>
      <c r="M2681" s="478">
        <v>36283.11092114418</v>
      </c>
      <c r="N2681" s="477">
        <v>0</v>
      </c>
      <c r="O2681" s="477"/>
      <c r="P2681" s="479">
        <v>0</v>
      </c>
    </row>
    <row r="2682" spans="1:16" ht="33.75" x14ac:dyDescent="0.2">
      <c r="A2682" s="446" t="s">
        <v>5323</v>
      </c>
      <c r="B2682" s="447" t="s">
        <v>3136</v>
      </c>
      <c r="C2682" s="447" t="s">
        <v>111</v>
      </c>
      <c r="D2682" s="474" t="s">
        <v>7411</v>
      </c>
      <c r="E2682" s="475">
        <v>5000</v>
      </c>
      <c r="F2682" s="476" t="s">
        <v>7552</v>
      </c>
      <c r="G2682" s="450" t="s">
        <v>7553</v>
      </c>
      <c r="H2682" s="429" t="s">
        <v>7554</v>
      </c>
      <c r="I2682" s="429" t="s">
        <v>3191</v>
      </c>
      <c r="J2682" s="450" t="s">
        <v>7554</v>
      </c>
      <c r="K2682" s="477">
        <v>5</v>
      </c>
      <c r="L2682" s="477">
        <v>10</v>
      </c>
      <c r="M2682" s="478">
        <v>40070.661591571909</v>
      </c>
      <c r="N2682" s="477">
        <v>0</v>
      </c>
      <c r="O2682" s="477"/>
      <c r="P2682" s="479">
        <v>0</v>
      </c>
    </row>
    <row r="2683" spans="1:16" ht="22.5" x14ac:dyDescent="0.2">
      <c r="A2683" s="446" t="s">
        <v>5323</v>
      </c>
      <c r="B2683" s="447" t="s">
        <v>3136</v>
      </c>
      <c r="C2683" s="447" t="s">
        <v>111</v>
      </c>
      <c r="D2683" s="474" t="s">
        <v>7411</v>
      </c>
      <c r="E2683" s="475">
        <v>5000</v>
      </c>
      <c r="F2683" s="476" t="s">
        <v>7555</v>
      </c>
      <c r="G2683" s="450" t="s">
        <v>7556</v>
      </c>
      <c r="H2683" s="429" t="s">
        <v>7557</v>
      </c>
      <c r="I2683" s="429" t="s">
        <v>3191</v>
      </c>
      <c r="J2683" s="450" t="s">
        <v>7557</v>
      </c>
      <c r="K2683" s="477">
        <v>5</v>
      </c>
      <c r="L2683" s="477">
        <v>10</v>
      </c>
      <c r="M2683" s="478">
        <v>41451.096696260895</v>
      </c>
      <c r="N2683" s="477">
        <v>0</v>
      </c>
      <c r="O2683" s="477"/>
      <c r="P2683" s="479">
        <v>0</v>
      </c>
    </row>
    <row r="2684" spans="1:16" ht="33.75" x14ac:dyDescent="0.2">
      <c r="A2684" s="446" t="s">
        <v>5323</v>
      </c>
      <c r="B2684" s="447" t="s">
        <v>3136</v>
      </c>
      <c r="C2684" s="447" t="s">
        <v>111</v>
      </c>
      <c r="D2684" s="474" t="s">
        <v>6726</v>
      </c>
      <c r="E2684" s="475">
        <v>8000</v>
      </c>
      <c r="F2684" s="476" t="s">
        <v>7558</v>
      </c>
      <c r="G2684" s="450" t="s">
        <v>7559</v>
      </c>
      <c r="H2684" s="429" t="s">
        <v>1095</v>
      </c>
      <c r="I2684" s="429" t="s">
        <v>4858</v>
      </c>
      <c r="J2684" s="450" t="s">
        <v>7560</v>
      </c>
      <c r="K2684" s="477">
        <v>5</v>
      </c>
      <c r="L2684" s="477">
        <v>9</v>
      </c>
      <c r="M2684" s="478">
        <v>60285.855989192474</v>
      </c>
      <c r="N2684" s="477">
        <v>0</v>
      </c>
      <c r="O2684" s="477"/>
      <c r="P2684" s="479">
        <v>0</v>
      </c>
    </row>
    <row r="2685" spans="1:16" ht="33.75" x14ac:dyDescent="0.2">
      <c r="A2685" s="446" t="s">
        <v>5323</v>
      </c>
      <c r="B2685" s="447" t="s">
        <v>3136</v>
      </c>
      <c r="C2685" s="447" t="s">
        <v>111</v>
      </c>
      <c r="D2685" s="474" t="s">
        <v>7561</v>
      </c>
      <c r="E2685" s="475">
        <v>7000</v>
      </c>
      <c r="F2685" s="476" t="s">
        <v>7562</v>
      </c>
      <c r="G2685" s="450" t="s">
        <v>7563</v>
      </c>
      <c r="H2685" s="429" t="s">
        <v>4037</v>
      </c>
      <c r="I2685" s="429" t="s">
        <v>3191</v>
      </c>
      <c r="J2685" s="450" t="s">
        <v>5523</v>
      </c>
      <c r="K2685" s="477">
        <v>5</v>
      </c>
      <c r="L2685" s="477">
        <v>10</v>
      </c>
      <c r="M2685" s="478">
        <v>62992.886221473353</v>
      </c>
      <c r="N2685" s="477">
        <v>0</v>
      </c>
      <c r="O2685" s="477"/>
      <c r="P2685" s="479">
        <v>0</v>
      </c>
    </row>
    <row r="2686" spans="1:16" ht="45" x14ac:dyDescent="0.2">
      <c r="A2686" s="446" t="s">
        <v>5323</v>
      </c>
      <c r="B2686" s="447" t="s">
        <v>3136</v>
      </c>
      <c r="C2686" s="447" t="s">
        <v>111</v>
      </c>
      <c r="D2686" s="474" t="s">
        <v>7564</v>
      </c>
      <c r="E2686" s="475">
        <v>12000</v>
      </c>
      <c r="F2686" s="476" t="s">
        <v>7565</v>
      </c>
      <c r="G2686" s="450" t="s">
        <v>7566</v>
      </c>
      <c r="H2686" s="429" t="s">
        <v>1078</v>
      </c>
      <c r="I2686" s="429" t="s">
        <v>4858</v>
      </c>
      <c r="J2686" s="450" t="s">
        <v>6792</v>
      </c>
      <c r="K2686" s="477">
        <v>2</v>
      </c>
      <c r="L2686" s="477">
        <v>12</v>
      </c>
      <c r="M2686" s="478">
        <v>143394.16999999998</v>
      </c>
      <c r="N2686" s="477">
        <v>3</v>
      </c>
      <c r="O2686" s="477">
        <v>6</v>
      </c>
      <c r="P2686" s="479">
        <v>107206.15</v>
      </c>
    </row>
    <row r="2687" spans="1:16" ht="33.75" x14ac:dyDescent="0.2">
      <c r="A2687" s="446" t="s">
        <v>5323</v>
      </c>
      <c r="B2687" s="447" t="s">
        <v>3136</v>
      </c>
      <c r="C2687" s="447" t="s">
        <v>111</v>
      </c>
      <c r="D2687" s="474" t="s">
        <v>7411</v>
      </c>
      <c r="E2687" s="475">
        <v>5000</v>
      </c>
      <c r="F2687" s="476" t="s">
        <v>7567</v>
      </c>
      <c r="G2687" s="450" t="s">
        <v>7568</v>
      </c>
      <c r="H2687" s="429" t="s">
        <v>7569</v>
      </c>
      <c r="I2687" s="429" t="s">
        <v>3191</v>
      </c>
      <c r="J2687" s="450" t="s">
        <v>7569</v>
      </c>
      <c r="K2687" s="477">
        <v>5</v>
      </c>
      <c r="L2687" s="477">
        <v>10</v>
      </c>
      <c r="M2687" s="478">
        <v>41336.383552744643</v>
      </c>
      <c r="N2687" s="477">
        <v>0</v>
      </c>
      <c r="O2687" s="477"/>
      <c r="P2687" s="479">
        <v>0</v>
      </c>
    </row>
    <row r="2688" spans="1:16" ht="33.75" x14ac:dyDescent="0.2">
      <c r="A2688" s="446" t="s">
        <v>5323</v>
      </c>
      <c r="B2688" s="447" t="s">
        <v>3136</v>
      </c>
      <c r="C2688" s="447" t="s">
        <v>111</v>
      </c>
      <c r="D2688" s="474" t="s">
        <v>7570</v>
      </c>
      <c r="E2688" s="475">
        <v>8000</v>
      </c>
      <c r="F2688" s="476" t="s">
        <v>7571</v>
      </c>
      <c r="G2688" s="450" t="s">
        <v>7572</v>
      </c>
      <c r="H2688" s="429" t="s">
        <v>7573</v>
      </c>
      <c r="I2688" s="429" t="s">
        <v>3191</v>
      </c>
      <c r="J2688" s="450" t="s">
        <v>7573</v>
      </c>
      <c r="K2688" s="477">
        <v>5</v>
      </c>
      <c r="L2688" s="477">
        <v>12</v>
      </c>
      <c r="M2688" s="478">
        <v>94486.66</v>
      </c>
      <c r="N2688" s="477">
        <v>3</v>
      </c>
      <c r="O2688" s="477">
        <v>6</v>
      </c>
      <c r="P2688" s="479">
        <v>47587.06</v>
      </c>
    </row>
    <row r="2689" spans="1:16" ht="45" x14ac:dyDescent="0.2">
      <c r="A2689" s="446" t="s">
        <v>5323</v>
      </c>
      <c r="B2689" s="447" t="s">
        <v>3136</v>
      </c>
      <c r="C2689" s="447" t="s">
        <v>111</v>
      </c>
      <c r="D2689" s="474" t="s">
        <v>7506</v>
      </c>
      <c r="E2689" s="475">
        <v>5000</v>
      </c>
      <c r="F2689" s="476" t="s">
        <v>7574</v>
      </c>
      <c r="G2689" s="450" t="s">
        <v>7575</v>
      </c>
      <c r="H2689" s="429" t="s">
        <v>6587</v>
      </c>
      <c r="I2689" s="429" t="s">
        <v>5404</v>
      </c>
      <c r="J2689" s="450" t="s">
        <v>7576</v>
      </c>
      <c r="K2689" s="477">
        <v>5</v>
      </c>
      <c r="L2689" s="477">
        <v>11</v>
      </c>
      <c r="M2689" s="478">
        <v>47317.472085480738</v>
      </c>
      <c r="N2689" s="477">
        <v>0</v>
      </c>
      <c r="O2689" s="477"/>
      <c r="P2689" s="479">
        <v>0</v>
      </c>
    </row>
    <row r="2690" spans="1:16" ht="33.75" x14ac:dyDescent="0.2">
      <c r="A2690" s="446" t="s">
        <v>5323</v>
      </c>
      <c r="B2690" s="447" t="s">
        <v>3136</v>
      </c>
      <c r="C2690" s="447" t="s">
        <v>111</v>
      </c>
      <c r="D2690" s="474" t="s">
        <v>6883</v>
      </c>
      <c r="E2690" s="475">
        <v>7000</v>
      </c>
      <c r="F2690" s="476" t="s">
        <v>7577</v>
      </c>
      <c r="G2690" s="450" t="s">
        <v>7578</v>
      </c>
      <c r="H2690" s="429" t="s">
        <v>5437</v>
      </c>
      <c r="I2690" s="429" t="s">
        <v>3191</v>
      </c>
      <c r="J2690" s="450" t="s">
        <v>5437</v>
      </c>
      <c r="K2690" s="477">
        <v>5</v>
      </c>
      <c r="L2690" s="477">
        <v>10</v>
      </c>
      <c r="M2690" s="478">
        <v>59969.084271852458</v>
      </c>
      <c r="N2690" s="477">
        <v>0</v>
      </c>
      <c r="O2690" s="477"/>
      <c r="P2690" s="479">
        <v>0</v>
      </c>
    </row>
    <row r="2691" spans="1:16" ht="45" x14ac:dyDescent="0.2">
      <c r="A2691" s="446" t="s">
        <v>5323</v>
      </c>
      <c r="B2691" s="447" t="s">
        <v>3136</v>
      </c>
      <c r="C2691" s="447" t="s">
        <v>111</v>
      </c>
      <c r="D2691" s="474" t="s">
        <v>7579</v>
      </c>
      <c r="E2691" s="475">
        <v>9000</v>
      </c>
      <c r="F2691" s="476" t="s">
        <v>7580</v>
      </c>
      <c r="G2691" s="450" t="s">
        <v>7581</v>
      </c>
      <c r="H2691" s="429" t="s">
        <v>5674</v>
      </c>
      <c r="I2691" s="429" t="s">
        <v>3191</v>
      </c>
      <c r="J2691" s="450" t="s">
        <v>5926</v>
      </c>
      <c r="K2691" s="477">
        <v>5</v>
      </c>
      <c r="L2691" s="477">
        <v>11</v>
      </c>
      <c r="M2691" s="478">
        <v>92077.506137277349</v>
      </c>
      <c r="N2691" s="477">
        <v>0</v>
      </c>
      <c r="O2691" s="477"/>
      <c r="P2691" s="479">
        <v>0</v>
      </c>
    </row>
    <row r="2692" spans="1:16" ht="45" x14ac:dyDescent="0.2">
      <c r="A2692" s="446" t="s">
        <v>5323</v>
      </c>
      <c r="B2692" s="447" t="s">
        <v>3136</v>
      </c>
      <c r="C2692" s="447" t="s">
        <v>111</v>
      </c>
      <c r="D2692" s="474" t="s">
        <v>5552</v>
      </c>
      <c r="E2692" s="475">
        <v>8000</v>
      </c>
      <c r="F2692" s="476" t="s">
        <v>7582</v>
      </c>
      <c r="G2692" s="450" t="s">
        <v>7583</v>
      </c>
      <c r="H2692" s="429" t="s">
        <v>7584</v>
      </c>
      <c r="I2692" s="429" t="s">
        <v>3191</v>
      </c>
      <c r="J2692" s="450" t="s">
        <v>7584</v>
      </c>
      <c r="K2692" s="477">
        <v>5</v>
      </c>
      <c r="L2692" s="477">
        <v>10</v>
      </c>
      <c r="M2692" s="478">
        <v>63538.258325987292</v>
      </c>
      <c r="N2692" s="477">
        <v>0</v>
      </c>
      <c r="O2692" s="477"/>
      <c r="P2692" s="479">
        <v>0</v>
      </c>
    </row>
    <row r="2693" spans="1:16" ht="33.75" x14ac:dyDescent="0.2">
      <c r="A2693" s="446" t="s">
        <v>5323</v>
      </c>
      <c r="B2693" s="447" t="s">
        <v>3136</v>
      </c>
      <c r="C2693" s="447" t="s">
        <v>111</v>
      </c>
      <c r="D2693" s="474" t="s">
        <v>7585</v>
      </c>
      <c r="E2693" s="475">
        <v>10000</v>
      </c>
      <c r="F2693" s="476" t="s">
        <v>7586</v>
      </c>
      <c r="G2693" s="450" t="s">
        <v>7587</v>
      </c>
      <c r="H2693" s="429" t="s">
        <v>3185</v>
      </c>
      <c r="I2693" s="429" t="s">
        <v>4858</v>
      </c>
      <c r="J2693" s="450" t="s">
        <v>7588</v>
      </c>
      <c r="K2693" s="477">
        <v>5</v>
      </c>
      <c r="L2693" s="477">
        <v>12</v>
      </c>
      <c r="M2693" s="478">
        <v>119405.55</v>
      </c>
      <c r="N2693" s="477">
        <v>3</v>
      </c>
      <c r="O2693" s="477">
        <v>6</v>
      </c>
      <c r="P2693" s="479">
        <v>59778.159999999996</v>
      </c>
    </row>
    <row r="2694" spans="1:16" ht="56.25" x14ac:dyDescent="0.2">
      <c r="A2694" s="446" t="s">
        <v>5323</v>
      </c>
      <c r="B2694" s="447" t="s">
        <v>3136</v>
      </c>
      <c r="C2694" s="447" t="s">
        <v>111</v>
      </c>
      <c r="D2694" s="474" t="s">
        <v>5874</v>
      </c>
      <c r="E2694" s="475">
        <v>8000</v>
      </c>
      <c r="F2694" s="476" t="s">
        <v>7589</v>
      </c>
      <c r="G2694" s="450" t="s">
        <v>7590</v>
      </c>
      <c r="H2694" s="429" t="s">
        <v>3134</v>
      </c>
      <c r="I2694" s="429" t="s">
        <v>4858</v>
      </c>
      <c r="J2694" s="450" t="s">
        <v>5502</v>
      </c>
      <c r="K2694" s="477">
        <v>2</v>
      </c>
      <c r="L2694" s="477">
        <v>6</v>
      </c>
      <c r="M2694" s="478">
        <v>37052.919138808211</v>
      </c>
      <c r="N2694" s="477">
        <v>0</v>
      </c>
      <c r="O2694" s="477"/>
      <c r="P2694" s="479">
        <v>0</v>
      </c>
    </row>
    <row r="2695" spans="1:16" ht="56.25" x14ac:dyDescent="0.2">
      <c r="A2695" s="446" t="s">
        <v>5323</v>
      </c>
      <c r="B2695" s="447" t="s">
        <v>3136</v>
      </c>
      <c r="C2695" s="447" t="s">
        <v>111</v>
      </c>
      <c r="D2695" s="474" t="s">
        <v>5874</v>
      </c>
      <c r="E2695" s="475">
        <v>8000</v>
      </c>
      <c r="F2695" s="476" t="s">
        <v>7591</v>
      </c>
      <c r="G2695" s="450" t="s">
        <v>7592</v>
      </c>
      <c r="H2695" s="429" t="s">
        <v>3134</v>
      </c>
      <c r="I2695" s="429" t="s">
        <v>4858</v>
      </c>
      <c r="J2695" s="450" t="s">
        <v>5502</v>
      </c>
      <c r="K2695" s="477">
        <v>2</v>
      </c>
      <c r="L2695" s="477">
        <v>5</v>
      </c>
      <c r="M2695" s="478">
        <v>28456.310078122569</v>
      </c>
      <c r="N2695" s="477">
        <v>0</v>
      </c>
      <c r="O2695" s="477"/>
      <c r="P2695" s="479">
        <v>0</v>
      </c>
    </row>
    <row r="2696" spans="1:16" ht="56.25" x14ac:dyDescent="0.2">
      <c r="A2696" s="446" t="s">
        <v>5323</v>
      </c>
      <c r="B2696" s="447" t="s">
        <v>3136</v>
      </c>
      <c r="C2696" s="447" t="s">
        <v>111</v>
      </c>
      <c r="D2696" s="474" t="s">
        <v>5874</v>
      </c>
      <c r="E2696" s="475">
        <v>8000</v>
      </c>
      <c r="F2696" s="476" t="s">
        <v>7593</v>
      </c>
      <c r="G2696" s="450" t="s">
        <v>7594</v>
      </c>
      <c r="H2696" s="429" t="s">
        <v>6019</v>
      </c>
      <c r="I2696" s="429" t="s">
        <v>3191</v>
      </c>
      <c r="J2696" s="450" t="s">
        <v>6019</v>
      </c>
      <c r="K2696" s="477">
        <v>2</v>
      </c>
      <c r="L2696" s="477">
        <v>5</v>
      </c>
      <c r="M2696" s="478">
        <v>27703.34152389098</v>
      </c>
      <c r="N2696" s="477">
        <v>0</v>
      </c>
      <c r="O2696" s="477"/>
      <c r="P2696" s="479">
        <v>0</v>
      </c>
    </row>
    <row r="2697" spans="1:16" ht="56.25" x14ac:dyDescent="0.2">
      <c r="A2697" s="446" t="s">
        <v>5323</v>
      </c>
      <c r="B2697" s="447" t="s">
        <v>3136</v>
      </c>
      <c r="C2697" s="447" t="s">
        <v>111</v>
      </c>
      <c r="D2697" s="474" t="s">
        <v>5874</v>
      </c>
      <c r="E2697" s="475">
        <v>8000</v>
      </c>
      <c r="F2697" s="476" t="s">
        <v>7595</v>
      </c>
      <c r="G2697" s="450" t="s">
        <v>7596</v>
      </c>
      <c r="H2697" s="429" t="s">
        <v>6019</v>
      </c>
      <c r="I2697" s="429" t="s">
        <v>3191</v>
      </c>
      <c r="J2697" s="450" t="s">
        <v>6019</v>
      </c>
      <c r="K2697" s="477">
        <v>2</v>
      </c>
      <c r="L2697" s="477">
        <v>5</v>
      </c>
      <c r="M2697" s="478">
        <v>29470.097807695664</v>
      </c>
      <c r="N2697" s="477">
        <v>0</v>
      </c>
      <c r="O2697" s="477"/>
      <c r="P2697" s="479">
        <v>0</v>
      </c>
    </row>
    <row r="2698" spans="1:16" ht="33.75" x14ac:dyDescent="0.2">
      <c r="A2698" s="446" t="s">
        <v>5323</v>
      </c>
      <c r="B2698" s="447" t="s">
        <v>3136</v>
      </c>
      <c r="C2698" s="447" t="s">
        <v>111</v>
      </c>
      <c r="D2698" s="474" t="s">
        <v>7252</v>
      </c>
      <c r="E2698" s="475">
        <v>5000</v>
      </c>
      <c r="F2698" s="476" t="s">
        <v>7597</v>
      </c>
      <c r="G2698" s="450" t="s">
        <v>7598</v>
      </c>
      <c r="H2698" s="429" t="s">
        <v>7375</v>
      </c>
      <c r="I2698" s="429" t="s">
        <v>3191</v>
      </c>
      <c r="J2698" s="450" t="s">
        <v>7376</v>
      </c>
      <c r="K2698" s="477">
        <v>5</v>
      </c>
      <c r="L2698" s="477">
        <v>10</v>
      </c>
      <c r="M2698" s="478">
        <v>43350.118668997457</v>
      </c>
      <c r="N2698" s="477">
        <v>0</v>
      </c>
      <c r="O2698" s="477"/>
      <c r="P2698" s="479">
        <v>0</v>
      </c>
    </row>
    <row r="2699" spans="1:16" ht="45" x14ac:dyDescent="0.2">
      <c r="A2699" s="446" t="s">
        <v>5323</v>
      </c>
      <c r="B2699" s="447" t="s">
        <v>3136</v>
      </c>
      <c r="C2699" s="447" t="s">
        <v>111</v>
      </c>
      <c r="D2699" s="474" t="s">
        <v>7599</v>
      </c>
      <c r="E2699" s="475">
        <v>11000</v>
      </c>
      <c r="F2699" s="476" t="s">
        <v>7600</v>
      </c>
      <c r="G2699" s="450" t="s">
        <v>7601</v>
      </c>
      <c r="H2699" s="429" t="s">
        <v>7602</v>
      </c>
      <c r="I2699" s="429" t="s">
        <v>3191</v>
      </c>
      <c r="J2699" s="450" t="s">
        <v>7603</v>
      </c>
      <c r="K2699" s="477">
        <v>5</v>
      </c>
      <c r="L2699" s="477">
        <v>12</v>
      </c>
      <c r="M2699" s="478">
        <v>132794.37</v>
      </c>
      <c r="N2699" s="477">
        <v>3</v>
      </c>
      <c r="O2699" s="477">
        <v>6</v>
      </c>
      <c r="P2699" s="479">
        <v>65819.88</v>
      </c>
    </row>
    <row r="2700" spans="1:16" ht="33.75" x14ac:dyDescent="0.2">
      <c r="A2700" s="446" t="s">
        <v>5323</v>
      </c>
      <c r="B2700" s="447" t="s">
        <v>3136</v>
      </c>
      <c r="C2700" s="447" t="s">
        <v>111</v>
      </c>
      <c r="D2700" s="474" t="s">
        <v>7604</v>
      </c>
      <c r="E2700" s="475">
        <v>3000</v>
      </c>
      <c r="F2700" s="476" t="s">
        <v>7605</v>
      </c>
      <c r="G2700" s="450" t="s">
        <v>7606</v>
      </c>
      <c r="H2700" s="429" t="s">
        <v>7429</v>
      </c>
      <c r="I2700" s="429" t="s">
        <v>3191</v>
      </c>
      <c r="J2700" s="450" t="s">
        <v>7429</v>
      </c>
      <c r="K2700" s="477">
        <v>5</v>
      </c>
      <c r="L2700" s="477">
        <v>10</v>
      </c>
      <c r="M2700" s="478">
        <v>26064.312826637324</v>
      </c>
      <c r="N2700" s="477">
        <v>0</v>
      </c>
      <c r="O2700" s="477"/>
      <c r="P2700" s="479">
        <v>0</v>
      </c>
    </row>
    <row r="2701" spans="1:16" ht="56.25" x14ac:dyDescent="0.2">
      <c r="A2701" s="446" t="s">
        <v>5323</v>
      </c>
      <c r="B2701" s="447" t="s">
        <v>3136</v>
      </c>
      <c r="C2701" s="447" t="s">
        <v>111</v>
      </c>
      <c r="D2701" s="474" t="s">
        <v>6604</v>
      </c>
      <c r="E2701" s="475">
        <v>10000</v>
      </c>
      <c r="F2701" s="476" t="s">
        <v>7607</v>
      </c>
      <c r="G2701" s="450" t="s">
        <v>7608</v>
      </c>
      <c r="H2701" s="429" t="s">
        <v>857</v>
      </c>
      <c r="I2701" s="429" t="s">
        <v>4858</v>
      </c>
      <c r="J2701" s="450" t="s">
        <v>5808</v>
      </c>
      <c r="K2701" s="477">
        <v>5</v>
      </c>
      <c r="L2701" s="477">
        <v>10</v>
      </c>
      <c r="M2701" s="478">
        <v>79687.260828258615</v>
      </c>
      <c r="N2701" s="477">
        <v>0</v>
      </c>
      <c r="O2701" s="477"/>
      <c r="P2701" s="479">
        <v>0</v>
      </c>
    </row>
    <row r="2702" spans="1:16" ht="45" x14ac:dyDescent="0.2">
      <c r="A2702" s="446" t="s">
        <v>5323</v>
      </c>
      <c r="B2702" s="447" t="s">
        <v>3136</v>
      </c>
      <c r="C2702" s="447" t="s">
        <v>111</v>
      </c>
      <c r="D2702" s="474" t="s">
        <v>7609</v>
      </c>
      <c r="E2702" s="475">
        <v>8000</v>
      </c>
      <c r="F2702" s="476" t="s">
        <v>7610</v>
      </c>
      <c r="G2702" s="450" t="s">
        <v>7611</v>
      </c>
      <c r="H2702" s="429" t="s">
        <v>7612</v>
      </c>
      <c r="I2702" s="429" t="s">
        <v>4858</v>
      </c>
      <c r="J2702" s="450" t="s">
        <v>7613</v>
      </c>
      <c r="K2702" s="477">
        <v>5</v>
      </c>
      <c r="L2702" s="477">
        <v>10</v>
      </c>
      <c r="M2702" s="478">
        <v>63329.105707062401</v>
      </c>
      <c r="N2702" s="477">
        <v>0</v>
      </c>
      <c r="O2702" s="477"/>
      <c r="P2702" s="479">
        <v>0</v>
      </c>
    </row>
    <row r="2703" spans="1:16" ht="33.75" x14ac:dyDescent="0.2">
      <c r="A2703" s="446" t="s">
        <v>5323</v>
      </c>
      <c r="B2703" s="447" t="s">
        <v>3136</v>
      </c>
      <c r="C2703" s="447" t="s">
        <v>111</v>
      </c>
      <c r="D2703" s="474" t="s">
        <v>7614</v>
      </c>
      <c r="E2703" s="475">
        <v>9000</v>
      </c>
      <c r="F2703" s="476" t="s">
        <v>7615</v>
      </c>
      <c r="G2703" s="450" t="s">
        <v>7616</v>
      </c>
      <c r="H2703" s="429" t="s">
        <v>5391</v>
      </c>
      <c r="I2703" s="429" t="s">
        <v>5404</v>
      </c>
      <c r="J2703" s="450" t="s">
        <v>7617</v>
      </c>
      <c r="K2703" s="477">
        <v>5</v>
      </c>
      <c r="L2703" s="477">
        <v>12</v>
      </c>
      <c r="M2703" s="478">
        <v>108008.75</v>
      </c>
      <c r="N2703" s="477">
        <v>3</v>
      </c>
      <c r="O2703" s="477">
        <v>6</v>
      </c>
      <c r="P2703" s="479">
        <v>53981.25</v>
      </c>
    </row>
    <row r="2704" spans="1:16" ht="56.25" x14ac:dyDescent="0.2">
      <c r="A2704" s="446" t="s">
        <v>5323</v>
      </c>
      <c r="B2704" s="447" t="s">
        <v>3136</v>
      </c>
      <c r="C2704" s="447" t="s">
        <v>111</v>
      </c>
      <c r="D2704" s="474" t="s">
        <v>5459</v>
      </c>
      <c r="E2704" s="475">
        <v>8000</v>
      </c>
      <c r="F2704" s="476" t="s">
        <v>7618</v>
      </c>
      <c r="G2704" s="450" t="s">
        <v>7619</v>
      </c>
      <c r="H2704" s="429" t="s">
        <v>7620</v>
      </c>
      <c r="I2704" s="429" t="s">
        <v>5328</v>
      </c>
      <c r="J2704" s="450" t="s">
        <v>7621</v>
      </c>
      <c r="K2704" s="477">
        <v>5</v>
      </c>
      <c r="L2704" s="477">
        <v>12</v>
      </c>
      <c r="M2704" s="478">
        <v>95698.89</v>
      </c>
      <c r="N2704" s="477">
        <v>3</v>
      </c>
      <c r="O2704" s="477">
        <v>6</v>
      </c>
      <c r="P2704" s="479">
        <v>48000</v>
      </c>
    </row>
    <row r="2705" spans="1:16" ht="45" x14ac:dyDescent="0.2">
      <c r="A2705" s="446" t="s">
        <v>5323</v>
      </c>
      <c r="B2705" s="447" t="s">
        <v>3136</v>
      </c>
      <c r="C2705" s="447" t="s">
        <v>111</v>
      </c>
      <c r="D2705" s="474" t="s">
        <v>5753</v>
      </c>
      <c r="E2705" s="475">
        <v>8000</v>
      </c>
      <c r="F2705" s="476" t="s">
        <v>7622</v>
      </c>
      <c r="G2705" s="450" t="s">
        <v>7623</v>
      </c>
      <c r="H2705" s="429" t="s">
        <v>4037</v>
      </c>
      <c r="I2705" s="429" t="s">
        <v>3191</v>
      </c>
      <c r="J2705" s="450" t="s">
        <v>5523</v>
      </c>
      <c r="K2705" s="477">
        <v>5</v>
      </c>
      <c r="L2705" s="477">
        <v>10</v>
      </c>
      <c r="M2705" s="478">
        <v>67655.151778970976</v>
      </c>
      <c r="N2705" s="477">
        <v>0</v>
      </c>
      <c r="O2705" s="477"/>
      <c r="P2705" s="479">
        <v>0</v>
      </c>
    </row>
    <row r="2706" spans="1:16" ht="45" x14ac:dyDescent="0.2">
      <c r="A2706" s="446" t="s">
        <v>5323</v>
      </c>
      <c r="B2706" s="447" t="s">
        <v>3136</v>
      </c>
      <c r="C2706" s="447" t="s">
        <v>111</v>
      </c>
      <c r="D2706" s="474" t="s">
        <v>6219</v>
      </c>
      <c r="E2706" s="475">
        <v>9000</v>
      </c>
      <c r="F2706" s="476" t="s">
        <v>7624</v>
      </c>
      <c r="G2706" s="450" t="s">
        <v>7625</v>
      </c>
      <c r="H2706" s="429" t="s">
        <v>7626</v>
      </c>
      <c r="I2706" s="429" t="s">
        <v>4858</v>
      </c>
      <c r="J2706" s="450" t="s">
        <v>7627</v>
      </c>
      <c r="K2706" s="477">
        <v>5</v>
      </c>
      <c r="L2706" s="477">
        <v>10</v>
      </c>
      <c r="M2706" s="478">
        <v>80047.083662437784</v>
      </c>
      <c r="N2706" s="477">
        <v>0</v>
      </c>
      <c r="O2706" s="477"/>
      <c r="P2706" s="479">
        <v>0</v>
      </c>
    </row>
    <row r="2707" spans="1:16" ht="33.75" x14ac:dyDescent="0.2">
      <c r="A2707" s="446" t="s">
        <v>5323</v>
      </c>
      <c r="B2707" s="447" t="s">
        <v>3136</v>
      </c>
      <c r="C2707" s="447" t="s">
        <v>111</v>
      </c>
      <c r="D2707" s="474" t="s">
        <v>7628</v>
      </c>
      <c r="E2707" s="475">
        <v>15000</v>
      </c>
      <c r="F2707" s="476" t="s">
        <v>7629</v>
      </c>
      <c r="G2707" s="450" t="s">
        <v>7630</v>
      </c>
      <c r="H2707" s="429" t="s">
        <v>1078</v>
      </c>
      <c r="I2707" s="429" t="s">
        <v>4858</v>
      </c>
      <c r="J2707" s="450" t="s">
        <v>5648</v>
      </c>
      <c r="K2707" s="477">
        <v>2</v>
      </c>
      <c r="L2707" s="477">
        <v>12</v>
      </c>
      <c r="M2707" s="478">
        <v>173741.64</v>
      </c>
      <c r="N2707" s="477">
        <v>3</v>
      </c>
      <c r="O2707" s="477">
        <v>6</v>
      </c>
      <c r="P2707" s="479">
        <v>88500</v>
      </c>
    </row>
    <row r="2708" spans="1:16" ht="56.25" x14ac:dyDescent="0.2">
      <c r="A2708" s="446" t="s">
        <v>5323</v>
      </c>
      <c r="B2708" s="447" t="s">
        <v>3136</v>
      </c>
      <c r="C2708" s="447" t="s">
        <v>111</v>
      </c>
      <c r="D2708" s="474" t="s">
        <v>7631</v>
      </c>
      <c r="E2708" s="475">
        <v>10000</v>
      </c>
      <c r="F2708" s="476" t="s">
        <v>7632</v>
      </c>
      <c r="G2708" s="450" t="s">
        <v>7633</v>
      </c>
      <c r="H2708" s="429" t="s">
        <v>7634</v>
      </c>
      <c r="I2708" s="429" t="s">
        <v>4858</v>
      </c>
      <c r="J2708" s="450" t="s">
        <v>7635</v>
      </c>
      <c r="K2708" s="477">
        <v>5</v>
      </c>
      <c r="L2708" s="477">
        <v>11</v>
      </c>
      <c r="M2708" s="478">
        <v>102508.18666708379</v>
      </c>
      <c r="N2708" s="477">
        <v>0</v>
      </c>
      <c r="O2708" s="477"/>
      <c r="P2708" s="479">
        <v>0</v>
      </c>
    </row>
    <row r="2709" spans="1:16" ht="33.75" x14ac:dyDescent="0.2">
      <c r="A2709" s="446" t="s">
        <v>5323</v>
      </c>
      <c r="B2709" s="447" t="s">
        <v>3136</v>
      </c>
      <c r="C2709" s="447" t="s">
        <v>111</v>
      </c>
      <c r="D2709" s="474" t="s">
        <v>7636</v>
      </c>
      <c r="E2709" s="475">
        <v>7000</v>
      </c>
      <c r="F2709" s="476" t="s">
        <v>7637</v>
      </c>
      <c r="G2709" s="450" t="s">
        <v>7638</v>
      </c>
      <c r="H2709" s="429" t="s">
        <v>7554</v>
      </c>
      <c r="I2709" s="429" t="s">
        <v>3191</v>
      </c>
      <c r="J2709" s="450" t="s">
        <v>7554</v>
      </c>
      <c r="K2709" s="477">
        <v>5</v>
      </c>
      <c r="L2709" s="477">
        <v>10</v>
      </c>
      <c r="M2709" s="478">
        <v>60044.29332108012</v>
      </c>
      <c r="N2709" s="477">
        <v>0</v>
      </c>
      <c r="O2709" s="477"/>
      <c r="P2709" s="479">
        <v>0</v>
      </c>
    </row>
    <row r="2710" spans="1:16" ht="45" x14ac:dyDescent="0.2">
      <c r="A2710" s="446" t="s">
        <v>5323</v>
      </c>
      <c r="B2710" s="447" t="s">
        <v>3136</v>
      </c>
      <c r="C2710" s="447" t="s">
        <v>111</v>
      </c>
      <c r="D2710" s="474" t="s">
        <v>7639</v>
      </c>
      <c r="E2710" s="475">
        <v>7000</v>
      </c>
      <c r="F2710" s="476" t="s">
        <v>7640</v>
      </c>
      <c r="G2710" s="450" t="s">
        <v>7641</v>
      </c>
      <c r="H2710" s="429" t="s">
        <v>6056</v>
      </c>
      <c r="I2710" s="429" t="s">
        <v>5404</v>
      </c>
      <c r="J2710" s="450" t="s">
        <v>7642</v>
      </c>
      <c r="K2710" s="477">
        <v>5</v>
      </c>
      <c r="L2710" s="477">
        <v>12</v>
      </c>
      <c r="M2710" s="478">
        <v>84297.150000000009</v>
      </c>
      <c r="N2710" s="477">
        <v>3</v>
      </c>
      <c r="O2710" s="477">
        <v>6</v>
      </c>
      <c r="P2710" s="479">
        <v>41944.210000000006</v>
      </c>
    </row>
    <row r="2711" spans="1:16" ht="33.75" x14ac:dyDescent="0.2">
      <c r="A2711" s="446" t="s">
        <v>5323</v>
      </c>
      <c r="B2711" s="447" t="s">
        <v>3136</v>
      </c>
      <c r="C2711" s="447" t="s">
        <v>111</v>
      </c>
      <c r="D2711" s="474" t="s">
        <v>7643</v>
      </c>
      <c r="E2711" s="475">
        <v>3000</v>
      </c>
      <c r="F2711" s="476" t="s">
        <v>7644</v>
      </c>
      <c r="G2711" s="450" t="s">
        <v>7645</v>
      </c>
      <c r="H2711" s="429" t="s">
        <v>7376</v>
      </c>
      <c r="I2711" s="429" t="s">
        <v>3191</v>
      </c>
      <c r="J2711" s="450" t="s">
        <v>7376</v>
      </c>
      <c r="K2711" s="477">
        <v>5</v>
      </c>
      <c r="L2711" s="477">
        <v>12</v>
      </c>
      <c r="M2711" s="478">
        <v>36311.65</v>
      </c>
      <c r="N2711" s="477">
        <v>3</v>
      </c>
      <c r="O2711" s="477">
        <v>6</v>
      </c>
      <c r="P2711" s="479">
        <v>17994.79</v>
      </c>
    </row>
    <row r="2712" spans="1:16" ht="45" x14ac:dyDescent="0.2">
      <c r="A2712" s="446" t="s">
        <v>5323</v>
      </c>
      <c r="B2712" s="447" t="s">
        <v>3136</v>
      </c>
      <c r="C2712" s="447" t="s">
        <v>111</v>
      </c>
      <c r="D2712" s="474" t="s">
        <v>7646</v>
      </c>
      <c r="E2712" s="475">
        <v>12000</v>
      </c>
      <c r="F2712" s="476" t="s">
        <v>7647</v>
      </c>
      <c r="G2712" s="450" t="s">
        <v>7648</v>
      </c>
      <c r="H2712" s="429" t="s">
        <v>6520</v>
      </c>
      <c r="I2712" s="429" t="s">
        <v>4858</v>
      </c>
      <c r="J2712" s="450" t="s">
        <v>6521</v>
      </c>
      <c r="K2712" s="477">
        <v>5</v>
      </c>
      <c r="L2712" s="477">
        <v>12</v>
      </c>
      <c r="M2712" s="478">
        <v>148957.46</v>
      </c>
      <c r="N2712" s="477">
        <v>0</v>
      </c>
      <c r="O2712" s="477"/>
      <c r="P2712" s="479">
        <v>0</v>
      </c>
    </row>
    <row r="2713" spans="1:16" ht="33.75" x14ac:dyDescent="0.2">
      <c r="A2713" s="446" t="s">
        <v>5323</v>
      </c>
      <c r="B2713" s="447" t="s">
        <v>3136</v>
      </c>
      <c r="C2713" s="447" t="s">
        <v>111</v>
      </c>
      <c r="D2713" s="474" t="s">
        <v>7649</v>
      </c>
      <c r="E2713" s="475">
        <v>5000</v>
      </c>
      <c r="F2713" s="476" t="s">
        <v>7650</v>
      </c>
      <c r="G2713" s="450" t="s">
        <v>7651</v>
      </c>
      <c r="H2713" s="429" t="s">
        <v>4037</v>
      </c>
      <c r="I2713" s="429" t="s">
        <v>3191</v>
      </c>
      <c r="J2713" s="450" t="s">
        <v>5523</v>
      </c>
      <c r="K2713" s="477">
        <v>5</v>
      </c>
      <c r="L2713" s="477">
        <v>12</v>
      </c>
      <c r="M2713" s="478">
        <v>62054.81</v>
      </c>
      <c r="N2713" s="477">
        <v>0</v>
      </c>
      <c r="O2713" s="477"/>
      <c r="P2713" s="479">
        <v>0</v>
      </c>
    </row>
    <row r="2714" spans="1:16" ht="33.75" x14ac:dyDescent="0.2">
      <c r="A2714" s="446" t="s">
        <v>5323</v>
      </c>
      <c r="B2714" s="447" t="s">
        <v>3136</v>
      </c>
      <c r="C2714" s="447" t="s">
        <v>111</v>
      </c>
      <c r="D2714" s="474" t="s">
        <v>7652</v>
      </c>
      <c r="E2714" s="475">
        <v>8000</v>
      </c>
      <c r="F2714" s="476" t="s">
        <v>7653</v>
      </c>
      <c r="G2714" s="450" t="s">
        <v>7654</v>
      </c>
      <c r="H2714" s="429" t="s">
        <v>3140</v>
      </c>
      <c r="I2714" s="429" t="s">
        <v>3191</v>
      </c>
      <c r="J2714" s="450" t="s">
        <v>5372</v>
      </c>
      <c r="K2714" s="477">
        <v>5</v>
      </c>
      <c r="L2714" s="477">
        <v>11</v>
      </c>
      <c r="M2714" s="478">
        <v>77410.446179156614</v>
      </c>
      <c r="N2714" s="477">
        <v>0</v>
      </c>
      <c r="O2714" s="477"/>
      <c r="P2714" s="479">
        <v>0</v>
      </c>
    </row>
    <row r="2715" spans="1:16" ht="33.75" x14ac:dyDescent="0.2">
      <c r="A2715" s="446" t="s">
        <v>5323</v>
      </c>
      <c r="B2715" s="447" t="s">
        <v>3136</v>
      </c>
      <c r="C2715" s="447" t="s">
        <v>111</v>
      </c>
      <c r="D2715" s="474" t="s">
        <v>7655</v>
      </c>
      <c r="E2715" s="475">
        <v>10000</v>
      </c>
      <c r="F2715" s="476" t="s">
        <v>7656</v>
      </c>
      <c r="G2715" s="450" t="s">
        <v>7657</v>
      </c>
      <c r="H2715" s="429" t="s">
        <v>7065</v>
      </c>
      <c r="I2715" s="429" t="s">
        <v>3191</v>
      </c>
      <c r="J2715" s="450" t="s">
        <v>6241</v>
      </c>
      <c r="K2715" s="477">
        <v>5</v>
      </c>
      <c r="L2715" s="477">
        <v>10</v>
      </c>
      <c r="M2715" s="478">
        <v>90524.214539027656</v>
      </c>
      <c r="N2715" s="477">
        <v>0</v>
      </c>
      <c r="O2715" s="477"/>
      <c r="P2715" s="479">
        <v>0</v>
      </c>
    </row>
    <row r="2716" spans="1:16" ht="33.75" x14ac:dyDescent="0.2">
      <c r="A2716" s="446" t="s">
        <v>5323</v>
      </c>
      <c r="B2716" s="447" t="s">
        <v>3136</v>
      </c>
      <c r="C2716" s="447" t="s">
        <v>111</v>
      </c>
      <c r="D2716" s="474" t="s">
        <v>7658</v>
      </c>
      <c r="E2716" s="475">
        <v>5000</v>
      </c>
      <c r="F2716" s="476" t="s">
        <v>7659</v>
      </c>
      <c r="G2716" s="450" t="s">
        <v>7660</v>
      </c>
      <c r="H2716" s="429" t="s">
        <v>4037</v>
      </c>
      <c r="I2716" s="429" t="s">
        <v>5432</v>
      </c>
      <c r="J2716" s="450" t="s">
        <v>7661</v>
      </c>
      <c r="K2716" s="477">
        <v>3</v>
      </c>
      <c r="L2716" s="477">
        <v>4</v>
      </c>
      <c r="M2716" s="478">
        <v>15182.273677272209</v>
      </c>
      <c r="N2716" s="477">
        <v>0</v>
      </c>
      <c r="O2716" s="477"/>
      <c r="P2716" s="479">
        <v>0</v>
      </c>
    </row>
    <row r="2717" spans="1:16" ht="33.75" x14ac:dyDescent="0.2">
      <c r="A2717" s="446" t="s">
        <v>5323</v>
      </c>
      <c r="B2717" s="447" t="s">
        <v>3136</v>
      </c>
      <c r="C2717" s="447" t="s">
        <v>111</v>
      </c>
      <c r="D2717" s="474" t="s">
        <v>7662</v>
      </c>
      <c r="E2717" s="475">
        <v>12000</v>
      </c>
      <c r="F2717" s="476" t="s">
        <v>7663</v>
      </c>
      <c r="G2717" s="450" t="s">
        <v>7664</v>
      </c>
      <c r="H2717" s="429" t="s">
        <v>1078</v>
      </c>
      <c r="I2717" s="429" t="s">
        <v>5404</v>
      </c>
      <c r="J2717" s="450" t="s">
        <v>7665</v>
      </c>
      <c r="K2717" s="477">
        <v>5</v>
      </c>
      <c r="L2717" s="477">
        <v>12</v>
      </c>
      <c r="M2717" s="478">
        <v>150984.32000000001</v>
      </c>
      <c r="N2717" s="477">
        <v>1</v>
      </c>
      <c r="O2717" s="477">
        <v>1</v>
      </c>
      <c r="P2717" s="479">
        <v>8588.9134516935137</v>
      </c>
    </row>
    <row r="2718" spans="1:16" ht="33.75" x14ac:dyDescent="0.2">
      <c r="A2718" s="446" t="s">
        <v>5323</v>
      </c>
      <c r="B2718" s="447" t="s">
        <v>3136</v>
      </c>
      <c r="C2718" s="447" t="s">
        <v>111</v>
      </c>
      <c r="D2718" s="474" t="s">
        <v>7666</v>
      </c>
      <c r="E2718" s="475">
        <v>8000</v>
      </c>
      <c r="F2718" s="476" t="s">
        <v>7667</v>
      </c>
      <c r="G2718" s="450" t="s">
        <v>7668</v>
      </c>
      <c r="H2718" s="429" t="s">
        <v>5610</v>
      </c>
      <c r="I2718" s="429" t="s">
        <v>3191</v>
      </c>
      <c r="J2718" s="450" t="s">
        <v>5437</v>
      </c>
      <c r="K2718" s="477">
        <v>5</v>
      </c>
      <c r="L2718" s="477">
        <v>11</v>
      </c>
      <c r="M2718" s="478">
        <v>77932.562682389282</v>
      </c>
      <c r="N2718" s="477">
        <v>0</v>
      </c>
      <c r="O2718" s="477"/>
      <c r="P2718" s="479">
        <v>0</v>
      </c>
    </row>
    <row r="2719" spans="1:16" ht="56.25" x14ac:dyDescent="0.2">
      <c r="A2719" s="446" t="s">
        <v>5323</v>
      </c>
      <c r="B2719" s="447" t="s">
        <v>3136</v>
      </c>
      <c r="C2719" s="447" t="s">
        <v>111</v>
      </c>
      <c r="D2719" s="474" t="s">
        <v>5874</v>
      </c>
      <c r="E2719" s="475">
        <v>8000</v>
      </c>
      <c r="F2719" s="476" t="s">
        <v>7669</v>
      </c>
      <c r="G2719" s="450" t="s">
        <v>7670</v>
      </c>
      <c r="H2719" s="429" t="s">
        <v>6019</v>
      </c>
      <c r="I2719" s="429" t="s">
        <v>3191</v>
      </c>
      <c r="J2719" s="450" t="s">
        <v>6019</v>
      </c>
      <c r="K2719" s="477">
        <v>2</v>
      </c>
      <c r="L2719" s="477">
        <v>5</v>
      </c>
      <c r="M2719" s="478">
        <v>29621.263562865086</v>
      </c>
      <c r="N2719" s="477">
        <v>0</v>
      </c>
      <c r="O2719" s="477"/>
      <c r="P2719" s="479">
        <v>0</v>
      </c>
    </row>
    <row r="2720" spans="1:16" ht="45" x14ac:dyDescent="0.2">
      <c r="A2720" s="446" t="s">
        <v>5323</v>
      </c>
      <c r="B2720" s="447" t="s">
        <v>3136</v>
      </c>
      <c r="C2720" s="447" t="s">
        <v>111</v>
      </c>
      <c r="D2720" s="474" t="s">
        <v>7671</v>
      </c>
      <c r="E2720" s="475">
        <v>8000</v>
      </c>
      <c r="F2720" s="476" t="s">
        <v>7672</v>
      </c>
      <c r="G2720" s="450" t="s">
        <v>7673</v>
      </c>
      <c r="H2720" s="429" t="s">
        <v>7674</v>
      </c>
      <c r="I2720" s="429" t="s">
        <v>4858</v>
      </c>
      <c r="J2720" s="450" t="s">
        <v>7675</v>
      </c>
      <c r="K2720" s="477">
        <v>5</v>
      </c>
      <c r="L2720" s="477">
        <v>10</v>
      </c>
      <c r="M2720" s="478">
        <v>68488.806402545073</v>
      </c>
      <c r="N2720" s="477">
        <v>0</v>
      </c>
      <c r="O2720" s="477"/>
      <c r="P2720" s="479">
        <v>0</v>
      </c>
    </row>
    <row r="2721" spans="1:16" ht="33.75" x14ac:dyDescent="0.2">
      <c r="A2721" s="446" t="s">
        <v>5323</v>
      </c>
      <c r="B2721" s="447" t="s">
        <v>3136</v>
      </c>
      <c r="C2721" s="447" t="s">
        <v>111</v>
      </c>
      <c r="D2721" s="474" t="s">
        <v>7676</v>
      </c>
      <c r="E2721" s="475">
        <v>8000</v>
      </c>
      <c r="F2721" s="476" t="s">
        <v>7677</v>
      </c>
      <c r="G2721" s="450" t="s">
        <v>7678</v>
      </c>
      <c r="H2721" s="429" t="s">
        <v>857</v>
      </c>
      <c r="I2721" s="429" t="s">
        <v>4858</v>
      </c>
      <c r="J2721" s="450" t="s">
        <v>5675</v>
      </c>
      <c r="K2721" s="477">
        <v>5</v>
      </c>
      <c r="L2721" s="477">
        <v>10</v>
      </c>
      <c r="M2721" s="478">
        <v>68872.771593643105</v>
      </c>
      <c r="N2721" s="477">
        <v>0</v>
      </c>
      <c r="O2721" s="477"/>
      <c r="P2721" s="479">
        <v>0</v>
      </c>
    </row>
    <row r="2722" spans="1:16" ht="33.75" x14ac:dyDescent="0.2">
      <c r="A2722" s="446" t="s">
        <v>5323</v>
      </c>
      <c r="B2722" s="447" t="s">
        <v>3136</v>
      </c>
      <c r="C2722" s="447" t="s">
        <v>111</v>
      </c>
      <c r="D2722" s="474" t="s">
        <v>7679</v>
      </c>
      <c r="E2722" s="475">
        <v>10000</v>
      </c>
      <c r="F2722" s="476" t="s">
        <v>7680</v>
      </c>
      <c r="G2722" s="450" t="s">
        <v>7681</v>
      </c>
      <c r="H2722" s="429" t="s">
        <v>747</v>
      </c>
      <c r="I2722" s="429" t="s">
        <v>3191</v>
      </c>
      <c r="J2722" s="450" t="s">
        <v>6640</v>
      </c>
      <c r="K2722" s="477">
        <v>5</v>
      </c>
      <c r="L2722" s="477">
        <v>12</v>
      </c>
      <c r="M2722" s="478">
        <v>120600</v>
      </c>
      <c r="N2722" s="477">
        <v>1</v>
      </c>
      <c r="O2722" s="477">
        <v>1</v>
      </c>
      <c r="P2722" s="479">
        <v>8394.7551612860807</v>
      </c>
    </row>
    <row r="2723" spans="1:16" ht="56.25" x14ac:dyDescent="0.2">
      <c r="A2723" s="446" t="s">
        <v>5323</v>
      </c>
      <c r="B2723" s="447" t="s">
        <v>3136</v>
      </c>
      <c r="C2723" s="447" t="s">
        <v>111</v>
      </c>
      <c r="D2723" s="474" t="s">
        <v>5874</v>
      </c>
      <c r="E2723" s="475">
        <v>8000</v>
      </c>
      <c r="F2723" s="476" t="s">
        <v>7682</v>
      </c>
      <c r="G2723" s="450" t="s">
        <v>7683</v>
      </c>
      <c r="H2723" s="429" t="s">
        <v>6019</v>
      </c>
      <c r="I2723" s="429" t="s">
        <v>3191</v>
      </c>
      <c r="J2723" s="450" t="s">
        <v>6019</v>
      </c>
      <c r="K2723" s="477">
        <v>2</v>
      </c>
      <c r="L2723" s="477">
        <v>5</v>
      </c>
      <c r="M2723" s="478">
        <v>29359.974928656608</v>
      </c>
      <c r="N2723" s="477">
        <v>0</v>
      </c>
      <c r="O2723" s="477"/>
      <c r="P2723" s="479">
        <v>0</v>
      </c>
    </row>
    <row r="2724" spans="1:16" ht="45" x14ac:dyDescent="0.2">
      <c r="A2724" s="446" t="s">
        <v>5323</v>
      </c>
      <c r="B2724" s="447" t="s">
        <v>3136</v>
      </c>
      <c r="C2724" s="447" t="s">
        <v>111</v>
      </c>
      <c r="D2724" s="474" t="s">
        <v>5753</v>
      </c>
      <c r="E2724" s="475">
        <v>8000</v>
      </c>
      <c r="F2724" s="476" t="s">
        <v>7684</v>
      </c>
      <c r="G2724" s="450" t="s">
        <v>7685</v>
      </c>
      <c r="H2724" s="429" t="s">
        <v>7686</v>
      </c>
      <c r="I2724" s="429" t="s">
        <v>718</v>
      </c>
      <c r="J2724" s="450" t="s">
        <v>7687</v>
      </c>
      <c r="K2724" s="477">
        <v>5</v>
      </c>
      <c r="L2724" s="477">
        <v>12</v>
      </c>
      <c r="M2724" s="478">
        <v>96014.39</v>
      </c>
      <c r="N2724" s="477">
        <v>0</v>
      </c>
      <c r="O2724" s="477"/>
      <c r="P2724" s="479">
        <v>0</v>
      </c>
    </row>
    <row r="2725" spans="1:16" ht="33.75" x14ac:dyDescent="0.2">
      <c r="A2725" s="446" t="s">
        <v>5323</v>
      </c>
      <c r="B2725" s="447" t="s">
        <v>3136</v>
      </c>
      <c r="C2725" s="447" t="s">
        <v>111</v>
      </c>
      <c r="D2725" s="474" t="s">
        <v>7688</v>
      </c>
      <c r="E2725" s="475">
        <v>5000</v>
      </c>
      <c r="F2725" s="476" t="s">
        <v>7689</v>
      </c>
      <c r="G2725" s="450" t="s">
        <v>7690</v>
      </c>
      <c r="H2725" s="429" t="s">
        <v>6587</v>
      </c>
      <c r="I2725" s="429" t="s">
        <v>4858</v>
      </c>
      <c r="J2725" s="450" t="s">
        <v>5606</v>
      </c>
      <c r="K2725" s="477">
        <v>3</v>
      </c>
      <c r="L2725" s="477">
        <v>5</v>
      </c>
      <c r="M2725" s="478">
        <v>20732.051222806473</v>
      </c>
      <c r="N2725" s="477">
        <v>0</v>
      </c>
      <c r="O2725" s="477"/>
      <c r="P2725" s="479">
        <v>0</v>
      </c>
    </row>
    <row r="2726" spans="1:16" ht="45" x14ac:dyDescent="0.2">
      <c r="A2726" s="446" t="s">
        <v>5323</v>
      </c>
      <c r="B2726" s="447" t="s">
        <v>3136</v>
      </c>
      <c r="C2726" s="447" t="s">
        <v>111</v>
      </c>
      <c r="D2726" s="474" t="s">
        <v>7691</v>
      </c>
      <c r="E2726" s="475">
        <v>4000</v>
      </c>
      <c r="F2726" s="476" t="s">
        <v>7692</v>
      </c>
      <c r="G2726" s="450" t="s">
        <v>7693</v>
      </c>
      <c r="H2726" s="429" t="s">
        <v>7694</v>
      </c>
      <c r="I2726" s="429" t="s">
        <v>4858</v>
      </c>
      <c r="J2726" s="450" t="s">
        <v>7695</v>
      </c>
      <c r="K2726" s="477">
        <v>3</v>
      </c>
      <c r="L2726" s="477">
        <v>4</v>
      </c>
      <c r="M2726" s="478">
        <v>14343.820140835589</v>
      </c>
      <c r="N2726" s="477">
        <v>0</v>
      </c>
      <c r="O2726" s="477"/>
      <c r="P2726" s="479">
        <v>0</v>
      </c>
    </row>
    <row r="2727" spans="1:16" ht="33.75" x14ac:dyDescent="0.2">
      <c r="A2727" s="446" t="s">
        <v>5323</v>
      </c>
      <c r="B2727" s="447" t="s">
        <v>3136</v>
      </c>
      <c r="C2727" s="447" t="s">
        <v>111</v>
      </c>
      <c r="D2727" s="474" t="s">
        <v>7696</v>
      </c>
      <c r="E2727" s="475">
        <v>4000</v>
      </c>
      <c r="F2727" s="476" t="s">
        <v>7697</v>
      </c>
      <c r="G2727" s="450" t="s">
        <v>7698</v>
      </c>
      <c r="H2727" s="429" t="s">
        <v>7699</v>
      </c>
      <c r="I2727" s="429" t="s">
        <v>5741</v>
      </c>
      <c r="J2727" s="450" t="s">
        <v>7700</v>
      </c>
      <c r="K2727" s="477">
        <v>5</v>
      </c>
      <c r="L2727" s="477">
        <v>10</v>
      </c>
      <c r="M2727" s="478">
        <v>36194.68747417914</v>
      </c>
      <c r="N2727" s="477">
        <v>0</v>
      </c>
      <c r="O2727" s="477"/>
      <c r="P2727" s="479">
        <v>0</v>
      </c>
    </row>
    <row r="2728" spans="1:16" ht="33.75" x14ac:dyDescent="0.2">
      <c r="A2728" s="446" t="s">
        <v>5323</v>
      </c>
      <c r="B2728" s="447" t="s">
        <v>3136</v>
      </c>
      <c r="C2728" s="447" t="s">
        <v>111</v>
      </c>
      <c r="D2728" s="474" t="s">
        <v>7701</v>
      </c>
      <c r="E2728" s="475">
        <v>6000</v>
      </c>
      <c r="F2728" s="476" t="s">
        <v>7702</v>
      </c>
      <c r="G2728" s="450" t="s">
        <v>7703</v>
      </c>
      <c r="H2728" s="429" t="s">
        <v>7375</v>
      </c>
      <c r="I2728" s="429" t="s">
        <v>3191</v>
      </c>
      <c r="J2728" s="450" t="s">
        <v>7376</v>
      </c>
      <c r="K2728" s="477">
        <v>5</v>
      </c>
      <c r="L2728" s="477">
        <v>10</v>
      </c>
      <c r="M2728" s="478">
        <v>52703.32154960974</v>
      </c>
      <c r="N2728" s="477">
        <v>0</v>
      </c>
      <c r="O2728" s="477"/>
      <c r="P2728" s="479">
        <v>0</v>
      </c>
    </row>
    <row r="2729" spans="1:16" ht="45" x14ac:dyDescent="0.2">
      <c r="A2729" s="446" t="s">
        <v>5323</v>
      </c>
      <c r="B2729" s="447" t="s">
        <v>3136</v>
      </c>
      <c r="C2729" s="447" t="s">
        <v>111</v>
      </c>
      <c r="D2729" s="474" t="s">
        <v>7704</v>
      </c>
      <c r="E2729" s="475">
        <v>1500</v>
      </c>
      <c r="F2729" s="476" t="s">
        <v>7705</v>
      </c>
      <c r="G2729" s="450" t="s">
        <v>7706</v>
      </c>
      <c r="H2729" s="429" t="s">
        <v>7707</v>
      </c>
      <c r="I2729" s="429" t="s">
        <v>6431</v>
      </c>
      <c r="J2729" s="450" t="s">
        <v>7708</v>
      </c>
      <c r="K2729" s="477">
        <v>2</v>
      </c>
      <c r="L2729" s="477">
        <v>4</v>
      </c>
      <c r="M2729" s="478">
        <v>5023.5228493259183</v>
      </c>
      <c r="N2729" s="477">
        <v>0</v>
      </c>
      <c r="O2729" s="477"/>
      <c r="P2729" s="479">
        <v>0</v>
      </c>
    </row>
    <row r="2730" spans="1:16" ht="33.75" x14ac:dyDescent="0.2">
      <c r="A2730" s="446" t="s">
        <v>5323</v>
      </c>
      <c r="B2730" s="447" t="s">
        <v>3136</v>
      </c>
      <c r="C2730" s="447" t="s">
        <v>111</v>
      </c>
      <c r="D2730" s="474" t="s">
        <v>7709</v>
      </c>
      <c r="E2730" s="475">
        <v>3000</v>
      </c>
      <c r="F2730" s="476" t="s">
        <v>7710</v>
      </c>
      <c r="G2730" s="450" t="s">
        <v>7711</v>
      </c>
      <c r="H2730" s="429" t="s">
        <v>4823</v>
      </c>
      <c r="I2730" s="429" t="s">
        <v>5432</v>
      </c>
      <c r="J2730" s="450" t="s">
        <v>7712</v>
      </c>
      <c r="K2730" s="477">
        <v>5</v>
      </c>
      <c r="L2730" s="477">
        <v>12</v>
      </c>
      <c r="M2730" s="478">
        <v>36082.5</v>
      </c>
      <c r="N2730" s="477">
        <v>3</v>
      </c>
      <c r="O2730" s="477">
        <v>6</v>
      </c>
      <c r="P2730" s="479">
        <v>17738.93</v>
      </c>
    </row>
    <row r="2731" spans="1:16" ht="45" x14ac:dyDescent="0.2">
      <c r="A2731" s="446" t="s">
        <v>5323</v>
      </c>
      <c r="B2731" s="447" t="s">
        <v>3136</v>
      </c>
      <c r="C2731" s="447" t="s">
        <v>111</v>
      </c>
      <c r="D2731" s="474" t="s">
        <v>7713</v>
      </c>
      <c r="E2731" s="475">
        <v>4000</v>
      </c>
      <c r="F2731" s="476" t="s">
        <v>7714</v>
      </c>
      <c r="G2731" s="450" t="s">
        <v>7715</v>
      </c>
      <c r="H2731" s="429" t="s">
        <v>6520</v>
      </c>
      <c r="I2731" s="429" t="s">
        <v>4858</v>
      </c>
      <c r="J2731" s="450" t="s">
        <v>6521</v>
      </c>
      <c r="K2731" s="477">
        <v>5</v>
      </c>
      <c r="L2731" s="477">
        <v>10</v>
      </c>
      <c r="M2731" s="478">
        <v>35328.440234080415</v>
      </c>
      <c r="N2731" s="477">
        <v>0</v>
      </c>
      <c r="O2731" s="477"/>
      <c r="P2731" s="479">
        <v>0</v>
      </c>
    </row>
    <row r="2732" spans="1:16" ht="22.5" x14ac:dyDescent="0.2">
      <c r="A2732" s="446" t="s">
        <v>5323</v>
      </c>
      <c r="B2732" s="447" t="s">
        <v>3136</v>
      </c>
      <c r="C2732" s="447" t="s">
        <v>111</v>
      </c>
      <c r="D2732" s="474" t="s">
        <v>7532</v>
      </c>
      <c r="E2732" s="475">
        <v>2500</v>
      </c>
      <c r="F2732" s="476" t="s">
        <v>7716</v>
      </c>
      <c r="G2732" s="450" t="s">
        <v>7717</v>
      </c>
      <c r="H2732" s="429" t="s">
        <v>5705</v>
      </c>
      <c r="I2732" s="429" t="s">
        <v>726</v>
      </c>
      <c r="J2732" s="450" t="s">
        <v>726</v>
      </c>
      <c r="K2732" s="477">
        <v>5</v>
      </c>
      <c r="L2732" s="477">
        <v>12</v>
      </c>
      <c r="M2732" s="478">
        <v>30600</v>
      </c>
      <c r="N2732" s="477">
        <v>3</v>
      </c>
      <c r="O2732" s="477">
        <v>6</v>
      </c>
      <c r="P2732" s="479">
        <v>15000</v>
      </c>
    </row>
    <row r="2733" spans="1:16" ht="33.75" x14ac:dyDescent="0.2">
      <c r="A2733" s="446" t="s">
        <v>5323</v>
      </c>
      <c r="B2733" s="447" t="s">
        <v>3136</v>
      </c>
      <c r="C2733" s="447" t="s">
        <v>111</v>
      </c>
      <c r="D2733" s="474" t="s">
        <v>7252</v>
      </c>
      <c r="E2733" s="475">
        <v>5000</v>
      </c>
      <c r="F2733" s="476" t="s">
        <v>7718</v>
      </c>
      <c r="G2733" s="450" t="s">
        <v>7719</v>
      </c>
      <c r="H2733" s="429" t="s">
        <v>7375</v>
      </c>
      <c r="I2733" s="429" t="s">
        <v>3191</v>
      </c>
      <c r="J2733" s="450" t="s">
        <v>7376</v>
      </c>
      <c r="K2733" s="477">
        <v>5</v>
      </c>
      <c r="L2733" s="477">
        <v>10</v>
      </c>
      <c r="M2733" s="478">
        <v>43458.502811492122</v>
      </c>
      <c r="N2733" s="477">
        <v>0</v>
      </c>
      <c r="O2733" s="477"/>
      <c r="P2733" s="479">
        <v>0</v>
      </c>
    </row>
    <row r="2734" spans="1:16" ht="56.25" x14ac:dyDescent="0.2">
      <c r="A2734" s="446" t="s">
        <v>5323</v>
      </c>
      <c r="B2734" s="447" t="s">
        <v>3136</v>
      </c>
      <c r="C2734" s="447" t="s">
        <v>111</v>
      </c>
      <c r="D2734" s="474" t="s">
        <v>5713</v>
      </c>
      <c r="E2734" s="475">
        <v>10000</v>
      </c>
      <c r="F2734" s="476" t="s">
        <v>7720</v>
      </c>
      <c r="G2734" s="450" t="s">
        <v>7721</v>
      </c>
      <c r="H2734" s="429" t="s">
        <v>1192</v>
      </c>
      <c r="I2734" s="429" t="s">
        <v>4858</v>
      </c>
      <c r="J2734" s="450" t="s">
        <v>5484</v>
      </c>
      <c r="K2734" s="477">
        <v>5</v>
      </c>
      <c r="L2734" s="477">
        <v>11</v>
      </c>
      <c r="M2734" s="478">
        <v>93114.193027140078</v>
      </c>
      <c r="N2734" s="477">
        <v>0</v>
      </c>
      <c r="O2734" s="477"/>
      <c r="P2734" s="479">
        <v>0</v>
      </c>
    </row>
    <row r="2735" spans="1:16" ht="22.5" x14ac:dyDescent="0.2">
      <c r="A2735" s="446" t="s">
        <v>5323</v>
      </c>
      <c r="B2735" s="447" t="s">
        <v>3136</v>
      </c>
      <c r="C2735" s="447" t="s">
        <v>111</v>
      </c>
      <c r="D2735" s="474" t="s">
        <v>5805</v>
      </c>
      <c r="E2735" s="475">
        <v>15600</v>
      </c>
      <c r="F2735" s="476" t="s">
        <v>7722</v>
      </c>
      <c r="G2735" s="429" t="s">
        <v>7723</v>
      </c>
      <c r="H2735" s="429" t="s">
        <v>712</v>
      </c>
      <c r="I2735" s="429" t="s">
        <v>4858</v>
      </c>
      <c r="J2735" s="450" t="s">
        <v>5506</v>
      </c>
      <c r="K2735" s="477">
        <v>0</v>
      </c>
      <c r="L2735" s="477"/>
      <c r="M2735" s="478"/>
      <c r="N2735" s="477">
        <v>0</v>
      </c>
      <c r="O2735" s="477">
        <v>5</v>
      </c>
      <c r="P2735" s="479">
        <v>35876.600094303925</v>
      </c>
    </row>
    <row r="2736" spans="1:16" ht="34.5" thickBot="1" x14ac:dyDescent="0.25">
      <c r="A2736" s="460" t="s">
        <v>5323</v>
      </c>
      <c r="B2736" s="461" t="s">
        <v>3136</v>
      </c>
      <c r="C2736" s="461" t="s">
        <v>111</v>
      </c>
      <c r="D2736" s="480" t="s">
        <v>7260</v>
      </c>
      <c r="E2736" s="481">
        <v>15600</v>
      </c>
      <c r="F2736" s="482" t="s">
        <v>7724</v>
      </c>
      <c r="G2736" s="430" t="s">
        <v>7725</v>
      </c>
      <c r="H2736" s="430" t="s">
        <v>5790</v>
      </c>
      <c r="I2736" s="430" t="s">
        <v>4858</v>
      </c>
      <c r="J2736" s="462" t="s">
        <v>6575</v>
      </c>
      <c r="K2736" s="483">
        <v>0</v>
      </c>
      <c r="L2736" s="483"/>
      <c r="M2736" s="484"/>
      <c r="N2736" s="483">
        <v>0</v>
      </c>
      <c r="O2736" s="483">
        <v>6</v>
      </c>
      <c r="P2736" s="485">
        <v>90280</v>
      </c>
    </row>
    <row r="2737" spans="1:16" ht="15" customHeight="1" x14ac:dyDescent="0.2">
      <c r="A2737" s="1122" t="s">
        <v>7726</v>
      </c>
      <c r="B2737" s="1123"/>
      <c r="C2737" s="1123"/>
      <c r="D2737" s="1123"/>
      <c r="E2737" s="1123"/>
      <c r="F2737" s="1123"/>
      <c r="G2737" s="1123"/>
      <c r="H2737" s="1123"/>
      <c r="I2737" s="1123"/>
      <c r="J2737" s="1124"/>
      <c r="K2737" s="564"/>
      <c r="L2737" s="564"/>
      <c r="M2737" s="565">
        <f>SUM(M2044:M2736)</f>
        <v>57565008.000000015</v>
      </c>
      <c r="N2737" s="565"/>
      <c r="O2737" s="565"/>
      <c r="P2737" s="565">
        <f>SUM(P2044:P2736)</f>
        <v>11493609.999999998</v>
      </c>
    </row>
    <row r="2739" spans="1:16" ht="22.5" customHeight="1" thickBot="1" x14ac:dyDescent="0.25">
      <c r="A2739" s="465" t="s">
        <v>7727</v>
      </c>
      <c r="B2739" s="466"/>
      <c r="C2739" s="466"/>
      <c r="D2739" s="466"/>
      <c r="E2739" s="467"/>
      <c r="F2739" s="466"/>
      <c r="G2739" s="466"/>
      <c r="H2739" s="466"/>
      <c r="I2739" s="466"/>
      <c r="J2739" s="466"/>
      <c r="K2739" s="566"/>
      <c r="L2739" s="566"/>
      <c r="M2739" s="567"/>
      <c r="N2739" s="566"/>
      <c r="O2739" s="566"/>
      <c r="P2739" s="567"/>
    </row>
    <row r="2740" spans="1:16" ht="33.75" x14ac:dyDescent="0.2">
      <c r="A2740" s="568" t="s">
        <v>7728</v>
      </c>
      <c r="B2740" s="569" t="s">
        <v>7729</v>
      </c>
      <c r="C2740" s="570" t="s">
        <v>111</v>
      </c>
      <c r="D2740" s="570" t="s">
        <v>766</v>
      </c>
      <c r="E2740" s="571">
        <v>15600</v>
      </c>
      <c r="F2740" s="572">
        <v>40629365</v>
      </c>
      <c r="G2740" s="428" t="s">
        <v>7730</v>
      </c>
      <c r="H2740" s="428" t="s">
        <v>7731</v>
      </c>
      <c r="I2740" s="428" t="s">
        <v>7732</v>
      </c>
      <c r="J2740" s="570" t="s">
        <v>766</v>
      </c>
      <c r="K2740" s="573" t="s">
        <v>5730</v>
      </c>
      <c r="L2740" s="573" t="s">
        <v>6894</v>
      </c>
      <c r="M2740" s="574">
        <v>22880</v>
      </c>
      <c r="N2740" s="575"/>
      <c r="O2740" s="575"/>
      <c r="P2740" s="576"/>
    </row>
    <row r="2741" spans="1:16" x14ac:dyDescent="0.2">
      <c r="A2741" s="577" t="s">
        <v>7728</v>
      </c>
      <c r="B2741" s="578" t="s">
        <v>7729</v>
      </c>
      <c r="C2741" s="579" t="s">
        <v>111</v>
      </c>
      <c r="D2741" s="579" t="s">
        <v>696</v>
      </c>
      <c r="E2741" s="580">
        <v>6000</v>
      </c>
      <c r="F2741" s="581">
        <v>40735302</v>
      </c>
      <c r="G2741" s="429" t="s">
        <v>7733</v>
      </c>
      <c r="H2741" s="429" t="s">
        <v>3262</v>
      </c>
      <c r="I2741" s="429" t="s">
        <v>7734</v>
      </c>
      <c r="J2741" s="579" t="s">
        <v>696</v>
      </c>
      <c r="K2741" s="582" t="s">
        <v>5730</v>
      </c>
      <c r="L2741" s="582" t="s">
        <v>6894</v>
      </c>
      <c r="M2741" s="583">
        <v>9000</v>
      </c>
      <c r="N2741" s="584"/>
      <c r="O2741" s="584"/>
      <c r="P2741" s="585"/>
    </row>
    <row r="2742" spans="1:16" x14ac:dyDescent="0.2">
      <c r="A2742" s="577" t="s">
        <v>7728</v>
      </c>
      <c r="B2742" s="578" t="s">
        <v>7729</v>
      </c>
      <c r="C2742" s="579" t="s">
        <v>111</v>
      </c>
      <c r="D2742" s="579" t="s">
        <v>696</v>
      </c>
      <c r="E2742" s="580">
        <v>11000</v>
      </c>
      <c r="F2742" s="581">
        <v>31924653</v>
      </c>
      <c r="G2742" s="429" t="s">
        <v>7735</v>
      </c>
      <c r="H2742" s="429" t="s">
        <v>857</v>
      </c>
      <c r="I2742" s="429" t="s">
        <v>7736</v>
      </c>
      <c r="J2742" s="579" t="s">
        <v>696</v>
      </c>
      <c r="K2742" s="582" t="s">
        <v>7737</v>
      </c>
      <c r="L2742" s="582" t="s">
        <v>7738</v>
      </c>
      <c r="M2742" s="583">
        <v>65998.47</v>
      </c>
      <c r="N2742" s="584"/>
      <c r="O2742" s="584"/>
      <c r="P2742" s="585"/>
    </row>
    <row r="2743" spans="1:16" ht="22.5" x14ac:dyDescent="0.2">
      <c r="A2743" s="577" t="s">
        <v>7728</v>
      </c>
      <c r="B2743" s="578" t="s">
        <v>7729</v>
      </c>
      <c r="C2743" s="579" t="s">
        <v>111</v>
      </c>
      <c r="D2743" s="579" t="s">
        <v>696</v>
      </c>
      <c r="E2743" s="580">
        <v>7500</v>
      </c>
      <c r="F2743" s="581" t="s">
        <v>7739</v>
      </c>
      <c r="G2743" s="429" t="s">
        <v>7740</v>
      </c>
      <c r="H2743" s="429" t="s">
        <v>5391</v>
      </c>
      <c r="I2743" s="429" t="s">
        <v>7741</v>
      </c>
      <c r="J2743" s="579" t="s">
        <v>696</v>
      </c>
      <c r="K2743" s="582" t="s">
        <v>6894</v>
      </c>
      <c r="L2743" s="582" t="s">
        <v>7742</v>
      </c>
      <c r="M2743" s="583">
        <v>29994.79</v>
      </c>
      <c r="N2743" s="584"/>
      <c r="O2743" s="584"/>
      <c r="P2743" s="585"/>
    </row>
    <row r="2744" spans="1:16" x14ac:dyDescent="0.2">
      <c r="A2744" s="577" t="s">
        <v>7728</v>
      </c>
      <c r="B2744" s="578" t="s">
        <v>7729</v>
      </c>
      <c r="C2744" s="579" t="s">
        <v>111</v>
      </c>
      <c r="D2744" s="579" t="s">
        <v>766</v>
      </c>
      <c r="E2744" s="580">
        <v>14000</v>
      </c>
      <c r="F2744" s="581" t="s">
        <v>7743</v>
      </c>
      <c r="G2744" s="429" t="s">
        <v>7744</v>
      </c>
      <c r="H2744" s="429" t="s">
        <v>712</v>
      </c>
      <c r="I2744" s="429" t="s">
        <v>7745</v>
      </c>
      <c r="J2744" s="579" t="s">
        <v>766</v>
      </c>
      <c r="K2744" s="582" t="s">
        <v>6894</v>
      </c>
      <c r="L2744" s="582" t="s">
        <v>7737</v>
      </c>
      <c r="M2744" s="583">
        <v>42933.33</v>
      </c>
      <c r="N2744" s="584"/>
      <c r="O2744" s="584"/>
      <c r="P2744" s="585"/>
    </row>
    <row r="2745" spans="1:16" x14ac:dyDescent="0.2">
      <c r="A2745" s="577" t="s">
        <v>7728</v>
      </c>
      <c r="B2745" s="578" t="s">
        <v>7729</v>
      </c>
      <c r="C2745" s="579" t="s">
        <v>111</v>
      </c>
      <c r="D2745" s="579" t="s">
        <v>766</v>
      </c>
      <c r="E2745" s="580">
        <v>15600</v>
      </c>
      <c r="F2745" s="581">
        <v>41109523</v>
      </c>
      <c r="G2745" s="429" t="s">
        <v>7744</v>
      </c>
      <c r="H2745" s="429" t="s">
        <v>712</v>
      </c>
      <c r="I2745" s="429" t="s">
        <v>7745</v>
      </c>
      <c r="J2745" s="579" t="s">
        <v>766</v>
      </c>
      <c r="K2745" s="582" t="s">
        <v>5730</v>
      </c>
      <c r="L2745" s="582" t="s">
        <v>7737</v>
      </c>
      <c r="M2745" s="583">
        <v>43160</v>
      </c>
      <c r="N2745" s="584"/>
      <c r="O2745" s="584"/>
      <c r="P2745" s="585"/>
    </row>
    <row r="2746" spans="1:16" x14ac:dyDescent="0.2">
      <c r="A2746" s="577" t="s">
        <v>7728</v>
      </c>
      <c r="B2746" s="578" t="s">
        <v>7729</v>
      </c>
      <c r="C2746" s="579" t="s">
        <v>111</v>
      </c>
      <c r="D2746" s="579" t="s">
        <v>766</v>
      </c>
      <c r="E2746" s="580">
        <v>13000</v>
      </c>
      <c r="F2746" s="581" t="s">
        <v>7746</v>
      </c>
      <c r="G2746" s="429" t="s">
        <v>7747</v>
      </c>
      <c r="H2746" s="429" t="s">
        <v>3262</v>
      </c>
      <c r="I2746" s="429" t="s">
        <v>3425</v>
      </c>
      <c r="J2746" s="579" t="s">
        <v>766</v>
      </c>
      <c r="K2746" s="582" t="s">
        <v>7737</v>
      </c>
      <c r="L2746" s="582" t="s">
        <v>7748</v>
      </c>
      <c r="M2746" s="583">
        <v>65000</v>
      </c>
      <c r="N2746" s="584"/>
      <c r="O2746" s="584"/>
      <c r="P2746" s="585"/>
    </row>
    <row r="2747" spans="1:16" ht="22.5" x14ac:dyDescent="0.2">
      <c r="A2747" s="577" t="s">
        <v>7728</v>
      </c>
      <c r="B2747" s="578" t="s">
        <v>7729</v>
      </c>
      <c r="C2747" s="579" t="s">
        <v>111</v>
      </c>
      <c r="D2747" s="579" t="s">
        <v>696</v>
      </c>
      <c r="E2747" s="580">
        <v>5500</v>
      </c>
      <c r="F2747" s="581">
        <v>42328266</v>
      </c>
      <c r="G2747" s="429" t="s">
        <v>7749</v>
      </c>
      <c r="H2747" s="429" t="s">
        <v>7328</v>
      </c>
      <c r="I2747" s="429" t="s">
        <v>7745</v>
      </c>
      <c r="J2747" s="579" t="s">
        <v>696</v>
      </c>
      <c r="K2747" s="582" t="s">
        <v>7737</v>
      </c>
      <c r="L2747" s="582" t="s">
        <v>7738</v>
      </c>
      <c r="M2747" s="583">
        <v>32830.78</v>
      </c>
      <c r="N2747" s="584"/>
      <c r="O2747" s="584"/>
      <c r="P2747" s="585"/>
    </row>
    <row r="2748" spans="1:16" ht="22.5" x14ac:dyDescent="0.2">
      <c r="A2748" s="577" t="s">
        <v>7728</v>
      </c>
      <c r="B2748" s="578" t="s">
        <v>7729</v>
      </c>
      <c r="C2748" s="579" t="s">
        <v>111</v>
      </c>
      <c r="D2748" s="579" t="s">
        <v>696</v>
      </c>
      <c r="E2748" s="580">
        <v>5000</v>
      </c>
      <c r="F2748" s="581">
        <v>40338011</v>
      </c>
      <c r="G2748" s="429" t="s">
        <v>7750</v>
      </c>
      <c r="H2748" s="429" t="s">
        <v>3538</v>
      </c>
      <c r="I2748" s="429" t="s">
        <v>7745</v>
      </c>
      <c r="J2748" s="579" t="s">
        <v>696</v>
      </c>
      <c r="K2748" s="582" t="s">
        <v>7737</v>
      </c>
      <c r="L2748" s="582" t="s">
        <v>7748</v>
      </c>
      <c r="M2748" s="583">
        <v>24974.300000000003</v>
      </c>
      <c r="N2748" s="584"/>
      <c r="O2748" s="584"/>
      <c r="P2748" s="585"/>
    </row>
    <row r="2749" spans="1:16" ht="22.5" x14ac:dyDescent="0.2">
      <c r="A2749" s="577" t="s">
        <v>7728</v>
      </c>
      <c r="B2749" s="578" t="s">
        <v>7729</v>
      </c>
      <c r="C2749" s="579" t="s">
        <v>111</v>
      </c>
      <c r="D2749" s="579" t="s">
        <v>696</v>
      </c>
      <c r="E2749" s="580">
        <v>3500</v>
      </c>
      <c r="F2749" s="581">
        <v>47078357</v>
      </c>
      <c r="G2749" s="429" t="s">
        <v>7751</v>
      </c>
      <c r="H2749" s="429" t="s">
        <v>7328</v>
      </c>
      <c r="I2749" s="429" t="s">
        <v>3191</v>
      </c>
      <c r="J2749" s="579" t="s">
        <v>696</v>
      </c>
      <c r="K2749" s="582" t="s">
        <v>7737</v>
      </c>
      <c r="L2749" s="582" t="s">
        <v>7738</v>
      </c>
      <c r="M2749" s="583">
        <v>20787.09</v>
      </c>
      <c r="N2749" s="584"/>
      <c r="O2749" s="584"/>
      <c r="P2749" s="585"/>
    </row>
    <row r="2750" spans="1:16" x14ac:dyDescent="0.2">
      <c r="A2750" s="577" t="s">
        <v>7728</v>
      </c>
      <c r="B2750" s="578" t="s">
        <v>7729</v>
      </c>
      <c r="C2750" s="579" t="s">
        <v>111</v>
      </c>
      <c r="D2750" s="579" t="s">
        <v>696</v>
      </c>
      <c r="E2750" s="580">
        <v>4500</v>
      </c>
      <c r="F2750" s="581">
        <v>40559609</v>
      </c>
      <c r="G2750" s="429" t="s">
        <v>7752</v>
      </c>
      <c r="H2750" s="429" t="s">
        <v>3262</v>
      </c>
      <c r="I2750" s="429" t="s">
        <v>3191</v>
      </c>
      <c r="J2750" s="579" t="s">
        <v>696</v>
      </c>
      <c r="K2750" s="582" t="s">
        <v>5730</v>
      </c>
      <c r="L2750" s="582" t="s">
        <v>6894</v>
      </c>
      <c r="M2750" s="583">
        <v>8950</v>
      </c>
      <c r="N2750" s="584"/>
      <c r="O2750" s="584"/>
      <c r="P2750" s="585"/>
    </row>
    <row r="2751" spans="1:16" x14ac:dyDescent="0.2">
      <c r="A2751" s="577" t="s">
        <v>7728</v>
      </c>
      <c r="B2751" s="578" t="s">
        <v>7729</v>
      </c>
      <c r="C2751" s="579" t="s">
        <v>111</v>
      </c>
      <c r="D2751" s="579" t="s">
        <v>723</v>
      </c>
      <c r="E2751" s="580">
        <v>2500</v>
      </c>
      <c r="F2751" s="581">
        <v>10407486</v>
      </c>
      <c r="G2751" s="429" t="s">
        <v>7753</v>
      </c>
      <c r="H2751" s="429" t="s">
        <v>742</v>
      </c>
      <c r="I2751" s="429" t="s">
        <v>718</v>
      </c>
      <c r="J2751" s="579" t="s">
        <v>723</v>
      </c>
      <c r="K2751" s="582" t="s">
        <v>7737</v>
      </c>
      <c r="L2751" s="582" t="s">
        <v>7738</v>
      </c>
      <c r="M2751" s="583">
        <v>14972.05</v>
      </c>
      <c r="N2751" s="584"/>
      <c r="O2751" s="584"/>
      <c r="P2751" s="585"/>
    </row>
    <row r="2752" spans="1:16" x14ac:dyDescent="0.2">
      <c r="A2752" s="577" t="s">
        <v>7728</v>
      </c>
      <c r="B2752" s="578" t="s">
        <v>7729</v>
      </c>
      <c r="C2752" s="579" t="s">
        <v>111</v>
      </c>
      <c r="D2752" s="579" t="s">
        <v>718</v>
      </c>
      <c r="E2752" s="580">
        <v>3500</v>
      </c>
      <c r="F2752" s="581">
        <v>41538671</v>
      </c>
      <c r="G2752" s="429" t="s">
        <v>7754</v>
      </c>
      <c r="H2752" s="429" t="s">
        <v>3140</v>
      </c>
      <c r="I2752" s="429" t="s">
        <v>718</v>
      </c>
      <c r="J2752" s="579" t="s">
        <v>718</v>
      </c>
      <c r="K2752" s="582" t="s">
        <v>7737</v>
      </c>
      <c r="L2752" s="582" t="s">
        <v>7738</v>
      </c>
      <c r="M2752" s="583">
        <v>20978.129999999997</v>
      </c>
      <c r="N2752" s="584"/>
      <c r="O2752" s="584"/>
      <c r="P2752" s="585"/>
    </row>
    <row r="2753" spans="1:16" ht="22.5" x14ac:dyDescent="0.2">
      <c r="A2753" s="577" t="s">
        <v>7728</v>
      </c>
      <c r="B2753" s="578" t="s">
        <v>7729</v>
      </c>
      <c r="C2753" s="579" t="s">
        <v>111</v>
      </c>
      <c r="D2753" s="579" t="s">
        <v>696</v>
      </c>
      <c r="E2753" s="580">
        <v>5000</v>
      </c>
      <c r="F2753" s="581">
        <v>43047254</v>
      </c>
      <c r="G2753" s="429" t="s">
        <v>7755</v>
      </c>
      <c r="H2753" s="429" t="s">
        <v>7328</v>
      </c>
      <c r="I2753" s="429" t="s">
        <v>7745</v>
      </c>
      <c r="J2753" s="579" t="s">
        <v>696</v>
      </c>
      <c r="K2753" s="582" t="s">
        <v>7737</v>
      </c>
      <c r="L2753" s="582" t="s">
        <v>7738</v>
      </c>
      <c r="M2753" s="583">
        <v>29896.519999999997</v>
      </c>
      <c r="N2753" s="584"/>
      <c r="O2753" s="584"/>
      <c r="P2753" s="585"/>
    </row>
    <row r="2754" spans="1:16" ht="22.5" x14ac:dyDescent="0.2">
      <c r="A2754" s="577" t="s">
        <v>7728</v>
      </c>
      <c r="B2754" s="578" t="s">
        <v>7729</v>
      </c>
      <c r="C2754" s="579" t="s">
        <v>111</v>
      </c>
      <c r="D2754" s="579" t="s">
        <v>696</v>
      </c>
      <c r="E2754" s="580">
        <v>4500</v>
      </c>
      <c r="F2754" s="581">
        <v>42933320</v>
      </c>
      <c r="G2754" s="429" t="s">
        <v>7756</v>
      </c>
      <c r="H2754" s="429" t="s">
        <v>7328</v>
      </c>
      <c r="I2754" s="429" t="s">
        <v>3191</v>
      </c>
      <c r="J2754" s="579" t="s">
        <v>696</v>
      </c>
      <c r="K2754" s="582" t="s">
        <v>5730</v>
      </c>
      <c r="L2754" s="582" t="s">
        <v>5730</v>
      </c>
      <c r="M2754" s="583">
        <v>4447.18</v>
      </c>
      <c r="N2754" s="584"/>
      <c r="O2754" s="584"/>
      <c r="P2754" s="585"/>
    </row>
    <row r="2755" spans="1:16" ht="22.5" x14ac:dyDescent="0.2">
      <c r="A2755" s="577" t="s">
        <v>7728</v>
      </c>
      <c r="B2755" s="578" t="s">
        <v>7729</v>
      </c>
      <c r="C2755" s="579" t="s">
        <v>111</v>
      </c>
      <c r="D2755" s="579" t="s">
        <v>696</v>
      </c>
      <c r="E2755" s="580">
        <v>8000</v>
      </c>
      <c r="F2755" s="581">
        <v>10766771</v>
      </c>
      <c r="G2755" s="429" t="s">
        <v>7757</v>
      </c>
      <c r="H2755" s="429" t="s">
        <v>5391</v>
      </c>
      <c r="I2755" s="429" t="s">
        <v>7745</v>
      </c>
      <c r="J2755" s="579" t="s">
        <v>696</v>
      </c>
      <c r="K2755" s="582" t="s">
        <v>7737</v>
      </c>
      <c r="L2755" s="582" t="s">
        <v>7738</v>
      </c>
      <c r="M2755" s="583">
        <v>47982.210000000006</v>
      </c>
      <c r="N2755" s="584"/>
      <c r="O2755" s="584"/>
      <c r="P2755" s="585"/>
    </row>
    <row r="2756" spans="1:16" x14ac:dyDescent="0.2">
      <c r="A2756" s="577" t="s">
        <v>7728</v>
      </c>
      <c r="B2756" s="578" t="s">
        <v>7729</v>
      </c>
      <c r="C2756" s="579" t="s">
        <v>111</v>
      </c>
      <c r="D2756" s="579" t="s">
        <v>696</v>
      </c>
      <c r="E2756" s="580">
        <v>3000</v>
      </c>
      <c r="F2756" s="581">
        <v>72671167</v>
      </c>
      <c r="G2756" s="429" t="s">
        <v>7758</v>
      </c>
      <c r="H2756" s="429" t="s">
        <v>857</v>
      </c>
      <c r="I2756" s="429" t="s">
        <v>6431</v>
      </c>
      <c r="J2756" s="579" t="s">
        <v>696</v>
      </c>
      <c r="K2756" s="582" t="s">
        <v>7737</v>
      </c>
      <c r="L2756" s="582" t="s">
        <v>7738</v>
      </c>
      <c r="M2756" s="583">
        <v>17974.78</v>
      </c>
      <c r="N2756" s="584"/>
      <c r="O2756" s="584"/>
      <c r="P2756" s="585"/>
    </row>
    <row r="2757" spans="1:16" ht="22.5" x14ac:dyDescent="0.2">
      <c r="A2757" s="577" t="s">
        <v>7728</v>
      </c>
      <c r="B2757" s="578" t="s">
        <v>7729</v>
      </c>
      <c r="C2757" s="579" t="s">
        <v>111</v>
      </c>
      <c r="D2757" s="579" t="s">
        <v>718</v>
      </c>
      <c r="E2757" s="580">
        <v>4300</v>
      </c>
      <c r="F2757" s="581">
        <v>44729174</v>
      </c>
      <c r="G2757" s="429" t="s">
        <v>7759</v>
      </c>
      <c r="H2757" s="429" t="s">
        <v>825</v>
      </c>
      <c r="I2757" s="429" t="s">
        <v>718</v>
      </c>
      <c r="J2757" s="579" t="s">
        <v>718</v>
      </c>
      <c r="K2757" s="582" t="s">
        <v>7737</v>
      </c>
      <c r="L2757" s="582" t="s">
        <v>7738</v>
      </c>
      <c r="M2757" s="583">
        <v>25797.010000000002</v>
      </c>
      <c r="N2757" s="584"/>
      <c r="O2757" s="584"/>
      <c r="P2757" s="585"/>
    </row>
    <row r="2758" spans="1:16" ht="22.5" x14ac:dyDescent="0.2">
      <c r="A2758" s="577" t="s">
        <v>7728</v>
      </c>
      <c r="B2758" s="578" t="s">
        <v>7729</v>
      </c>
      <c r="C2758" s="579" t="s">
        <v>111</v>
      </c>
      <c r="D2758" s="579" t="s">
        <v>696</v>
      </c>
      <c r="E2758" s="580">
        <v>4000</v>
      </c>
      <c r="F2758" s="581" t="s">
        <v>7760</v>
      </c>
      <c r="G2758" s="429" t="s">
        <v>7761</v>
      </c>
      <c r="H2758" s="429" t="s">
        <v>5391</v>
      </c>
      <c r="I2758" s="429" t="s">
        <v>7745</v>
      </c>
      <c r="J2758" s="579" t="s">
        <v>696</v>
      </c>
      <c r="K2758" s="582" t="s">
        <v>7737</v>
      </c>
      <c r="L2758" s="582" t="s">
        <v>7738</v>
      </c>
      <c r="M2758" s="583">
        <v>24000</v>
      </c>
      <c r="N2758" s="584"/>
      <c r="O2758" s="584"/>
      <c r="P2758" s="585"/>
    </row>
    <row r="2759" spans="1:16" ht="22.5" x14ac:dyDescent="0.2">
      <c r="A2759" s="577" t="s">
        <v>7728</v>
      </c>
      <c r="B2759" s="578" t="s">
        <v>7729</v>
      </c>
      <c r="C2759" s="579" t="s">
        <v>111</v>
      </c>
      <c r="D2759" s="579" t="s">
        <v>718</v>
      </c>
      <c r="E2759" s="580">
        <v>4300</v>
      </c>
      <c r="F2759" s="581" t="s">
        <v>7762</v>
      </c>
      <c r="G2759" s="429" t="s">
        <v>7763</v>
      </c>
      <c r="H2759" s="429" t="s">
        <v>825</v>
      </c>
      <c r="I2759" s="429" t="s">
        <v>718</v>
      </c>
      <c r="J2759" s="579" t="s">
        <v>718</v>
      </c>
      <c r="K2759" s="582" t="s">
        <v>7737</v>
      </c>
      <c r="L2759" s="582" t="s">
        <v>7738</v>
      </c>
      <c r="M2759" s="583">
        <v>25800</v>
      </c>
      <c r="N2759" s="584"/>
      <c r="O2759" s="584"/>
      <c r="P2759" s="585"/>
    </row>
    <row r="2760" spans="1:16" x14ac:dyDescent="0.2">
      <c r="A2760" s="577" t="s">
        <v>7728</v>
      </c>
      <c r="B2760" s="578" t="s">
        <v>7729</v>
      </c>
      <c r="C2760" s="579" t="s">
        <v>111</v>
      </c>
      <c r="D2760" s="579" t="s">
        <v>696</v>
      </c>
      <c r="E2760" s="580">
        <v>7500</v>
      </c>
      <c r="F2760" s="581">
        <v>42194519</v>
      </c>
      <c r="G2760" s="429" t="s">
        <v>7764</v>
      </c>
      <c r="H2760" s="429" t="s">
        <v>712</v>
      </c>
      <c r="I2760" s="429" t="s">
        <v>7745</v>
      </c>
      <c r="J2760" s="579" t="s">
        <v>696</v>
      </c>
      <c r="K2760" s="582" t="s">
        <v>7737</v>
      </c>
      <c r="L2760" s="582" t="s">
        <v>7738</v>
      </c>
      <c r="M2760" s="583">
        <v>44736.44</v>
      </c>
      <c r="N2760" s="584"/>
      <c r="O2760" s="584"/>
      <c r="P2760" s="585"/>
    </row>
    <row r="2761" spans="1:16" ht="22.5" x14ac:dyDescent="0.2">
      <c r="A2761" s="577" t="s">
        <v>7728</v>
      </c>
      <c r="B2761" s="578" t="s">
        <v>7729</v>
      </c>
      <c r="C2761" s="579" t="s">
        <v>111</v>
      </c>
      <c r="D2761" s="579" t="s">
        <v>696</v>
      </c>
      <c r="E2761" s="580">
        <v>6500</v>
      </c>
      <c r="F2761" s="581">
        <v>40510513</v>
      </c>
      <c r="G2761" s="429" t="s">
        <v>7765</v>
      </c>
      <c r="H2761" s="429" t="s">
        <v>5391</v>
      </c>
      <c r="I2761" s="429" t="s">
        <v>7766</v>
      </c>
      <c r="J2761" s="579" t="s">
        <v>696</v>
      </c>
      <c r="K2761" s="582" t="s">
        <v>7737</v>
      </c>
      <c r="L2761" s="582" t="s">
        <v>7738</v>
      </c>
      <c r="M2761" s="583">
        <v>38747.68</v>
      </c>
      <c r="N2761" s="584"/>
      <c r="O2761" s="584"/>
      <c r="P2761" s="585"/>
    </row>
    <row r="2762" spans="1:16" ht="22.5" x14ac:dyDescent="0.2">
      <c r="A2762" s="577" t="s">
        <v>7728</v>
      </c>
      <c r="B2762" s="578" t="s">
        <v>7729</v>
      </c>
      <c r="C2762" s="579" t="s">
        <v>111</v>
      </c>
      <c r="D2762" s="579" t="s">
        <v>718</v>
      </c>
      <c r="E2762" s="580">
        <v>4000</v>
      </c>
      <c r="F2762" s="581">
        <v>25780444</v>
      </c>
      <c r="G2762" s="429" t="s">
        <v>7767</v>
      </c>
      <c r="H2762" s="429" t="s">
        <v>825</v>
      </c>
      <c r="I2762" s="429" t="s">
        <v>718</v>
      </c>
      <c r="J2762" s="579" t="s">
        <v>718</v>
      </c>
      <c r="K2762" s="582" t="s">
        <v>7737</v>
      </c>
      <c r="L2762" s="582" t="s">
        <v>7738</v>
      </c>
      <c r="M2762" s="583">
        <v>23978.879999999997</v>
      </c>
      <c r="N2762" s="584"/>
      <c r="O2762" s="584"/>
      <c r="P2762" s="585"/>
    </row>
    <row r="2763" spans="1:16" x14ac:dyDescent="0.2">
      <c r="A2763" s="577" t="s">
        <v>7728</v>
      </c>
      <c r="B2763" s="578" t="s">
        <v>7729</v>
      </c>
      <c r="C2763" s="579" t="s">
        <v>111</v>
      </c>
      <c r="D2763" s="579" t="s">
        <v>696</v>
      </c>
      <c r="E2763" s="580">
        <v>6000</v>
      </c>
      <c r="F2763" s="581" t="s">
        <v>7768</v>
      </c>
      <c r="G2763" s="429" t="s">
        <v>7769</v>
      </c>
      <c r="H2763" s="429" t="s">
        <v>857</v>
      </c>
      <c r="I2763" s="429" t="s">
        <v>3191</v>
      </c>
      <c r="J2763" s="579" t="s">
        <v>696</v>
      </c>
      <c r="K2763" s="582" t="s">
        <v>7737</v>
      </c>
      <c r="L2763" s="582" t="s">
        <v>7738</v>
      </c>
      <c r="M2763" s="583">
        <v>35988.75</v>
      </c>
      <c r="N2763" s="584"/>
      <c r="O2763" s="584"/>
      <c r="P2763" s="585"/>
    </row>
    <row r="2764" spans="1:16" x14ac:dyDescent="0.2">
      <c r="A2764" s="577" t="s">
        <v>7728</v>
      </c>
      <c r="B2764" s="578" t="s">
        <v>7729</v>
      </c>
      <c r="C2764" s="579" t="s">
        <v>111</v>
      </c>
      <c r="D2764" s="579" t="s">
        <v>696</v>
      </c>
      <c r="E2764" s="580">
        <v>3500</v>
      </c>
      <c r="F2764" s="581">
        <v>45647152</v>
      </c>
      <c r="G2764" s="429" t="s">
        <v>7770</v>
      </c>
      <c r="H2764" s="429" t="s">
        <v>3262</v>
      </c>
      <c r="I2764" s="429" t="s">
        <v>7745</v>
      </c>
      <c r="J2764" s="579" t="s">
        <v>696</v>
      </c>
      <c r="K2764" s="582" t="s">
        <v>7737</v>
      </c>
      <c r="L2764" s="582" t="s">
        <v>7738</v>
      </c>
      <c r="M2764" s="583">
        <v>20999.510000000002</v>
      </c>
      <c r="N2764" s="584"/>
      <c r="O2764" s="584"/>
      <c r="P2764" s="585"/>
    </row>
    <row r="2765" spans="1:16" ht="22.5" x14ac:dyDescent="0.2">
      <c r="A2765" s="577" t="s">
        <v>7728</v>
      </c>
      <c r="B2765" s="578" t="s">
        <v>7729</v>
      </c>
      <c r="C2765" s="579" t="s">
        <v>111</v>
      </c>
      <c r="D2765" s="579" t="s">
        <v>696</v>
      </c>
      <c r="E2765" s="580">
        <v>3500</v>
      </c>
      <c r="F2765" s="581">
        <v>47634167</v>
      </c>
      <c r="G2765" s="429" t="s">
        <v>7771</v>
      </c>
      <c r="H2765" s="429" t="s">
        <v>7328</v>
      </c>
      <c r="I2765" s="429" t="s">
        <v>3191</v>
      </c>
      <c r="J2765" s="579" t="s">
        <v>696</v>
      </c>
      <c r="K2765" s="582" t="s">
        <v>7737</v>
      </c>
      <c r="L2765" s="582" t="s">
        <v>7738</v>
      </c>
      <c r="M2765" s="583">
        <v>20843.469999999998</v>
      </c>
      <c r="N2765" s="584"/>
      <c r="O2765" s="584"/>
      <c r="P2765" s="585"/>
    </row>
    <row r="2766" spans="1:16" x14ac:dyDescent="0.2">
      <c r="A2766" s="577" t="s">
        <v>7728</v>
      </c>
      <c r="B2766" s="578" t="s">
        <v>7729</v>
      </c>
      <c r="C2766" s="579" t="s">
        <v>111</v>
      </c>
      <c r="D2766" s="579" t="s">
        <v>766</v>
      </c>
      <c r="E2766" s="580">
        <v>13000</v>
      </c>
      <c r="F2766" s="581">
        <v>40044020</v>
      </c>
      <c r="G2766" s="429" t="s">
        <v>7772</v>
      </c>
      <c r="H2766" s="429" t="s">
        <v>712</v>
      </c>
      <c r="I2766" s="429" t="s">
        <v>7736</v>
      </c>
      <c r="J2766" s="579" t="s">
        <v>766</v>
      </c>
      <c r="K2766" s="582" t="s">
        <v>7737</v>
      </c>
      <c r="L2766" s="582" t="s">
        <v>7738</v>
      </c>
      <c r="M2766" s="583">
        <v>77463</v>
      </c>
      <c r="N2766" s="584"/>
      <c r="O2766" s="584"/>
      <c r="P2766" s="585"/>
    </row>
    <row r="2767" spans="1:16" x14ac:dyDescent="0.2">
      <c r="A2767" s="577" t="s">
        <v>7728</v>
      </c>
      <c r="B2767" s="578" t="s">
        <v>7729</v>
      </c>
      <c r="C2767" s="579" t="s">
        <v>111</v>
      </c>
      <c r="D2767" s="579" t="s">
        <v>723</v>
      </c>
      <c r="E2767" s="580">
        <v>3000</v>
      </c>
      <c r="F2767" s="581">
        <v>25712844</v>
      </c>
      <c r="G2767" s="429" t="s">
        <v>7773</v>
      </c>
      <c r="H2767" s="429" t="s">
        <v>5705</v>
      </c>
      <c r="I2767" s="429" t="s">
        <v>726</v>
      </c>
      <c r="J2767" s="579" t="s">
        <v>723</v>
      </c>
      <c r="K2767" s="582" t="s">
        <v>7737</v>
      </c>
      <c r="L2767" s="582" t="s">
        <v>7738</v>
      </c>
      <c r="M2767" s="583">
        <v>18000</v>
      </c>
      <c r="N2767" s="584"/>
      <c r="O2767" s="584"/>
      <c r="P2767" s="585"/>
    </row>
    <row r="2768" spans="1:16" x14ac:dyDescent="0.2">
      <c r="A2768" s="577" t="s">
        <v>7728</v>
      </c>
      <c r="B2768" s="578" t="s">
        <v>7729</v>
      </c>
      <c r="C2768" s="579" t="s">
        <v>111</v>
      </c>
      <c r="D2768" s="579" t="s">
        <v>696</v>
      </c>
      <c r="E2768" s="580">
        <v>5000</v>
      </c>
      <c r="F2768" s="581">
        <v>40181220</v>
      </c>
      <c r="G2768" s="429" t="s">
        <v>7774</v>
      </c>
      <c r="H2768" s="429" t="s">
        <v>712</v>
      </c>
      <c r="I2768" s="429" t="s">
        <v>7741</v>
      </c>
      <c r="J2768" s="579" t="s">
        <v>696</v>
      </c>
      <c r="K2768" s="582" t="s">
        <v>7737</v>
      </c>
      <c r="L2768" s="582" t="s">
        <v>7738</v>
      </c>
      <c r="M2768" s="583">
        <v>29966.670000000002</v>
      </c>
      <c r="N2768" s="584"/>
      <c r="O2768" s="584"/>
      <c r="P2768" s="585"/>
    </row>
    <row r="2769" spans="1:16" x14ac:dyDescent="0.2">
      <c r="A2769" s="577" t="s">
        <v>7728</v>
      </c>
      <c r="B2769" s="578" t="s">
        <v>7729</v>
      </c>
      <c r="C2769" s="579" t="s">
        <v>111</v>
      </c>
      <c r="D2769" s="579" t="s">
        <v>723</v>
      </c>
      <c r="E2769" s="580">
        <v>3000</v>
      </c>
      <c r="F2769" s="581" t="s">
        <v>7775</v>
      </c>
      <c r="G2769" s="429" t="s">
        <v>7776</v>
      </c>
      <c r="H2769" s="429" t="s">
        <v>7777</v>
      </c>
      <c r="I2769" s="429" t="s">
        <v>718</v>
      </c>
      <c r="J2769" s="579" t="s">
        <v>723</v>
      </c>
      <c r="K2769" s="582" t="s">
        <v>5730</v>
      </c>
      <c r="L2769" s="582" t="s">
        <v>6894</v>
      </c>
      <c r="M2769" s="583">
        <v>5800</v>
      </c>
      <c r="N2769" s="584"/>
      <c r="O2769" s="584"/>
      <c r="P2769" s="585"/>
    </row>
    <row r="2770" spans="1:16" x14ac:dyDescent="0.2">
      <c r="A2770" s="577" t="s">
        <v>7728</v>
      </c>
      <c r="B2770" s="578" t="s">
        <v>7729</v>
      </c>
      <c r="C2770" s="579" t="s">
        <v>111</v>
      </c>
      <c r="D2770" s="579" t="s">
        <v>696</v>
      </c>
      <c r="E2770" s="580">
        <v>6000</v>
      </c>
      <c r="F2770" s="581" t="s">
        <v>7778</v>
      </c>
      <c r="G2770" s="429" t="s">
        <v>7779</v>
      </c>
      <c r="H2770" s="429" t="s">
        <v>3262</v>
      </c>
      <c r="I2770" s="429" t="s">
        <v>7734</v>
      </c>
      <c r="J2770" s="579" t="s">
        <v>696</v>
      </c>
      <c r="K2770" s="582" t="s">
        <v>7737</v>
      </c>
      <c r="L2770" s="582" t="s">
        <v>7738</v>
      </c>
      <c r="M2770" s="583">
        <v>35950.83</v>
      </c>
      <c r="N2770" s="584"/>
      <c r="O2770" s="584"/>
      <c r="P2770" s="585"/>
    </row>
    <row r="2771" spans="1:16" ht="22.5" x14ac:dyDescent="0.2">
      <c r="A2771" s="577" t="s">
        <v>7728</v>
      </c>
      <c r="B2771" s="578" t="s">
        <v>7729</v>
      </c>
      <c r="C2771" s="579" t="s">
        <v>111</v>
      </c>
      <c r="D2771" s="579" t="s">
        <v>696</v>
      </c>
      <c r="E2771" s="580">
        <v>7500</v>
      </c>
      <c r="F2771" s="581" t="s">
        <v>7780</v>
      </c>
      <c r="G2771" s="429" t="s">
        <v>7781</v>
      </c>
      <c r="H2771" s="429" t="s">
        <v>3538</v>
      </c>
      <c r="I2771" s="429" t="s">
        <v>7745</v>
      </c>
      <c r="J2771" s="579" t="s">
        <v>696</v>
      </c>
      <c r="K2771" s="582" t="s">
        <v>7737</v>
      </c>
      <c r="L2771" s="582" t="s">
        <v>7738</v>
      </c>
      <c r="M2771" s="583">
        <v>44926.559999999998</v>
      </c>
      <c r="N2771" s="584"/>
      <c r="O2771" s="584"/>
      <c r="P2771" s="585"/>
    </row>
    <row r="2772" spans="1:16" ht="22.5" x14ac:dyDescent="0.2">
      <c r="A2772" s="577" t="s">
        <v>7728</v>
      </c>
      <c r="B2772" s="578" t="s">
        <v>7729</v>
      </c>
      <c r="C2772" s="579" t="s">
        <v>111</v>
      </c>
      <c r="D2772" s="579" t="s">
        <v>696</v>
      </c>
      <c r="E2772" s="580">
        <v>10000</v>
      </c>
      <c r="F2772" s="581">
        <v>10380824</v>
      </c>
      <c r="G2772" s="429" t="s">
        <v>7782</v>
      </c>
      <c r="H2772" s="429" t="s">
        <v>7783</v>
      </c>
      <c r="I2772" s="429" t="s">
        <v>3425</v>
      </c>
      <c r="J2772" s="579" t="s">
        <v>696</v>
      </c>
      <c r="K2772" s="582" t="s">
        <v>6894</v>
      </c>
      <c r="L2772" s="582" t="s">
        <v>7737</v>
      </c>
      <c r="M2772" s="583">
        <v>30891.66</v>
      </c>
      <c r="N2772" s="584"/>
      <c r="O2772" s="584"/>
      <c r="P2772" s="585"/>
    </row>
    <row r="2773" spans="1:16" ht="22.5" x14ac:dyDescent="0.2">
      <c r="A2773" s="577" t="s">
        <v>7728</v>
      </c>
      <c r="B2773" s="578" t="s">
        <v>7729</v>
      </c>
      <c r="C2773" s="579" t="s">
        <v>111</v>
      </c>
      <c r="D2773" s="579" t="s">
        <v>766</v>
      </c>
      <c r="E2773" s="580">
        <v>15600</v>
      </c>
      <c r="F2773" s="581">
        <v>10380824</v>
      </c>
      <c r="G2773" s="429" t="s">
        <v>7782</v>
      </c>
      <c r="H2773" s="429" t="s">
        <v>7783</v>
      </c>
      <c r="I2773" s="429" t="s">
        <v>3425</v>
      </c>
      <c r="J2773" s="579" t="s">
        <v>766</v>
      </c>
      <c r="K2773" s="582" t="s">
        <v>7737</v>
      </c>
      <c r="L2773" s="582" t="s">
        <v>7737</v>
      </c>
      <c r="M2773" s="583">
        <v>45240</v>
      </c>
      <c r="N2773" s="584"/>
      <c r="O2773" s="584"/>
      <c r="P2773" s="585"/>
    </row>
    <row r="2774" spans="1:16" ht="22.5" x14ac:dyDescent="0.2">
      <c r="A2774" s="577" t="s">
        <v>7728</v>
      </c>
      <c r="B2774" s="578" t="s">
        <v>7729</v>
      </c>
      <c r="C2774" s="579" t="s">
        <v>111</v>
      </c>
      <c r="D2774" s="579" t="s">
        <v>766</v>
      </c>
      <c r="E2774" s="580">
        <v>14000</v>
      </c>
      <c r="F2774" s="581" t="s">
        <v>7784</v>
      </c>
      <c r="G2774" s="429" t="s">
        <v>7785</v>
      </c>
      <c r="H2774" s="429" t="s">
        <v>5391</v>
      </c>
      <c r="I2774" s="429" t="s">
        <v>7786</v>
      </c>
      <c r="J2774" s="579" t="s">
        <v>766</v>
      </c>
      <c r="K2774" s="582" t="s">
        <v>6894</v>
      </c>
      <c r="L2774" s="582" t="s">
        <v>7737</v>
      </c>
      <c r="M2774" s="583">
        <v>31733.33</v>
      </c>
      <c r="N2774" s="584"/>
      <c r="O2774" s="584"/>
      <c r="P2774" s="585"/>
    </row>
    <row r="2775" spans="1:16" ht="22.5" x14ac:dyDescent="0.2">
      <c r="A2775" s="577" t="s">
        <v>7728</v>
      </c>
      <c r="B2775" s="578" t="s">
        <v>7729</v>
      </c>
      <c r="C2775" s="579" t="s">
        <v>111</v>
      </c>
      <c r="D2775" s="579" t="s">
        <v>766</v>
      </c>
      <c r="E2775" s="580">
        <v>15600</v>
      </c>
      <c r="F2775" s="581" t="s">
        <v>7784</v>
      </c>
      <c r="G2775" s="429" t="s">
        <v>7785</v>
      </c>
      <c r="H2775" s="429" t="s">
        <v>5391</v>
      </c>
      <c r="I2775" s="429" t="s">
        <v>7786</v>
      </c>
      <c r="J2775" s="579" t="s">
        <v>766</v>
      </c>
      <c r="K2775" s="582" t="s">
        <v>5730</v>
      </c>
      <c r="L2775" s="582" t="s">
        <v>7737</v>
      </c>
      <c r="M2775" s="583">
        <v>58240</v>
      </c>
      <c r="N2775" s="584"/>
      <c r="O2775" s="584"/>
      <c r="P2775" s="585"/>
    </row>
    <row r="2776" spans="1:16" ht="22.5" x14ac:dyDescent="0.2">
      <c r="A2776" s="577" t="s">
        <v>7728</v>
      </c>
      <c r="B2776" s="578" t="s">
        <v>7729</v>
      </c>
      <c r="C2776" s="579" t="s">
        <v>111</v>
      </c>
      <c r="D2776" s="579" t="s">
        <v>696</v>
      </c>
      <c r="E2776" s="580">
        <v>11000</v>
      </c>
      <c r="F2776" s="581">
        <v>40937862</v>
      </c>
      <c r="G2776" s="429" t="s">
        <v>7787</v>
      </c>
      <c r="H2776" s="429" t="s">
        <v>7328</v>
      </c>
      <c r="I2776" s="429" t="s">
        <v>7736</v>
      </c>
      <c r="J2776" s="579" t="s">
        <v>696</v>
      </c>
      <c r="K2776" s="582" t="s">
        <v>6894</v>
      </c>
      <c r="L2776" s="582" t="s">
        <v>7742</v>
      </c>
      <c r="M2776" s="583">
        <v>43981.67</v>
      </c>
      <c r="N2776" s="584"/>
      <c r="O2776" s="584"/>
      <c r="P2776" s="585"/>
    </row>
    <row r="2777" spans="1:16" ht="22.5" x14ac:dyDescent="0.2">
      <c r="A2777" s="577" t="s">
        <v>7728</v>
      </c>
      <c r="B2777" s="578" t="s">
        <v>7729</v>
      </c>
      <c r="C2777" s="579" t="s">
        <v>111</v>
      </c>
      <c r="D2777" s="579" t="s">
        <v>696</v>
      </c>
      <c r="E2777" s="580">
        <v>6000</v>
      </c>
      <c r="F2777" s="581">
        <v>42584260</v>
      </c>
      <c r="G2777" s="429" t="s">
        <v>7788</v>
      </c>
      <c r="H2777" s="429" t="s">
        <v>7328</v>
      </c>
      <c r="I2777" s="429" t="s">
        <v>7745</v>
      </c>
      <c r="J2777" s="579" t="s">
        <v>696</v>
      </c>
      <c r="K2777" s="582" t="s">
        <v>7737</v>
      </c>
      <c r="L2777" s="582" t="s">
        <v>7738</v>
      </c>
      <c r="M2777" s="583">
        <v>31931</v>
      </c>
      <c r="N2777" s="584"/>
      <c r="O2777" s="584"/>
      <c r="P2777" s="585"/>
    </row>
    <row r="2778" spans="1:16" x14ac:dyDescent="0.2">
      <c r="A2778" s="577" t="s">
        <v>7728</v>
      </c>
      <c r="B2778" s="578" t="s">
        <v>7729</v>
      </c>
      <c r="C2778" s="579" t="s">
        <v>111</v>
      </c>
      <c r="D2778" s="579" t="s">
        <v>696</v>
      </c>
      <c r="E2778" s="580">
        <v>6000</v>
      </c>
      <c r="F2778" s="581">
        <v>18168693</v>
      </c>
      <c r="G2778" s="429" t="s">
        <v>7789</v>
      </c>
      <c r="H2778" s="429" t="s">
        <v>3140</v>
      </c>
      <c r="I2778" s="429" t="s">
        <v>7790</v>
      </c>
      <c r="J2778" s="579" t="s">
        <v>696</v>
      </c>
      <c r="K2778" s="582" t="s">
        <v>5730</v>
      </c>
      <c r="L2778" s="582" t="s">
        <v>6894</v>
      </c>
      <c r="M2778" s="583">
        <v>11970.84</v>
      </c>
      <c r="N2778" s="584"/>
      <c r="O2778" s="584"/>
      <c r="P2778" s="585"/>
    </row>
    <row r="2779" spans="1:16" ht="22.5" x14ac:dyDescent="0.2">
      <c r="A2779" s="577" t="s">
        <v>7728</v>
      </c>
      <c r="B2779" s="578" t="s">
        <v>7729</v>
      </c>
      <c r="C2779" s="579" t="s">
        <v>111</v>
      </c>
      <c r="D2779" s="579" t="s">
        <v>696</v>
      </c>
      <c r="E2779" s="580">
        <v>3000</v>
      </c>
      <c r="F2779" s="581">
        <v>72635420</v>
      </c>
      <c r="G2779" s="429" t="s">
        <v>7791</v>
      </c>
      <c r="H2779" s="429" t="s">
        <v>5391</v>
      </c>
      <c r="I2779" s="429" t="s">
        <v>3191</v>
      </c>
      <c r="J2779" s="579" t="s">
        <v>696</v>
      </c>
      <c r="K2779" s="582" t="s">
        <v>7737</v>
      </c>
      <c r="L2779" s="582" t="s">
        <v>7738</v>
      </c>
      <c r="M2779" s="583">
        <v>17956.03</v>
      </c>
      <c r="N2779" s="584"/>
      <c r="O2779" s="584"/>
      <c r="P2779" s="585"/>
    </row>
    <row r="2780" spans="1:16" x14ac:dyDescent="0.2">
      <c r="A2780" s="577" t="s">
        <v>7728</v>
      </c>
      <c r="B2780" s="578" t="s">
        <v>7729</v>
      </c>
      <c r="C2780" s="579" t="s">
        <v>111</v>
      </c>
      <c r="D2780" s="579" t="s">
        <v>766</v>
      </c>
      <c r="E2780" s="580">
        <v>15600</v>
      </c>
      <c r="F2780" s="581" t="s">
        <v>7792</v>
      </c>
      <c r="G2780" s="429" t="s">
        <v>7793</v>
      </c>
      <c r="H2780" s="429" t="s">
        <v>857</v>
      </c>
      <c r="I2780" s="429" t="s">
        <v>7794</v>
      </c>
      <c r="J2780" s="579" t="s">
        <v>766</v>
      </c>
      <c r="K2780" s="582" t="s">
        <v>5730</v>
      </c>
      <c r="L2780" s="582" t="s">
        <v>5730</v>
      </c>
      <c r="M2780" s="583">
        <v>9880</v>
      </c>
      <c r="N2780" s="584"/>
      <c r="O2780" s="584"/>
      <c r="P2780" s="585"/>
    </row>
    <row r="2781" spans="1:16" x14ac:dyDescent="0.2">
      <c r="A2781" s="577" t="s">
        <v>7728</v>
      </c>
      <c r="B2781" s="578" t="s">
        <v>7729</v>
      </c>
      <c r="C2781" s="579" t="s">
        <v>111</v>
      </c>
      <c r="D2781" s="579" t="s">
        <v>696</v>
      </c>
      <c r="E2781" s="580">
        <v>3400</v>
      </c>
      <c r="F2781" s="581">
        <v>41680502</v>
      </c>
      <c r="G2781" s="429" t="s">
        <v>7795</v>
      </c>
      <c r="H2781" s="429" t="s">
        <v>3262</v>
      </c>
      <c r="I2781" s="429" t="s">
        <v>7745</v>
      </c>
      <c r="J2781" s="579" t="s">
        <v>696</v>
      </c>
      <c r="K2781" s="582" t="s">
        <v>7737</v>
      </c>
      <c r="L2781" s="582" t="s">
        <v>7738</v>
      </c>
      <c r="M2781" s="583">
        <v>20396.46</v>
      </c>
      <c r="N2781" s="584"/>
      <c r="O2781" s="584"/>
      <c r="P2781" s="585"/>
    </row>
    <row r="2782" spans="1:16" x14ac:dyDescent="0.2">
      <c r="A2782" s="577" t="s">
        <v>7728</v>
      </c>
      <c r="B2782" s="578" t="s">
        <v>7729</v>
      </c>
      <c r="C2782" s="579" t="s">
        <v>111</v>
      </c>
      <c r="D2782" s="579" t="s">
        <v>696</v>
      </c>
      <c r="E2782" s="580">
        <v>7500</v>
      </c>
      <c r="F2782" s="581" t="s">
        <v>7796</v>
      </c>
      <c r="G2782" s="429" t="s">
        <v>7797</v>
      </c>
      <c r="H2782" s="429" t="s">
        <v>3262</v>
      </c>
      <c r="I2782" s="429" t="s">
        <v>7745</v>
      </c>
      <c r="J2782" s="579" t="s">
        <v>696</v>
      </c>
      <c r="K2782" s="582" t="s">
        <v>7737</v>
      </c>
      <c r="L2782" s="582" t="s">
        <v>7738</v>
      </c>
      <c r="M2782" s="583">
        <v>44991.15</v>
      </c>
      <c r="N2782" s="584"/>
      <c r="O2782" s="584"/>
      <c r="P2782" s="585"/>
    </row>
    <row r="2783" spans="1:16" x14ac:dyDescent="0.2">
      <c r="A2783" s="577" t="s">
        <v>7728</v>
      </c>
      <c r="B2783" s="578" t="s">
        <v>7729</v>
      </c>
      <c r="C2783" s="579" t="s">
        <v>111</v>
      </c>
      <c r="D2783" s="579" t="s">
        <v>696</v>
      </c>
      <c r="E2783" s="580">
        <v>4500</v>
      </c>
      <c r="F2783" s="581" t="s">
        <v>7798</v>
      </c>
      <c r="G2783" s="429" t="s">
        <v>7799</v>
      </c>
      <c r="H2783" s="429" t="s">
        <v>3262</v>
      </c>
      <c r="I2783" s="429" t="s">
        <v>3191</v>
      </c>
      <c r="J2783" s="579" t="s">
        <v>696</v>
      </c>
      <c r="K2783" s="582" t="s">
        <v>7737</v>
      </c>
      <c r="L2783" s="582" t="s">
        <v>7738</v>
      </c>
      <c r="M2783" s="583">
        <v>26984.370000000003</v>
      </c>
      <c r="N2783" s="584"/>
      <c r="O2783" s="584"/>
      <c r="P2783" s="585"/>
    </row>
    <row r="2784" spans="1:16" ht="22.5" x14ac:dyDescent="0.2">
      <c r="A2784" s="577" t="s">
        <v>7728</v>
      </c>
      <c r="B2784" s="578" t="s">
        <v>7729</v>
      </c>
      <c r="C2784" s="579" t="s">
        <v>111</v>
      </c>
      <c r="D2784" s="579" t="s">
        <v>696</v>
      </c>
      <c r="E2784" s="580">
        <v>3500</v>
      </c>
      <c r="F2784" s="581">
        <v>44749579</v>
      </c>
      <c r="G2784" s="429" t="s">
        <v>7800</v>
      </c>
      <c r="H2784" s="429" t="s">
        <v>7328</v>
      </c>
      <c r="I2784" s="429" t="s">
        <v>3191</v>
      </c>
      <c r="J2784" s="579" t="s">
        <v>696</v>
      </c>
      <c r="K2784" s="582" t="s">
        <v>5730</v>
      </c>
      <c r="L2784" s="582" t="s">
        <v>6894</v>
      </c>
      <c r="M2784" s="583">
        <v>6933.16</v>
      </c>
      <c r="N2784" s="584"/>
      <c r="O2784" s="584"/>
      <c r="P2784" s="585"/>
    </row>
    <row r="2785" spans="1:16" x14ac:dyDescent="0.2">
      <c r="A2785" s="577" t="s">
        <v>7728</v>
      </c>
      <c r="B2785" s="578" t="s">
        <v>7729</v>
      </c>
      <c r="C2785" s="579" t="s">
        <v>111</v>
      </c>
      <c r="D2785" s="579" t="s">
        <v>723</v>
      </c>
      <c r="E2785" s="580">
        <v>2600</v>
      </c>
      <c r="F2785" s="581">
        <v>41610951</v>
      </c>
      <c r="G2785" s="429" t="s">
        <v>7801</v>
      </c>
      <c r="H2785" s="429" t="s">
        <v>742</v>
      </c>
      <c r="I2785" s="429" t="s">
        <v>718</v>
      </c>
      <c r="J2785" s="579" t="s">
        <v>723</v>
      </c>
      <c r="K2785" s="582" t="s">
        <v>7737</v>
      </c>
      <c r="L2785" s="582" t="s">
        <v>7738</v>
      </c>
      <c r="M2785" s="583">
        <v>15594.589999999998</v>
      </c>
      <c r="N2785" s="584"/>
      <c r="O2785" s="584"/>
      <c r="P2785" s="585"/>
    </row>
    <row r="2786" spans="1:16" ht="22.5" x14ac:dyDescent="0.2">
      <c r="A2786" s="577" t="s">
        <v>7728</v>
      </c>
      <c r="B2786" s="578" t="s">
        <v>7729</v>
      </c>
      <c r="C2786" s="579" t="s">
        <v>111</v>
      </c>
      <c r="D2786" s="579" t="s">
        <v>696</v>
      </c>
      <c r="E2786" s="580">
        <v>5000</v>
      </c>
      <c r="F2786" s="581">
        <v>42823703</v>
      </c>
      <c r="G2786" s="429" t="s">
        <v>7802</v>
      </c>
      <c r="H2786" s="429" t="s">
        <v>5391</v>
      </c>
      <c r="I2786" s="429" t="s">
        <v>7745</v>
      </c>
      <c r="J2786" s="579" t="s">
        <v>696</v>
      </c>
      <c r="K2786" s="582" t="s">
        <v>6894</v>
      </c>
      <c r="L2786" s="582" t="s">
        <v>7737</v>
      </c>
      <c r="M2786" s="583">
        <v>14934.38</v>
      </c>
      <c r="N2786" s="584"/>
      <c r="O2786" s="584"/>
      <c r="P2786" s="585"/>
    </row>
    <row r="2787" spans="1:16" ht="22.5" x14ac:dyDescent="0.2">
      <c r="A2787" s="577" t="s">
        <v>7728</v>
      </c>
      <c r="B2787" s="578" t="s">
        <v>7729</v>
      </c>
      <c r="C2787" s="579" t="s">
        <v>111</v>
      </c>
      <c r="D2787" s="579" t="s">
        <v>696</v>
      </c>
      <c r="E2787" s="580">
        <v>8500</v>
      </c>
      <c r="F2787" s="581">
        <v>44914248</v>
      </c>
      <c r="G2787" s="429" t="s">
        <v>7803</v>
      </c>
      <c r="H2787" s="429" t="s">
        <v>5391</v>
      </c>
      <c r="I2787" s="429" t="s">
        <v>7745</v>
      </c>
      <c r="J2787" s="579" t="s">
        <v>696</v>
      </c>
      <c r="K2787" s="582" t="s">
        <v>7737</v>
      </c>
      <c r="L2787" s="582" t="s">
        <v>7738</v>
      </c>
      <c r="M2787" s="583">
        <v>50956.310000000005</v>
      </c>
      <c r="N2787" s="584"/>
      <c r="O2787" s="584"/>
      <c r="P2787" s="585"/>
    </row>
    <row r="2788" spans="1:16" x14ac:dyDescent="0.2">
      <c r="A2788" s="577" t="s">
        <v>7728</v>
      </c>
      <c r="B2788" s="578" t="s">
        <v>7729</v>
      </c>
      <c r="C2788" s="579" t="s">
        <v>111</v>
      </c>
      <c r="D2788" s="579" t="s">
        <v>696</v>
      </c>
      <c r="E2788" s="580">
        <v>15600</v>
      </c>
      <c r="F2788" s="581">
        <v>10457873</v>
      </c>
      <c r="G2788" s="429" t="s">
        <v>7804</v>
      </c>
      <c r="H2788" s="429" t="s">
        <v>712</v>
      </c>
      <c r="I2788" s="429" t="s">
        <v>7805</v>
      </c>
      <c r="J2788" s="579" t="s">
        <v>696</v>
      </c>
      <c r="K2788" s="582" t="s">
        <v>5730</v>
      </c>
      <c r="L2788" s="582" t="s">
        <v>6894</v>
      </c>
      <c r="M2788" s="583">
        <v>21320</v>
      </c>
      <c r="N2788" s="584"/>
      <c r="O2788" s="584"/>
      <c r="P2788" s="585"/>
    </row>
    <row r="2789" spans="1:16" ht="22.5" x14ac:dyDescent="0.2">
      <c r="A2789" s="577" t="s">
        <v>7728</v>
      </c>
      <c r="B2789" s="578" t="s">
        <v>7729</v>
      </c>
      <c r="C2789" s="579" t="s">
        <v>111</v>
      </c>
      <c r="D2789" s="579" t="s">
        <v>696</v>
      </c>
      <c r="E2789" s="580">
        <v>4000</v>
      </c>
      <c r="F2789" s="581">
        <v>45447053</v>
      </c>
      <c r="G2789" s="429" t="s">
        <v>7806</v>
      </c>
      <c r="H2789" s="429" t="s">
        <v>7328</v>
      </c>
      <c r="I2789" s="429" t="s">
        <v>3191</v>
      </c>
      <c r="J2789" s="579" t="s">
        <v>696</v>
      </c>
      <c r="K2789" s="582" t="s">
        <v>7737</v>
      </c>
      <c r="L2789" s="582" t="s">
        <v>7738</v>
      </c>
      <c r="M2789" s="583">
        <v>23765.29</v>
      </c>
      <c r="N2789" s="584"/>
      <c r="O2789" s="584"/>
      <c r="P2789" s="585"/>
    </row>
    <row r="2790" spans="1:16" ht="22.5" x14ac:dyDescent="0.2">
      <c r="A2790" s="577" t="s">
        <v>7728</v>
      </c>
      <c r="B2790" s="578" t="s">
        <v>7729</v>
      </c>
      <c r="C2790" s="579" t="s">
        <v>111</v>
      </c>
      <c r="D2790" s="579" t="s">
        <v>696</v>
      </c>
      <c r="E2790" s="580">
        <v>8000</v>
      </c>
      <c r="F2790" s="581" t="s">
        <v>7807</v>
      </c>
      <c r="G2790" s="429" t="s">
        <v>7808</v>
      </c>
      <c r="H2790" s="429" t="s">
        <v>3242</v>
      </c>
      <c r="I2790" s="429" t="s">
        <v>7745</v>
      </c>
      <c r="J2790" s="579" t="s">
        <v>696</v>
      </c>
      <c r="K2790" s="582" t="s">
        <v>6894</v>
      </c>
      <c r="L2790" s="582" t="s">
        <v>7742</v>
      </c>
      <c r="M2790" s="583">
        <v>31191.11</v>
      </c>
      <c r="N2790" s="584"/>
      <c r="O2790" s="584"/>
      <c r="P2790" s="585"/>
    </row>
    <row r="2791" spans="1:16" ht="22.5" x14ac:dyDescent="0.2">
      <c r="A2791" s="577" t="s">
        <v>7728</v>
      </c>
      <c r="B2791" s="578" t="s">
        <v>7729</v>
      </c>
      <c r="C2791" s="579" t="s">
        <v>111</v>
      </c>
      <c r="D2791" s="579" t="s">
        <v>696</v>
      </c>
      <c r="E2791" s="580">
        <v>8500</v>
      </c>
      <c r="F2791" s="581">
        <v>44198397</v>
      </c>
      <c r="G2791" s="429" t="s">
        <v>7809</v>
      </c>
      <c r="H2791" s="429" t="s">
        <v>5391</v>
      </c>
      <c r="I2791" s="429" t="s">
        <v>7745</v>
      </c>
      <c r="J2791" s="579" t="s">
        <v>696</v>
      </c>
      <c r="K2791" s="582" t="s">
        <v>5730</v>
      </c>
      <c r="L2791" s="582" t="s">
        <v>6894</v>
      </c>
      <c r="M2791" s="583">
        <v>16994.099999999999</v>
      </c>
      <c r="N2791" s="584"/>
      <c r="O2791" s="584"/>
      <c r="P2791" s="585"/>
    </row>
    <row r="2792" spans="1:16" ht="22.5" x14ac:dyDescent="0.2">
      <c r="A2792" s="577" t="s">
        <v>7728</v>
      </c>
      <c r="B2792" s="578" t="s">
        <v>7729</v>
      </c>
      <c r="C2792" s="579" t="s">
        <v>111</v>
      </c>
      <c r="D2792" s="579" t="s">
        <v>766</v>
      </c>
      <c r="E2792" s="580">
        <v>14000</v>
      </c>
      <c r="F2792" s="581">
        <v>10064247</v>
      </c>
      <c r="G2792" s="429" t="s">
        <v>7810</v>
      </c>
      <c r="H2792" s="429" t="s">
        <v>5391</v>
      </c>
      <c r="I2792" s="429" t="s">
        <v>7745</v>
      </c>
      <c r="J2792" s="579" t="s">
        <v>766</v>
      </c>
      <c r="K2792" s="582" t="s">
        <v>6894</v>
      </c>
      <c r="L2792" s="582" t="s">
        <v>7742</v>
      </c>
      <c r="M2792" s="583">
        <v>56000</v>
      </c>
      <c r="N2792" s="584"/>
      <c r="O2792" s="584"/>
      <c r="P2792" s="585"/>
    </row>
    <row r="2793" spans="1:16" x14ac:dyDescent="0.2">
      <c r="A2793" s="577" t="s">
        <v>7728</v>
      </c>
      <c r="B2793" s="578" t="s">
        <v>7729</v>
      </c>
      <c r="C2793" s="579" t="s">
        <v>111</v>
      </c>
      <c r="D2793" s="579" t="s">
        <v>696</v>
      </c>
      <c r="E2793" s="580">
        <v>12500</v>
      </c>
      <c r="F2793" s="581">
        <v>25854785</v>
      </c>
      <c r="G2793" s="429" t="s">
        <v>7811</v>
      </c>
      <c r="H2793" s="429" t="s">
        <v>712</v>
      </c>
      <c r="I2793" s="429" t="s">
        <v>7745</v>
      </c>
      <c r="J2793" s="579" t="s">
        <v>696</v>
      </c>
      <c r="K2793" s="582" t="s">
        <v>7737</v>
      </c>
      <c r="L2793" s="582" t="s">
        <v>7738</v>
      </c>
      <c r="M2793" s="583">
        <v>74844.62000000001</v>
      </c>
      <c r="N2793" s="584"/>
      <c r="O2793" s="584"/>
      <c r="P2793" s="585"/>
    </row>
    <row r="2794" spans="1:16" ht="22.5" x14ac:dyDescent="0.2">
      <c r="A2794" s="577" t="s">
        <v>7728</v>
      </c>
      <c r="B2794" s="578" t="s">
        <v>7729</v>
      </c>
      <c r="C2794" s="579" t="s">
        <v>111</v>
      </c>
      <c r="D2794" s="579" t="s">
        <v>696</v>
      </c>
      <c r="E2794" s="580">
        <v>11000</v>
      </c>
      <c r="F2794" s="581" t="s">
        <v>7812</v>
      </c>
      <c r="G2794" s="429" t="s">
        <v>7813</v>
      </c>
      <c r="H2794" s="429" t="s">
        <v>5391</v>
      </c>
      <c r="I2794" s="429" t="s">
        <v>7736</v>
      </c>
      <c r="J2794" s="579" t="s">
        <v>696</v>
      </c>
      <c r="K2794" s="582" t="s">
        <v>7737</v>
      </c>
      <c r="L2794" s="582" t="s">
        <v>7738</v>
      </c>
      <c r="M2794" s="583">
        <v>66000</v>
      </c>
      <c r="N2794" s="584"/>
      <c r="O2794" s="584"/>
      <c r="P2794" s="585"/>
    </row>
    <row r="2795" spans="1:16" ht="22.5" x14ac:dyDescent="0.2">
      <c r="A2795" s="577" t="s">
        <v>7728</v>
      </c>
      <c r="B2795" s="578" t="s">
        <v>7729</v>
      </c>
      <c r="C2795" s="579" t="s">
        <v>111</v>
      </c>
      <c r="D2795" s="579" t="s">
        <v>696</v>
      </c>
      <c r="E2795" s="580">
        <v>6000</v>
      </c>
      <c r="F2795" s="581">
        <v>43608732</v>
      </c>
      <c r="G2795" s="429" t="s">
        <v>7814</v>
      </c>
      <c r="H2795" s="429" t="s">
        <v>7328</v>
      </c>
      <c r="I2795" s="429" t="s">
        <v>7745</v>
      </c>
      <c r="J2795" s="579" t="s">
        <v>696</v>
      </c>
      <c r="K2795" s="582" t="s">
        <v>7737</v>
      </c>
      <c r="L2795" s="582" t="s">
        <v>7738</v>
      </c>
      <c r="M2795" s="583">
        <v>35831.67</v>
      </c>
      <c r="N2795" s="584"/>
      <c r="O2795" s="584"/>
      <c r="P2795" s="585"/>
    </row>
    <row r="2796" spans="1:16" ht="22.5" x14ac:dyDescent="0.2">
      <c r="A2796" s="577" t="s">
        <v>7728</v>
      </c>
      <c r="B2796" s="578" t="s">
        <v>7729</v>
      </c>
      <c r="C2796" s="579" t="s">
        <v>111</v>
      </c>
      <c r="D2796" s="579" t="s">
        <v>696</v>
      </c>
      <c r="E2796" s="580">
        <v>4000</v>
      </c>
      <c r="F2796" s="581">
        <v>43384195</v>
      </c>
      <c r="G2796" s="429" t="s">
        <v>7815</v>
      </c>
      <c r="H2796" s="429" t="s">
        <v>5391</v>
      </c>
      <c r="I2796" s="429" t="s">
        <v>3191</v>
      </c>
      <c r="J2796" s="579" t="s">
        <v>696</v>
      </c>
      <c r="K2796" s="582" t="s">
        <v>5730</v>
      </c>
      <c r="L2796" s="582" t="s">
        <v>6894</v>
      </c>
      <c r="M2796" s="583">
        <v>7943.0599999999995</v>
      </c>
      <c r="N2796" s="584"/>
      <c r="O2796" s="584"/>
      <c r="P2796" s="585"/>
    </row>
    <row r="2797" spans="1:16" ht="22.5" x14ac:dyDescent="0.2">
      <c r="A2797" s="577" t="s">
        <v>7728</v>
      </c>
      <c r="B2797" s="578" t="s">
        <v>7729</v>
      </c>
      <c r="C2797" s="579" t="s">
        <v>111</v>
      </c>
      <c r="D2797" s="579" t="s">
        <v>696</v>
      </c>
      <c r="E2797" s="580">
        <v>5000</v>
      </c>
      <c r="F2797" s="581">
        <v>32778787</v>
      </c>
      <c r="G2797" s="429" t="s">
        <v>7816</v>
      </c>
      <c r="H2797" s="429" t="s">
        <v>7817</v>
      </c>
      <c r="I2797" s="429" t="s">
        <v>7745</v>
      </c>
      <c r="J2797" s="579" t="s">
        <v>696</v>
      </c>
      <c r="K2797" s="582" t="s">
        <v>7737</v>
      </c>
      <c r="L2797" s="582" t="s">
        <v>7738</v>
      </c>
      <c r="M2797" s="583">
        <v>29998.61</v>
      </c>
      <c r="N2797" s="584"/>
      <c r="O2797" s="584"/>
      <c r="P2797" s="585"/>
    </row>
    <row r="2798" spans="1:16" ht="22.5" x14ac:dyDescent="0.2">
      <c r="A2798" s="577" t="s">
        <v>7728</v>
      </c>
      <c r="B2798" s="578" t="s">
        <v>7729</v>
      </c>
      <c r="C2798" s="579" t="s">
        <v>111</v>
      </c>
      <c r="D2798" s="579" t="s">
        <v>696</v>
      </c>
      <c r="E2798" s="580">
        <v>5000</v>
      </c>
      <c r="F2798" s="581">
        <v>10230096</v>
      </c>
      <c r="G2798" s="429" t="s">
        <v>7818</v>
      </c>
      <c r="H2798" s="429" t="s">
        <v>5391</v>
      </c>
      <c r="I2798" s="429" t="s">
        <v>7745</v>
      </c>
      <c r="J2798" s="579" t="s">
        <v>696</v>
      </c>
      <c r="K2798" s="582" t="s">
        <v>6894</v>
      </c>
      <c r="L2798" s="582" t="s">
        <v>7737</v>
      </c>
      <c r="M2798" s="583">
        <v>14994.800000000001</v>
      </c>
      <c r="N2798" s="584"/>
      <c r="O2798" s="584"/>
      <c r="P2798" s="585"/>
    </row>
    <row r="2799" spans="1:16" x14ac:dyDescent="0.2">
      <c r="A2799" s="577" t="s">
        <v>7728</v>
      </c>
      <c r="B2799" s="578" t="s">
        <v>7729</v>
      </c>
      <c r="C2799" s="579" t="s">
        <v>111</v>
      </c>
      <c r="D2799" s="579" t="s">
        <v>696</v>
      </c>
      <c r="E2799" s="580">
        <v>8500</v>
      </c>
      <c r="F2799" s="581">
        <v>41071766</v>
      </c>
      <c r="G2799" s="429" t="s">
        <v>7819</v>
      </c>
      <c r="H2799" s="429" t="s">
        <v>712</v>
      </c>
      <c r="I2799" s="429" t="s">
        <v>7820</v>
      </c>
      <c r="J2799" s="579" t="s">
        <v>696</v>
      </c>
      <c r="K2799" s="582" t="s">
        <v>6894</v>
      </c>
      <c r="L2799" s="582" t="s">
        <v>7737</v>
      </c>
      <c r="M2799" s="583">
        <v>25500</v>
      </c>
      <c r="N2799" s="584"/>
      <c r="O2799" s="584"/>
      <c r="P2799" s="585"/>
    </row>
    <row r="2800" spans="1:16" x14ac:dyDescent="0.2">
      <c r="A2800" s="577" t="s">
        <v>7728</v>
      </c>
      <c r="B2800" s="578" t="s">
        <v>7729</v>
      </c>
      <c r="C2800" s="579" t="s">
        <v>111</v>
      </c>
      <c r="D2800" s="579" t="s">
        <v>696</v>
      </c>
      <c r="E2800" s="580">
        <v>7500</v>
      </c>
      <c r="F2800" s="581">
        <v>23993950</v>
      </c>
      <c r="G2800" s="429" t="s">
        <v>7821</v>
      </c>
      <c r="H2800" s="429" t="s">
        <v>712</v>
      </c>
      <c r="I2800" s="429" t="s">
        <v>7734</v>
      </c>
      <c r="J2800" s="579" t="s">
        <v>696</v>
      </c>
      <c r="K2800" s="582" t="s">
        <v>7737</v>
      </c>
      <c r="L2800" s="582" t="s">
        <v>7748</v>
      </c>
      <c r="M2800" s="583">
        <v>37500</v>
      </c>
      <c r="N2800" s="584"/>
      <c r="O2800" s="584"/>
      <c r="P2800" s="585"/>
    </row>
    <row r="2801" spans="1:16" ht="22.5" x14ac:dyDescent="0.2">
      <c r="A2801" s="577" t="s">
        <v>7728</v>
      </c>
      <c r="B2801" s="578" t="s">
        <v>7729</v>
      </c>
      <c r="C2801" s="579" t="s">
        <v>111</v>
      </c>
      <c r="D2801" s="579" t="s">
        <v>696</v>
      </c>
      <c r="E2801" s="580">
        <v>5000</v>
      </c>
      <c r="F2801" s="581" t="s">
        <v>7822</v>
      </c>
      <c r="G2801" s="429" t="s">
        <v>7823</v>
      </c>
      <c r="H2801" s="429" t="s">
        <v>7328</v>
      </c>
      <c r="I2801" s="429" t="s">
        <v>7745</v>
      </c>
      <c r="J2801" s="579" t="s">
        <v>696</v>
      </c>
      <c r="K2801" s="582" t="s">
        <v>7737</v>
      </c>
      <c r="L2801" s="582" t="s">
        <v>7738</v>
      </c>
      <c r="M2801" s="583">
        <v>29904.510000000002</v>
      </c>
      <c r="N2801" s="584"/>
      <c r="O2801" s="584"/>
      <c r="P2801" s="585"/>
    </row>
    <row r="2802" spans="1:16" ht="22.5" x14ac:dyDescent="0.2">
      <c r="A2802" s="577" t="s">
        <v>7728</v>
      </c>
      <c r="B2802" s="578" t="s">
        <v>7729</v>
      </c>
      <c r="C2802" s="579" t="s">
        <v>111</v>
      </c>
      <c r="D2802" s="579" t="s">
        <v>696</v>
      </c>
      <c r="E2802" s="580">
        <v>8500</v>
      </c>
      <c r="F2802" s="581">
        <v>44155460</v>
      </c>
      <c r="G2802" s="429" t="s">
        <v>7824</v>
      </c>
      <c r="H2802" s="429" t="s">
        <v>5391</v>
      </c>
      <c r="I2802" s="429" t="s">
        <v>7745</v>
      </c>
      <c r="J2802" s="579" t="s">
        <v>696</v>
      </c>
      <c r="K2802" s="582" t="s">
        <v>5730</v>
      </c>
      <c r="L2802" s="582" t="s">
        <v>6894</v>
      </c>
      <c r="M2802" s="583">
        <v>16975.21</v>
      </c>
      <c r="N2802" s="584"/>
      <c r="O2802" s="584"/>
      <c r="P2802" s="585"/>
    </row>
    <row r="2803" spans="1:16" ht="22.5" x14ac:dyDescent="0.2">
      <c r="A2803" s="577" t="s">
        <v>7728</v>
      </c>
      <c r="B2803" s="578" t="s">
        <v>7729</v>
      </c>
      <c r="C2803" s="579" t="s">
        <v>111</v>
      </c>
      <c r="D2803" s="579" t="s">
        <v>718</v>
      </c>
      <c r="E2803" s="580">
        <v>4000</v>
      </c>
      <c r="F2803" s="581">
        <v>41160021</v>
      </c>
      <c r="G2803" s="429" t="s">
        <v>7825</v>
      </c>
      <c r="H2803" s="429" t="s">
        <v>825</v>
      </c>
      <c r="I2803" s="429" t="s">
        <v>718</v>
      </c>
      <c r="J2803" s="579" t="s">
        <v>718</v>
      </c>
      <c r="K2803" s="582" t="s">
        <v>5730</v>
      </c>
      <c r="L2803" s="582" t="s">
        <v>6894</v>
      </c>
      <c r="M2803" s="583">
        <v>6383.33</v>
      </c>
      <c r="N2803" s="584"/>
      <c r="O2803" s="584"/>
      <c r="P2803" s="585"/>
    </row>
    <row r="2804" spans="1:16" x14ac:dyDescent="0.2">
      <c r="A2804" s="577" t="s">
        <v>7728</v>
      </c>
      <c r="B2804" s="578" t="s">
        <v>7729</v>
      </c>
      <c r="C2804" s="579" t="s">
        <v>111</v>
      </c>
      <c r="D2804" s="579" t="s">
        <v>696</v>
      </c>
      <c r="E2804" s="580">
        <v>8000</v>
      </c>
      <c r="F2804" s="581" t="s">
        <v>7826</v>
      </c>
      <c r="G2804" s="429" t="s">
        <v>7827</v>
      </c>
      <c r="H2804" s="429" t="s">
        <v>3262</v>
      </c>
      <c r="I2804" s="429" t="s">
        <v>7734</v>
      </c>
      <c r="J2804" s="579" t="s">
        <v>696</v>
      </c>
      <c r="K2804" s="582" t="s">
        <v>5730</v>
      </c>
      <c r="L2804" s="582" t="s">
        <v>6894</v>
      </c>
      <c r="M2804" s="583">
        <v>16000</v>
      </c>
      <c r="N2804" s="584"/>
      <c r="O2804" s="584"/>
      <c r="P2804" s="585"/>
    </row>
    <row r="2805" spans="1:16" x14ac:dyDescent="0.2">
      <c r="A2805" s="577" t="s">
        <v>7728</v>
      </c>
      <c r="B2805" s="578" t="s">
        <v>7729</v>
      </c>
      <c r="C2805" s="579" t="s">
        <v>111</v>
      </c>
      <c r="D2805" s="579" t="s">
        <v>696</v>
      </c>
      <c r="E2805" s="580">
        <v>10000</v>
      </c>
      <c r="F2805" s="581" t="s">
        <v>7828</v>
      </c>
      <c r="G2805" s="429" t="s">
        <v>7829</v>
      </c>
      <c r="H2805" s="429" t="s">
        <v>857</v>
      </c>
      <c r="I2805" s="429" t="s">
        <v>7745</v>
      </c>
      <c r="J2805" s="579" t="s">
        <v>696</v>
      </c>
      <c r="K2805" s="582" t="s">
        <v>7737</v>
      </c>
      <c r="L2805" s="582" t="s">
        <v>7738</v>
      </c>
      <c r="M2805" s="583">
        <v>59996.53</v>
      </c>
      <c r="N2805" s="584"/>
      <c r="O2805" s="584"/>
      <c r="P2805" s="585"/>
    </row>
    <row r="2806" spans="1:16" x14ac:dyDescent="0.2">
      <c r="A2806" s="577" t="s">
        <v>7728</v>
      </c>
      <c r="B2806" s="578" t="s">
        <v>7729</v>
      </c>
      <c r="C2806" s="579" t="s">
        <v>111</v>
      </c>
      <c r="D2806" s="579" t="s">
        <v>696</v>
      </c>
      <c r="E2806" s="580">
        <v>8500</v>
      </c>
      <c r="F2806" s="581">
        <v>40315582</v>
      </c>
      <c r="G2806" s="429" t="s">
        <v>7830</v>
      </c>
      <c r="H2806" s="429" t="s">
        <v>712</v>
      </c>
      <c r="I2806" s="429" t="s">
        <v>7741</v>
      </c>
      <c r="J2806" s="579" t="s">
        <v>696</v>
      </c>
      <c r="K2806" s="582" t="s">
        <v>5730</v>
      </c>
      <c r="L2806" s="582" t="s">
        <v>5730</v>
      </c>
      <c r="M2806" s="583">
        <v>8485.24</v>
      </c>
      <c r="N2806" s="584"/>
      <c r="O2806" s="584"/>
      <c r="P2806" s="585"/>
    </row>
    <row r="2807" spans="1:16" x14ac:dyDescent="0.2">
      <c r="A2807" s="577" t="s">
        <v>7728</v>
      </c>
      <c r="B2807" s="578" t="s">
        <v>7729</v>
      </c>
      <c r="C2807" s="579" t="s">
        <v>111</v>
      </c>
      <c r="D2807" s="579" t="s">
        <v>696</v>
      </c>
      <c r="E2807" s="580">
        <v>8500</v>
      </c>
      <c r="F2807" s="581" t="s">
        <v>7831</v>
      </c>
      <c r="G2807" s="429" t="s">
        <v>7832</v>
      </c>
      <c r="H2807" s="429" t="s">
        <v>712</v>
      </c>
      <c r="I2807" s="429" t="s">
        <v>7745</v>
      </c>
      <c r="J2807" s="579" t="s">
        <v>696</v>
      </c>
      <c r="K2807" s="582" t="s">
        <v>7737</v>
      </c>
      <c r="L2807" s="582" t="s">
        <v>7738</v>
      </c>
      <c r="M2807" s="583">
        <v>50943.33</v>
      </c>
      <c r="N2807" s="584"/>
      <c r="O2807" s="584"/>
      <c r="P2807" s="585"/>
    </row>
    <row r="2808" spans="1:16" ht="22.5" x14ac:dyDescent="0.2">
      <c r="A2808" s="577" t="s">
        <v>7728</v>
      </c>
      <c r="B2808" s="578" t="s">
        <v>7729</v>
      </c>
      <c r="C2808" s="579" t="s">
        <v>111</v>
      </c>
      <c r="D2808" s="579" t="s">
        <v>696</v>
      </c>
      <c r="E2808" s="580">
        <v>9000</v>
      </c>
      <c r="F2808" s="581" t="s">
        <v>7833</v>
      </c>
      <c r="G2808" s="429" t="s">
        <v>7834</v>
      </c>
      <c r="H2808" s="429" t="s">
        <v>5391</v>
      </c>
      <c r="I2808" s="429" t="s">
        <v>7745</v>
      </c>
      <c r="J2808" s="579" t="s">
        <v>696</v>
      </c>
      <c r="K2808" s="582" t="s">
        <v>7737</v>
      </c>
      <c r="L2808" s="582" t="s">
        <v>7738</v>
      </c>
      <c r="M2808" s="583">
        <v>54000</v>
      </c>
      <c r="N2808" s="584"/>
      <c r="O2808" s="584"/>
      <c r="P2808" s="585"/>
    </row>
    <row r="2809" spans="1:16" ht="22.5" x14ac:dyDescent="0.2">
      <c r="A2809" s="577" t="s">
        <v>7728</v>
      </c>
      <c r="B2809" s="578" t="s">
        <v>7729</v>
      </c>
      <c r="C2809" s="579" t="s">
        <v>111</v>
      </c>
      <c r="D2809" s="579" t="s">
        <v>696</v>
      </c>
      <c r="E2809" s="580">
        <v>5000</v>
      </c>
      <c r="F2809" s="581" t="s">
        <v>7835</v>
      </c>
      <c r="G2809" s="429" t="s">
        <v>7836</v>
      </c>
      <c r="H2809" s="429" t="s">
        <v>7328</v>
      </c>
      <c r="I2809" s="429" t="s">
        <v>7745</v>
      </c>
      <c r="J2809" s="579" t="s">
        <v>696</v>
      </c>
      <c r="K2809" s="582" t="s">
        <v>7737</v>
      </c>
      <c r="L2809" s="582" t="s">
        <v>7738</v>
      </c>
      <c r="M2809" s="583">
        <v>29993.049999999996</v>
      </c>
      <c r="N2809" s="584"/>
      <c r="O2809" s="584"/>
      <c r="P2809" s="585"/>
    </row>
    <row r="2810" spans="1:16" ht="22.5" x14ac:dyDescent="0.2">
      <c r="A2810" s="577" t="s">
        <v>7728</v>
      </c>
      <c r="B2810" s="578" t="s">
        <v>7729</v>
      </c>
      <c r="C2810" s="579" t="s">
        <v>111</v>
      </c>
      <c r="D2810" s="579" t="s">
        <v>696</v>
      </c>
      <c r="E2810" s="580">
        <v>8000</v>
      </c>
      <c r="F2810" s="581">
        <v>9990728</v>
      </c>
      <c r="G2810" s="429" t="s">
        <v>7837</v>
      </c>
      <c r="H2810" s="429" t="s">
        <v>5391</v>
      </c>
      <c r="I2810" s="429" t="s">
        <v>7745</v>
      </c>
      <c r="J2810" s="579" t="s">
        <v>696</v>
      </c>
      <c r="K2810" s="582" t="s">
        <v>7737</v>
      </c>
      <c r="L2810" s="582" t="s">
        <v>7738</v>
      </c>
      <c r="M2810" s="583">
        <v>47949.45</v>
      </c>
      <c r="N2810" s="584"/>
      <c r="O2810" s="584"/>
      <c r="P2810" s="585"/>
    </row>
    <row r="2811" spans="1:16" x14ac:dyDescent="0.2">
      <c r="A2811" s="577" t="s">
        <v>7728</v>
      </c>
      <c r="B2811" s="578" t="s">
        <v>7729</v>
      </c>
      <c r="C2811" s="579" t="s">
        <v>111</v>
      </c>
      <c r="D2811" s="579" t="s">
        <v>696</v>
      </c>
      <c r="E2811" s="580">
        <v>5000</v>
      </c>
      <c r="F2811" s="581" t="s">
        <v>7838</v>
      </c>
      <c r="G2811" s="429" t="s">
        <v>7839</v>
      </c>
      <c r="H2811" s="429" t="s">
        <v>3262</v>
      </c>
      <c r="I2811" s="429" t="s">
        <v>7745</v>
      </c>
      <c r="J2811" s="579" t="s">
        <v>696</v>
      </c>
      <c r="K2811" s="582" t="s">
        <v>7737</v>
      </c>
      <c r="L2811" s="582" t="s">
        <v>7738</v>
      </c>
      <c r="M2811" s="583">
        <v>29876.38</v>
      </c>
      <c r="N2811" s="584"/>
      <c r="O2811" s="584"/>
      <c r="P2811" s="585"/>
    </row>
    <row r="2812" spans="1:16" ht="22.5" x14ac:dyDescent="0.2">
      <c r="A2812" s="577" t="s">
        <v>7728</v>
      </c>
      <c r="B2812" s="578" t="s">
        <v>7729</v>
      </c>
      <c r="C2812" s="579" t="s">
        <v>111</v>
      </c>
      <c r="D2812" s="579" t="s">
        <v>696</v>
      </c>
      <c r="E2812" s="580">
        <v>5000</v>
      </c>
      <c r="F2812" s="581">
        <v>43064752</v>
      </c>
      <c r="G2812" s="429" t="s">
        <v>7840</v>
      </c>
      <c r="H2812" s="429" t="s">
        <v>7328</v>
      </c>
      <c r="I2812" s="429" t="s">
        <v>7745</v>
      </c>
      <c r="J2812" s="579" t="s">
        <v>696</v>
      </c>
      <c r="K2812" s="582" t="s">
        <v>7737</v>
      </c>
      <c r="L2812" s="582" t="s">
        <v>7738</v>
      </c>
      <c r="M2812" s="583">
        <v>29747.440000000002</v>
      </c>
      <c r="N2812" s="584"/>
      <c r="O2812" s="584"/>
      <c r="P2812" s="585"/>
    </row>
    <row r="2813" spans="1:16" ht="22.5" x14ac:dyDescent="0.2">
      <c r="A2813" s="577" t="s">
        <v>7728</v>
      </c>
      <c r="B2813" s="578" t="s">
        <v>7729</v>
      </c>
      <c r="C2813" s="579" t="s">
        <v>111</v>
      </c>
      <c r="D2813" s="579" t="s">
        <v>696</v>
      </c>
      <c r="E2813" s="580">
        <v>9000</v>
      </c>
      <c r="F2813" s="581">
        <v>42218550</v>
      </c>
      <c r="G2813" s="429" t="s">
        <v>7841</v>
      </c>
      <c r="H2813" s="429" t="s">
        <v>7328</v>
      </c>
      <c r="I2813" s="429" t="s">
        <v>7745</v>
      </c>
      <c r="J2813" s="579" t="s">
        <v>696</v>
      </c>
      <c r="K2813" s="582" t="s">
        <v>7737</v>
      </c>
      <c r="L2813" s="582" t="s">
        <v>7738</v>
      </c>
      <c r="M2813" s="583">
        <v>53556.860000000008</v>
      </c>
      <c r="N2813" s="584"/>
      <c r="O2813" s="584"/>
      <c r="P2813" s="585"/>
    </row>
    <row r="2814" spans="1:16" x14ac:dyDescent="0.2">
      <c r="A2814" s="577" t="s">
        <v>7728</v>
      </c>
      <c r="B2814" s="578" t="s">
        <v>7729</v>
      </c>
      <c r="C2814" s="579" t="s">
        <v>111</v>
      </c>
      <c r="D2814" s="579" t="s">
        <v>696</v>
      </c>
      <c r="E2814" s="580">
        <v>3500</v>
      </c>
      <c r="F2814" s="581">
        <v>47027411</v>
      </c>
      <c r="G2814" s="429" t="s">
        <v>4534</v>
      </c>
      <c r="H2814" s="429" t="s">
        <v>857</v>
      </c>
      <c r="I2814" s="429" t="s">
        <v>7745</v>
      </c>
      <c r="J2814" s="579" t="s">
        <v>696</v>
      </c>
      <c r="K2814" s="582" t="s">
        <v>5730</v>
      </c>
      <c r="L2814" s="582" t="s">
        <v>6894</v>
      </c>
      <c r="M2814" s="583">
        <v>6982.26</v>
      </c>
      <c r="N2814" s="584"/>
      <c r="O2814" s="584"/>
      <c r="P2814" s="585"/>
    </row>
    <row r="2815" spans="1:16" ht="22.5" x14ac:dyDescent="0.2">
      <c r="A2815" s="577" t="s">
        <v>7728</v>
      </c>
      <c r="B2815" s="578" t="s">
        <v>7729</v>
      </c>
      <c r="C2815" s="579" t="s">
        <v>111</v>
      </c>
      <c r="D2815" s="579" t="s">
        <v>696</v>
      </c>
      <c r="E2815" s="580">
        <v>7500</v>
      </c>
      <c r="F2815" s="581" t="s">
        <v>7842</v>
      </c>
      <c r="G2815" s="429" t="s">
        <v>7843</v>
      </c>
      <c r="H2815" s="429" t="s">
        <v>5391</v>
      </c>
      <c r="I2815" s="429" t="s">
        <v>7745</v>
      </c>
      <c r="J2815" s="579" t="s">
        <v>696</v>
      </c>
      <c r="K2815" s="582" t="s">
        <v>7737</v>
      </c>
      <c r="L2815" s="582" t="s">
        <v>7738</v>
      </c>
      <c r="M2815" s="583">
        <v>44947.92</v>
      </c>
      <c r="N2815" s="584"/>
      <c r="O2815" s="584"/>
      <c r="P2815" s="585"/>
    </row>
    <row r="2816" spans="1:16" x14ac:dyDescent="0.2">
      <c r="A2816" s="577" t="s">
        <v>7728</v>
      </c>
      <c r="B2816" s="578" t="s">
        <v>7729</v>
      </c>
      <c r="C2816" s="579" t="s">
        <v>111</v>
      </c>
      <c r="D2816" s="579" t="s">
        <v>723</v>
      </c>
      <c r="E2816" s="580">
        <v>2500</v>
      </c>
      <c r="F2816" s="581" t="s">
        <v>7844</v>
      </c>
      <c r="G2816" s="429" t="s">
        <v>7845</v>
      </c>
      <c r="H2816" s="429" t="s">
        <v>5705</v>
      </c>
      <c r="I2816" s="579" t="s">
        <v>726</v>
      </c>
      <c r="J2816" s="579" t="s">
        <v>723</v>
      </c>
      <c r="K2816" s="582" t="s">
        <v>7737</v>
      </c>
      <c r="L2816" s="582" t="s">
        <v>7738</v>
      </c>
      <c r="M2816" s="583">
        <v>14998.96</v>
      </c>
      <c r="N2816" s="584"/>
      <c r="O2816" s="584"/>
      <c r="P2816" s="585"/>
    </row>
    <row r="2817" spans="1:16" ht="22.5" x14ac:dyDescent="0.2">
      <c r="A2817" s="577" t="s">
        <v>7728</v>
      </c>
      <c r="B2817" s="578" t="s">
        <v>7729</v>
      </c>
      <c r="C2817" s="579" t="s">
        <v>111</v>
      </c>
      <c r="D2817" s="579" t="s">
        <v>696</v>
      </c>
      <c r="E2817" s="580">
        <v>7000</v>
      </c>
      <c r="F2817" s="581">
        <v>41581749</v>
      </c>
      <c r="G2817" s="429" t="s">
        <v>7846</v>
      </c>
      <c r="H2817" s="429" t="s">
        <v>5391</v>
      </c>
      <c r="I2817" s="429" t="s">
        <v>7745</v>
      </c>
      <c r="J2817" s="579" t="s">
        <v>696</v>
      </c>
      <c r="K2817" s="582" t="s">
        <v>7737</v>
      </c>
      <c r="L2817" s="582" t="s">
        <v>7738</v>
      </c>
      <c r="M2817" s="583">
        <v>41977.159999999996</v>
      </c>
      <c r="N2817" s="584"/>
      <c r="O2817" s="584"/>
      <c r="P2817" s="585"/>
    </row>
    <row r="2818" spans="1:16" ht="22.5" x14ac:dyDescent="0.2">
      <c r="A2818" s="577" t="s">
        <v>7728</v>
      </c>
      <c r="B2818" s="578" t="s">
        <v>7729</v>
      </c>
      <c r="C2818" s="579" t="s">
        <v>111</v>
      </c>
      <c r="D2818" s="579" t="s">
        <v>696</v>
      </c>
      <c r="E2818" s="580">
        <v>6200</v>
      </c>
      <c r="F2818" s="581">
        <v>20738358</v>
      </c>
      <c r="G2818" s="429" t="s">
        <v>7847</v>
      </c>
      <c r="H2818" s="429" t="s">
        <v>3538</v>
      </c>
      <c r="I2818" s="429" t="s">
        <v>7745</v>
      </c>
      <c r="J2818" s="579" t="s">
        <v>696</v>
      </c>
      <c r="K2818" s="582" t="s">
        <v>7737</v>
      </c>
      <c r="L2818" s="582" t="s">
        <v>7738</v>
      </c>
      <c r="M2818" s="583">
        <v>37200</v>
      </c>
      <c r="N2818" s="584"/>
      <c r="O2818" s="584"/>
      <c r="P2818" s="585"/>
    </row>
    <row r="2819" spans="1:16" ht="22.5" x14ac:dyDescent="0.2">
      <c r="A2819" s="577" t="s">
        <v>7728</v>
      </c>
      <c r="B2819" s="578" t="s">
        <v>7729</v>
      </c>
      <c r="C2819" s="579" t="s">
        <v>111</v>
      </c>
      <c r="D2819" s="579" t="s">
        <v>696</v>
      </c>
      <c r="E2819" s="580">
        <v>7500</v>
      </c>
      <c r="F2819" s="581">
        <v>10094808</v>
      </c>
      <c r="G2819" s="429" t="s">
        <v>7848</v>
      </c>
      <c r="H2819" s="429" t="s">
        <v>5391</v>
      </c>
      <c r="I2819" s="429" t="s">
        <v>7734</v>
      </c>
      <c r="J2819" s="579" t="s">
        <v>696</v>
      </c>
      <c r="K2819" s="582" t="s">
        <v>7737</v>
      </c>
      <c r="L2819" s="582" t="s">
        <v>7738</v>
      </c>
      <c r="M2819" s="583">
        <v>44900.009999999995</v>
      </c>
      <c r="N2819" s="584"/>
      <c r="O2819" s="584"/>
      <c r="P2819" s="585"/>
    </row>
    <row r="2820" spans="1:16" ht="22.5" x14ac:dyDescent="0.2">
      <c r="A2820" s="577" t="s">
        <v>7728</v>
      </c>
      <c r="B2820" s="578" t="s">
        <v>7729</v>
      </c>
      <c r="C2820" s="579" t="s">
        <v>111</v>
      </c>
      <c r="D2820" s="579" t="s">
        <v>696</v>
      </c>
      <c r="E2820" s="580">
        <v>3500</v>
      </c>
      <c r="F2820" s="581">
        <v>46095119</v>
      </c>
      <c r="G2820" s="429" t="s">
        <v>7849</v>
      </c>
      <c r="H2820" s="429" t="s">
        <v>7328</v>
      </c>
      <c r="I2820" s="429" t="s">
        <v>3191</v>
      </c>
      <c r="J2820" s="579" t="s">
        <v>696</v>
      </c>
      <c r="K2820" s="582" t="s">
        <v>7737</v>
      </c>
      <c r="L2820" s="582" t="s">
        <v>7738</v>
      </c>
      <c r="M2820" s="583">
        <v>20740.91</v>
      </c>
      <c r="N2820" s="584"/>
      <c r="O2820" s="584"/>
      <c r="P2820" s="585"/>
    </row>
    <row r="2821" spans="1:16" x14ac:dyDescent="0.2">
      <c r="A2821" s="577" t="s">
        <v>7728</v>
      </c>
      <c r="B2821" s="578" t="s">
        <v>7729</v>
      </c>
      <c r="C2821" s="579" t="s">
        <v>111</v>
      </c>
      <c r="D2821" s="579" t="s">
        <v>718</v>
      </c>
      <c r="E2821" s="580">
        <v>3000</v>
      </c>
      <c r="F2821" s="581">
        <v>41282675</v>
      </c>
      <c r="G2821" s="429" t="s">
        <v>7850</v>
      </c>
      <c r="H2821" s="429" t="s">
        <v>742</v>
      </c>
      <c r="I2821" s="429" t="s">
        <v>718</v>
      </c>
      <c r="J2821" s="579" t="s">
        <v>718</v>
      </c>
      <c r="K2821" s="582" t="s">
        <v>7737</v>
      </c>
      <c r="L2821" s="582" t="s">
        <v>7738</v>
      </c>
      <c r="M2821" s="583">
        <v>17864.169999999998</v>
      </c>
      <c r="N2821" s="584"/>
      <c r="O2821" s="584"/>
      <c r="P2821" s="585"/>
    </row>
    <row r="2822" spans="1:16" ht="22.5" x14ac:dyDescent="0.2">
      <c r="A2822" s="577" t="s">
        <v>7728</v>
      </c>
      <c r="B2822" s="578" t="s">
        <v>7729</v>
      </c>
      <c r="C2822" s="579" t="s">
        <v>111</v>
      </c>
      <c r="D2822" s="579" t="s">
        <v>696</v>
      </c>
      <c r="E2822" s="580">
        <v>5000</v>
      </c>
      <c r="F2822" s="581">
        <v>43023230</v>
      </c>
      <c r="G2822" s="429" t="s">
        <v>7851</v>
      </c>
      <c r="H2822" s="429" t="s">
        <v>5391</v>
      </c>
      <c r="I2822" s="429" t="s">
        <v>7745</v>
      </c>
      <c r="J2822" s="579" t="s">
        <v>696</v>
      </c>
      <c r="K2822" s="582" t="s">
        <v>7737</v>
      </c>
      <c r="L2822" s="582" t="s">
        <v>7748</v>
      </c>
      <c r="M2822" s="583">
        <v>24944.1</v>
      </c>
      <c r="N2822" s="584"/>
      <c r="O2822" s="584"/>
      <c r="P2822" s="585"/>
    </row>
    <row r="2823" spans="1:16" ht="22.5" x14ac:dyDescent="0.2">
      <c r="A2823" s="577" t="s">
        <v>7728</v>
      </c>
      <c r="B2823" s="578" t="s">
        <v>7729</v>
      </c>
      <c r="C2823" s="579" t="s">
        <v>111</v>
      </c>
      <c r="D2823" s="579" t="s">
        <v>696</v>
      </c>
      <c r="E2823" s="580">
        <v>3500</v>
      </c>
      <c r="F2823" s="581">
        <v>46555160</v>
      </c>
      <c r="G2823" s="429" t="s">
        <v>7852</v>
      </c>
      <c r="H2823" s="429" t="s">
        <v>7328</v>
      </c>
      <c r="I2823" s="429" t="s">
        <v>3191</v>
      </c>
      <c r="J2823" s="579" t="s">
        <v>696</v>
      </c>
      <c r="K2823" s="582" t="s">
        <v>7737</v>
      </c>
      <c r="L2823" s="582" t="s">
        <v>7738</v>
      </c>
      <c r="M2823" s="583">
        <v>20861.71</v>
      </c>
      <c r="N2823" s="584"/>
      <c r="O2823" s="584"/>
      <c r="P2823" s="585"/>
    </row>
    <row r="2824" spans="1:16" ht="22.5" x14ac:dyDescent="0.2">
      <c r="A2824" s="577" t="s">
        <v>7728</v>
      </c>
      <c r="B2824" s="578" t="s">
        <v>7729</v>
      </c>
      <c r="C2824" s="579" t="s">
        <v>111</v>
      </c>
      <c r="D2824" s="579" t="s">
        <v>696</v>
      </c>
      <c r="E2824" s="580">
        <v>5000</v>
      </c>
      <c r="F2824" s="581">
        <v>40713106</v>
      </c>
      <c r="G2824" s="429" t="s">
        <v>7853</v>
      </c>
      <c r="H2824" s="429" t="s">
        <v>4037</v>
      </c>
      <c r="I2824" s="429" t="s">
        <v>7790</v>
      </c>
      <c r="J2824" s="579" t="s">
        <v>696</v>
      </c>
      <c r="K2824" s="582" t="s">
        <v>7737</v>
      </c>
      <c r="L2824" s="582" t="s">
        <v>7738</v>
      </c>
      <c r="M2824" s="583">
        <v>29997.22</v>
      </c>
      <c r="N2824" s="584"/>
      <c r="O2824" s="584"/>
      <c r="P2824" s="585"/>
    </row>
    <row r="2825" spans="1:16" ht="22.5" x14ac:dyDescent="0.2">
      <c r="A2825" s="577" t="s">
        <v>7728</v>
      </c>
      <c r="B2825" s="578" t="s">
        <v>7729</v>
      </c>
      <c r="C2825" s="579" t="s">
        <v>111</v>
      </c>
      <c r="D2825" s="579" t="s">
        <v>766</v>
      </c>
      <c r="E2825" s="580">
        <v>11000</v>
      </c>
      <c r="F2825" s="581">
        <v>40917123</v>
      </c>
      <c r="G2825" s="429" t="s">
        <v>7854</v>
      </c>
      <c r="H2825" s="429" t="s">
        <v>5391</v>
      </c>
      <c r="I2825" s="429" t="s">
        <v>7745</v>
      </c>
      <c r="J2825" s="579" t="s">
        <v>766</v>
      </c>
      <c r="K2825" s="582" t="s">
        <v>6894</v>
      </c>
      <c r="L2825" s="582" t="s">
        <v>7742</v>
      </c>
      <c r="M2825" s="583">
        <v>38500</v>
      </c>
      <c r="N2825" s="584"/>
      <c r="O2825" s="584"/>
      <c r="P2825" s="585"/>
    </row>
    <row r="2826" spans="1:16" ht="22.5" x14ac:dyDescent="0.2">
      <c r="A2826" s="577" t="s">
        <v>7728</v>
      </c>
      <c r="B2826" s="578" t="s">
        <v>7729</v>
      </c>
      <c r="C2826" s="579" t="s">
        <v>111</v>
      </c>
      <c r="D2826" s="579" t="s">
        <v>718</v>
      </c>
      <c r="E2826" s="580">
        <v>6000</v>
      </c>
      <c r="F2826" s="581" t="s">
        <v>7855</v>
      </c>
      <c r="G2826" s="429" t="s">
        <v>7856</v>
      </c>
      <c r="H2826" s="429" t="s">
        <v>825</v>
      </c>
      <c r="I2826" s="429" t="s">
        <v>718</v>
      </c>
      <c r="J2826" s="579" t="s">
        <v>718</v>
      </c>
      <c r="K2826" s="582" t="s">
        <v>7737</v>
      </c>
      <c r="L2826" s="582" t="s">
        <v>7738</v>
      </c>
      <c r="M2826" s="583">
        <v>35992.5</v>
      </c>
      <c r="N2826" s="584"/>
      <c r="O2826" s="584"/>
      <c r="P2826" s="585"/>
    </row>
    <row r="2827" spans="1:16" x14ac:dyDescent="0.2">
      <c r="A2827" s="577" t="s">
        <v>7728</v>
      </c>
      <c r="B2827" s="578" t="s">
        <v>7729</v>
      </c>
      <c r="C2827" s="579" t="s">
        <v>111</v>
      </c>
      <c r="D2827" s="579" t="s">
        <v>766</v>
      </c>
      <c r="E2827" s="580">
        <v>13500</v>
      </c>
      <c r="F2827" s="581" t="s">
        <v>7857</v>
      </c>
      <c r="G2827" s="429" t="s">
        <v>7858</v>
      </c>
      <c r="H2827" s="429" t="s">
        <v>712</v>
      </c>
      <c r="I2827" s="429" t="s">
        <v>3425</v>
      </c>
      <c r="J2827" s="579" t="s">
        <v>766</v>
      </c>
      <c r="K2827" s="582" t="s">
        <v>5730</v>
      </c>
      <c r="L2827" s="582" t="s">
        <v>5730</v>
      </c>
      <c r="M2827" s="583">
        <v>8550</v>
      </c>
      <c r="N2827" s="584"/>
      <c r="O2827" s="584"/>
      <c r="P2827" s="585"/>
    </row>
    <row r="2828" spans="1:16" ht="22.5" x14ac:dyDescent="0.2">
      <c r="A2828" s="577" t="s">
        <v>7728</v>
      </c>
      <c r="B2828" s="578" t="s">
        <v>7729</v>
      </c>
      <c r="C2828" s="579" t="s">
        <v>111</v>
      </c>
      <c r="D2828" s="579" t="s">
        <v>696</v>
      </c>
      <c r="E2828" s="580">
        <v>5500</v>
      </c>
      <c r="F2828" s="581">
        <v>46814739</v>
      </c>
      <c r="G2828" s="429" t="s">
        <v>7859</v>
      </c>
      <c r="H2828" s="429" t="s">
        <v>5391</v>
      </c>
      <c r="I2828" s="429" t="s">
        <v>3191</v>
      </c>
      <c r="J2828" s="579" t="s">
        <v>696</v>
      </c>
      <c r="K2828" s="582" t="s">
        <v>7737</v>
      </c>
      <c r="L2828" s="582" t="s">
        <v>7738</v>
      </c>
      <c r="M2828" s="583">
        <v>32748.299999999996</v>
      </c>
      <c r="N2828" s="584"/>
      <c r="O2828" s="584"/>
      <c r="P2828" s="585"/>
    </row>
    <row r="2829" spans="1:16" ht="22.5" x14ac:dyDescent="0.2">
      <c r="A2829" s="577" t="s">
        <v>7728</v>
      </c>
      <c r="B2829" s="578" t="s">
        <v>7729</v>
      </c>
      <c r="C2829" s="579" t="s">
        <v>111</v>
      </c>
      <c r="D2829" s="579" t="s">
        <v>696</v>
      </c>
      <c r="E2829" s="580">
        <v>4000</v>
      </c>
      <c r="F2829" s="581">
        <v>46083919</v>
      </c>
      <c r="G2829" s="429" t="s">
        <v>7860</v>
      </c>
      <c r="H2829" s="429" t="s">
        <v>7328</v>
      </c>
      <c r="I2829" s="429" t="s">
        <v>3191</v>
      </c>
      <c r="J2829" s="579" t="s">
        <v>696</v>
      </c>
      <c r="K2829" s="582" t="s">
        <v>7737</v>
      </c>
      <c r="L2829" s="582" t="s">
        <v>7738</v>
      </c>
      <c r="M2829" s="583">
        <v>23711.119999999999</v>
      </c>
      <c r="N2829" s="584"/>
      <c r="O2829" s="584"/>
      <c r="P2829" s="585"/>
    </row>
    <row r="2830" spans="1:16" x14ac:dyDescent="0.2">
      <c r="A2830" s="577" t="s">
        <v>7861</v>
      </c>
      <c r="B2830" s="578" t="s">
        <v>7729</v>
      </c>
      <c r="C2830" s="579" t="s">
        <v>111</v>
      </c>
      <c r="D2830" s="579" t="s">
        <v>696</v>
      </c>
      <c r="E2830" s="580">
        <v>13000</v>
      </c>
      <c r="F2830" s="581">
        <v>42312780</v>
      </c>
      <c r="G2830" s="429" t="s">
        <v>7862</v>
      </c>
      <c r="H2830" s="429" t="s">
        <v>857</v>
      </c>
      <c r="I2830" s="429" t="s">
        <v>7794</v>
      </c>
      <c r="J2830" s="579" t="s">
        <v>696</v>
      </c>
      <c r="K2830" s="582"/>
      <c r="L2830" s="582"/>
      <c r="M2830" s="583"/>
      <c r="N2830" s="584" t="s">
        <v>5730</v>
      </c>
      <c r="O2830" s="584" t="s">
        <v>6894</v>
      </c>
      <c r="P2830" s="585">
        <v>9966.67</v>
      </c>
    </row>
    <row r="2831" spans="1:16" ht="33.75" x14ac:dyDescent="0.2">
      <c r="A2831" s="577" t="s">
        <v>7861</v>
      </c>
      <c r="B2831" s="578" t="s">
        <v>7729</v>
      </c>
      <c r="C2831" s="579" t="s">
        <v>111</v>
      </c>
      <c r="D2831" s="579" t="s">
        <v>766</v>
      </c>
      <c r="E2831" s="580">
        <v>15600</v>
      </c>
      <c r="F2831" s="581">
        <v>40629365</v>
      </c>
      <c r="G2831" s="429" t="s">
        <v>7730</v>
      </c>
      <c r="H2831" s="429" t="s">
        <v>7731</v>
      </c>
      <c r="I2831" s="429" t="s">
        <v>7732</v>
      </c>
      <c r="J2831" s="579" t="s">
        <v>766</v>
      </c>
      <c r="K2831" s="582" t="s">
        <v>5730</v>
      </c>
      <c r="L2831" s="582" t="s">
        <v>7738</v>
      </c>
      <c r="M2831" s="583">
        <v>89440</v>
      </c>
      <c r="N2831" s="582" t="s">
        <v>5730</v>
      </c>
      <c r="O2831" s="582" t="s">
        <v>6894</v>
      </c>
      <c r="P2831" s="585">
        <v>31200</v>
      </c>
    </row>
    <row r="2832" spans="1:16" ht="22.5" x14ac:dyDescent="0.2">
      <c r="A2832" s="577" t="s">
        <v>7861</v>
      </c>
      <c r="B2832" s="578" t="s">
        <v>7729</v>
      </c>
      <c r="C2832" s="579" t="s">
        <v>111</v>
      </c>
      <c r="D2832" s="579" t="s">
        <v>718</v>
      </c>
      <c r="E2832" s="580">
        <v>4000</v>
      </c>
      <c r="F2832" s="581" t="s">
        <v>7863</v>
      </c>
      <c r="G2832" s="429" t="s">
        <v>7864</v>
      </c>
      <c r="H2832" s="429" t="s">
        <v>825</v>
      </c>
      <c r="I2832" s="429" t="s">
        <v>718</v>
      </c>
      <c r="J2832" s="579" t="s">
        <v>718</v>
      </c>
      <c r="K2832" s="582"/>
      <c r="L2832" s="582"/>
      <c r="M2832" s="583"/>
      <c r="N2832" s="582" t="s">
        <v>6894</v>
      </c>
      <c r="O2832" s="582" t="s">
        <v>7738</v>
      </c>
      <c r="P2832" s="585">
        <v>20400</v>
      </c>
    </row>
    <row r="2833" spans="1:16" ht="22.5" x14ac:dyDescent="0.2">
      <c r="A2833" s="577" t="s">
        <v>7861</v>
      </c>
      <c r="B2833" s="578" t="s">
        <v>7729</v>
      </c>
      <c r="C2833" s="579" t="s">
        <v>111</v>
      </c>
      <c r="D2833" s="579" t="s">
        <v>718</v>
      </c>
      <c r="E2833" s="580">
        <v>3000</v>
      </c>
      <c r="F2833" s="581" t="s">
        <v>7865</v>
      </c>
      <c r="G2833" s="429" t="s">
        <v>7866</v>
      </c>
      <c r="H2833" s="429" t="s">
        <v>7867</v>
      </c>
      <c r="I2833" s="429" t="s">
        <v>718</v>
      </c>
      <c r="J2833" s="579" t="s">
        <v>718</v>
      </c>
      <c r="K2833" s="582"/>
      <c r="L2833" s="582"/>
      <c r="M2833" s="583"/>
      <c r="N2833" s="582" t="s">
        <v>6894</v>
      </c>
      <c r="O2833" s="582" t="s">
        <v>7738</v>
      </c>
      <c r="P2833" s="585">
        <v>15200</v>
      </c>
    </row>
    <row r="2834" spans="1:16" x14ac:dyDescent="0.2">
      <c r="A2834" s="577" t="s">
        <v>7861</v>
      </c>
      <c r="B2834" s="578" t="s">
        <v>7729</v>
      </c>
      <c r="C2834" s="579" t="s">
        <v>111</v>
      </c>
      <c r="D2834" s="579" t="s">
        <v>696</v>
      </c>
      <c r="E2834" s="580">
        <v>11000</v>
      </c>
      <c r="F2834" s="581">
        <v>31924653</v>
      </c>
      <c r="G2834" s="579" t="s">
        <v>7735</v>
      </c>
      <c r="H2834" s="579" t="s">
        <v>857</v>
      </c>
      <c r="I2834" s="579" t="s">
        <v>7736</v>
      </c>
      <c r="J2834" s="579" t="s">
        <v>696</v>
      </c>
      <c r="K2834" s="582" t="s">
        <v>6894</v>
      </c>
      <c r="L2834" s="582" t="s">
        <v>7738</v>
      </c>
      <c r="M2834" s="583">
        <v>65995.42</v>
      </c>
      <c r="N2834" s="582" t="s">
        <v>6894</v>
      </c>
      <c r="O2834" s="582" t="s">
        <v>7738</v>
      </c>
      <c r="P2834" s="585">
        <v>66000</v>
      </c>
    </row>
    <row r="2835" spans="1:16" x14ac:dyDescent="0.2">
      <c r="A2835" s="577" t="s">
        <v>7861</v>
      </c>
      <c r="B2835" s="578" t="s">
        <v>7729</v>
      </c>
      <c r="C2835" s="579" t="s">
        <v>111</v>
      </c>
      <c r="D2835" s="579" t="s">
        <v>766</v>
      </c>
      <c r="E2835" s="580">
        <v>15600</v>
      </c>
      <c r="F2835" s="581">
        <v>41109523</v>
      </c>
      <c r="G2835" s="579" t="s">
        <v>7744</v>
      </c>
      <c r="H2835" s="579" t="s">
        <v>712</v>
      </c>
      <c r="I2835" s="579" t="s">
        <v>7745</v>
      </c>
      <c r="J2835" s="579" t="s">
        <v>766</v>
      </c>
      <c r="K2835" s="582" t="s">
        <v>5730</v>
      </c>
      <c r="L2835" s="582" t="s">
        <v>5730</v>
      </c>
      <c r="M2835" s="583">
        <v>4160</v>
      </c>
      <c r="N2835" s="582"/>
      <c r="O2835" s="582"/>
      <c r="P2835" s="585"/>
    </row>
    <row r="2836" spans="1:16" ht="33.75" x14ac:dyDescent="0.2">
      <c r="A2836" s="577" t="s">
        <v>7861</v>
      </c>
      <c r="B2836" s="578" t="s">
        <v>7729</v>
      </c>
      <c r="C2836" s="579" t="s">
        <v>111</v>
      </c>
      <c r="D2836" s="579" t="s">
        <v>766</v>
      </c>
      <c r="E2836" s="580">
        <v>15600</v>
      </c>
      <c r="F2836" s="581">
        <v>18022073</v>
      </c>
      <c r="G2836" s="579" t="s">
        <v>7868</v>
      </c>
      <c r="H2836" s="579" t="s">
        <v>7869</v>
      </c>
      <c r="I2836" s="579" t="s">
        <v>7794</v>
      </c>
      <c r="J2836" s="579" t="s">
        <v>766</v>
      </c>
      <c r="K2836" s="582" t="s">
        <v>5730</v>
      </c>
      <c r="L2836" s="582" t="s">
        <v>5730</v>
      </c>
      <c r="M2836" s="583">
        <v>11440</v>
      </c>
      <c r="N2836" s="582" t="s">
        <v>5730</v>
      </c>
      <c r="O2836" s="582" t="s">
        <v>7738</v>
      </c>
      <c r="P2836" s="585">
        <v>92040</v>
      </c>
    </row>
    <row r="2837" spans="1:16" x14ac:dyDescent="0.2">
      <c r="A2837" s="577" t="s">
        <v>7861</v>
      </c>
      <c r="B2837" s="578" t="s">
        <v>7729</v>
      </c>
      <c r="C2837" s="579" t="s">
        <v>111</v>
      </c>
      <c r="D2837" s="579" t="s">
        <v>766</v>
      </c>
      <c r="E2837" s="580">
        <v>15600</v>
      </c>
      <c r="F2837" s="581">
        <v>40332832</v>
      </c>
      <c r="G2837" s="579" t="s">
        <v>7870</v>
      </c>
      <c r="H2837" s="579" t="s">
        <v>712</v>
      </c>
      <c r="I2837" s="579" t="s">
        <v>7794</v>
      </c>
      <c r="J2837" s="579" t="s">
        <v>766</v>
      </c>
      <c r="K2837" s="582" t="s">
        <v>5730</v>
      </c>
      <c r="L2837" s="582" t="s">
        <v>6894</v>
      </c>
      <c r="M2837" s="583">
        <v>29120</v>
      </c>
      <c r="N2837" s="582" t="s">
        <v>5730</v>
      </c>
      <c r="O2837" s="582" t="s">
        <v>7738</v>
      </c>
      <c r="P2837" s="585">
        <v>92040</v>
      </c>
    </row>
    <row r="2838" spans="1:16" ht="22.5" x14ac:dyDescent="0.2">
      <c r="A2838" s="577" t="s">
        <v>7861</v>
      </c>
      <c r="B2838" s="578" t="s">
        <v>7729</v>
      </c>
      <c r="C2838" s="579" t="s">
        <v>111</v>
      </c>
      <c r="D2838" s="579" t="s">
        <v>696</v>
      </c>
      <c r="E2838" s="580">
        <v>5500</v>
      </c>
      <c r="F2838" s="581">
        <v>42328266</v>
      </c>
      <c r="G2838" s="579" t="s">
        <v>7749</v>
      </c>
      <c r="H2838" s="579" t="s">
        <v>7328</v>
      </c>
      <c r="I2838" s="579" t="s">
        <v>7745</v>
      </c>
      <c r="J2838" s="579" t="s">
        <v>696</v>
      </c>
      <c r="K2838" s="582" t="s">
        <v>6894</v>
      </c>
      <c r="L2838" s="582" t="s">
        <v>7738</v>
      </c>
      <c r="M2838" s="583">
        <v>32667.710000000003</v>
      </c>
      <c r="N2838" s="582" t="s">
        <v>5730</v>
      </c>
      <c r="O2838" s="582" t="s">
        <v>7737</v>
      </c>
      <c r="P2838" s="585">
        <v>12567.88</v>
      </c>
    </row>
    <row r="2839" spans="1:16" ht="22.5" x14ac:dyDescent="0.2">
      <c r="A2839" s="577" t="s">
        <v>7861</v>
      </c>
      <c r="B2839" s="578" t="s">
        <v>7729</v>
      </c>
      <c r="C2839" s="579" t="s">
        <v>111</v>
      </c>
      <c r="D2839" s="579" t="s">
        <v>696</v>
      </c>
      <c r="E2839" s="580">
        <v>8000</v>
      </c>
      <c r="F2839" s="581">
        <v>42328266</v>
      </c>
      <c r="G2839" s="579" t="s">
        <v>7749</v>
      </c>
      <c r="H2839" s="579" t="s">
        <v>7328</v>
      </c>
      <c r="I2839" s="579" t="s">
        <v>7745</v>
      </c>
      <c r="J2839" s="579" t="s">
        <v>696</v>
      </c>
      <c r="K2839" s="582"/>
      <c r="L2839" s="582"/>
      <c r="M2839" s="583"/>
      <c r="N2839" s="582" t="s">
        <v>5730</v>
      </c>
      <c r="O2839" s="582" t="s">
        <v>7737</v>
      </c>
      <c r="P2839" s="585">
        <v>29600</v>
      </c>
    </row>
    <row r="2840" spans="1:16" ht="22.5" x14ac:dyDescent="0.2">
      <c r="A2840" s="577" t="s">
        <v>7861</v>
      </c>
      <c r="B2840" s="578" t="s">
        <v>7729</v>
      </c>
      <c r="C2840" s="579" t="s">
        <v>111</v>
      </c>
      <c r="D2840" s="579" t="s">
        <v>696</v>
      </c>
      <c r="E2840" s="580">
        <v>3500</v>
      </c>
      <c r="F2840" s="581">
        <v>47078357</v>
      </c>
      <c r="G2840" s="579" t="s">
        <v>7751</v>
      </c>
      <c r="H2840" s="579" t="s">
        <v>7328</v>
      </c>
      <c r="I2840" s="579" t="s">
        <v>3191</v>
      </c>
      <c r="J2840" s="579" t="s">
        <v>696</v>
      </c>
      <c r="K2840" s="582" t="s">
        <v>6894</v>
      </c>
      <c r="L2840" s="582" t="s">
        <v>7748</v>
      </c>
      <c r="M2840" s="583">
        <v>13507.08</v>
      </c>
      <c r="N2840" s="582"/>
      <c r="O2840" s="582"/>
      <c r="P2840" s="585"/>
    </row>
    <row r="2841" spans="1:16" ht="22.5" x14ac:dyDescent="0.2">
      <c r="A2841" s="577" t="s">
        <v>7861</v>
      </c>
      <c r="B2841" s="578" t="s">
        <v>7729</v>
      </c>
      <c r="C2841" s="579" t="s">
        <v>111</v>
      </c>
      <c r="D2841" s="579" t="s">
        <v>696</v>
      </c>
      <c r="E2841" s="580">
        <v>13000</v>
      </c>
      <c r="F2841" s="581" t="s">
        <v>7871</v>
      </c>
      <c r="G2841" s="579" t="s">
        <v>7872</v>
      </c>
      <c r="H2841" s="579" t="s">
        <v>7328</v>
      </c>
      <c r="I2841" s="579" t="s">
        <v>3425</v>
      </c>
      <c r="J2841" s="579" t="s">
        <v>696</v>
      </c>
      <c r="K2841" s="582" t="s">
        <v>6894</v>
      </c>
      <c r="L2841" s="582" t="s">
        <v>7742</v>
      </c>
      <c r="M2841" s="583">
        <v>46800</v>
      </c>
      <c r="N2841" s="582" t="s">
        <v>6894</v>
      </c>
      <c r="O2841" s="582" t="s">
        <v>7738</v>
      </c>
      <c r="P2841" s="585">
        <v>77133.34</v>
      </c>
    </row>
    <row r="2842" spans="1:16" x14ac:dyDescent="0.2">
      <c r="A2842" s="577" t="s">
        <v>7861</v>
      </c>
      <c r="B2842" s="578" t="s">
        <v>7729</v>
      </c>
      <c r="C2842" s="579" t="s">
        <v>111</v>
      </c>
      <c r="D2842" s="579" t="s">
        <v>696</v>
      </c>
      <c r="E2842" s="580">
        <v>7000</v>
      </c>
      <c r="F2842" s="581" t="s">
        <v>7873</v>
      </c>
      <c r="G2842" s="579" t="s">
        <v>7874</v>
      </c>
      <c r="H2842" s="579" t="s">
        <v>3262</v>
      </c>
      <c r="I2842" s="579" t="s">
        <v>7794</v>
      </c>
      <c r="J2842" s="579" t="s">
        <v>696</v>
      </c>
      <c r="K2842" s="582"/>
      <c r="L2842" s="582"/>
      <c r="M2842" s="583"/>
      <c r="N2842" s="582" t="s">
        <v>6894</v>
      </c>
      <c r="O2842" s="582" t="s">
        <v>7738</v>
      </c>
      <c r="P2842" s="585">
        <v>35700</v>
      </c>
    </row>
    <row r="2843" spans="1:16" x14ac:dyDescent="0.2">
      <c r="A2843" s="577" t="s">
        <v>7861</v>
      </c>
      <c r="B2843" s="578" t="s">
        <v>7729</v>
      </c>
      <c r="C2843" s="579" t="s">
        <v>111</v>
      </c>
      <c r="D2843" s="579" t="s">
        <v>723</v>
      </c>
      <c r="E2843" s="580">
        <v>2500</v>
      </c>
      <c r="F2843" s="581">
        <v>10407486</v>
      </c>
      <c r="G2843" s="579" t="s">
        <v>7753</v>
      </c>
      <c r="H2843" s="579" t="s">
        <v>742</v>
      </c>
      <c r="I2843" s="579" t="s">
        <v>718</v>
      </c>
      <c r="J2843" s="579" t="s">
        <v>723</v>
      </c>
      <c r="K2843" s="582" t="s">
        <v>6894</v>
      </c>
      <c r="L2843" s="582" t="s">
        <v>7748</v>
      </c>
      <c r="M2843" s="583">
        <v>12457.6</v>
      </c>
      <c r="N2843" s="582"/>
      <c r="O2843" s="582"/>
      <c r="P2843" s="585"/>
    </row>
    <row r="2844" spans="1:16" x14ac:dyDescent="0.2">
      <c r="A2844" s="577" t="s">
        <v>7861</v>
      </c>
      <c r="B2844" s="578" t="s">
        <v>7729</v>
      </c>
      <c r="C2844" s="579" t="s">
        <v>111</v>
      </c>
      <c r="D2844" s="579" t="s">
        <v>723</v>
      </c>
      <c r="E2844" s="580">
        <v>3000</v>
      </c>
      <c r="F2844" s="581">
        <v>10407486</v>
      </c>
      <c r="G2844" s="579" t="s">
        <v>7753</v>
      </c>
      <c r="H2844" s="579"/>
      <c r="I2844" s="579" t="s">
        <v>718</v>
      </c>
      <c r="J2844" s="579" t="s">
        <v>723</v>
      </c>
      <c r="K2844" s="582" t="s">
        <v>5730</v>
      </c>
      <c r="L2844" s="582" t="s">
        <v>5730</v>
      </c>
      <c r="M2844" s="583">
        <v>2900</v>
      </c>
      <c r="N2844" s="582"/>
      <c r="O2844" s="582"/>
      <c r="P2844" s="585"/>
    </row>
    <row r="2845" spans="1:16" x14ac:dyDescent="0.2">
      <c r="A2845" s="586" t="s">
        <v>7861</v>
      </c>
      <c r="B2845" s="587" t="s">
        <v>7875</v>
      </c>
      <c r="C2845" s="579" t="s">
        <v>111</v>
      </c>
      <c r="D2845" s="579" t="s">
        <v>723</v>
      </c>
      <c r="E2845" s="580">
        <v>3000</v>
      </c>
      <c r="F2845" s="581">
        <v>10407486</v>
      </c>
      <c r="G2845" s="579" t="s">
        <v>7753</v>
      </c>
      <c r="H2845" s="579"/>
      <c r="I2845" s="579" t="s">
        <v>718</v>
      </c>
      <c r="J2845" s="579" t="s">
        <v>723</v>
      </c>
      <c r="K2845" s="582"/>
      <c r="L2845" s="582"/>
      <c r="M2845" s="583"/>
      <c r="N2845" s="582" t="s">
        <v>6894</v>
      </c>
      <c r="O2845" s="582" t="s">
        <v>7738</v>
      </c>
      <c r="P2845" s="585">
        <v>17986.88</v>
      </c>
    </row>
    <row r="2846" spans="1:16" x14ac:dyDescent="0.2">
      <c r="A2846" s="577" t="s">
        <v>7861</v>
      </c>
      <c r="B2846" s="578" t="s">
        <v>7729</v>
      </c>
      <c r="C2846" s="579" t="s">
        <v>111</v>
      </c>
      <c r="D2846" s="579" t="s">
        <v>718</v>
      </c>
      <c r="E2846" s="580">
        <v>3500</v>
      </c>
      <c r="F2846" s="581">
        <v>41538671</v>
      </c>
      <c r="G2846" s="579" t="s">
        <v>7754</v>
      </c>
      <c r="H2846" s="579" t="s">
        <v>3140</v>
      </c>
      <c r="I2846" s="579" t="s">
        <v>718</v>
      </c>
      <c r="J2846" s="579" t="s">
        <v>718</v>
      </c>
      <c r="K2846" s="582" t="s">
        <v>6894</v>
      </c>
      <c r="L2846" s="582" t="s">
        <v>7738</v>
      </c>
      <c r="M2846" s="583">
        <v>20975.21</v>
      </c>
      <c r="N2846" s="582" t="s">
        <v>6894</v>
      </c>
      <c r="O2846" s="582" t="s">
        <v>7738</v>
      </c>
      <c r="P2846" s="585">
        <v>20992.95</v>
      </c>
    </row>
    <row r="2847" spans="1:16" ht="22.5" x14ac:dyDescent="0.2">
      <c r="A2847" s="577" t="s">
        <v>7861</v>
      </c>
      <c r="B2847" s="578" t="s">
        <v>7729</v>
      </c>
      <c r="C2847" s="579" t="s">
        <v>111</v>
      </c>
      <c r="D2847" s="579" t="s">
        <v>696</v>
      </c>
      <c r="E2847" s="580">
        <v>6000</v>
      </c>
      <c r="F2847" s="581">
        <v>46100993</v>
      </c>
      <c r="G2847" s="579" t="s">
        <v>7876</v>
      </c>
      <c r="H2847" s="579" t="s">
        <v>5391</v>
      </c>
      <c r="I2847" s="579" t="s">
        <v>3425</v>
      </c>
      <c r="J2847" s="579" t="s">
        <v>696</v>
      </c>
      <c r="K2847" s="582" t="s">
        <v>5730</v>
      </c>
      <c r="L2847" s="582" t="s">
        <v>5730</v>
      </c>
      <c r="M2847" s="583">
        <v>5800</v>
      </c>
      <c r="N2847" s="582" t="s">
        <v>6894</v>
      </c>
      <c r="O2847" s="582" t="s">
        <v>7738</v>
      </c>
      <c r="P2847" s="585">
        <v>35982.080000000002</v>
      </c>
    </row>
    <row r="2848" spans="1:16" ht="22.5" x14ac:dyDescent="0.2">
      <c r="A2848" s="577" t="s">
        <v>7861</v>
      </c>
      <c r="B2848" s="578" t="s">
        <v>7729</v>
      </c>
      <c r="C2848" s="579" t="s">
        <v>111</v>
      </c>
      <c r="D2848" s="579" t="s">
        <v>696</v>
      </c>
      <c r="E2848" s="580">
        <v>5000</v>
      </c>
      <c r="F2848" s="581">
        <v>43047254</v>
      </c>
      <c r="G2848" s="579" t="s">
        <v>7755</v>
      </c>
      <c r="H2848" s="579" t="s">
        <v>7328</v>
      </c>
      <c r="I2848" s="579" t="s">
        <v>7745</v>
      </c>
      <c r="J2848" s="579" t="s">
        <v>696</v>
      </c>
      <c r="K2848" s="582" t="s">
        <v>6894</v>
      </c>
      <c r="L2848" s="582" t="s">
        <v>7748</v>
      </c>
      <c r="M2848" s="583">
        <v>29719.09</v>
      </c>
      <c r="N2848" s="582"/>
      <c r="O2848" s="582"/>
      <c r="P2848" s="585"/>
    </row>
    <row r="2849" spans="1:16" ht="22.5" x14ac:dyDescent="0.2">
      <c r="A2849" s="577" t="s">
        <v>7861</v>
      </c>
      <c r="B2849" s="578" t="s">
        <v>7729</v>
      </c>
      <c r="C2849" s="579" t="s">
        <v>111</v>
      </c>
      <c r="D2849" s="579" t="s">
        <v>696</v>
      </c>
      <c r="E2849" s="580">
        <v>8000</v>
      </c>
      <c r="F2849" s="581">
        <v>43047254</v>
      </c>
      <c r="G2849" s="579" t="s">
        <v>7755</v>
      </c>
      <c r="H2849" s="579" t="s">
        <v>7328</v>
      </c>
      <c r="I2849" s="579" t="s">
        <v>7745</v>
      </c>
      <c r="J2849" s="579" t="s">
        <v>696</v>
      </c>
      <c r="K2849" s="582" t="s">
        <v>5730</v>
      </c>
      <c r="L2849" s="582" t="s">
        <v>5730</v>
      </c>
      <c r="M2849" s="583">
        <v>3466.67</v>
      </c>
      <c r="N2849" s="582" t="s">
        <v>6894</v>
      </c>
      <c r="O2849" s="582" t="s">
        <v>7738</v>
      </c>
      <c r="P2849" s="585">
        <v>47929.440000000002</v>
      </c>
    </row>
    <row r="2850" spans="1:16" ht="22.5" x14ac:dyDescent="0.2">
      <c r="A2850" s="577" t="s">
        <v>7861</v>
      </c>
      <c r="B2850" s="578" t="s">
        <v>7729</v>
      </c>
      <c r="C2850" s="579" t="s">
        <v>111</v>
      </c>
      <c r="D2850" s="579" t="s">
        <v>696</v>
      </c>
      <c r="E2850" s="580">
        <v>8000</v>
      </c>
      <c r="F2850" s="581">
        <v>10766771</v>
      </c>
      <c r="G2850" s="579" t="s">
        <v>7757</v>
      </c>
      <c r="H2850" s="579" t="s">
        <v>5391</v>
      </c>
      <c r="I2850" s="579" t="s">
        <v>7745</v>
      </c>
      <c r="J2850" s="579" t="s">
        <v>696</v>
      </c>
      <c r="K2850" s="582" t="s">
        <v>6894</v>
      </c>
      <c r="L2850" s="582" t="s">
        <v>7738</v>
      </c>
      <c r="M2850" s="583">
        <v>47143.33</v>
      </c>
      <c r="N2850" s="582" t="s">
        <v>6894</v>
      </c>
      <c r="O2850" s="582" t="s">
        <v>7738</v>
      </c>
      <c r="P2850" s="585">
        <v>47986.66</v>
      </c>
    </row>
    <row r="2851" spans="1:16" x14ac:dyDescent="0.2">
      <c r="A2851" s="577" t="s">
        <v>7861</v>
      </c>
      <c r="B2851" s="578" t="s">
        <v>7729</v>
      </c>
      <c r="C2851" s="579" t="s">
        <v>111</v>
      </c>
      <c r="D2851" s="579" t="s">
        <v>696</v>
      </c>
      <c r="E2851" s="580">
        <v>3000</v>
      </c>
      <c r="F2851" s="581">
        <v>72671167</v>
      </c>
      <c r="G2851" s="579" t="s">
        <v>7758</v>
      </c>
      <c r="H2851" s="579" t="s">
        <v>857</v>
      </c>
      <c r="I2851" s="579" t="s">
        <v>6431</v>
      </c>
      <c r="J2851" s="579" t="s">
        <v>696</v>
      </c>
      <c r="K2851" s="582" t="s">
        <v>5730</v>
      </c>
      <c r="L2851" s="582" t="s">
        <v>6894</v>
      </c>
      <c r="M2851" s="583">
        <v>7097.29</v>
      </c>
      <c r="N2851" s="582"/>
      <c r="O2851" s="582"/>
      <c r="P2851" s="585"/>
    </row>
    <row r="2852" spans="1:16" x14ac:dyDescent="0.2">
      <c r="A2852" s="577" t="s">
        <v>7861</v>
      </c>
      <c r="B2852" s="578" t="s">
        <v>7729</v>
      </c>
      <c r="C2852" s="579" t="s">
        <v>111</v>
      </c>
      <c r="D2852" s="579" t="s">
        <v>696</v>
      </c>
      <c r="E2852" s="580">
        <v>5500</v>
      </c>
      <c r="F2852" s="581">
        <v>72671167</v>
      </c>
      <c r="G2852" s="579" t="s">
        <v>7758</v>
      </c>
      <c r="H2852" s="579" t="s">
        <v>857</v>
      </c>
      <c r="I2852" s="579" t="s">
        <v>3425</v>
      </c>
      <c r="J2852" s="579" t="s">
        <v>696</v>
      </c>
      <c r="K2852" s="582" t="s">
        <v>6894</v>
      </c>
      <c r="L2852" s="582" t="s">
        <v>7742</v>
      </c>
      <c r="M2852" s="583">
        <v>19965.38</v>
      </c>
      <c r="N2852" s="582" t="s">
        <v>5730</v>
      </c>
      <c r="O2852" s="582" t="s">
        <v>7737</v>
      </c>
      <c r="P2852" s="585">
        <v>12649.62</v>
      </c>
    </row>
    <row r="2853" spans="1:16" x14ac:dyDescent="0.2">
      <c r="A2853" s="577" t="s">
        <v>7861</v>
      </c>
      <c r="B2853" s="578" t="s">
        <v>7729</v>
      </c>
      <c r="C2853" s="579" t="s">
        <v>111</v>
      </c>
      <c r="D2853" s="579" t="s">
        <v>696</v>
      </c>
      <c r="E2853" s="580">
        <v>7500</v>
      </c>
      <c r="F2853" s="581">
        <v>72671167</v>
      </c>
      <c r="G2853" s="579" t="s">
        <v>7758</v>
      </c>
      <c r="H2853" s="579" t="s">
        <v>857</v>
      </c>
      <c r="I2853" s="579" t="s">
        <v>3425</v>
      </c>
      <c r="J2853" s="579" t="s">
        <v>696</v>
      </c>
      <c r="K2853" s="582"/>
      <c r="L2853" s="582"/>
      <c r="M2853" s="583"/>
      <c r="N2853" s="582" t="s">
        <v>5730</v>
      </c>
      <c r="O2853" s="582" t="s">
        <v>7737</v>
      </c>
      <c r="P2853" s="585">
        <v>27750</v>
      </c>
    </row>
    <row r="2854" spans="1:16" ht="22.5" x14ac:dyDescent="0.2">
      <c r="A2854" s="577" t="s">
        <v>7861</v>
      </c>
      <c r="B2854" s="578" t="s">
        <v>7729</v>
      </c>
      <c r="C2854" s="579" t="s">
        <v>111</v>
      </c>
      <c r="D2854" s="579" t="s">
        <v>718</v>
      </c>
      <c r="E2854" s="580">
        <v>4300</v>
      </c>
      <c r="F2854" s="581">
        <v>44729174</v>
      </c>
      <c r="G2854" s="579" t="s">
        <v>7759</v>
      </c>
      <c r="H2854" s="579" t="s">
        <v>825</v>
      </c>
      <c r="I2854" s="579" t="s">
        <v>718</v>
      </c>
      <c r="J2854" s="579" t="s">
        <v>718</v>
      </c>
      <c r="K2854" s="582" t="s">
        <v>6894</v>
      </c>
      <c r="L2854" s="582" t="s">
        <v>7738</v>
      </c>
      <c r="M2854" s="583">
        <v>25800</v>
      </c>
      <c r="N2854" s="582" t="s">
        <v>6894</v>
      </c>
      <c r="O2854" s="582" t="s">
        <v>7738</v>
      </c>
      <c r="P2854" s="585">
        <v>25800</v>
      </c>
    </row>
    <row r="2855" spans="1:16" ht="22.5" x14ac:dyDescent="0.2">
      <c r="A2855" s="577" t="s">
        <v>7861</v>
      </c>
      <c r="B2855" s="578" t="s">
        <v>7729</v>
      </c>
      <c r="C2855" s="579" t="s">
        <v>111</v>
      </c>
      <c r="D2855" s="579" t="s">
        <v>696</v>
      </c>
      <c r="E2855" s="580">
        <v>4000</v>
      </c>
      <c r="F2855" s="581" t="s">
        <v>7760</v>
      </c>
      <c r="G2855" s="579" t="s">
        <v>7761</v>
      </c>
      <c r="H2855" s="579" t="s">
        <v>5391</v>
      </c>
      <c r="I2855" s="579" t="s">
        <v>7745</v>
      </c>
      <c r="J2855" s="579" t="s">
        <v>696</v>
      </c>
      <c r="K2855" s="582" t="s">
        <v>6894</v>
      </c>
      <c r="L2855" s="582" t="s">
        <v>7738</v>
      </c>
      <c r="M2855" s="583">
        <v>23996.94</v>
      </c>
      <c r="N2855" s="582" t="s">
        <v>6894</v>
      </c>
      <c r="O2855" s="582" t="s">
        <v>7738</v>
      </c>
      <c r="P2855" s="585">
        <v>24000</v>
      </c>
    </row>
    <row r="2856" spans="1:16" ht="22.5" x14ac:dyDescent="0.2">
      <c r="A2856" s="577" t="s">
        <v>7861</v>
      </c>
      <c r="B2856" s="578" t="s">
        <v>7729</v>
      </c>
      <c r="C2856" s="579" t="s">
        <v>111</v>
      </c>
      <c r="D2856" s="579" t="s">
        <v>718</v>
      </c>
      <c r="E2856" s="580">
        <v>4300</v>
      </c>
      <c r="F2856" s="581" t="s">
        <v>7762</v>
      </c>
      <c r="G2856" s="579" t="s">
        <v>7763</v>
      </c>
      <c r="H2856" s="579" t="s">
        <v>825</v>
      </c>
      <c r="I2856" s="579" t="s">
        <v>718</v>
      </c>
      <c r="J2856" s="579" t="s">
        <v>718</v>
      </c>
      <c r="K2856" s="582" t="s">
        <v>6894</v>
      </c>
      <c r="L2856" s="582" t="s">
        <v>7738</v>
      </c>
      <c r="M2856" s="583">
        <v>25800</v>
      </c>
      <c r="N2856" s="582" t="s">
        <v>6894</v>
      </c>
      <c r="O2856" s="582" t="s">
        <v>7738</v>
      </c>
      <c r="P2856" s="585">
        <v>25797.91</v>
      </c>
    </row>
    <row r="2857" spans="1:16" x14ac:dyDescent="0.2">
      <c r="A2857" s="577" t="s">
        <v>7861</v>
      </c>
      <c r="B2857" s="578" t="s">
        <v>7729</v>
      </c>
      <c r="C2857" s="579" t="s">
        <v>111</v>
      </c>
      <c r="D2857" s="579" t="s">
        <v>696</v>
      </c>
      <c r="E2857" s="580">
        <v>12000</v>
      </c>
      <c r="F2857" s="581" t="s">
        <v>7877</v>
      </c>
      <c r="G2857" s="579" t="s">
        <v>7878</v>
      </c>
      <c r="H2857" s="579" t="s">
        <v>857</v>
      </c>
      <c r="I2857" s="579" t="s">
        <v>3425</v>
      </c>
      <c r="J2857" s="579" t="s">
        <v>696</v>
      </c>
      <c r="K2857" s="582"/>
      <c r="L2857" s="582"/>
      <c r="M2857" s="583"/>
      <c r="N2857" s="582" t="s">
        <v>6894</v>
      </c>
      <c r="O2857" s="582" t="s">
        <v>7738</v>
      </c>
      <c r="P2857" s="585">
        <v>61200</v>
      </c>
    </row>
    <row r="2858" spans="1:16" x14ac:dyDescent="0.2">
      <c r="A2858" s="577" t="s">
        <v>7861</v>
      </c>
      <c r="B2858" s="578" t="s">
        <v>7729</v>
      </c>
      <c r="C2858" s="579" t="s">
        <v>111</v>
      </c>
      <c r="D2858" s="579" t="s">
        <v>696</v>
      </c>
      <c r="E2858" s="580">
        <v>7500</v>
      </c>
      <c r="F2858" s="581">
        <v>42194519</v>
      </c>
      <c r="G2858" s="579" t="s">
        <v>7764</v>
      </c>
      <c r="H2858" s="579" t="s">
        <v>712</v>
      </c>
      <c r="I2858" s="579" t="s">
        <v>7745</v>
      </c>
      <c r="J2858" s="579" t="s">
        <v>696</v>
      </c>
      <c r="K2858" s="582" t="s">
        <v>6894</v>
      </c>
      <c r="L2858" s="582" t="s">
        <v>7748</v>
      </c>
      <c r="M2858" s="583">
        <v>39176.57</v>
      </c>
      <c r="N2858" s="582"/>
      <c r="O2858" s="582"/>
      <c r="P2858" s="585"/>
    </row>
    <row r="2859" spans="1:16" x14ac:dyDescent="0.2">
      <c r="A2859" s="577" t="s">
        <v>7861</v>
      </c>
      <c r="B2859" s="578" t="s">
        <v>7729</v>
      </c>
      <c r="C2859" s="579" t="s">
        <v>111</v>
      </c>
      <c r="D2859" s="579" t="s">
        <v>696</v>
      </c>
      <c r="E2859" s="580">
        <v>9000</v>
      </c>
      <c r="F2859" s="581">
        <v>42194519</v>
      </c>
      <c r="G2859" s="579" t="s">
        <v>7764</v>
      </c>
      <c r="H2859" s="579" t="s">
        <v>712</v>
      </c>
      <c r="I2859" s="579" t="s">
        <v>7745</v>
      </c>
      <c r="J2859" s="579" t="s">
        <v>696</v>
      </c>
      <c r="K2859" s="582" t="s">
        <v>5730</v>
      </c>
      <c r="L2859" s="582" t="s">
        <v>5730</v>
      </c>
      <c r="M2859" s="583">
        <v>6600</v>
      </c>
      <c r="N2859" s="582" t="s">
        <v>6894</v>
      </c>
      <c r="O2859" s="582" t="s">
        <v>7738</v>
      </c>
      <c r="P2859" s="585">
        <v>51993.87</v>
      </c>
    </row>
    <row r="2860" spans="1:16" ht="22.5" x14ac:dyDescent="0.2">
      <c r="A2860" s="577" t="s">
        <v>7861</v>
      </c>
      <c r="B2860" s="578" t="s">
        <v>7729</v>
      </c>
      <c r="C2860" s="579" t="s">
        <v>111</v>
      </c>
      <c r="D2860" s="579" t="s">
        <v>696</v>
      </c>
      <c r="E2860" s="580">
        <v>6500</v>
      </c>
      <c r="F2860" s="581">
        <v>40510513</v>
      </c>
      <c r="G2860" s="579" t="s">
        <v>7765</v>
      </c>
      <c r="H2860" s="579" t="s">
        <v>5391</v>
      </c>
      <c r="I2860" s="579" t="s">
        <v>7766</v>
      </c>
      <c r="J2860" s="579" t="s">
        <v>696</v>
      </c>
      <c r="K2860" s="582" t="s">
        <v>6894</v>
      </c>
      <c r="L2860" s="582" t="s">
        <v>7738</v>
      </c>
      <c r="M2860" s="583">
        <v>38666.43</v>
      </c>
      <c r="N2860" s="582" t="s">
        <v>6894</v>
      </c>
      <c r="O2860" s="582" t="s">
        <v>7738</v>
      </c>
      <c r="P2860" s="585">
        <v>38858.26</v>
      </c>
    </row>
    <row r="2861" spans="1:16" ht="22.5" x14ac:dyDescent="0.2">
      <c r="A2861" s="577" t="s">
        <v>7861</v>
      </c>
      <c r="B2861" s="578" t="s">
        <v>7729</v>
      </c>
      <c r="C2861" s="579" t="s">
        <v>111</v>
      </c>
      <c r="D2861" s="579" t="s">
        <v>718</v>
      </c>
      <c r="E2861" s="580">
        <v>4000</v>
      </c>
      <c r="F2861" s="581">
        <v>25780444</v>
      </c>
      <c r="G2861" s="579" t="s">
        <v>7767</v>
      </c>
      <c r="H2861" s="579" t="s">
        <v>825</v>
      </c>
      <c r="I2861" s="579" t="s">
        <v>718</v>
      </c>
      <c r="J2861" s="579" t="s">
        <v>718</v>
      </c>
      <c r="K2861" s="582" t="s">
        <v>6894</v>
      </c>
      <c r="L2861" s="582" t="s">
        <v>7738</v>
      </c>
      <c r="M2861" s="583">
        <v>23967.78</v>
      </c>
      <c r="N2861" s="582" t="s">
        <v>5730</v>
      </c>
      <c r="O2861" s="582" t="s">
        <v>7737</v>
      </c>
      <c r="P2861" s="585">
        <v>9195.56</v>
      </c>
    </row>
    <row r="2862" spans="1:16" ht="22.5" x14ac:dyDescent="0.2">
      <c r="A2862" s="577" t="s">
        <v>7861</v>
      </c>
      <c r="B2862" s="578" t="s">
        <v>7729</v>
      </c>
      <c r="C2862" s="579" t="s">
        <v>111</v>
      </c>
      <c r="D2862" s="579" t="s">
        <v>718</v>
      </c>
      <c r="E2862" s="580">
        <v>4500</v>
      </c>
      <c r="F2862" s="581">
        <v>25780444</v>
      </c>
      <c r="G2862" s="579" t="s">
        <v>7767</v>
      </c>
      <c r="H2862" s="579" t="s">
        <v>825</v>
      </c>
      <c r="I2862" s="579" t="s">
        <v>718</v>
      </c>
      <c r="J2862" s="579" t="s">
        <v>718</v>
      </c>
      <c r="K2862" s="582"/>
      <c r="L2862" s="582"/>
      <c r="M2862" s="583"/>
      <c r="N2862" s="582" t="s">
        <v>5730</v>
      </c>
      <c r="O2862" s="582" t="s">
        <v>7737</v>
      </c>
      <c r="P2862" s="585">
        <v>16650</v>
      </c>
    </row>
    <row r="2863" spans="1:16" ht="22.5" x14ac:dyDescent="0.2">
      <c r="A2863" s="577" t="s">
        <v>7861</v>
      </c>
      <c r="B2863" s="578" t="s">
        <v>7729</v>
      </c>
      <c r="C2863" s="579" t="s">
        <v>111</v>
      </c>
      <c r="D2863" s="579" t="s">
        <v>696</v>
      </c>
      <c r="E2863" s="580">
        <v>4000</v>
      </c>
      <c r="F2863" s="581">
        <v>48085352</v>
      </c>
      <c r="G2863" s="579" t="s">
        <v>7879</v>
      </c>
      <c r="H2863" s="579" t="s">
        <v>5391</v>
      </c>
      <c r="I2863" s="579" t="s">
        <v>3191</v>
      </c>
      <c r="J2863" s="579" t="s">
        <v>696</v>
      </c>
      <c r="K2863" s="582" t="s">
        <v>5730</v>
      </c>
      <c r="L2863" s="582" t="s">
        <v>5730</v>
      </c>
      <c r="M2863" s="583">
        <v>3866.67</v>
      </c>
      <c r="N2863" s="582" t="s">
        <v>6894</v>
      </c>
      <c r="O2863" s="582" t="s">
        <v>7738</v>
      </c>
      <c r="P2863" s="585">
        <v>23995</v>
      </c>
    </row>
    <row r="2864" spans="1:16" ht="22.5" x14ac:dyDescent="0.2">
      <c r="A2864" s="577" t="s">
        <v>7861</v>
      </c>
      <c r="B2864" s="578" t="s">
        <v>7729</v>
      </c>
      <c r="C2864" s="579" t="s">
        <v>111</v>
      </c>
      <c r="D2864" s="579" t="s">
        <v>696</v>
      </c>
      <c r="E2864" s="580">
        <v>13000</v>
      </c>
      <c r="F2864" s="581">
        <v>29407377</v>
      </c>
      <c r="G2864" s="579" t="s">
        <v>7880</v>
      </c>
      <c r="H2864" s="579" t="s">
        <v>5391</v>
      </c>
      <c r="I2864" s="579" t="s">
        <v>7794</v>
      </c>
      <c r="J2864" s="579" t="s">
        <v>696</v>
      </c>
      <c r="K2864" s="582" t="s">
        <v>6894</v>
      </c>
      <c r="L2864" s="582" t="s">
        <v>7742</v>
      </c>
      <c r="M2864" s="583">
        <v>46783.75</v>
      </c>
      <c r="N2864" s="582" t="s">
        <v>6894</v>
      </c>
      <c r="O2864" s="582" t="s">
        <v>7742</v>
      </c>
      <c r="P2864" s="585">
        <v>51998.19</v>
      </c>
    </row>
    <row r="2865" spans="1:16" x14ac:dyDescent="0.2">
      <c r="A2865" s="577" t="s">
        <v>7861</v>
      </c>
      <c r="B2865" s="578" t="s">
        <v>7729</v>
      </c>
      <c r="C2865" s="579" t="s">
        <v>111</v>
      </c>
      <c r="D2865" s="579" t="s">
        <v>696</v>
      </c>
      <c r="E2865" s="580">
        <v>6000</v>
      </c>
      <c r="F2865" s="581" t="s">
        <v>7768</v>
      </c>
      <c r="G2865" s="579" t="s">
        <v>7769</v>
      </c>
      <c r="H2865" s="579" t="s">
        <v>857</v>
      </c>
      <c r="I2865" s="579" t="s">
        <v>3191</v>
      </c>
      <c r="J2865" s="579" t="s">
        <v>696</v>
      </c>
      <c r="K2865" s="582" t="s">
        <v>6894</v>
      </c>
      <c r="L2865" s="582" t="s">
        <v>7738</v>
      </c>
      <c r="M2865" s="583">
        <v>35695.42</v>
      </c>
      <c r="N2865" s="582" t="s">
        <v>6894</v>
      </c>
      <c r="O2865" s="582" t="s">
        <v>7738</v>
      </c>
      <c r="P2865" s="585">
        <v>36000</v>
      </c>
    </row>
    <row r="2866" spans="1:16" x14ac:dyDescent="0.2">
      <c r="A2866" s="577" t="s">
        <v>7861</v>
      </c>
      <c r="B2866" s="578" t="s">
        <v>7729</v>
      </c>
      <c r="C2866" s="579" t="s">
        <v>111</v>
      </c>
      <c r="D2866" s="579" t="s">
        <v>696</v>
      </c>
      <c r="E2866" s="580">
        <v>3500</v>
      </c>
      <c r="F2866" s="581">
        <v>45647152</v>
      </c>
      <c r="G2866" s="579" t="s">
        <v>7770</v>
      </c>
      <c r="H2866" s="579" t="s">
        <v>3262</v>
      </c>
      <c r="I2866" s="579" t="s">
        <v>7745</v>
      </c>
      <c r="J2866" s="579" t="s">
        <v>696</v>
      </c>
      <c r="K2866" s="582" t="s">
        <v>6894</v>
      </c>
      <c r="L2866" s="582" t="s">
        <v>7742</v>
      </c>
      <c r="M2866" s="583">
        <v>15398.06</v>
      </c>
      <c r="N2866" s="582"/>
      <c r="O2866" s="582"/>
      <c r="P2866" s="585"/>
    </row>
    <row r="2867" spans="1:16" x14ac:dyDescent="0.2">
      <c r="A2867" s="577" t="s">
        <v>7861</v>
      </c>
      <c r="B2867" s="578" t="s">
        <v>7729</v>
      </c>
      <c r="C2867" s="579" t="s">
        <v>111</v>
      </c>
      <c r="D2867" s="579" t="s">
        <v>696</v>
      </c>
      <c r="E2867" s="580">
        <v>7000</v>
      </c>
      <c r="F2867" s="581">
        <v>45647152</v>
      </c>
      <c r="G2867" s="579" t="s">
        <v>7770</v>
      </c>
      <c r="H2867" s="579" t="s">
        <v>3262</v>
      </c>
      <c r="I2867" s="579" t="s">
        <v>7745</v>
      </c>
      <c r="J2867" s="579" t="s">
        <v>696</v>
      </c>
      <c r="K2867" s="582" t="s">
        <v>5730</v>
      </c>
      <c r="L2867" s="582" t="s">
        <v>6894</v>
      </c>
      <c r="M2867" s="583">
        <v>11200</v>
      </c>
      <c r="N2867" s="582"/>
      <c r="O2867" s="582"/>
      <c r="P2867" s="585"/>
    </row>
    <row r="2868" spans="1:16" x14ac:dyDescent="0.2">
      <c r="A2868" s="577" t="s">
        <v>7861</v>
      </c>
      <c r="B2868" s="578" t="s">
        <v>7875</v>
      </c>
      <c r="C2868" s="579" t="s">
        <v>111</v>
      </c>
      <c r="D2868" s="579" t="s">
        <v>696</v>
      </c>
      <c r="E2868" s="580">
        <v>7000</v>
      </c>
      <c r="F2868" s="581">
        <v>45647152</v>
      </c>
      <c r="G2868" s="579" t="s">
        <v>7770</v>
      </c>
      <c r="H2868" s="579" t="s">
        <v>3262</v>
      </c>
      <c r="I2868" s="579" t="s">
        <v>7745</v>
      </c>
      <c r="J2868" s="579" t="s">
        <v>696</v>
      </c>
      <c r="K2868" s="582"/>
      <c r="L2868" s="582"/>
      <c r="M2868" s="583"/>
      <c r="N2868" s="582" t="s">
        <v>6894</v>
      </c>
      <c r="O2868" s="582" t="s">
        <v>7738</v>
      </c>
      <c r="P2868" s="585">
        <v>41997.08</v>
      </c>
    </row>
    <row r="2869" spans="1:16" ht="22.5" x14ac:dyDescent="0.2">
      <c r="A2869" s="577" t="s">
        <v>7861</v>
      </c>
      <c r="B2869" s="578" t="s">
        <v>7729</v>
      </c>
      <c r="C2869" s="579" t="s">
        <v>111</v>
      </c>
      <c r="D2869" s="579" t="s">
        <v>696</v>
      </c>
      <c r="E2869" s="580">
        <v>3500</v>
      </c>
      <c r="F2869" s="581">
        <v>47634167</v>
      </c>
      <c r="G2869" s="579" t="s">
        <v>7771</v>
      </c>
      <c r="H2869" s="579" t="s">
        <v>7328</v>
      </c>
      <c r="I2869" s="579" t="s">
        <v>3191</v>
      </c>
      <c r="J2869" s="579" t="s">
        <v>696</v>
      </c>
      <c r="K2869" s="582" t="s">
        <v>6894</v>
      </c>
      <c r="L2869" s="582" t="s">
        <v>7738</v>
      </c>
      <c r="M2869" s="583">
        <v>20612.809999999998</v>
      </c>
      <c r="N2869" s="582" t="s">
        <v>6894</v>
      </c>
      <c r="O2869" s="582" t="s">
        <v>7738</v>
      </c>
      <c r="P2869" s="585">
        <v>18263.53</v>
      </c>
    </row>
    <row r="2870" spans="1:16" x14ac:dyDescent="0.2">
      <c r="A2870" s="577" t="s">
        <v>7861</v>
      </c>
      <c r="B2870" s="578" t="s">
        <v>7729</v>
      </c>
      <c r="C2870" s="579" t="s">
        <v>111</v>
      </c>
      <c r="D2870" s="579" t="s">
        <v>766</v>
      </c>
      <c r="E2870" s="580">
        <v>15600</v>
      </c>
      <c r="F2870" s="581">
        <v>29640767</v>
      </c>
      <c r="G2870" s="579" t="s">
        <v>7881</v>
      </c>
      <c r="H2870" s="579" t="s">
        <v>712</v>
      </c>
      <c r="I2870" s="579" t="s">
        <v>3425</v>
      </c>
      <c r="J2870" s="579" t="s">
        <v>766</v>
      </c>
      <c r="K2870" s="582"/>
      <c r="L2870" s="582"/>
      <c r="M2870" s="583"/>
      <c r="N2870" s="582" t="s">
        <v>5730</v>
      </c>
      <c r="O2870" s="582" t="s">
        <v>5730</v>
      </c>
      <c r="P2870" s="585">
        <v>20800</v>
      </c>
    </row>
    <row r="2871" spans="1:16" x14ac:dyDescent="0.2">
      <c r="A2871" s="577" t="s">
        <v>7861</v>
      </c>
      <c r="B2871" s="578" t="s">
        <v>7729</v>
      </c>
      <c r="C2871" s="579" t="s">
        <v>111</v>
      </c>
      <c r="D2871" s="579" t="s">
        <v>723</v>
      </c>
      <c r="E2871" s="580">
        <v>2600</v>
      </c>
      <c r="F2871" s="581" t="s">
        <v>7882</v>
      </c>
      <c r="G2871" s="579" t="s">
        <v>7883</v>
      </c>
      <c r="H2871" s="579" t="s">
        <v>5705</v>
      </c>
      <c r="I2871" s="579" t="s">
        <v>726</v>
      </c>
      <c r="J2871" s="579" t="s">
        <v>723</v>
      </c>
      <c r="K2871" s="582" t="s">
        <v>5730</v>
      </c>
      <c r="L2871" s="582" t="s">
        <v>7737</v>
      </c>
      <c r="M2871" s="583">
        <v>6326.67</v>
      </c>
      <c r="N2871" s="582" t="s">
        <v>6894</v>
      </c>
      <c r="O2871" s="582" t="s">
        <v>7738</v>
      </c>
      <c r="P2871" s="585">
        <v>15600</v>
      </c>
    </row>
    <row r="2872" spans="1:16" x14ac:dyDescent="0.2">
      <c r="A2872" s="577" t="s">
        <v>7861</v>
      </c>
      <c r="B2872" s="578" t="s">
        <v>7729</v>
      </c>
      <c r="C2872" s="579" t="s">
        <v>111</v>
      </c>
      <c r="D2872" s="579" t="s">
        <v>696</v>
      </c>
      <c r="E2872" s="580">
        <v>13000</v>
      </c>
      <c r="F2872" s="581">
        <v>40044020</v>
      </c>
      <c r="G2872" s="579" t="s">
        <v>7772</v>
      </c>
      <c r="H2872" s="579" t="s">
        <v>712</v>
      </c>
      <c r="I2872" s="579" t="s">
        <v>7736</v>
      </c>
      <c r="J2872" s="579" t="s">
        <v>766</v>
      </c>
      <c r="K2872" s="582" t="s">
        <v>6894</v>
      </c>
      <c r="L2872" s="582" t="s">
        <v>7738</v>
      </c>
      <c r="M2872" s="583">
        <v>73918</v>
      </c>
      <c r="N2872" s="582" t="s">
        <v>6894</v>
      </c>
      <c r="O2872" s="582" t="s">
        <v>7738</v>
      </c>
      <c r="P2872" s="585">
        <v>77982.850000000006</v>
      </c>
    </row>
    <row r="2873" spans="1:16" x14ac:dyDescent="0.2">
      <c r="A2873" s="577" t="s">
        <v>7861</v>
      </c>
      <c r="B2873" s="578" t="s">
        <v>7729</v>
      </c>
      <c r="C2873" s="579" t="s">
        <v>111</v>
      </c>
      <c r="D2873" s="579" t="s">
        <v>766</v>
      </c>
      <c r="E2873" s="580">
        <v>15600</v>
      </c>
      <c r="F2873" s="588" t="s">
        <v>7884</v>
      </c>
      <c r="G2873" s="579" t="s">
        <v>7885</v>
      </c>
      <c r="H2873" s="579" t="s">
        <v>857</v>
      </c>
      <c r="I2873" s="579" t="s">
        <v>7794</v>
      </c>
      <c r="J2873" s="579" t="s">
        <v>766</v>
      </c>
      <c r="K2873" s="582" t="s">
        <v>5730</v>
      </c>
      <c r="L2873" s="582" t="s">
        <v>7737</v>
      </c>
      <c r="M2873" s="583">
        <v>38480</v>
      </c>
      <c r="N2873" s="582"/>
      <c r="O2873" s="582"/>
      <c r="P2873" s="585"/>
    </row>
    <row r="2874" spans="1:16" x14ac:dyDescent="0.2">
      <c r="A2874" s="586" t="s">
        <v>7861</v>
      </c>
      <c r="B2874" s="587" t="s">
        <v>7875</v>
      </c>
      <c r="C2874" s="579" t="s">
        <v>111</v>
      </c>
      <c r="D2874" s="579" t="s">
        <v>766</v>
      </c>
      <c r="E2874" s="580">
        <v>15600</v>
      </c>
      <c r="F2874" s="588" t="s">
        <v>7884</v>
      </c>
      <c r="G2874" s="579" t="s">
        <v>7885</v>
      </c>
      <c r="H2874" s="579" t="s">
        <v>857</v>
      </c>
      <c r="I2874" s="579" t="s">
        <v>7794</v>
      </c>
      <c r="J2874" s="579" t="s">
        <v>766</v>
      </c>
      <c r="K2874" s="582"/>
      <c r="L2874" s="582"/>
      <c r="M2874" s="583"/>
      <c r="N2874" s="582" t="s">
        <v>6894</v>
      </c>
      <c r="O2874" s="582" t="s">
        <v>7738</v>
      </c>
      <c r="P2874" s="585">
        <v>92040</v>
      </c>
    </row>
    <row r="2875" spans="1:16" x14ac:dyDescent="0.2">
      <c r="A2875" s="577" t="s">
        <v>7861</v>
      </c>
      <c r="B2875" s="578" t="s">
        <v>7729</v>
      </c>
      <c r="C2875" s="579" t="s">
        <v>111</v>
      </c>
      <c r="D2875" s="579" t="s">
        <v>723</v>
      </c>
      <c r="E2875" s="580">
        <v>3000</v>
      </c>
      <c r="F2875" s="581">
        <v>25712844</v>
      </c>
      <c r="G2875" s="579" t="s">
        <v>7773</v>
      </c>
      <c r="H2875" s="579" t="s">
        <v>5705</v>
      </c>
      <c r="I2875" s="579" t="s">
        <v>726</v>
      </c>
      <c r="J2875" s="579" t="s">
        <v>723</v>
      </c>
      <c r="K2875" s="582" t="s">
        <v>6894</v>
      </c>
      <c r="L2875" s="582" t="s">
        <v>7738</v>
      </c>
      <c r="M2875" s="583">
        <v>18000</v>
      </c>
      <c r="N2875" s="582" t="s">
        <v>6894</v>
      </c>
      <c r="O2875" s="582" t="s">
        <v>7738</v>
      </c>
      <c r="P2875" s="585">
        <v>18000</v>
      </c>
    </row>
    <row r="2876" spans="1:16" x14ac:dyDescent="0.2">
      <c r="A2876" s="577" t="s">
        <v>7861</v>
      </c>
      <c r="B2876" s="578" t="s">
        <v>7729</v>
      </c>
      <c r="C2876" s="579" t="s">
        <v>111</v>
      </c>
      <c r="D2876" s="579" t="s">
        <v>696</v>
      </c>
      <c r="E2876" s="580">
        <v>5000</v>
      </c>
      <c r="F2876" s="581">
        <v>40181220</v>
      </c>
      <c r="G2876" s="579" t="s">
        <v>7774</v>
      </c>
      <c r="H2876" s="579" t="s">
        <v>712</v>
      </c>
      <c r="I2876" s="579" t="s">
        <v>7741</v>
      </c>
      <c r="J2876" s="579" t="s">
        <v>696</v>
      </c>
      <c r="K2876" s="582" t="s">
        <v>6894</v>
      </c>
      <c r="L2876" s="582" t="s">
        <v>7742</v>
      </c>
      <c r="M2876" s="583">
        <v>21974.29</v>
      </c>
      <c r="N2876" s="582"/>
      <c r="O2876" s="582"/>
      <c r="P2876" s="585"/>
    </row>
    <row r="2877" spans="1:16" x14ac:dyDescent="0.2">
      <c r="A2877" s="577" t="s">
        <v>7861</v>
      </c>
      <c r="B2877" s="578" t="s">
        <v>7729</v>
      </c>
      <c r="C2877" s="579" t="s">
        <v>111</v>
      </c>
      <c r="D2877" s="579" t="s">
        <v>696</v>
      </c>
      <c r="E2877" s="580">
        <v>10000</v>
      </c>
      <c r="F2877" s="581">
        <v>40181220</v>
      </c>
      <c r="G2877" s="579" t="s">
        <v>7774</v>
      </c>
      <c r="H2877" s="579" t="s">
        <v>712</v>
      </c>
      <c r="I2877" s="579" t="s">
        <v>7741</v>
      </c>
      <c r="J2877" s="579" t="s">
        <v>696</v>
      </c>
      <c r="K2877" s="582" t="s">
        <v>5730</v>
      </c>
      <c r="L2877" s="582" t="s">
        <v>6894</v>
      </c>
      <c r="M2877" s="583">
        <v>15992.36</v>
      </c>
      <c r="N2877" s="582"/>
      <c r="O2877" s="582"/>
      <c r="P2877" s="585"/>
    </row>
    <row r="2878" spans="1:16" x14ac:dyDescent="0.2">
      <c r="A2878" s="577" t="s">
        <v>7861</v>
      </c>
      <c r="B2878" s="578" t="s">
        <v>7875</v>
      </c>
      <c r="C2878" s="579" t="s">
        <v>111</v>
      </c>
      <c r="D2878" s="579" t="s">
        <v>696</v>
      </c>
      <c r="E2878" s="580">
        <v>10000</v>
      </c>
      <c r="F2878" s="581">
        <v>40181220</v>
      </c>
      <c r="G2878" s="579" t="s">
        <v>7774</v>
      </c>
      <c r="H2878" s="579" t="s">
        <v>712</v>
      </c>
      <c r="I2878" s="579" t="s">
        <v>7741</v>
      </c>
      <c r="J2878" s="579" t="s">
        <v>696</v>
      </c>
      <c r="K2878" s="582"/>
      <c r="L2878" s="582"/>
      <c r="M2878" s="583"/>
      <c r="N2878" s="582" t="s">
        <v>6894</v>
      </c>
      <c r="O2878" s="582" t="s">
        <v>7738</v>
      </c>
      <c r="P2878" s="585">
        <v>59986.11</v>
      </c>
    </row>
    <row r="2879" spans="1:16" x14ac:dyDescent="0.2">
      <c r="A2879" s="577" t="s">
        <v>7861</v>
      </c>
      <c r="B2879" s="578" t="s">
        <v>7729</v>
      </c>
      <c r="C2879" s="579" t="s">
        <v>111</v>
      </c>
      <c r="D2879" s="579" t="s">
        <v>696</v>
      </c>
      <c r="E2879" s="580">
        <v>6000</v>
      </c>
      <c r="F2879" s="581" t="s">
        <v>7778</v>
      </c>
      <c r="G2879" s="579" t="s">
        <v>7779</v>
      </c>
      <c r="H2879" s="579" t="s">
        <v>3262</v>
      </c>
      <c r="I2879" s="579" t="s">
        <v>7734</v>
      </c>
      <c r="J2879" s="579" t="s">
        <v>696</v>
      </c>
      <c r="K2879" s="582" t="s">
        <v>6894</v>
      </c>
      <c r="L2879" s="582" t="s">
        <v>7748</v>
      </c>
      <c r="M2879" s="583">
        <v>31481.67</v>
      </c>
      <c r="N2879" s="582"/>
      <c r="O2879" s="582"/>
      <c r="P2879" s="585"/>
    </row>
    <row r="2880" spans="1:16" x14ac:dyDescent="0.2">
      <c r="A2880" s="577" t="s">
        <v>7861</v>
      </c>
      <c r="B2880" s="578" t="s">
        <v>7729</v>
      </c>
      <c r="C2880" s="579" t="s">
        <v>111</v>
      </c>
      <c r="D2880" s="579" t="s">
        <v>696</v>
      </c>
      <c r="E2880" s="580">
        <v>9000</v>
      </c>
      <c r="F2880" s="581" t="s">
        <v>7778</v>
      </c>
      <c r="G2880" s="579" t="s">
        <v>7779</v>
      </c>
      <c r="H2880" s="579" t="s">
        <v>3262</v>
      </c>
      <c r="I2880" s="579" t="s">
        <v>7734</v>
      </c>
      <c r="J2880" s="579" t="s">
        <v>696</v>
      </c>
      <c r="K2880" s="582" t="s">
        <v>5730</v>
      </c>
      <c r="L2880" s="582" t="s">
        <v>5730</v>
      </c>
      <c r="M2880" s="583">
        <v>6600</v>
      </c>
      <c r="N2880" s="582" t="s">
        <v>6894</v>
      </c>
      <c r="O2880" s="582" t="s">
        <v>7738</v>
      </c>
      <c r="P2880" s="585">
        <v>53981.87</v>
      </c>
    </row>
    <row r="2881" spans="1:16" ht="22.5" x14ac:dyDescent="0.2">
      <c r="A2881" s="577" t="s">
        <v>7861</v>
      </c>
      <c r="B2881" s="578" t="s">
        <v>7729</v>
      </c>
      <c r="C2881" s="579" t="s">
        <v>111</v>
      </c>
      <c r="D2881" s="579" t="s">
        <v>696</v>
      </c>
      <c r="E2881" s="580">
        <v>7500</v>
      </c>
      <c r="F2881" s="581" t="s">
        <v>7780</v>
      </c>
      <c r="G2881" s="579" t="s">
        <v>7781</v>
      </c>
      <c r="H2881" s="579" t="s">
        <v>3538</v>
      </c>
      <c r="I2881" s="579" t="s">
        <v>7745</v>
      </c>
      <c r="J2881" s="579" t="s">
        <v>696</v>
      </c>
      <c r="K2881" s="582" t="s">
        <v>6894</v>
      </c>
      <c r="L2881" s="582" t="s">
        <v>7742</v>
      </c>
      <c r="M2881" s="583">
        <v>22402.07</v>
      </c>
      <c r="N2881" s="582"/>
      <c r="O2881" s="582"/>
      <c r="P2881" s="585"/>
    </row>
    <row r="2882" spans="1:16" ht="22.5" x14ac:dyDescent="0.2">
      <c r="A2882" s="577" t="s">
        <v>7861</v>
      </c>
      <c r="B2882" s="578" t="s">
        <v>7729</v>
      </c>
      <c r="C2882" s="579" t="s">
        <v>111</v>
      </c>
      <c r="D2882" s="579" t="s">
        <v>766</v>
      </c>
      <c r="E2882" s="580">
        <v>15600</v>
      </c>
      <c r="F2882" s="581">
        <v>10380824</v>
      </c>
      <c r="G2882" s="579" t="s">
        <v>7782</v>
      </c>
      <c r="H2882" s="579" t="s">
        <v>7783</v>
      </c>
      <c r="I2882" s="579" t="s">
        <v>3425</v>
      </c>
      <c r="J2882" s="579" t="s">
        <v>766</v>
      </c>
      <c r="K2882" s="582" t="s">
        <v>6894</v>
      </c>
      <c r="L2882" s="582" t="s">
        <v>7738</v>
      </c>
      <c r="M2882" s="583">
        <v>81120</v>
      </c>
      <c r="N2882" s="582"/>
      <c r="O2882" s="582"/>
      <c r="P2882" s="585"/>
    </row>
    <row r="2883" spans="1:16" x14ac:dyDescent="0.2">
      <c r="A2883" s="577" t="s">
        <v>7861</v>
      </c>
      <c r="B2883" s="578" t="s">
        <v>7729</v>
      </c>
      <c r="C2883" s="579" t="s">
        <v>111</v>
      </c>
      <c r="D2883" s="579" t="s">
        <v>696</v>
      </c>
      <c r="E2883" s="580">
        <v>12500</v>
      </c>
      <c r="F2883" s="581" t="s">
        <v>7886</v>
      </c>
      <c r="G2883" s="579" t="s">
        <v>7887</v>
      </c>
      <c r="H2883" s="579" t="s">
        <v>712</v>
      </c>
      <c r="I2883" s="579" t="s">
        <v>7786</v>
      </c>
      <c r="J2883" s="579" t="s">
        <v>696</v>
      </c>
      <c r="K2883" s="582" t="s">
        <v>5730</v>
      </c>
      <c r="L2883" s="582" t="s">
        <v>5730</v>
      </c>
      <c r="M2883" s="583">
        <v>3333.33</v>
      </c>
      <c r="N2883" s="582" t="s">
        <v>6894</v>
      </c>
      <c r="O2883" s="582" t="s">
        <v>7738</v>
      </c>
      <c r="P2883" s="585">
        <v>74985.240000000005</v>
      </c>
    </row>
    <row r="2884" spans="1:16" ht="22.5" x14ac:dyDescent="0.2">
      <c r="A2884" s="577" t="s">
        <v>7861</v>
      </c>
      <c r="B2884" s="578" t="s">
        <v>7729</v>
      </c>
      <c r="C2884" s="579" t="s">
        <v>111</v>
      </c>
      <c r="D2884" s="579" t="s">
        <v>766</v>
      </c>
      <c r="E2884" s="580">
        <v>15600</v>
      </c>
      <c r="F2884" s="588" t="s">
        <v>7784</v>
      </c>
      <c r="G2884" s="579" t="s">
        <v>7785</v>
      </c>
      <c r="H2884" s="579" t="s">
        <v>5391</v>
      </c>
      <c r="I2884" s="579" t="s">
        <v>7786</v>
      </c>
      <c r="J2884" s="579" t="s">
        <v>766</v>
      </c>
      <c r="K2884" s="582" t="s">
        <v>6894</v>
      </c>
      <c r="L2884" s="582" t="s">
        <v>7748</v>
      </c>
      <c r="M2884" s="583">
        <v>65520</v>
      </c>
      <c r="N2884" s="582"/>
      <c r="O2884" s="582"/>
      <c r="P2884" s="585"/>
    </row>
    <row r="2885" spans="1:16" x14ac:dyDescent="0.2">
      <c r="A2885" s="577" t="s">
        <v>7861</v>
      </c>
      <c r="B2885" s="578" t="s">
        <v>7729</v>
      </c>
      <c r="C2885" s="579" t="s">
        <v>111</v>
      </c>
      <c r="D2885" s="579" t="s">
        <v>696</v>
      </c>
      <c r="E2885" s="580">
        <v>8000</v>
      </c>
      <c r="F2885" s="588" t="s">
        <v>7888</v>
      </c>
      <c r="G2885" s="579" t="s">
        <v>7889</v>
      </c>
      <c r="H2885" s="579" t="s">
        <v>3140</v>
      </c>
      <c r="I2885" s="579" t="s">
        <v>3425</v>
      </c>
      <c r="J2885" s="579" t="s">
        <v>696</v>
      </c>
      <c r="K2885" s="582"/>
      <c r="L2885" s="582"/>
      <c r="M2885" s="583"/>
      <c r="N2885" s="582" t="s">
        <v>6894</v>
      </c>
      <c r="O2885" s="582" t="s">
        <v>7738</v>
      </c>
      <c r="P2885" s="585">
        <v>40778.89</v>
      </c>
    </row>
    <row r="2886" spans="1:16" x14ac:dyDescent="0.2">
      <c r="A2886" s="577" t="s">
        <v>7861</v>
      </c>
      <c r="B2886" s="578" t="s">
        <v>7729</v>
      </c>
      <c r="C2886" s="579" t="s">
        <v>111</v>
      </c>
      <c r="D2886" s="579" t="s">
        <v>696</v>
      </c>
      <c r="E2886" s="580">
        <v>7000</v>
      </c>
      <c r="F2886" s="588" t="s">
        <v>7890</v>
      </c>
      <c r="G2886" s="579" t="s">
        <v>7891</v>
      </c>
      <c r="H2886" s="579" t="s">
        <v>3262</v>
      </c>
      <c r="I2886" s="579" t="s">
        <v>3425</v>
      </c>
      <c r="J2886" s="579" t="s">
        <v>696</v>
      </c>
      <c r="K2886" s="582"/>
      <c r="L2886" s="582"/>
      <c r="M2886" s="583"/>
      <c r="N2886" s="582" t="s">
        <v>6894</v>
      </c>
      <c r="O2886" s="582" t="s">
        <v>7738</v>
      </c>
      <c r="P2886" s="585">
        <v>35699.51</v>
      </c>
    </row>
    <row r="2887" spans="1:16" ht="22.5" x14ac:dyDescent="0.2">
      <c r="A2887" s="577" t="s">
        <v>7861</v>
      </c>
      <c r="B2887" s="578" t="s">
        <v>7729</v>
      </c>
      <c r="C2887" s="579" t="s">
        <v>111</v>
      </c>
      <c r="D2887" s="579" t="s">
        <v>696</v>
      </c>
      <c r="E2887" s="580">
        <v>6000</v>
      </c>
      <c r="F2887" s="581">
        <v>42584260</v>
      </c>
      <c r="G2887" s="579" t="s">
        <v>7788</v>
      </c>
      <c r="H2887" s="579" t="s">
        <v>7328</v>
      </c>
      <c r="I2887" s="579" t="s">
        <v>7745</v>
      </c>
      <c r="J2887" s="579" t="s">
        <v>696</v>
      </c>
      <c r="K2887" s="582" t="s">
        <v>6894</v>
      </c>
      <c r="L2887" s="582" t="s">
        <v>7738</v>
      </c>
      <c r="M2887" s="583">
        <v>35891.25</v>
      </c>
      <c r="N2887" s="582" t="s">
        <v>6894</v>
      </c>
      <c r="O2887" s="582" t="s">
        <v>7738</v>
      </c>
      <c r="P2887" s="585">
        <v>35990</v>
      </c>
    </row>
    <row r="2888" spans="1:16" x14ac:dyDescent="0.2">
      <c r="A2888" s="577" t="s">
        <v>7861</v>
      </c>
      <c r="B2888" s="578" t="s">
        <v>7729</v>
      </c>
      <c r="C2888" s="579" t="s">
        <v>111</v>
      </c>
      <c r="D2888" s="579" t="s">
        <v>696</v>
      </c>
      <c r="E2888" s="580">
        <v>5000</v>
      </c>
      <c r="F2888" s="581">
        <v>47356523</v>
      </c>
      <c r="G2888" s="579" t="s">
        <v>7892</v>
      </c>
      <c r="H2888" s="579" t="s">
        <v>3140</v>
      </c>
      <c r="I2888" s="579" t="s">
        <v>3425</v>
      </c>
      <c r="J2888" s="579" t="s">
        <v>696</v>
      </c>
      <c r="K2888" s="582"/>
      <c r="L2888" s="582"/>
      <c r="M2888" s="583"/>
      <c r="N2888" s="582" t="s">
        <v>6894</v>
      </c>
      <c r="O2888" s="582" t="s">
        <v>7742</v>
      </c>
      <c r="P2888" s="585">
        <v>18500</v>
      </c>
    </row>
    <row r="2889" spans="1:16" ht="22.5" x14ac:dyDescent="0.2">
      <c r="A2889" s="577" t="s">
        <v>7861</v>
      </c>
      <c r="B2889" s="578" t="s">
        <v>7729</v>
      </c>
      <c r="C2889" s="579" t="s">
        <v>111</v>
      </c>
      <c r="D2889" s="579" t="s">
        <v>696</v>
      </c>
      <c r="E2889" s="580">
        <v>4500</v>
      </c>
      <c r="F2889" s="581">
        <v>73003564</v>
      </c>
      <c r="G2889" s="579" t="s">
        <v>7893</v>
      </c>
      <c r="H2889" s="579" t="s">
        <v>5391</v>
      </c>
      <c r="I2889" s="579" t="s">
        <v>3425</v>
      </c>
      <c r="J2889" s="579" t="s">
        <v>696</v>
      </c>
      <c r="K2889" s="582" t="s">
        <v>5730</v>
      </c>
      <c r="L2889" s="582" t="s">
        <v>5730</v>
      </c>
      <c r="M2889" s="583">
        <v>4350</v>
      </c>
      <c r="N2889" s="582" t="s">
        <v>6894</v>
      </c>
      <c r="O2889" s="582" t="s">
        <v>7738</v>
      </c>
      <c r="P2889" s="585">
        <v>26967.19</v>
      </c>
    </row>
    <row r="2890" spans="1:16" x14ac:dyDescent="0.2">
      <c r="A2890" s="577" t="s">
        <v>7861</v>
      </c>
      <c r="B2890" s="578" t="s">
        <v>7729</v>
      </c>
      <c r="C2890" s="579" t="s">
        <v>111</v>
      </c>
      <c r="D2890" s="579" t="s">
        <v>696</v>
      </c>
      <c r="E2890" s="580">
        <v>13000</v>
      </c>
      <c r="F2890" s="581" t="s">
        <v>7894</v>
      </c>
      <c r="G2890" s="579" t="s">
        <v>7895</v>
      </c>
      <c r="H2890" s="579" t="s">
        <v>712</v>
      </c>
      <c r="I2890" s="579" t="s">
        <v>7786</v>
      </c>
      <c r="J2890" s="579" t="s">
        <v>696</v>
      </c>
      <c r="K2890" s="582" t="s">
        <v>5730</v>
      </c>
      <c r="L2890" s="582" t="s">
        <v>5730</v>
      </c>
      <c r="M2890" s="583">
        <v>3466.67</v>
      </c>
      <c r="N2890" s="582" t="s">
        <v>6894</v>
      </c>
      <c r="O2890" s="582" t="s">
        <v>7738</v>
      </c>
      <c r="P2890" s="585">
        <v>77935</v>
      </c>
    </row>
    <row r="2891" spans="1:16" ht="22.5" x14ac:dyDescent="0.2">
      <c r="A2891" s="577" t="s">
        <v>7861</v>
      </c>
      <c r="B2891" s="578" t="s">
        <v>7729</v>
      </c>
      <c r="C2891" s="579" t="s">
        <v>111</v>
      </c>
      <c r="D2891" s="579" t="s">
        <v>696</v>
      </c>
      <c r="E2891" s="580">
        <v>3000</v>
      </c>
      <c r="F2891" s="581">
        <v>72635420</v>
      </c>
      <c r="G2891" s="579" t="s">
        <v>7791</v>
      </c>
      <c r="H2891" s="579" t="s">
        <v>5391</v>
      </c>
      <c r="I2891" s="579" t="s">
        <v>3191</v>
      </c>
      <c r="J2891" s="579" t="s">
        <v>696</v>
      </c>
      <c r="K2891" s="582" t="s">
        <v>6894</v>
      </c>
      <c r="L2891" s="582" t="s">
        <v>7738</v>
      </c>
      <c r="M2891" s="583">
        <v>17924.370000000003</v>
      </c>
      <c r="N2891" s="582" t="s">
        <v>5730</v>
      </c>
      <c r="O2891" s="582" t="s">
        <v>7737</v>
      </c>
      <c r="P2891" s="585">
        <v>6887.29</v>
      </c>
    </row>
    <row r="2892" spans="1:16" ht="22.5" x14ac:dyDescent="0.2">
      <c r="A2892" s="577" t="s">
        <v>7861</v>
      </c>
      <c r="B2892" s="578" t="s">
        <v>7729</v>
      </c>
      <c r="C2892" s="579" t="s">
        <v>111</v>
      </c>
      <c r="D2892" s="579" t="s">
        <v>696</v>
      </c>
      <c r="E2892" s="580">
        <v>6000</v>
      </c>
      <c r="F2892" s="581">
        <v>72635420</v>
      </c>
      <c r="G2892" s="579" t="s">
        <v>7791</v>
      </c>
      <c r="H2892" s="579" t="s">
        <v>5391</v>
      </c>
      <c r="I2892" s="579" t="s">
        <v>3191</v>
      </c>
      <c r="J2892" s="579" t="s">
        <v>696</v>
      </c>
      <c r="K2892" s="582"/>
      <c r="L2892" s="582"/>
      <c r="M2892" s="583"/>
      <c r="N2892" s="582" t="s">
        <v>5730</v>
      </c>
      <c r="O2892" s="582" t="s">
        <v>7737</v>
      </c>
      <c r="P2892" s="585">
        <v>22200</v>
      </c>
    </row>
    <row r="2893" spans="1:16" x14ac:dyDescent="0.2">
      <c r="A2893" s="577" t="s">
        <v>7861</v>
      </c>
      <c r="B2893" s="578" t="s">
        <v>7729</v>
      </c>
      <c r="C2893" s="579" t="s">
        <v>111</v>
      </c>
      <c r="D2893" s="579" t="s">
        <v>696</v>
      </c>
      <c r="E2893" s="580">
        <v>12000</v>
      </c>
      <c r="F2893" s="581" t="s">
        <v>7896</v>
      </c>
      <c r="G2893" s="579" t="s">
        <v>7897</v>
      </c>
      <c r="H2893" s="579" t="s">
        <v>857</v>
      </c>
      <c r="I2893" s="579" t="s">
        <v>7794</v>
      </c>
      <c r="J2893" s="579" t="s">
        <v>696</v>
      </c>
      <c r="K2893" s="582"/>
      <c r="L2893" s="582"/>
      <c r="M2893" s="583"/>
      <c r="N2893" s="582" t="s">
        <v>6894</v>
      </c>
      <c r="O2893" s="582" t="s">
        <v>7738</v>
      </c>
      <c r="P2893" s="585">
        <v>61200</v>
      </c>
    </row>
    <row r="2894" spans="1:16" x14ac:dyDescent="0.2">
      <c r="A2894" s="577" t="s">
        <v>7861</v>
      </c>
      <c r="B2894" s="578" t="s">
        <v>7729</v>
      </c>
      <c r="C2894" s="579" t="s">
        <v>111</v>
      </c>
      <c r="D2894" s="579" t="s">
        <v>696</v>
      </c>
      <c r="E2894" s="580">
        <v>3400</v>
      </c>
      <c r="F2894" s="581">
        <v>41680502</v>
      </c>
      <c r="G2894" s="579" t="s">
        <v>7795</v>
      </c>
      <c r="H2894" s="579" t="s">
        <v>3262</v>
      </c>
      <c r="I2894" s="579" t="s">
        <v>7745</v>
      </c>
      <c r="J2894" s="579" t="s">
        <v>696</v>
      </c>
      <c r="K2894" s="582" t="s">
        <v>6894</v>
      </c>
      <c r="L2894" s="582" t="s">
        <v>7742</v>
      </c>
      <c r="M2894" s="583">
        <v>14958.35</v>
      </c>
      <c r="N2894" s="582"/>
      <c r="O2894" s="582"/>
      <c r="P2894" s="585"/>
    </row>
    <row r="2895" spans="1:16" x14ac:dyDescent="0.2">
      <c r="A2895" s="577" t="s">
        <v>7861</v>
      </c>
      <c r="B2895" s="578" t="s">
        <v>7729</v>
      </c>
      <c r="C2895" s="579" t="s">
        <v>111</v>
      </c>
      <c r="D2895" s="579" t="s">
        <v>696</v>
      </c>
      <c r="E2895" s="580">
        <v>7000</v>
      </c>
      <c r="F2895" s="581">
        <v>41680502</v>
      </c>
      <c r="G2895" s="579" t="s">
        <v>7795</v>
      </c>
      <c r="H2895" s="579" t="s">
        <v>3262</v>
      </c>
      <c r="I2895" s="579" t="s">
        <v>7745</v>
      </c>
      <c r="J2895" s="579" t="s">
        <v>696</v>
      </c>
      <c r="K2895" s="582" t="s">
        <v>5730</v>
      </c>
      <c r="L2895" s="582" t="s">
        <v>6894</v>
      </c>
      <c r="M2895" s="583">
        <v>11200</v>
      </c>
      <c r="N2895" s="582"/>
      <c r="O2895" s="582"/>
      <c r="P2895" s="585"/>
    </row>
    <row r="2896" spans="1:16" x14ac:dyDescent="0.2">
      <c r="A2896" s="577" t="s">
        <v>7861</v>
      </c>
      <c r="B2896" s="587" t="s">
        <v>7875</v>
      </c>
      <c r="C2896" s="579" t="s">
        <v>111</v>
      </c>
      <c r="D2896" s="579" t="s">
        <v>696</v>
      </c>
      <c r="E2896" s="580">
        <v>7000</v>
      </c>
      <c r="F2896" s="581">
        <v>41680502</v>
      </c>
      <c r="G2896" s="579" t="s">
        <v>7795</v>
      </c>
      <c r="H2896" s="579" t="s">
        <v>3262</v>
      </c>
      <c r="I2896" s="579" t="s">
        <v>7745</v>
      </c>
      <c r="J2896" s="579" t="s">
        <v>696</v>
      </c>
      <c r="K2896" s="582"/>
      <c r="L2896" s="582"/>
      <c r="M2896" s="583"/>
      <c r="N2896" s="582" t="s">
        <v>6894</v>
      </c>
      <c r="O2896" s="582" t="s">
        <v>7738</v>
      </c>
      <c r="P2896" s="585">
        <v>41996.6</v>
      </c>
    </row>
    <row r="2897" spans="1:16" x14ac:dyDescent="0.2">
      <c r="A2897" s="577" t="s">
        <v>7861</v>
      </c>
      <c r="B2897" s="578" t="s">
        <v>7729</v>
      </c>
      <c r="C2897" s="579" t="s">
        <v>111</v>
      </c>
      <c r="D2897" s="579" t="s">
        <v>696</v>
      </c>
      <c r="E2897" s="580">
        <v>7500</v>
      </c>
      <c r="F2897" s="581" t="s">
        <v>7796</v>
      </c>
      <c r="G2897" s="579" t="s">
        <v>7797</v>
      </c>
      <c r="H2897" s="579" t="s">
        <v>3262</v>
      </c>
      <c r="I2897" s="579" t="s">
        <v>7745</v>
      </c>
      <c r="J2897" s="579" t="s">
        <v>696</v>
      </c>
      <c r="K2897" s="582" t="s">
        <v>6894</v>
      </c>
      <c r="L2897" s="582" t="s">
        <v>7748</v>
      </c>
      <c r="M2897" s="583">
        <v>39493.75</v>
      </c>
      <c r="N2897" s="582"/>
      <c r="O2897" s="582"/>
      <c r="P2897" s="585"/>
    </row>
    <row r="2898" spans="1:16" x14ac:dyDescent="0.2">
      <c r="A2898" s="577" t="s">
        <v>7861</v>
      </c>
      <c r="B2898" s="578" t="s">
        <v>7729</v>
      </c>
      <c r="C2898" s="579" t="s">
        <v>111</v>
      </c>
      <c r="D2898" s="579" t="s">
        <v>696</v>
      </c>
      <c r="E2898" s="580">
        <v>9000</v>
      </c>
      <c r="F2898" s="581" t="s">
        <v>7796</v>
      </c>
      <c r="G2898" s="579" t="s">
        <v>7797</v>
      </c>
      <c r="H2898" s="579" t="s">
        <v>3262</v>
      </c>
      <c r="I2898" s="579" t="s">
        <v>7745</v>
      </c>
      <c r="J2898" s="579" t="s">
        <v>696</v>
      </c>
      <c r="K2898" s="582" t="s">
        <v>5730</v>
      </c>
      <c r="L2898" s="582" t="s">
        <v>5730</v>
      </c>
      <c r="M2898" s="583">
        <v>6600</v>
      </c>
      <c r="N2898" s="582" t="s">
        <v>6894</v>
      </c>
      <c r="O2898" s="582" t="s">
        <v>7738</v>
      </c>
      <c r="P2898" s="585">
        <v>54000</v>
      </c>
    </row>
    <row r="2899" spans="1:16" x14ac:dyDescent="0.2">
      <c r="A2899" s="577" t="s">
        <v>7861</v>
      </c>
      <c r="B2899" s="578" t="s">
        <v>7729</v>
      </c>
      <c r="C2899" s="579" t="s">
        <v>111</v>
      </c>
      <c r="D2899" s="579" t="s">
        <v>696</v>
      </c>
      <c r="E2899" s="580">
        <v>4500</v>
      </c>
      <c r="F2899" s="581" t="s">
        <v>7798</v>
      </c>
      <c r="G2899" s="579" t="s">
        <v>7799</v>
      </c>
      <c r="H2899" s="579" t="s">
        <v>3262</v>
      </c>
      <c r="I2899" s="579" t="s">
        <v>3191</v>
      </c>
      <c r="J2899" s="579" t="s">
        <v>696</v>
      </c>
      <c r="K2899" s="582" t="s">
        <v>6894</v>
      </c>
      <c r="L2899" s="582" t="s">
        <v>7738</v>
      </c>
      <c r="M2899" s="583">
        <v>24948.81</v>
      </c>
      <c r="N2899" s="582" t="s">
        <v>6894</v>
      </c>
      <c r="O2899" s="582" t="s">
        <v>7738</v>
      </c>
      <c r="P2899" s="585">
        <v>26987.8</v>
      </c>
    </row>
    <row r="2900" spans="1:16" x14ac:dyDescent="0.2">
      <c r="A2900" s="577" t="s">
        <v>7861</v>
      </c>
      <c r="B2900" s="578" t="s">
        <v>7729</v>
      </c>
      <c r="C2900" s="579" t="s">
        <v>111</v>
      </c>
      <c r="D2900" s="579" t="s">
        <v>696</v>
      </c>
      <c r="E2900" s="580">
        <v>10000</v>
      </c>
      <c r="F2900" s="581">
        <v>40377887</v>
      </c>
      <c r="G2900" s="579" t="s">
        <v>7898</v>
      </c>
      <c r="H2900" s="579" t="s">
        <v>3134</v>
      </c>
      <c r="I2900" s="579" t="s">
        <v>3425</v>
      </c>
      <c r="J2900" s="579" t="s">
        <v>696</v>
      </c>
      <c r="K2900" s="582" t="s">
        <v>6894</v>
      </c>
      <c r="L2900" s="582" t="s">
        <v>7742</v>
      </c>
      <c r="M2900" s="583">
        <v>35613.89</v>
      </c>
      <c r="N2900" s="582" t="s">
        <v>5730</v>
      </c>
      <c r="O2900" s="582" t="s">
        <v>6894</v>
      </c>
      <c r="P2900" s="585">
        <v>19768.75</v>
      </c>
    </row>
    <row r="2901" spans="1:16" x14ac:dyDescent="0.2">
      <c r="A2901" s="577" t="s">
        <v>7861</v>
      </c>
      <c r="B2901" s="578" t="s">
        <v>7729</v>
      </c>
      <c r="C2901" s="579" t="s">
        <v>111</v>
      </c>
      <c r="D2901" s="579" t="s">
        <v>723</v>
      </c>
      <c r="E2901" s="580">
        <v>2600</v>
      </c>
      <c r="F2901" s="581">
        <v>41610951</v>
      </c>
      <c r="G2901" s="579" t="s">
        <v>7801</v>
      </c>
      <c r="H2901" s="579" t="s">
        <v>742</v>
      </c>
      <c r="I2901" s="579" t="s">
        <v>718</v>
      </c>
      <c r="J2901" s="579" t="s">
        <v>723</v>
      </c>
      <c r="K2901" s="582" t="s">
        <v>5730</v>
      </c>
      <c r="L2901" s="582" t="s">
        <v>6894</v>
      </c>
      <c r="M2901" s="583">
        <v>5173.28</v>
      </c>
      <c r="N2901" s="582"/>
      <c r="O2901" s="582"/>
      <c r="P2901" s="585"/>
    </row>
    <row r="2902" spans="1:16" x14ac:dyDescent="0.2">
      <c r="A2902" s="577" t="s">
        <v>7861</v>
      </c>
      <c r="B2902" s="578" t="s">
        <v>7729</v>
      </c>
      <c r="C2902" s="579" t="s">
        <v>111</v>
      </c>
      <c r="D2902" s="579" t="s">
        <v>696</v>
      </c>
      <c r="E2902" s="580">
        <v>6500</v>
      </c>
      <c r="F2902" s="581" t="s">
        <v>7899</v>
      </c>
      <c r="G2902" s="579" t="s">
        <v>7900</v>
      </c>
      <c r="H2902" s="579"/>
      <c r="I2902" s="579" t="s">
        <v>3425</v>
      </c>
      <c r="J2902" s="579" t="s">
        <v>696</v>
      </c>
      <c r="K2902" s="582" t="s">
        <v>6894</v>
      </c>
      <c r="L2902" s="582" t="s">
        <v>7742</v>
      </c>
      <c r="M2902" s="583">
        <v>23400</v>
      </c>
      <c r="N2902" s="582" t="s">
        <v>5730</v>
      </c>
      <c r="O2902" s="582" t="s">
        <v>7737</v>
      </c>
      <c r="P2902" s="585">
        <v>14950</v>
      </c>
    </row>
    <row r="2903" spans="1:16" x14ac:dyDescent="0.2">
      <c r="A2903" s="577" t="s">
        <v>7861</v>
      </c>
      <c r="B2903" s="578" t="s">
        <v>7729</v>
      </c>
      <c r="C2903" s="579" t="s">
        <v>111</v>
      </c>
      <c r="D2903" s="579" t="s">
        <v>696</v>
      </c>
      <c r="E2903" s="580">
        <v>8000</v>
      </c>
      <c r="F2903" s="581" t="s">
        <v>7899</v>
      </c>
      <c r="G2903" s="579" t="s">
        <v>7900</v>
      </c>
      <c r="H2903" s="579"/>
      <c r="I2903" s="579" t="s">
        <v>3425</v>
      </c>
      <c r="J2903" s="579" t="s">
        <v>696</v>
      </c>
      <c r="K2903" s="582"/>
      <c r="L2903" s="582"/>
      <c r="M2903" s="583"/>
      <c r="N2903" s="582" t="s">
        <v>5730</v>
      </c>
      <c r="O2903" s="582" t="s">
        <v>7737</v>
      </c>
      <c r="P2903" s="585">
        <v>29600</v>
      </c>
    </row>
    <row r="2904" spans="1:16" ht="22.5" x14ac:dyDescent="0.2">
      <c r="A2904" s="577" t="s">
        <v>7861</v>
      </c>
      <c r="B2904" s="578" t="s">
        <v>7729</v>
      </c>
      <c r="C2904" s="579" t="s">
        <v>111</v>
      </c>
      <c r="D2904" s="579" t="s">
        <v>696</v>
      </c>
      <c r="E2904" s="580">
        <v>8500</v>
      </c>
      <c r="F2904" s="581">
        <v>44914248</v>
      </c>
      <c r="G2904" s="579" t="s">
        <v>7803</v>
      </c>
      <c r="H2904" s="579" t="s">
        <v>5391</v>
      </c>
      <c r="I2904" s="579" t="s">
        <v>7745</v>
      </c>
      <c r="J2904" s="579" t="s">
        <v>696</v>
      </c>
      <c r="K2904" s="582" t="s">
        <v>6894</v>
      </c>
      <c r="L2904" s="582" t="s">
        <v>7737</v>
      </c>
      <c r="M2904" s="583">
        <v>25425.040000000001</v>
      </c>
      <c r="N2904" s="582"/>
      <c r="O2904" s="582"/>
      <c r="P2904" s="585"/>
    </row>
    <row r="2905" spans="1:16" x14ac:dyDescent="0.2">
      <c r="A2905" s="577" t="s">
        <v>7861</v>
      </c>
      <c r="B2905" s="578" t="s">
        <v>7729</v>
      </c>
      <c r="C2905" s="579" t="s">
        <v>111</v>
      </c>
      <c r="D2905" s="579" t="s">
        <v>766</v>
      </c>
      <c r="E2905" s="580">
        <v>15600</v>
      </c>
      <c r="F2905" s="581">
        <v>29707791</v>
      </c>
      <c r="G2905" s="579" t="s">
        <v>7901</v>
      </c>
      <c r="H2905" s="579" t="s">
        <v>712</v>
      </c>
      <c r="I2905" s="579" t="s">
        <v>3425</v>
      </c>
      <c r="J2905" s="579" t="s">
        <v>766</v>
      </c>
      <c r="K2905" s="582" t="s">
        <v>5730</v>
      </c>
      <c r="L2905" s="582" t="s">
        <v>7737</v>
      </c>
      <c r="M2905" s="583">
        <v>44200</v>
      </c>
      <c r="N2905" s="582"/>
      <c r="O2905" s="582"/>
      <c r="P2905" s="585"/>
    </row>
    <row r="2906" spans="1:16" x14ac:dyDescent="0.2">
      <c r="A2906" s="577" t="s">
        <v>7861</v>
      </c>
      <c r="B2906" s="578" t="s">
        <v>7729</v>
      </c>
      <c r="C2906" s="579" t="s">
        <v>111</v>
      </c>
      <c r="D2906" s="579" t="s">
        <v>696</v>
      </c>
      <c r="E2906" s="580">
        <v>15600</v>
      </c>
      <c r="F2906" s="581">
        <v>29707791</v>
      </c>
      <c r="G2906" s="579" t="s">
        <v>7901</v>
      </c>
      <c r="H2906" s="579" t="s">
        <v>712</v>
      </c>
      <c r="I2906" s="579" t="s">
        <v>3425</v>
      </c>
      <c r="J2906" s="579" t="s">
        <v>696</v>
      </c>
      <c r="K2906" s="582" t="s">
        <v>5730</v>
      </c>
      <c r="L2906" s="582" t="s">
        <v>7737</v>
      </c>
      <c r="M2906" s="583">
        <v>45240</v>
      </c>
      <c r="N2906" s="582"/>
      <c r="O2906" s="582"/>
      <c r="P2906" s="585"/>
    </row>
    <row r="2907" spans="1:16" x14ac:dyDescent="0.2">
      <c r="A2907" s="577" t="s">
        <v>7861</v>
      </c>
      <c r="B2907" s="578" t="s">
        <v>7875</v>
      </c>
      <c r="C2907" s="579" t="s">
        <v>111</v>
      </c>
      <c r="D2907" s="579" t="s">
        <v>696</v>
      </c>
      <c r="E2907" s="580">
        <v>15600</v>
      </c>
      <c r="F2907" s="581">
        <v>29707791</v>
      </c>
      <c r="G2907" s="579" t="s">
        <v>7901</v>
      </c>
      <c r="H2907" s="579" t="s">
        <v>712</v>
      </c>
      <c r="I2907" s="579" t="s">
        <v>3425</v>
      </c>
      <c r="J2907" s="579" t="s">
        <v>696</v>
      </c>
      <c r="K2907" s="582"/>
      <c r="L2907" s="582"/>
      <c r="M2907" s="583"/>
      <c r="N2907" s="582" t="s">
        <v>6894</v>
      </c>
      <c r="O2907" s="582" t="s">
        <v>7738</v>
      </c>
      <c r="P2907" s="585">
        <v>92040</v>
      </c>
    </row>
    <row r="2908" spans="1:16" x14ac:dyDescent="0.2">
      <c r="A2908" s="577" t="s">
        <v>7861</v>
      </c>
      <c r="B2908" s="578" t="s">
        <v>7729</v>
      </c>
      <c r="C2908" s="579" t="s">
        <v>111</v>
      </c>
      <c r="D2908" s="579" t="s">
        <v>696</v>
      </c>
      <c r="E2908" s="580">
        <v>12000</v>
      </c>
      <c r="F2908" s="581" t="s">
        <v>7902</v>
      </c>
      <c r="G2908" s="579" t="s">
        <v>7903</v>
      </c>
      <c r="H2908" s="579" t="s">
        <v>3140</v>
      </c>
      <c r="I2908" s="579" t="s">
        <v>7786</v>
      </c>
      <c r="J2908" s="579" t="s">
        <v>696</v>
      </c>
      <c r="K2908" s="582"/>
      <c r="L2908" s="582"/>
      <c r="M2908" s="583"/>
      <c r="N2908" s="582" t="s">
        <v>6894</v>
      </c>
      <c r="O2908" s="582" t="s">
        <v>7738</v>
      </c>
      <c r="P2908" s="585">
        <v>61200</v>
      </c>
    </row>
    <row r="2909" spans="1:16" x14ac:dyDescent="0.2">
      <c r="A2909" s="577" t="s">
        <v>7861</v>
      </c>
      <c r="B2909" s="578" t="s">
        <v>7729</v>
      </c>
      <c r="C2909" s="579" t="s">
        <v>111</v>
      </c>
      <c r="D2909" s="579" t="s">
        <v>766</v>
      </c>
      <c r="E2909" s="580">
        <v>15600</v>
      </c>
      <c r="F2909" s="581">
        <v>10457873</v>
      </c>
      <c r="G2909" s="579" t="s">
        <v>7804</v>
      </c>
      <c r="H2909" s="579" t="s">
        <v>712</v>
      </c>
      <c r="I2909" s="579" t="s">
        <v>7805</v>
      </c>
      <c r="J2909" s="579" t="s">
        <v>766</v>
      </c>
      <c r="K2909" s="582" t="s">
        <v>6894</v>
      </c>
      <c r="L2909" s="582" t="s">
        <v>7737</v>
      </c>
      <c r="M2909" s="583">
        <v>48360</v>
      </c>
      <c r="N2909" s="582"/>
      <c r="O2909" s="582"/>
      <c r="P2909" s="585"/>
    </row>
    <row r="2910" spans="1:16" ht="22.5" x14ac:dyDescent="0.2">
      <c r="A2910" s="577" t="s">
        <v>7861</v>
      </c>
      <c r="B2910" s="578" t="s">
        <v>7729</v>
      </c>
      <c r="C2910" s="579" t="s">
        <v>111</v>
      </c>
      <c r="D2910" s="579" t="s">
        <v>696</v>
      </c>
      <c r="E2910" s="580">
        <v>8000</v>
      </c>
      <c r="F2910" s="588" t="s">
        <v>7807</v>
      </c>
      <c r="G2910" s="579" t="s">
        <v>7808</v>
      </c>
      <c r="H2910" s="579" t="s">
        <v>3242</v>
      </c>
      <c r="I2910" s="579" t="s">
        <v>7745</v>
      </c>
      <c r="J2910" s="579" t="s">
        <v>696</v>
      </c>
      <c r="K2910" s="582" t="s">
        <v>5730</v>
      </c>
      <c r="L2910" s="582" t="s">
        <v>6894</v>
      </c>
      <c r="M2910" s="583">
        <v>18933.330000000002</v>
      </c>
      <c r="N2910" s="582"/>
      <c r="O2910" s="582"/>
      <c r="P2910" s="585"/>
    </row>
    <row r="2911" spans="1:16" ht="22.5" x14ac:dyDescent="0.2">
      <c r="A2911" s="577" t="s">
        <v>7861</v>
      </c>
      <c r="B2911" s="578" t="s">
        <v>7729</v>
      </c>
      <c r="C2911" s="579" t="s">
        <v>111</v>
      </c>
      <c r="D2911" s="579" t="s">
        <v>696</v>
      </c>
      <c r="E2911" s="580">
        <v>12000</v>
      </c>
      <c r="F2911" s="588" t="s">
        <v>7807</v>
      </c>
      <c r="G2911" s="579" t="s">
        <v>7808</v>
      </c>
      <c r="H2911" s="579" t="s">
        <v>3242</v>
      </c>
      <c r="I2911" s="579" t="s">
        <v>7745</v>
      </c>
      <c r="J2911" s="579" t="s">
        <v>696</v>
      </c>
      <c r="K2911" s="582" t="s">
        <v>6894</v>
      </c>
      <c r="L2911" s="582" t="s">
        <v>7742</v>
      </c>
      <c r="M2911" s="583">
        <v>43591.67</v>
      </c>
      <c r="N2911" s="582"/>
      <c r="O2911" s="582"/>
      <c r="P2911" s="585"/>
    </row>
    <row r="2912" spans="1:16" ht="22.5" x14ac:dyDescent="0.2">
      <c r="A2912" s="577" t="s">
        <v>7861</v>
      </c>
      <c r="B2912" s="578" t="s">
        <v>7875</v>
      </c>
      <c r="C2912" s="579" t="s">
        <v>111</v>
      </c>
      <c r="D2912" s="579" t="s">
        <v>696</v>
      </c>
      <c r="E2912" s="580">
        <v>12000</v>
      </c>
      <c r="F2912" s="588" t="s">
        <v>7807</v>
      </c>
      <c r="G2912" s="579" t="s">
        <v>7808</v>
      </c>
      <c r="H2912" s="579" t="s">
        <v>3242</v>
      </c>
      <c r="I2912" s="579" t="s">
        <v>7745</v>
      </c>
      <c r="J2912" s="579" t="s">
        <v>696</v>
      </c>
      <c r="K2912" s="582"/>
      <c r="L2912" s="582"/>
      <c r="M2912" s="583"/>
      <c r="N2912" s="582" t="s">
        <v>6894</v>
      </c>
      <c r="O2912" s="582" t="s">
        <v>7738</v>
      </c>
      <c r="P2912" s="585">
        <v>71997.5</v>
      </c>
    </row>
    <row r="2913" spans="1:16" x14ac:dyDescent="0.2">
      <c r="A2913" s="577" t="s">
        <v>7861</v>
      </c>
      <c r="B2913" s="578" t="s">
        <v>7729</v>
      </c>
      <c r="C2913" s="579" t="s">
        <v>111</v>
      </c>
      <c r="D2913" s="579" t="s">
        <v>696</v>
      </c>
      <c r="E2913" s="580">
        <v>12500</v>
      </c>
      <c r="F2913" s="581">
        <v>25854785</v>
      </c>
      <c r="G2913" s="579" t="s">
        <v>7811</v>
      </c>
      <c r="H2913" s="579" t="s">
        <v>712</v>
      </c>
      <c r="I2913" s="579" t="s">
        <v>7745</v>
      </c>
      <c r="J2913" s="579" t="s">
        <v>696</v>
      </c>
      <c r="K2913" s="582" t="s">
        <v>6894</v>
      </c>
      <c r="L2913" s="582" t="s">
        <v>7748</v>
      </c>
      <c r="M2913" s="583">
        <v>49485.250000000007</v>
      </c>
      <c r="N2913" s="582"/>
      <c r="O2913" s="582"/>
      <c r="P2913" s="585"/>
    </row>
    <row r="2914" spans="1:16" ht="22.5" x14ac:dyDescent="0.2">
      <c r="A2914" s="577" t="s">
        <v>7861</v>
      </c>
      <c r="B2914" s="578" t="s">
        <v>7729</v>
      </c>
      <c r="C2914" s="579" t="s">
        <v>111</v>
      </c>
      <c r="D2914" s="579" t="s">
        <v>696</v>
      </c>
      <c r="E2914" s="580">
        <v>6500</v>
      </c>
      <c r="F2914" s="581" t="s">
        <v>7904</v>
      </c>
      <c r="G2914" s="579" t="s">
        <v>7905</v>
      </c>
      <c r="H2914" s="579" t="s">
        <v>5391</v>
      </c>
      <c r="I2914" s="579" t="s">
        <v>3425</v>
      </c>
      <c r="J2914" s="579" t="s">
        <v>696</v>
      </c>
      <c r="K2914" s="582" t="s">
        <v>6894</v>
      </c>
      <c r="L2914" s="582" t="s">
        <v>7742</v>
      </c>
      <c r="M2914" s="583">
        <v>23616.67</v>
      </c>
      <c r="N2914" s="582" t="s">
        <v>6894</v>
      </c>
      <c r="O2914" s="582" t="s">
        <v>7738</v>
      </c>
      <c r="P2914" s="585">
        <v>39000</v>
      </c>
    </row>
    <row r="2915" spans="1:16" ht="22.5" x14ac:dyDescent="0.2">
      <c r="A2915" s="577" t="s">
        <v>7861</v>
      </c>
      <c r="B2915" s="578" t="s">
        <v>7729</v>
      </c>
      <c r="C2915" s="579" t="s">
        <v>111</v>
      </c>
      <c r="D2915" s="579" t="s">
        <v>696</v>
      </c>
      <c r="E2915" s="580">
        <v>10000</v>
      </c>
      <c r="F2915" s="581" t="s">
        <v>7906</v>
      </c>
      <c r="G2915" s="579" t="s">
        <v>7907</v>
      </c>
      <c r="H2915" s="579" t="s">
        <v>7056</v>
      </c>
      <c r="I2915" s="579" t="s">
        <v>3425</v>
      </c>
      <c r="J2915" s="579" t="s">
        <v>696</v>
      </c>
      <c r="K2915" s="582"/>
      <c r="L2915" s="582"/>
      <c r="M2915" s="583"/>
      <c r="N2915" s="582" t="s">
        <v>6894</v>
      </c>
      <c r="O2915" s="582" t="s">
        <v>7738</v>
      </c>
      <c r="P2915" s="585">
        <v>50978.47</v>
      </c>
    </row>
    <row r="2916" spans="1:16" ht="22.5" x14ac:dyDescent="0.2">
      <c r="A2916" s="577" t="s">
        <v>7861</v>
      </c>
      <c r="B2916" s="578" t="s">
        <v>7729</v>
      </c>
      <c r="C2916" s="579" t="s">
        <v>111</v>
      </c>
      <c r="D2916" s="579" t="s">
        <v>696</v>
      </c>
      <c r="E2916" s="580">
        <v>11000</v>
      </c>
      <c r="F2916" s="581" t="s">
        <v>7812</v>
      </c>
      <c r="G2916" s="579" t="s">
        <v>7813</v>
      </c>
      <c r="H2916" s="579" t="s">
        <v>5391</v>
      </c>
      <c r="I2916" s="579" t="s">
        <v>7736</v>
      </c>
      <c r="J2916" s="579" t="s">
        <v>696</v>
      </c>
      <c r="K2916" s="582" t="s">
        <v>6894</v>
      </c>
      <c r="L2916" s="582" t="s">
        <v>7738</v>
      </c>
      <c r="M2916" s="583">
        <v>66000</v>
      </c>
      <c r="N2916" s="582" t="s">
        <v>6894</v>
      </c>
      <c r="O2916" s="582" t="s">
        <v>7738</v>
      </c>
      <c r="P2916" s="585">
        <v>66000</v>
      </c>
    </row>
    <row r="2917" spans="1:16" ht="22.5" x14ac:dyDescent="0.2">
      <c r="A2917" s="577" t="s">
        <v>7861</v>
      </c>
      <c r="B2917" s="578" t="s">
        <v>7729</v>
      </c>
      <c r="C2917" s="579" t="s">
        <v>111</v>
      </c>
      <c r="D2917" s="579" t="s">
        <v>696</v>
      </c>
      <c r="E2917" s="580">
        <v>6000</v>
      </c>
      <c r="F2917" s="581">
        <v>43608732</v>
      </c>
      <c r="G2917" s="579" t="s">
        <v>7814</v>
      </c>
      <c r="H2917" s="579" t="s">
        <v>7328</v>
      </c>
      <c r="I2917" s="579" t="s">
        <v>7745</v>
      </c>
      <c r="J2917" s="579" t="s">
        <v>696</v>
      </c>
      <c r="K2917" s="582" t="s">
        <v>6894</v>
      </c>
      <c r="L2917" s="582" t="s">
        <v>7748</v>
      </c>
      <c r="M2917" s="583">
        <v>35713.35</v>
      </c>
      <c r="N2917" s="582"/>
      <c r="O2917" s="582"/>
      <c r="P2917" s="585"/>
    </row>
    <row r="2918" spans="1:16" ht="22.5" x14ac:dyDescent="0.2">
      <c r="A2918" s="577" t="s">
        <v>7861</v>
      </c>
      <c r="B2918" s="578" t="s">
        <v>7729</v>
      </c>
      <c r="C2918" s="579" t="s">
        <v>111</v>
      </c>
      <c r="D2918" s="579" t="s">
        <v>696</v>
      </c>
      <c r="E2918" s="580">
        <v>7000</v>
      </c>
      <c r="F2918" s="581">
        <v>43608732</v>
      </c>
      <c r="G2918" s="579" t="s">
        <v>7814</v>
      </c>
      <c r="H2918" s="579" t="s">
        <v>7328</v>
      </c>
      <c r="I2918" s="579" t="s">
        <v>7745</v>
      </c>
      <c r="J2918" s="579" t="s">
        <v>696</v>
      </c>
      <c r="K2918" s="582" t="s">
        <v>5730</v>
      </c>
      <c r="L2918" s="582" t="s">
        <v>5730</v>
      </c>
      <c r="M2918" s="583">
        <v>3033.33</v>
      </c>
      <c r="N2918" s="582" t="s">
        <v>6894</v>
      </c>
      <c r="O2918" s="582" t="s">
        <v>7738</v>
      </c>
      <c r="P2918" s="585">
        <v>41633.97</v>
      </c>
    </row>
    <row r="2919" spans="1:16" ht="22.5" x14ac:dyDescent="0.2">
      <c r="A2919" s="577" t="s">
        <v>7861</v>
      </c>
      <c r="B2919" s="578" t="s">
        <v>7729</v>
      </c>
      <c r="C2919" s="579" t="s">
        <v>111</v>
      </c>
      <c r="D2919" s="579" t="s">
        <v>696</v>
      </c>
      <c r="E2919" s="580">
        <v>6000</v>
      </c>
      <c r="F2919" s="581">
        <v>43384195</v>
      </c>
      <c r="G2919" s="579" t="s">
        <v>7815</v>
      </c>
      <c r="H2919" s="579" t="s">
        <v>5391</v>
      </c>
      <c r="I2919" s="579" t="s">
        <v>3191</v>
      </c>
      <c r="J2919" s="579" t="s">
        <v>696</v>
      </c>
      <c r="K2919" s="582"/>
      <c r="L2919" s="582"/>
      <c r="M2919" s="583"/>
      <c r="N2919" s="582" t="s">
        <v>5730</v>
      </c>
      <c r="O2919" s="582" t="s">
        <v>7738</v>
      </c>
      <c r="P2919" s="585">
        <v>22200</v>
      </c>
    </row>
    <row r="2920" spans="1:16" x14ac:dyDescent="0.2">
      <c r="A2920" s="577" t="s">
        <v>7861</v>
      </c>
      <c r="B2920" s="578" t="s">
        <v>7729</v>
      </c>
      <c r="C2920" s="579" t="s">
        <v>111</v>
      </c>
      <c r="D2920" s="579" t="s">
        <v>696</v>
      </c>
      <c r="E2920" s="580">
        <v>10000</v>
      </c>
      <c r="F2920" s="581">
        <v>46989987</v>
      </c>
      <c r="G2920" s="579" t="s">
        <v>7908</v>
      </c>
      <c r="H2920" s="579" t="s">
        <v>3140</v>
      </c>
      <c r="I2920" s="579" t="s">
        <v>3191</v>
      </c>
      <c r="J2920" s="579" t="s">
        <v>696</v>
      </c>
      <c r="K2920" s="582" t="s">
        <v>5730</v>
      </c>
      <c r="L2920" s="582" t="s">
        <v>7737</v>
      </c>
      <c r="M2920" s="583">
        <v>28973.619999999995</v>
      </c>
      <c r="N2920" s="582"/>
      <c r="O2920" s="582"/>
      <c r="P2920" s="585"/>
    </row>
    <row r="2921" spans="1:16" x14ac:dyDescent="0.2">
      <c r="A2921" s="577" t="s">
        <v>7861</v>
      </c>
      <c r="B2921" s="578" t="s">
        <v>7875</v>
      </c>
      <c r="C2921" s="579" t="s">
        <v>111</v>
      </c>
      <c r="D2921" s="579" t="s">
        <v>696</v>
      </c>
      <c r="E2921" s="580">
        <v>10000</v>
      </c>
      <c r="F2921" s="581">
        <v>46989987</v>
      </c>
      <c r="G2921" s="579" t="s">
        <v>7908</v>
      </c>
      <c r="H2921" s="579" t="s">
        <v>3140</v>
      </c>
      <c r="I2921" s="579" t="s">
        <v>3191</v>
      </c>
      <c r="J2921" s="579" t="s">
        <v>696</v>
      </c>
      <c r="K2921" s="582"/>
      <c r="L2921" s="582"/>
      <c r="M2921" s="583"/>
      <c r="N2921" s="582" t="s">
        <v>6894</v>
      </c>
      <c r="O2921" s="582" t="s">
        <v>7738</v>
      </c>
      <c r="P2921" s="585">
        <v>59919.44</v>
      </c>
    </row>
    <row r="2922" spans="1:16" ht="22.5" x14ac:dyDescent="0.2">
      <c r="A2922" s="577" t="s">
        <v>7861</v>
      </c>
      <c r="B2922" s="578" t="s">
        <v>7729</v>
      </c>
      <c r="C2922" s="579" t="s">
        <v>111</v>
      </c>
      <c r="D2922" s="579" t="s">
        <v>696</v>
      </c>
      <c r="E2922" s="580">
        <v>5000</v>
      </c>
      <c r="F2922" s="581">
        <v>32778787</v>
      </c>
      <c r="G2922" s="579" t="s">
        <v>7816</v>
      </c>
      <c r="H2922" s="579" t="s">
        <v>7817</v>
      </c>
      <c r="I2922" s="579" t="s">
        <v>7745</v>
      </c>
      <c r="J2922" s="579" t="s">
        <v>696</v>
      </c>
      <c r="K2922" s="582" t="s">
        <v>6894</v>
      </c>
      <c r="L2922" s="582" t="s">
        <v>7738</v>
      </c>
      <c r="M2922" s="583">
        <v>30000</v>
      </c>
      <c r="N2922" s="582" t="s">
        <v>6894</v>
      </c>
      <c r="O2922" s="582" t="s">
        <v>7738</v>
      </c>
      <c r="P2922" s="585">
        <v>30000</v>
      </c>
    </row>
    <row r="2923" spans="1:16" ht="22.5" x14ac:dyDescent="0.2">
      <c r="A2923" s="577" t="s">
        <v>7861</v>
      </c>
      <c r="B2923" s="578" t="s">
        <v>7729</v>
      </c>
      <c r="C2923" s="579" t="s">
        <v>111</v>
      </c>
      <c r="D2923" s="579" t="s">
        <v>696</v>
      </c>
      <c r="E2923" s="580">
        <v>6000</v>
      </c>
      <c r="F2923" s="581" t="s">
        <v>7909</v>
      </c>
      <c r="G2923" s="579" t="s">
        <v>7910</v>
      </c>
      <c r="H2923" s="579" t="s">
        <v>825</v>
      </c>
      <c r="I2923" s="579" t="s">
        <v>7911</v>
      </c>
      <c r="J2923" s="579" t="s">
        <v>696</v>
      </c>
      <c r="K2923" s="582"/>
      <c r="L2923" s="582"/>
      <c r="M2923" s="583"/>
      <c r="N2923" s="582" t="s">
        <v>6894</v>
      </c>
      <c r="O2923" s="582" t="s">
        <v>7738</v>
      </c>
      <c r="P2923" s="585">
        <v>30400</v>
      </c>
    </row>
    <row r="2924" spans="1:16" x14ac:dyDescent="0.2">
      <c r="A2924" s="577" t="s">
        <v>7861</v>
      </c>
      <c r="B2924" s="578" t="s">
        <v>7729</v>
      </c>
      <c r="C2924" s="579" t="s">
        <v>111</v>
      </c>
      <c r="D2924" s="579" t="s">
        <v>696</v>
      </c>
      <c r="E2924" s="580">
        <v>10000</v>
      </c>
      <c r="F2924" s="581" t="s">
        <v>7912</v>
      </c>
      <c r="G2924" s="579" t="s">
        <v>7913</v>
      </c>
      <c r="H2924" s="579" t="s">
        <v>857</v>
      </c>
      <c r="I2924" s="579" t="s">
        <v>3425</v>
      </c>
      <c r="J2924" s="579" t="s">
        <v>696</v>
      </c>
      <c r="K2924" s="582"/>
      <c r="L2924" s="582"/>
      <c r="M2924" s="583"/>
      <c r="N2924" s="582" t="s">
        <v>6894</v>
      </c>
      <c r="O2924" s="582" t="s">
        <v>7738</v>
      </c>
      <c r="P2924" s="585">
        <v>51000</v>
      </c>
    </row>
    <row r="2925" spans="1:16" ht="22.5" x14ac:dyDescent="0.2">
      <c r="A2925" s="577" t="s">
        <v>7861</v>
      </c>
      <c r="B2925" s="578" t="s">
        <v>7729</v>
      </c>
      <c r="C2925" s="579" t="s">
        <v>111</v>
      </c>
      <c r="D2925" s="579" t="s">
        <v>696</v>
      </c>
      <c r="E2925" s="580">
        <v>5000</v>
      </c>
      <c r="F2925" s="581" t="s">
        <v>7822</v>
      </c>
      <c r="G2925" s="579" t="s">
        <v>7823</v>
      </c>
      <c r="H2925" s="579" t="s">
        <v>7328</v>
      </c>
      <c r="I2925" s="579" t="s">
        <v>7745</v>
      </c>
      <c r="J2925" s="579" t="s">
        <v>696</v>
      </c>
      <c r="K2925" s="582" t="s">
        <v>6894</v>
      </c>
      <c r="L2925" s="582" t="s">
        <v>7748</v>
      </c>
      <c r="M2925" s="583">
        <v>29537.5</v>
      </c>
      <c r="N2925" s="582"/>
      <c r="O2925" s="582"/>
      <c r="P2925" s="585"/>
    </row>
    <row r="2926" spans="1:16" ht="22.5" x14ac:dyDescent="0.2">
      <c r="A2926" s="577" t="s">
        <v>7861</v>
      </c>
      <c r="B2926" s="578" t="s">
        <v>7729</v>
      </c>
      <c r="C2926" s="579" t="s">
        <v>111</v>
      </c>
      <c r="D2926" s="579" t="s">
        <v>696</v>
      </c>
      <c r="E2926" s="580">
        <v>7000</v>
      </c>
      <c r="F2926" s="581" t="s">
        <v>7822</v>
      </c>
      <c r="G2926" s="579" t="s">
        <v>7823</v>
      </c>
      <c r="H2926" s="579" t="s">
        <v>7328</v>
      </c>
      <c r="I2926" s="579" t="s">
        <v>7745</v>
      </c>
      <c r="J2926" s="579" t="s">
        <v>696</v>
      </c>
      <c r="K2926" s="582" t="s">
        <v>5730</v>
      </c>
      <c r="L2926" s="582" t="s">
        <v>5730</v>
      </c>
      <c r="M2926" s="583">
        <v>3033.33</v>
      </c>
      <c r="N2926" s="582" t="s">
        <v>6894</v>
      </c>
      <c r="O2926" s="582" t="s">
        <v>7738</v>
      </c>
      <c r="P2926" s="585">
        <v>41720.49</v>
      </c>
    </row>
    <row r="2927" spans="1:16" x14ac:dyDescent="0.2">
      <c r="A2927" s="577" t="s">
        <v>7861</v>
      </c>
      <c r="B2927" s="578" t="s">
        <v>7729</v>
      </c>
      <c r="C2927" s="579" t="s">
        <v>111</v>
      </c>
      <c r="D2927" s="579" t="s">
        <v>696</v>
      </c>
      <c r="E2927" s="580">
        <v>9000</v>
      </c>
      <c r="F2927" s="581" t="s">
        <v>7914</v>
      </c>
      <c r="G2927" s="579" t="s">
        <v>7915</v>
      </c>
      <c r="H2927" s="579" t="s">
        <v>712</v>
      </c>
      <c r="I2927" s="579" t="s">
        <v>3425</v>
      </c>
      <c r="J2927" s="579" t="s">
        <v>696</v>
      </c>
      <c r="K2927" s="582"/>
      <c r="L2927" s="582"/>
      <c r="M2927" s="583"/>
      <c r="N2927" s="582" t="s">
        <v>6894</v>
      </c>
      <c r="O2927" s="582" t="s">
        <v>7738</v>
      </c>
      <c r="P2927" s="585">
        <v>45900</v>
      </c>
    </row>
    <row r="2928" spans="1:16" x14ac:dyDescent="0.2">
      <c r="A2928" s="577" t="s">
        <v>7861</v>
      </c>
      <c r="B2928" s="578" t="s">
        <v>7729</v>
      </c>
      <c r="C2928" s="579" t="s">
        <v>111</v>
      </c>
      <c r="D2928" s="579" t="s">
        <v>696</v>
      </c>
      <c r="E2928" s="580">
        <v>10000</v>
      </c>
      <c r="F2928" s="581" t="s">
        <v>7828</v>
      </c>
      <c r="G2928" s="579" t="s">
        <v>7829</v>
      </c>
      <c r="H2928" s="579" t="s">
        <v>857</v>
      </c>
      <c r="I2928" s="579" t="s">
        <v>7745</v>
      </c>
      <c r="J2928" s="579" t="s">
        <v>696</v>
      </c>
      <c r="K2928" s="582" t="s">
        <v>6894</v>
      </c>
      <c r="L2928" s="582" t="s">
        <v>7738</v>
      </c>
      <c r="M2928" s="583">
        <v>59984.72</v>
      </c>
      <c r="N2928" s="582" t="s">
        <v>5730</v>
      </c>
      <c r="O2928" s="582" t="s">
        <v>5730</v>
      </c>
      <c r="P2928" s="585">
        <v>8997.92</v>
      </c>
    </row>
    <row r="2929" spans="1:16" x14ac:dyDescent="0.2">
      <c r="A2929" s="577" t="s">
        <v>7861</v>
      </c>
      <c r="B2929" s="578" t="s">
        <v>7729</v>
      </c>
      <c r="C2929" s="579" t="s">
        <v>111</v>
      </c>
      <c r="D2929" s="579" t="s">
        <v>696</v>
      </c>
      <c r="E2929" s="580">
        <v>10000</v>
      </c>
      <c r="F2929" s="581" t="s">
        <v>7828</v>
      </c>
      <c r="G2929" s="579" t="s">
        <v>7829</v>
      </c>
      <c r="H2929" s="579" t="s">
        <v>857</v>
      </c>
      <c r="I2929" s="579" t="s">
        <v>7745</v>
      </c>
      <c r="J2929" s="579" t="s">
        <v>696</v>
      </c>
      <c r="K2929" s="582"/>
      <c r="L2929" s="582"/>
      <c r="M2929" s="583"/>
      <c r="N2929" s="582" t="s">
        <v>6894</v>
      </c>
      <c r="O2929" s="582" t="s">
        <v>7748</v>
      </c>
      <c r="P2929" s="585">
        <v>51000</v>
      </c>
    </row>
    <row r="2930" spans="1:16" x14ac:dyDescent="0.2">
      <c r="A2930" s="577" t="s">
        <v>7861</v>
      </c>
      <c r="B2930" s="578" t="s">
        <v>7729</v>
      </c>
      <c r="C2930" s="579" t="s">
        <v>111</v>
      </c>
      <c r="D2930" s="579" t="s">
        <v>696</v>
      </c>
      <c r="E2930" s="580">
        <v>8500</v>
      </c>
      <c r="F2930" s="581" t="s">
        <v>7831</v>
      </c>
      <c r="G2930" s="579" t="s">
        <v>7832</v>
      </c>
      <c r="H2930" s="579" t="s">
        <v>712</v>
      </c>
      <c r="I2930" s="579" t="s">
        <v>7745</v>
      </c>
      <c r="J2930" s="579" t="s">
        <v>696</v>
      </c>
      <c r="K2930" s="582" t="s">
        <v>6894</v>
      </c>
      <c r="L2930" s="582" t="s">
        <v>7738</v>
      </c>
      <c r="M2930" s="583">
        <v>50867.78</v>
      </c>
      <c r="N2930" s="582" t="s">
        <v>6894</v>
      </c>
      <c r="O2930" s="582" t="s">
        <v>7738</v>
      </c>
      <c r="P2930" s="585">
        <v>45153.68</v>
      </c>
    </row>
    <row r="2931" spans="1:16" ht="22.5" x14ac:dyDescent="0.2">
      <c r="A2931" s="577" t="s">
        <v>7861</v>
      </c>
      <c r="B2931" s="578" t="s">
        <v>7729</v>
      </c>
      <c r="C2931" s="579" t="s">
        <v>111</v>
      </c>
      <c r="D2931" s="579" t="s">
        <v>696</v>
      </c>
      <c r="E2931" s="580">
        <v>9000</v>
      </c>
      <c r="F2931" s="581" t="s">
        <v>7833</v>
      </c>
      <c r="G2931" s="579" t="s">
        <v>7834</v>
      </c>
      <c r="H2931" s="579" t="s">
        <v>5391</v>
      </c>
      <c r="I2931" s="579" t="s">
        <v>7745</v>
      </c>
      <c r="J2931" s="579" t="s">
        <v>696</v>
      </c>
      <c r="K2931" s="582" t="s">
        <v>6894</v>
      </c>
      <c r="L2931" s="582" t="s">
        <v>7738</v>
      </c>
      <c r="M2931" s="583">
        <v>54000</v>
      </c>
      <c r="N2931" s="582" t="s">
        <v>6894</v>
      </c>
      <c r="O2931" s="582" t="s">
        <v>7738</v>
      </c>
      <c r="P2931" s="585">
        <v>54000</v>
      </c>
    </row>
    <row r="2932" spans="1:16" ht="22.5" x14ac:dyDescent="0.2">
      <c r="A2932" s="577" t="s">
        <v>7861</v>
      </c>
      <c r="B2932" s="578" t="s">
        <v>7729</v>
      </c>
      <c r="C2932" s="579" t="s">
        <v>111</v>
      </c>
      <c r="D2932" s="579" t="s">
        <v>696</v>
      </c>
      <c r="E2932" s="580">
        <v>5000</v>
      </c>
      <c r="F2932" s="581" t="s">
        <v>7835</v>
      </c>
      <c r="G2932" s="579" t="s">
        <v>7836</v>
      </c>
      <c r="H2932" s="579" t="s">
        <v>7328</v>
      </c>
      <c r="I2932" s="579" t="s">
        <v>7745</v>
      </c>
      <c r="J2932" s="579" t="s">
        <v>696</v>
      </c>
      <c r="K2932" s="582" t="s">
        <v>6894</v>
      </c>
      <c r="L2932" s="582" t="s">
        <v>7738</v>
      </c>
      <c r="M2932" s="583">
        <v>29979.870000000003</v>
      </c>
      <c r="N2932" s="582" t="s">
        <v>5730</v>
      </c>
      <c r="O2932" s="582" t="s">
        <v>7737</v>
      </c>
      <c r="P2932" s="585">
        <v>11496.18</v>
      </c>
    </row>
    <row r="2933" spans="1:16" ht="22.5" x14ac:dyDescent="0.2">
      <c r="A2933" s="577" t="s">
        <v>7861</v>
      </c>
      <c r="B2933" s="578" t="s">
        <v>7729</v>
      </c>
      <c r="C2933" s="579" t="s">
        <v>111</v>
      </c>
      <c r="D2933" s="579" t="s">
        <v>696</v>
      </c>
      <c r="E2933" s="580">
        <v>8000</v>
      </c>
      <c r="F2933" s="581" t="s">
        <v>7835</v>
      </c>
      <c r="G2933" s="579" t="s">
        <v>7836</v>
      </c>
      <c r="H2933" s="579" t="s">
        <v>7328</v>
      </c>
      <c r="I2933" s="579" t="s">
        <v>7745</v>
      </c>
      <c r="J2933" s="579" t="s">
        <v>696</v>
      </c>
      <c r="K2933" s="582"/>
      <c r="L2933" s="582"/>
      <c r="M2933" s="583"/>
      <c r="N2933" s="582" t="s">
        <v>5730</v>
      </c>
      <c r="O2933" s="582" t="s">
        <v>7737</v>
      </c>
      <c r="P2933" s="585">
        <v>29600</v>
      </c>
    </row>
    <row r="2934" spans="1:16" ht="22.5" x14ac:dyDescent="0.2">
      <c r="A2934" s="577" t="s">
        <v>7861</v>
      </c>
      <c r="B2934" s="578" t="s">
        <v>7729</v>
      </c>
      <c r="C2934" s="579" t="s">
        <v>111</v>
      </c>
      <c r="D2934" s="579" t="s">
        <v>696</v>
      </c>
      <c r="E2934" s="580">
        <v>8000</v>
      </c>
      <c r="F2934" s="581">
        <v>9990728</v>
      </c>
      <c r="G2934" s="579" t="s">
        <v>7837</v>
      </c>
      <c r="H2934" s="579" t="s">
        <v>5391</v>
      </c>
      <c r="I2934" s="579" t="s">
        <v>7745</v>
      </c>
      <c r="J2934" s="579" t="s">
        <v>696</v>
      </c>
      <c r="K2934" s="582" t="s">
        <v>6894</v>
      </c>
      <c r="L2934" s="582" t="s">
        <v>7738</v>
      </c>
      <c r="M2934" s="583">
        <v>47647.77</v>
      </c>
      <c r="N2934" s="582" t="s">
        <v>6894</v>
      </c>
      <c r="O2934" s="582" t="s">
        <v>7742</v>
      </c>
      <c r="P2934" s="585">
        <v>31982.22</v>
      </c>
    </row>
    <row r="2935" spans="1:16" x14ac:dyDescent="0.2">
      <c r="A2935" s="577" t="s">
        <v>7861</v>
      </c>
      <c r="B2935" s="578" t="s">
        <v>7729</v>
      </c>
      <c r="C2935" s="579" t="s">
        <v>111</v>
      </c>
      <c r="D2935" s="579" t="s">
        <v>696</v>
      </c>
      <c r="E2935" s="580">
        <v>5000</v>
      </c>
      <c r="F2935" s="581" t="s">
        <v>7838</v>
      </c>
      <c r="G2935" s="579" t="s">
        <v>7839</v>
      </c>
      <c r="H2935" s="579" t="s">
        <v>3262</v>
      </c>
      <c r="I2935" s="579" t="s">
        <v>7745</v>
      </c>
      <c r="J2935" s="579" t="s">
        <v>696</v>
      </c>
      <c r="K2935" s="582" t="s">
        <v>6894</v>
      </c>
      <c r="L2935" s="582" t="s">
        <v>7738</v>
      </c>
      <c r="M2935" s="583">
        <v>29781.94</v>
      </c>
      <c r="N2935" s="582" t="s">
        <v>6894</v>
      </c>
      <c r="O2935" s="582" t="s">
        <v>7738</v>
      </c>
      <c r="P2935" s="585">
        <v>29820.14</v>
      </c>
    </row>
    <row r="2936" spans="1:16" ht="22.5" x14ac:dyDescent="0.2">
      <c r="A2936" s="577" t="s">
        <v>7861</v>
      </c>
      <c r="B2936" s="578" t="s">
        <v>7729</v>
      </c>
      <c r="C2936" s="579" t="s">
        <v>111</v>
      </c>
      <c r="D2936" s="579" t="s">
        <v>696</v>
      </c>
      <c r="E2936" s="580">
        <v>5000</v>
      </c>
      <c r="F2936" s="581">
        <v>43064752</v>
      </c>
      <c r="G2936" s="579" t="s">
        <v>7840</v>
      </c>
      <c r="H2936" s="579" t="s">
        <v>7328</v>
      </c>
      <c r="I2936" s="579" t="s">
        <v>7745</v>
      </c>
      <c r="J2936" s="579" t="s">
        <v>696</v>
      </c>
      <c r="K2936" s="582" t="s">
        <v>6894</v>
      </c>
      <c r="L2936" s="582" t="s">
        <v>7738</v>
      </c>
      <c r="M2936" s="583">
        <v>29861.45</v>
      </c>
      <c r="N2936" s="582" t="s">
        <v>5730</v>
      </c>
      <c r="O2936" s="582" t="s">
        <v>7737</v>
      </c>
      <c r="P2936" s="585">
        <v>11450.35</v>
      </c>
    </row>
    <row r="2937" spans="1:16" ht="22.5" x14ac:dyDescent="0.2">
      <c r="A2937" s="577" t="s">
        <v>7861</v>
      </c>
      <c r="B2937" s="578" t="s">
        <v>7729</v>
      </c>
      <c r="C2937" s="579" t="s">
        <v>111</v>
      </c>
      <c r="D2937" s="579" t="s">
        <v>696</v>
      </c>
      <c r="E2937" s="580">
        <v>8000</v>
      </c>
      <c r="F2937" s="581">
        <v>43064752</v>
      </c>
      <c r="G2937" s="579" t="s">
        <v>7840</v>
      </c>
      <c r="H2937" s="579" t="s">
        <v>7328</v>
      </c>
      <c r="I2937" s="579" t="s">
        <v>7745</v>
      </c>
      <c r="J2937" s="579" t="s">
        <v>696</v>
      </c>
      <c r="K2937" s="582"/>
      <c r="L2937" s="582"/>
      <c r="M2937" s="583"/>
      <c r="N2937" s="582" t="s">
        <v>5730</v>
      </c>
      <c r="O2937" s="582" t="s">
        <v>7737</v>
      </c>
      <c r="P2937" s="585">
        <v>29600</v>
      </c>
    </row>
    <row r="2938" spans="1:16" ht="22.5" x14ac:dyDescent="0.2">
      <c r="A2938" s="577" t="s">
        <v>7861</v>
      </c>
      <c r="B2938" s="578" t="s">
        <v>7729</v>
      </c>
      <c r="C2938" s="579" t="s">
        <v>111</v>
      </c>
      <c r="D2938" s="579" t="s">
        <v>696</v>
      </c>
      <c r="E2938" s="580">
        <v>4000</v>
      </c>
      <c r="F2938" s="581">
        <v>46659508</v>
      </c>
      <c r="G2938" s="579" t="s">
        <v>7916</v>
      </c>
      <c r="H2938" s="579" t="s">
        <v>5391</v>
      </c>
      <c r="I2938" s="579" t="s">
        <v>3191</v>
      </c>
      <c r="J2938" s="579" t="s">
        <v>696</v>
      </c>
      <c r="K2938" s="582" t="s">
        <v>5730</v>
      </c>
      <c r="L2938" s="582" t="s">
        <v>5730</v>
      </c>
      <c r="M2938" s="583">
        <v>3866.67</v>
      </c>
      <c r="N2938" s="582" t="s">
        <v>6894</v>
      </c>
      <c r="O2938" s="582" t="s">
        <v>7738</v>
      </c>
      <c r="P2938" s="585">
        <v>23999.72</v>
      </c>
    </row>
    <row r="2939" spans="1:16" x14ac:dyDescent="0.2">
      <c r="A2939" s="577" t="s">
        <v>7861</v>
      </c>
      <c r="B2939" s="578" t="s">
        <v>7729</v>
      </c>
      <c r="C2939" s="579" t="s">
        <v>111</v>
      </c>
      <c r="D2939" s="579" t="s">
        <v>696</v>
      </c>
      <c r="E2939" s="580">
        <v>7000</v>
      </c>
      <c r="F2939" s="581" t="s">
        <v>7917</v>
      </c>
      <c r="G2939" s="579" t="s">
        <v>7918</v>
      </c>
      <c r="H2939" s="579" t="s">
        <v>3262</v>
      </c>
      <c r="I2939" s="579" t="s">
        <v>7794</v>
      </c>
      <c r="J2939" s="579" t="s">
        <v>696</v>
      </c>
      <c r="K2939" s="582"/>
      <c r="L2939" s="582"/>
      <c r="M2939" s="583"/>
      <c r="N2939" s="582" t="s">
        <v>6894</v>
      </c>
      <c r="O2939" s="582" t="s">
        <v>7738</v>
      </c>
      <c r="P2939" s="585">
        <v>35700</v>
      </c>
    </row>
    <row r="2940" spans="1:16" ht="22.5" x14ac:dyDescent="0.2">
      <c r="A2940" s="577" t="s">
        <v>7861</v>
      </c>
      <c r="B2940" s="578" t="s">
        <v>7729</v>
      </c>
      <c r="C2940" s="579" t="s">
        <v>111</v>
      </c>
      <c r="D2940" s="579" t="s">
        <v>696</v>
      </c>
      <c r="E2940" s="580">
        <v>9000</v>
      </c>
      <c r="F2940" s="581">
        <v>42218550</v>
      </c>
      <c r="G2940" s="579" t="s">
        <v>7841</v>
      </c>
      <c r="H2940" s="579" t="s">
        <v>7328</v>
      </c>
      <c r="I2940" s="579" t="s">
        <v>7745</v>
      </c>
      <c r="J2940" s="579" t="s">
        <v>696</v>
      </c>
      <c r="K2940" s="582" t="s">
        <v>6894</v>
      </c>
      <c r="L2940" s="582" t="s">
        <v>7738</v>
      </c>
      <c r="M2940" s="583">
        <v>53488.110000000008</v>
      </c>
      <c r="N2940" s="582" t="s">
        <v>6894</v>
      </c>
      <c r="O2940" s="582" t="s">
        <v>7738</v>
      </c>
      <c r="P2940" s="585">
        <v>53824.99</v>
      </c>
    </row>
    <row r="2941" spans="1:16" ht="22.5" x14ac:dyDescent="0.2">
      <c r="A2941" s="577" t="s">
        <v>7861</v>
      </c>
      <c r="B2941" s="578" t="s">
        <v>7729</v>
      </c>
      <c r="C2941" s="579" t="s">
        <v>111</v>
      </c>
      <c r="D2941" s="579" t="s">
        <v>696</v>
      </c>
      <c r="E2941" s="580">
        <v>7000</v>
      </c>
      <c r="F2941" s="581" t="s">
        <v>7919</v>
      </c>
      <c r="G2941" s="579" t="s">
        <v>7920</v>
      </c>
      <c r="H2941" s="579" t="s">
        <v>6199</v>
      </c>
      <c r="I2941" s="579" t="s">
        <v>3425</v>
      </c>
      <c r="J2941" s="579" t="s">
        <v>696</v>
      </c>
      <c r="K2941" s="582"/>
      <c r="L2941" s="582"/>
      <c r="M2941" s="583"/>
      <c r="N2941" s="582" t="s">
        <v>6894</v>
      </c>
      <c r="O2941" s="582" t="s">
        <v>7748</v>
      </c>
      <c r="P2941" s="585">
        <v>34066.67</v>
      </c>
    </row>
    <row r="2942" spans="1:16" x14ac:dyDescent="0.2">
      <c r="A2942" s="577" t="s">
        <v>7861</v>
      </c>
      <c r="B2942" s="578" t="s">
        <v>7729</v>
      </c>
      <c r="C2942" s="579" t="s">
        <v>111</v>
      </c>
      <c r="D2942" s="579" t="s">
        <v>723</v>
      </c>
      <c r="E2942" s="580">
        <v>3000</v>
      </c>
      <c r="F2942" s="581">
        <v>70161109</v>
      </c>
      <c r="G2942" s="579" t="s">
        <v>7921</v>
      </c>
      <c r="H2942" s="579" t="s">
        <v>3140</v>
      </c>
      <c r="I2942" s="579" t="s">
        <v>3191</v>
      </c>
      <c r="J2942" s="579" t="s">
        <v>723</v>
      </c>
      <c r="K2942" s="582"/>
      <c r="L2942" s="582"/>
      <c r="M2942" s="583"/>
      <c r="N2942" s="582" t="s">
        <v>6894</v>
      </c>
      <c r="O2942" s="582" t="s">
        <v>7742</v>
      </c>
      <c r="P2942" s="585">
        <v>11100</v>
      </c>
    </row>
    <row r="2943" spans="1:16" ht="22.5" x14ac:dyDescent="0.2">
      <c r="A2943" s="577" t="s">
        <v>7861</v>
      </c>
      <c r="B2943" s="578" t="s">
        <v>7729</v>
      </c>
      <c r="C2943" s="579" t="s">
        <v>111</v>
      </c>
      <c r="D2943" s="579" t="s">
        <v>696</v>
      </c>
      <c r="E2943" s="580">
        <v>7500</v>
      </c>
      <c r="F2943" s="581" t="s">
        <v>7842</v>
      </c>
      <c r="G2943" s="579" t="s">
        <v>7843</v>
      </c>
      <c r="H2943" s="579" t="s">
        <v>5391</v>
      </c>
      <c r="I2943" s="579" t="s">
        <v>7745</v>
      </c>
      <c r="J2943" s="579" t="s">
        <v>696</v>
      </c>
      <c r="K2943" s="582" t="s">
        <v>6894</v>
      </c>
      <c r="L2943" s="582" t="s">
        <v>7738</v>
      </c>
      <c r="M2943" s="583">
        <v>44237.5</v>
      </c>
      <c r="N2943" s="582" t="s">
        <v>6894</v>
      </c>
      <c r="O2943" s="582" t="s">
        <v>7738</v>
      </c>
      <c r="P2943" s="585">
        <v>44998.96</v>
      </c>
    </row>
    <row r="2944" spans="1:16" x14ac:dyDescent="0.2">
      <c r="A2944" s="577" t="s">
        <v>7861</v>
      </c>
      <c r="B2944" s="578" t="s">
        <v>7729</v>
      </c>
      <c r="C2944" s="579" t="s">
        <v>111</v>
      </c>
      <c r="D2944" s="579" t="s">
        <v>723</v>
      </c>
      <c r="E2944" s="580">
        <v>2500</v>
      </c>
      <c r="F2944" s="581" t="s">
        <v>7844</v>
      </c>
      <c r="G2944" s="579" t="s">
        <v>7845</v>
      </c>
      <c r="H2944" s="579" t="s">
        <v>5705</v>
      </c>
      <c r="I2944" s="579" t="s">
        <v>726</v>
      </c>
      <c r="J2944" s="579" t="s">
        <v>723</v>
      </c>
      <c r="K2944" s="582" t="s">
        <v>6894</v>
      </c>
      <c r="L2944" s="582" t="s">
        <v>7738</v>
      </c>
      <c r="M2944" s="583">
        <v>14999.48</v>
      </c>
      <c r="N2944" s="582" t="s">
        <v>6894</v>
      </c>
      <c r="O2944" s="582" t="s">
        <v>7738</v>
      </c>
      <c r="P2944" s="585">
        <v>14988.02</v>
      </c>
    </row>
    <row r="2945" spans="1:16" x14ac:dyDescent="0.2">
      <c r="A2945" s="577" t="s">
        <v>7861</v>
      </c>
      <c r="B2945" s="578" t="s">
        <v>7729</v>
      </c>
      <c r="C2945" s="579" t="s">
        <v>111</v>
      </c>
      <c r="D2945" s="579" t="s">
        <v>696</v>
      </c>
      <c r="E2945" s="580">
        <v>9000</v>
      </c>
      <c r="F2945" s="581" t="s">
        <v>7922</v>
      </c>
      <c r="G2945" s="579" t="s">
        <v>7923</v>
      </c>
      <c r="H2945" s="579" t="s">
        <v>2622</v>
      </c>
      <c r="I2945" s="579" t="s">
        <v>3425</v>
      </c>
      <c r="J2945" s="579" t="s">
        <v>696</v>
      </c>
      <c r="K2945" s="582" t="s">
        <v>5730</v>
      </c>
      <c r="L2945" s="582" t="s">
        <v>6894</v>
      </c>
      <c r="M2945" s="583">
        <v>14394.37</v>
      </c>
      <c r="N2945" s="582"/>
      <c r="O2945" s="582"/>
      <c r="P2945" s="585"/>
    </row>
    <row r="2946" spans="1:16" x14ac:dyDescent="0.2">
      <c r="A2946" s="577" t="s">
        <v>7861</v>
      </c>
      <c r="B2946" s="578" t="s">
        <v>7875</v>
      </c>
      <c r="C2946" s="579" t="s">
        <v>111</v>
      </c>
      <c r="D2946" s="579" t="s">
        <v>696</v>
      </c>
      <c r="E2946" s="580">
        <v>9000</v>
      </c>
      <c r="F2946" s="581" t="s">
        <v>7922</v>
      </c>
      <c r="G2946" s="579" t="s">
        <v>7923</v>
      </c>
      <c r="H2946" s="579" t="s">
        <v>2622</v>
      </c>
      <c r="I2946" s="579" t="s">
        <v>3425</v>
      </c>
      <c r="J2946" s="579" t="s">
        <v>696</v>
      </c>
      <c r="K2946" s="582"/>
      <c r="L2946" s="582"/>
      <c r="M2946" s="583"/>
      <c r="N2946" s="582" t="s">
        <v>6894</v>
      </c>
      <c r="O2946" s="582" t="s">
        <v>7738</v>
      </c>
      <c r="P2946" s="585">
        <v>53961.87</v>
      </c>
    </row>
    <row r="2947" spans="1:16" x14ac:dyDescent="0.2">
      <c r="A2947" s="577" t="s">
        <v>7861</v>
      </c>
      <c r="B2947" s="578" t="s">
        <v>7729</v>
      </c>
      <c r="C2947" s="579" t="s">
        <v>111</v>
      </c>
      <c r="D2947" s="579" t="s">
        <v>696</v>
      </c>
      <c r="E2947" s="580">
        <v>6000</v>
      </c>
      <c r="F2947" s="581" t="s">
        <v>7924</v>
      </c>
      <c r="G2947" s="579" t="s">
        <v>7925</v>
      </c>
      <c r="H2947" s="579" t="s">
        <v>712</v>
      </c>
      <c r="I2947" s="579" t="s">
        <v>3425</v>
      </c>
      <c r="J2947" s="579" t="s">
        <v>696</v>
      </c>
      <c r="K2947" s="582" t="s">
        <v>6894</v>
      </c>
      <c r="L2947" s="582" t="s">
        <v>7742</v>
      </c>
      <c r="M2947" s="583">
        <v>21597.91</v>
      </c>
      <c r="N2947" s="582" t="s">
        <v>5730</v>
      </c>
      <c r="O2947" s="582" t="s">
        <v>7737</v>
      </c>
      <c r="P2947" s="585">
        <v>13794.58</v>
      </c>
    </row>
    <row r="2948" spans="1:16" x14ac:dyDescent="0.2">
      <c r="A2948" s="577" t="s">
        <v>7861</v>
      </c>
      <c r="B2948" s="578" t="s">
        <v>7729</v>
      </c>
      <c r="C2948" s="579" t="s">
        <v>111</v>
      </c>
      <c r="D2948" s="579" t="s">
        <v>696</v>
      </c>
      <c r="E2948" s="580">
        <v>8000</v>
      </c>
      <c r="F2948" s="581" t="s">
        <v>7924</v>
      </c>
      <c r="G2948" s="579" t="s">
        <v>7925</v>
      </c>
      <c r="H2948" s="579" t="s">
        <v>712</v>
      </c>
      <c r="I2948" s="579" t="s">
        <v>3425</v>
      </c>
      <c r="J2948" s="579" t="s">
        <v>696</v>
      </c>
      <c r="K2948" s="582"/>
      <c r="L2948" s="582"/>
      <c r="M2948" s="583"/>
      <c r="N2948" s="582" t="s">
        <v>5730</v>
      </c>
      <c r="O2948" s="582" t="s">
        <v>7737</v>
      </c>
      <c r="P2948" s="585">
        <v>29600</v>
      </c>
    </row>
    <row r="2949" spans="1:16" ht="22.5" x14ac:dyDescent="0.2">
      <c r="A2949" s="577" t="s">
        <v>7861</v>
      </c>
      <c r="B2949" s="578" t="s">
        <v>7729</v>
      </c>
      <c r="C2949" s="579" t="s">
        <v>111</v>
      </c>
      <c r="D2949" s="579" t="s">
        <v>696</v>
      </c>
      <c r="E2949" s="580">
        <v>7000</v>
      </c>
      <c r="F2949" s="581">
        <v>41581749</v>
      </c>
      <c r="G2949" s="579" t="s">
        <v>7846</v>
      </c>
      <c r="H2949" s="579" t="s">
        <v>5391</v>
      </c>
      <c r="I2949" s="579" t="s">
        <v>7745</v>
      </c>
      <c r="J2949" s="579" t="s">
        <v>696</v>
      </c>
      <c r="K2949" s="582" t="s">
        <v>6894</v>
      </c>
      <c r="L2949" s="582" t="s">
        <v>7738</v>
      </c>
      <c r="M2949" s="583">
        <v>41912.019999999997</v>
      </c>
      <c r="N2949" s="582"/>
      <c r="O2949" s="582"/>
      <c r="P2949" s="585"/>
    </row>
    <row r="2950" spans="1:16" ht="22.5" x14ac:dyDescent="0.2">
      <c r="A2950" s="577" t="s">
        <v>7861</v>
      </c>
      <c r="B2950" s="578" t="s">
        <v>7875</v>
      </c>
      <c r="C2950" s="579" t="s">
        <v>111</v>
      </c>
      <c r="D2950" s="579" t="s">
        <v>696</v>
      </c>
      <c r="E2950" s="580">
        <v>7000</v>
      </c>
      <c r="F2950" s="581">
        <v>41581749</v>
      </c>
      <c r="G2950" s="579" t="s">
        <v>7846</v>
      </c>
      <c r="H2950" s="579" t="s">
        <v>5391</v>
      </c>
      <c r="I2950" s="579" t="s">
        <v>7745</v>
      </c>
      <c r="J2950" s="579" t="s">
        <v>696</v>
      </c>
      <c r="K2950" s="582"/>
      <c r="L2950" s="582"/>
      <c r="M2950" s="583"/>
      <c r="N2950" s="582" t="s">
        <v>6894</v>
      </c>
      <c r="O2950" s="582" t="s">
        <v>7738</v>
      </c>
      <c r="P2950" s="585">
        <v>41978.13</v>
      </c>
    </row>
    <row r="2951" spans="1:16" x14ac:dyDescent="0.2">
      <c r="A2951" s="577" t="s">
        <v>7861</v>
      </c>
      <c r="B2951" s="578" t="s">
        <v>7729</v>
      </c>
      <c r="C2951" s="579" t="s">
        <v>111</v>
      </c>
      <c r="D2951" s="579" t="s">
        <v>696</v>
      </c>
      <c r="E2951" s="580">
        <v>11500</v>
      </c>
      <c r="F2951" s="581">
        <v>40513339</v>
      </c>
      <c r="G2951" s="579" t="s">
        <v>7926</v>
      </c>
      <c r="H2951" s="579" t="s">
        <v>712</v>
      </c>
      <c r="I2951" s="579" t="s">
        <v>3425</v>
      </c>
      <c r="J2951" s="579" t="s">
        <v>696</v>
      </c>
      <c r="K2951" s="582" t="s">
        <v>5730</v>
      </c>
      <c r="L2951" s="582" t="s">
        <v>7737</v>
      </c>
      <c r="M2951" s="583">
        <v>25667.37</v>
      </c>
      <c r="N2951" s="582"/>
      <c r="O2951" s="582"/>
      <c r="P2951" s="585"/>
    </row>
    <row r="2952" spans="1:16" x14ac:dyDescent="0.2">
      <c r="A2952" s="577" t="s">
        <v>7861</v>
      </c>
      <c r="B2952" s="578" t="s">
        <v>7729</v>
      </c>
      <c r="C2952" s="579" t="s">
        <v>111</v>
      </c>
      <c r="D2952" s="579" t="s">
        <v>696</v>
      </c>
      <c r="E2952" s="580">
        <v>12000</v>
      </c>
      <c r="F2952" s="581" t="s">
        <v>7927</v>
      </c>
      <c r="G2952" s="579" t="s">
        <v>7928</v>
      </c>
      <c r="H2952" s="579" t="s">
        <v>712</v>
      </c>
      <c r="I2952" s="579" t="s">
        <v>7786</v>
      </c>
      <c r="J2952" s="579" t="s">
        <v>696</v>
      </c>
      <c r="K2952" s="582" t="s">
        <v>6894</v>
      </c>
      <c r="L2952" s="582" t="s">
        <v>7742</v>
      </c>
      <c r="M2952" s="583">
        <v>43354.17</v>
      </c>
      <c r="N2952" s="582"/>
      <c r="O2952" s="582"/>
      <c r="P2952" s="585"/>
    </row>
    <row r="2953" spans="1:16" x14ac:dyDescent="0.2">
      <c r="A2953" s="577" t="s">
        <v>7861</v>
      </c>
      <c r="B2953" s="578" t="s">
        <v>7875</v>
      </c>
      <c r="C2953" s="579" t="s">
        <v>111</v>
      </c>
      <c r="D2953" s="579" t="s">
        <v>696</v>
      </c>
      <c r="E2953" s="580">
        <v>12000</v>
      </c>
      <c r="F2953" s="581" t="s">
        <v>7927</v>
      </c>
      <c r="G2953" s="579" t="s">
        <v>7928</v>
      </c>
      <c r="H2953" s="579" t="s">
        <v>712</v>
      </c>
      <c r="I2953" s="579" t="s">
        <v>7786</v>
      </c>
      <c r="J2953" s="579" t="s">
        <v>696</v>
      </c>
      <c r="K2953" s="582"/>
      <c r="L2953" s="582"/>
      <c r="M2953" s="583"/>
      <c r="N2953" s="582" t="s">
        <v>6894</v>
      </c>
      <c r="O2953" s="582" t="s">
        <v>7738</v>
      </c>
      <c r="P2953" s="585">
        <v>71909.17</v>
      </c>
    </row>
    <row r="2954" spans="1:16" x14ac:dyDescent="0.2">
      <c r="A2954" s="577" t="s">
        <v>7861</v>
      </c>
      <c r="B2954" s="578" t="s">
        <v>7729</v>
      </c>
      <c r="C2954" s="579" t="s">
        <v>111</v>
      </c>
      <c r="D2954" s="579" t="s">
        <v>696</v>
      </c>
      <c r="E2954" s="580">
        <v>7000</v>
      </c>
      <c r="F2954" s="581" t="s">
        <v>7929</v>
      </c>
      <c r="G2954" s="579" t="s">
        <v>7930</v>
      </c>
      <c r="H2954" s="579" t="s">
        <v>3262</v>
      </c>
      <c r="I2954" s="579" t="s">
        <v>3425</v>
      </c>
      <c r="J2954" s="579" t="s">
        <v>696</v>
      </c>
      <c r="K2954" s="582"/>
      <c r="L2954" s="582"/>
      <c r="M2954" s="583"/>
      <c r="N2954" s="582" t="s">
        <v>6894</v>
      </c>
      <c r="O2954" s="582" t="s">
        <v>7738</v>
      </c>
      <c r="P2954" s="585">
        <v>35466.67</v>
      </c>
    </row>
    <row r="2955" spans="1:16" ht="22.5" x14ac:dyDescent="0.2">
      <c r="A2955" s="577" t="s">
        <v>7861</v>
      </c>
      <c r="B2955" s="578" t="s">
        <v>7729</v>
      </c>
      <c r="C2955" s="579" t="s">
        <v>111</v>
      </c>
      <c r="D2955" s="579" t="s">
        <v>696</v>
      </c>
      <c r="E2955" s="580">
        <v>6200</v>
      </c>
      <c r="F2955" s="581">
        <v>20738358</v>
      </c>
      <c r="G2955" s="579" t="s">
        <v>7847</v>
      </c>
      <c r="H2955" s="579" t="s">
        <v>3538</v>
      </c>
      <c r="I2955" s="579" t="s">
        <v>7745</v>
      </c>
      <c r="J2955" s="579" t="s">
        <v>696</v>
      </c>
      <c r="K2955" s="582" t="s">
        <v>6894</v>
      </c>
      <c r="L2955" s="582" t="s">
        <v>7738</v>
      </c>
      <c r="M2955" s="583">
        <v>37200</v>
      </c>
      <c r="N2955" s="582" t="s">
        <v>6894</v>
      </c>
      <c r="O2955" s="582" t="s">
        <v>7738</v>
      </c>
      <c r="P2955" s="585">
        <v>37200</v>
      </c>
    </row>
    <row r="2956" spans="1:16" ht="22.5" x14ac:dyDescent="0.2">
      <c r="A2956" s="577" t="s">
        <v>7861</v>
      </c>
      <c r="B2956" s="578" t="s">
        <v>7729</v>
      </c>
      <c r="C2956" s="579" t="s">
        <v>111</v>
      </c>
      <c r="D2956" s="579" t="s">
        <v>696</v>
      </c>
      <c r="E2956" s="580">
        <v>7000</v>
      </c>
      <c r="F2956" s="581" t="s">
        <v>7931</v>
      </c>
      <c r="G2956" s="579" t="s">
        <v>7932</v>
      </c>
      <c r="H2956" s="579" t="s">
        <v>3538</v>
      </c>
      <c r="I2956" s="579" t="s">
        <v>3425</v>
      </c>
      <c r="J2956" s="579" t="s">
        <v>696</v>
      </c>
      <c r="K2956" s="582"/>
      <c r="L2956" s="582"/>
      <c r="M2956" s="583"/>
      <c r="N2956" s="582" t="s">
        <v>6894</v>
      </c>
      <c r="O2956" s="582" t="s">
        <v>7738</v>
      </c>
      <c r="P2956" s="585">
        <v>35700</v>
      </c>
    </row>
    <row r="2957" spans="1:16" ht="22.5" x14ac:dyDescent="0.2">
      <c r="A2957" s="577" t="s">
        <v>7861</v>
      </c>
      <c r="B2957" s="578" t="s">
        <v>7729</v>
      </c>
      <c r="C2957" s="579" t="s">
        <v>111</v>
      </c>
      <c r="D2957" s="579" t="s">
        <v>696</v>
      </c>
      <c r="E2957" s="580">
        <v>7500</v>
      </c>
      <c r="F2957" s="581">
        <v>10094808</v>
      </c>
      <c r="G2957" s="579" t="s">
        <v>7848</v>
      </c>
      <c r="H2957" s="579" t="s">
        <v>5391</v>
      </c>
      <c r="I2957" s="579" t="s">
        <v>7734</v>
      </c>
      <c r="J2957" s="579" t="s">
        <v>696</v>
      </c>
      <c r="K2957" s="582" t="s">
        <v>6894</v>
      </c>
      <c r="L2957" s="582" t="s">
        <v>7738</v>
      </c>
      <c r="M2957" s="583">
        <v>44723.43</v>
      </c>
      <c r="N2957" s="582" t="s">
        <v>6894</v>
      </c>
      <c r="O2957" s="582" t="s">
        <v>7738</v>
      </c>
      <c r="P2957" s="585">
        <v>44942.19</v>
      </c>
    </row>
    <row r="2958" spans="1:16" ht="22.5" x14ac:dyDescent="0.2">
      <c r="A2958" s="577" t="s">
        <v>7861</v>
      </c>
      <c r="B2958" s="578" t="s">
        <v>7729</v>
      </c>
      <c r="C2958" s="579" t="s">
        <v>111</v>
      </c>
      <c r="D2958" s="579" t="s">
        <v>696</v>
      </c>
      <c r="E2958" s="580">
        <v>3500</v>
      </c>
      <c r="F2958" s="581">
        <v>46095119</v>
      </c>
      <c r="G2958" s="579" t="s">
        <v>7849</v>
      </c>
      <c r="H2958" s="579" t="s">
        <v>7328</v>
      </c>
      <c r="I2958" s="579" t="s">
        <v>3191</v>
      </c>
      <c r="J2958" s="579" t="s">
        <v>696</v>
      </c>
      <c r="K2958" s="582" t="s">
        <v>6894</v>
      </c>
      <c r="L2958" s="582" t="s">
        <v>7748</v>
      </c>
      <c r="M2958" s="583">
        <v>14183.93</v>
      </c>
      <c r="N2958" s="582"/>
      <c r="O2958" s="582"/>
      <c r="P2958" s="585"/>
    </row>
    <row r="2959" spans="1:16" x14ac:dyDescent="0.2">
      <c r="A2959" s="577" t="s">
        <v>7861</v>
      </c>
      <c r="B2959" s="578" t="s">
        <v>7729</v>
      </c>
      <c r="C2959" s="579" t="s">
        <v>111</v>
      </c>
      <c r="D2959" s="579" t="s">
        <v>718</v>
      </c>
      <c r="E2959" s="580">
        <v>3000</v>
      </c>
      <c r="F2959" s="581">
        <v>41282675</v>
      </c>
      <c r="G2959" s="579" t="s">
        <v>7850</v>
      </c>
      <c r="H2959" s="579" t="s">
        <v>742</v>
      </c>
      <c r="I2959" s="579" t="s">
        <v>718</v>
      </c>
      <c r="J2959" s="579" t="s">
        <v>718</v>
      </c>
      <c r="K2959" s="582" t="s">
        <v>6894</v>
      </c>
      <c r="L2959" s="582" t="s">
        <v>7748</v>
      </c>
      <c r="M2959" s="583">
        <v>17899.37</v>
      </c>
      <c r="N2959" s="582"/>
      <c r="O2959" s="582"/>
      <c r="P2959" s="585"/>
    </row>
    <row r="2960" spans="1:16" x14ac:dyDescent="0.2">
      <c r="A2960" s="577" t="s">
        <v>7861</v>
      </c>
      <c r="B2960" s="578" t="s">
        <v>7729</v>
      </c>
      <c r="C2960" s="579" t="s">
        <v>111</v>
      </c>
      <c r="D2960" s="579" t="s">
        <v>718</v>
      </c>
      <c r="E2960" s="580">
        <v>4500</v>
      </c>
      <c r="F2960" s="581">
        <v>41282675</v>
      </c>
      <c r="G2960" s="579" t="s">
        <v>7850</v>
      </c>
      <c r="H2960" s="579" t="s">
        <v>742</v>
      </c>
      <c r="I2960" s="579" t="s">
        <v>718</v>
      </c>
      <c r="J2960" s="579" t="s">
        <v>718</v>
      </c>
      <c r="K2960" s="582" t="s">
        <v>5730</v>
      </c>
      <c r="L2960" s="582" t="s">
        <v>5730</v>
      </c>
      <c r="M2960" s="583">
        <v>1950</v>
      </c>
      <c r="N2960" s="582" t="s">
        <v>6894</v>
      </c>
      <c r="O2960" s="582" t="s">
        <v>7738</v>
      </c>
      <c r="P2960" s="585">
        <v>26969.69</v>
      </c>
    </row>
    <row r="2961" spans="1:16" x14ac:dyDescent="0.2">
      <c r="A2961" s="577" t="s">
        <v>7861</v>
      </c>
      <c r="B2961" s="578" t="s">
        <v>7729</v>
      </c>
      <c r="C2961" s="579" t="s">
        <v>111</v>
      </c>
      <c r="D2961" s="579" t="s">
        <v>696</v>
      </c>
      <c r="E2961" s="580">
        <v>7000</v>
      </c>
      <c r="F2961" s="581" t="s">
        <v>7933</v>
      </c>
      <c r="G2961" s="579" t="s">
        <v>7934</v>
      </c>
      <c r="H2961" s="579" t="s">
        <v>3262</v>
      </c>
      <c r="I2961" s="579" t="s">
        <v>3425</v>
      </c>
      <c r="J2961" s="579" t="s">
        <v>696</v>
      </c>
      <c r="K2961" s="582"/>
      <c r="L2961" s="582"/>
      <c r="M2961" s="583"/>
      <c r="N2961" s="582" t="s">
        <v>6894</v>
      </c>
      <c r="O2961" s="582" t="s">
        <v>7738</v>
      </c>
      <c r="P2961" s="585">
        <v>35466.67</v>
      </c>
    </row>
    <row r="2962" spans="1:16" x14ac:dyDescent="0.2">
      <c r="A2962" s="577" t="s">
        <v>7861</v>
      </c>
      <c r="B2962" s="578" t="s">
        <v>7729</v>
      </c>
      <c r="C2962" s="579" t="s">
        <v>111</v>
      </c>
      <c r="D2962" s="579" t="s">
        <v>696</v>
      </c>
      <c r="E2962" s="580">
        <v>7000</v>
      </c>
      <c r="F2962" s="581">
        <v>46730198</v>
      </c>
      <c r="G2962" s="579" t="s">
        <v>7935</v>
      </c>
      <c r="H2962" s="579" t="s">
        <v>3262</v>
      </c>
      <c r="I2962" s="579" t="s">
        <v>7745</v>
      </c>
      <c r="J2962" s="579" t="s">
        <v>696</v>
      </c>
      <c r="K2962" s="582" t="s">
        <v>5730</v>
      </c>
      <c r="L2962" s="582" t="s">
        <v>6894</v>
      </c>
      <c r="M2962" s="583">
        <v>11193.68</v>
      </c>
      <c r="N2962" s="582"/>
      <c r="O2962" s="582"/>
      <c r="P2962" s="585"/>
    </row>
    <row r="2963" spans="1:16" x14ac:dyDescent="0.2">
      <c r="A2963" s="577" t="s">
        <v>7861</v>
      </c>
      <c r="B2963" s="578" t="s">
        <v>7875</v>
      </c>
      <c r="C2963" s="579" t="s">
        <v>111</v>
      </c>
      <c r="D2963" s="579" t="s">
        <v>696</v>
      </c>
      <c r="E2963" s="580">
        <v>7000</v>
      </c>
      <c r="F2963" s="581">
        <v>46730198</v>
      </c>
      <c r="G2963" s="579" t="s">
        <v>7935</v>
      </c>
      <c r="H2963" s="579" t="s">
        <v>3262</v>
      </c>
      <c r="I2963" s="579" t="s">
        <v>7745</v>
      </c>
      <c r="J2963" s="579" t="s">
        <v>696</v>
      </c>
      <c r="K2963" s="582"/>
      <c r="L2963" s="582"/>
      <c r="M2963" s="583"/>
      <c r="N2963" s="582" t="s">
        <v>6894</v>
      </c>
      <c r="O2963" s="582" t="s">
        <v>7738</v>
      </c>
      <c r="P2963" s="585">
        <v>41966.46</v>
      </c>
    </row>
    <row r="2964" spans="1:16" x14ac:dyDescent="0.2">
      <c r="A2964" s="577" t="s">
        <v>7861</v>
      </c>
      <c r="B2964" s="578" t="s">
        <v>7729</v>
      </c>
      <c r="C2964" s="579" t="s">
        <v>111</v>
      </c>
      <c r="D2964" s="579" t="s">
        <v>696</v>
      </c>
      <c r="E2964" s="580">
        <v>7000</v>
      </c>
      <c r="F2964" s="581">
        <v>44082337</v>
      </c>
      <c r="G2964" s="579" t="s">
        <v>7936</v>
      </c>
      <c r="H2964" s="579" t="s">
        <v>3262</v>
      </c>
      <c r="I2964" s="579" t="s">
        <v>3425</v>
      </c>
      <c r="J2964" s="579" t="s">
        <v>696</v>
      </c>
      <c r="K2964" s="582"/>
      <c r="L2964" s="582"/>
      <c r="M2964" s="583"/>
      <c r="N2964" s="582" t="s">
        <v>6894</v>
      </c>
      <c r="O2964" s="582" t="s">
        <v>7738</v>
      </c>
      <c r="P2964" s="585">
        <v>35699.03</v>
      </c>
    </row>
    <row r="2965" spans="1:16" x14ac:dyDescent="0.2">
      <c r="A2965" s="577" t="s">
        <v>7861</v>
      </c>
      <c r="B2965" s="578" t="s">
        <v>7729</v>
      </c>
      <c r="C2965" s="579" t="s">
        <v>111</v>
      </c>
      <c r="D2965" s="579" t="s">
        <v>696</v>
      </c>
      <c r="E2965" s="580">
        <v>12000</v>
      </c>
      <c r="F2965" s="581">
        <v>21547271</v>
      </c>
      <c r="G2965" s="579" t="s">
        <v>7937</v>
      </c>
      <c r="H2965" s="579" t="s">
        <v>712</v>
      </c>
      <c r="I2965" s="579" t="s">
        <v>7786</v>
      </c>
      <c r="J2965" s="579" t="s">
        <v>696</v>
      </c>
      <c r="K2965" s="582"/>
      <c r="L2965" s="582"/>
      <c r="M2965" s="583"/>
      <c r="N2965" s="582" t="s">
        <v>5730</v>
      </c>
      <c r="O2965" s="582" t="s">
        <v>5730</v>
      </c>
      <c r="P2965" s="585">
        <v>7200</v>
      </c>
    </row>
    <row r="2966" spans="1:16" x14ac:dyDescent="0.2">
      <c r="A2966" s="577" t="s">
        <v>7861</v>
      </c>
      <c r="B2966" s="578" t="s">
        <v>7875</v>
      </c>
      <c r="C2966" s="579" t="s">
        <v>111</v>
      </c>
      <c r="D2966" s="579" t="s">
        <v>696</v>
      </c>
      <c r="E2966" s="580">
        <v>12000</v>
      </c>
      <c r="F2966" s="581">
        <v>21547271</v>
      </c>
      <c r="G2966" s="579" t="s">
        <v>7937</v>
      </c>
      <c r="H2966" s="579" t="s">
        <v>712</v>
      </c>
      <c r="I2966" s="579" t="s">
        <v>7786</v>
      </c>
      <c r="J2966" s="579" t="s">
        <v>696</v>
      </c>
      <c r="K2966" s="582"/>
      <c r="L2966" s="582"/>
      <c r="M2966" s="583"/>
      <c r="N2966" s="582" t="s">
        <v>6894</v>
      </c>
      <c r="O2966" s="582" t="s">
        <v>7748</v>
      </c>
      <c r="P2966" s="585">
        <v>59988.33</v>
      </c>
    </row>
    <row r="2967" spans="1:16" x14ac:dyDescent="0.2">
      <c r="A2967" s="577" t="s">
        <v>7861</v>
      </c>
      <c r="B2967" s="578" t="s">
        <v>7729</v>
      </c>
      <c r="C2967" s="579" t="s">
        <v>111</v>
      </c>
      <c r="D2967" s="579" t="s">
        <v>696</v>
      </c>
      <c r="E2967" s="580">
        <v>8000</v>
      </c>
      <c r="F2967" s="581" t="s">
        <v>7938</v>
      </c>
      <c r="G2967" s="579" t="s">
        <v>7939</v>
      </c>
      <c r="H2967" s="579" t="s">
        <v>2622</v>
      </c>
      <c r="I2967" s="579" t="s">
        <v>3425</v>
      </c>
      <c r="J2967" s="579" t="s">
        <v>696</v>
      </c>
      <c r="K2967" s="582"/>
      <c r="L2967" s="582"/>
      <c r="M2967" s="583"/>
      <c r="N2967" s="582" t="s">
        <v>6894</v>
      </c>
      <c r="O2967" s="582" t="s">
        <v>7738</v>
      </c>
      <c r="P2967" s="585">
        <v>40800</v>
      </c>
    </row>
    <row r="2968" spans="1:16" ht="22.5" x14ac:dyDescent="0.2">
      <c r="A2968" s="577" t="s">
        <v>7861</v>
      </c>
      <c r="B2968" s="578" t="s">
        <v>7729</v>
      </c>
      <c r="C2968" s="579" t="s">
        <v>111</v>
      </c>
      <c r="D2968" s="579" t="s">
        <v>696</v>
      </c>
      <c r="E2968" s="580">
        <v>5000</v>
      </c>
      <c r="F2968" s="581">
        <v>40713106</v>
      </c>
      <c r="G2968" s="579" t="s">
        <v>7853</v>
      </c>
      <c r="H2968" s="579" t="s">
        <v>4037</v>
      </c>
      <c r="I2968" s="579" t="s">
        <v>7790</v>
      </c>
      <c r="J2968" s="579" t="s">
        <v>696</v>
      </c>
      <c r="K2968" s="582" t="s">
        <v>6894</v>
      </c>
      <c r="L2968" s="582" t="s">
        <v>7738</v>
      </c>
      <c r="M2968" s="583">
        <v>29990.619999999995</v>
      </c>
      <c r="N2968" s="582" t="s">
        <v>6894</v>
      </c>
      <c r="O2968" s="582" t="s">
        <v>7738</v>
      </c>
      <c r="P2968" s="585">
        <v>29997.22</v>
      </c>
    </row>
    <row r="2969" spans="1:16" ht="22.5" x14ac:dyDescent="0.2">
      <c r="A2969" s="577" t="s">
        <v>7861</v>
      </c>
      <c r="B2969" s="578" t="s">
        <v>7729</v>
      </c>
      <c r="C2969" s="579" t="s">
        <v>111</v>
      </c>
      <c r="D2969" s="579" t="s">
        <v>718</v>
      </c>
      <c r="E2969" s="580">
        <v>6000</v>
      </c>
      <c r="F2969" s="588" t="s">
        <v>7855</v>
      </c>
      <c r="G2969" s="579" t="s">
        <v>7856</v>
      </c>
      <c r="H2969" s="579" t="s">
        <v>825</v>
      </c>
      <c r="I2969" s="579" t="s">
        <v>718</v>
      </c>
      <c r="J2969" s="579" t="s">
        <v>718</v>
      </c>
      <c r="K2969" s="582" t="s">
        <v>6894</v>
      </c>
      <c r="L2969" s="582" t="s">
        <v>7738</v>
      </c>
      <c r="M2969" s="583">
        <v>35891.67</v>
      </c>
      <c r="N2969" s="582" t="s">
        <v>6894</v>
      </c>
      <c r="O2969" s="582" t="s">
        <v>7738</v>
      </c>
      <c r="P2969" s="585">
        <v>35961.25</v>
      </c>
    </row>
    <row r="2970" spans="1:16" ht="22.5" x14ac:dyDescent="0.2">
      <c r="A2970" s="577" t="s">
        <v>7861</v>
      </c>
      <c r="B2970" s="578" t="s">
        <v>7729</v>
      </c>
      <c r="C2970" s="579" t="s">
        <v>111</v>
      </c>
      <c r="D2970" s="579" t="s">
        <v>696</v>
      </c>
      <c r="E2970" s="580">
        <v>4500</v>
      </c>
      <c r="F2970" s="588" t="s">
        <v>7940</v>
      </c>
      <c r="G2970" s="579" t="s">
        <v>7941</v>
      </c>
      <c r="H2970" s="579" t="s">
        <v>7328</v>
      </c>
      <c r="I2970" s="579" t="s">
        <v>3191</v>
      </c>
      <c r="J2970" s="579" t="s">
        <v>696</v>
      </c>
      <c r="K2970" s="582" t="s">
        <v>5730</v>
      </c>
      <c r="L2970" s="582" t="s">
        <v>5730</v>
      </c>
      <c r="M2970" s="583">
        <v>4350</v>
      </c>
      <c r="N2970" s="582" t="s">
        <v>6894</v>
      </c>
      <c r="O2970" s="582" t="s">
        <v>7738</v>
      </c>
      <c r="P2970" s="585">
        <v>26983.119999999999</v>
      </c>
    </row>
    <row r="2971" spans="1:16" ht="22.5" x14ac:dyDescent="0.2">
      <c r="A2971" s="577" t="s">
        <v>7861</v>
      </c>
      <c r="B2971" s="578" t="s">
        <v>7729</v>
      </c>
      <c r="C2971" s="579" t="s">
        <v>111</v>
      </c>
      <c r="D2971" s="579" t="s">
        <v>696</v>
      </c>
      <c r="E2971" s="580">
        <v>7000</v>
      </c>
      <c r="F2971" s="588" t="s">
        <v>7942</v>
      </c>
      <c r="G2971" s="579" t="s">
        <v>7943</v>
      </c>
      <c r="H2971" s="579" t="s">
        <v>3538</v>
      </c>
      <c r="I2971" s="579" t="s">
        <v>3425</v>
      </c>
      <c r="J2971" s="579" t="s">
        <v>696</v>
      </c>
      <c r="K2971" s="582"/>
      <c r="L2971" s="582"/>
      <c r="M2971" s="583"/>
      <c r="N2971" s="582" t="s">
        <v>6894</v>
      </c>
      <c r="O2971" s="582" t="s">
        <v>7738</v>
      </c>
      <c r="P2971" s="585">
        <v>35700</v>
      </c>
    </row>
    <row r="2972" spans="1:16" x14ac:dyDescent="0.2">
      <c r="A2972" s="577" t="s">
        <v>7861</v>
      </c>
      <c r="B2972" s="578" t="s">
        <v>7729</v>
      </c>
      <c r="C2972" s="579" t="s">
        <v>111</v>
      </c>
      <c r="D2972" s="579" t="s">
        <v>696</v>
      </c>
      <c r="E2972" s="580">
        <v>9000</v>
      </c>
      <c r="F2972" s="588" t="s">
        <v>7944</v>
      </c>
      <c r="G2972" s="579" t="s">
        <v>7945</v>
      </c>
      <c r="H2972" s="579" t="s">
        <v>3262</v>
      </c>
      <c r="I2972" s="579" t="s">
        <v>3425</v>
      </c>
      <c r="J2972" s="579" t="s">
        <v>696</v>
      </c>
      <c r="K2972" s="582" t="s">
        <v>6894</v>
      </c>
      <c r="L2972" s="582" t="s">
        <v>7742</v>
      </c>
      <c r="M2972" s="583">
        <v>32685.620000000003</v>
      </c>
      <c r="N2972" s="582"/>
      <c r="O2972" s="582"/>
      <c r="P2972" s="585"/>
    </row>
    <row r="2973" spans="1:16" x14ac:dyDescent="0.2">
      <c r="A2973" s="577" t="s">
        <v>7861</v>
      </c>
      <c r="B2973" s="578" t="s">
        <v>7875</v>
      </c>
      <c r="C2973" s="579" t="s">
        <v>111</v>
      </c>
      <c r="D2973" s="579" t="s">
        <v>696</v>
      </c>
      <c r="E2973" s="580">
        <v>9000</v>
      </c>
      <c r="F2973" s="588" t="s">
        <v>7944</v>
      </c>
      <c r="G2973" s="579" t="s">
        <v>7945</v>
      </c>
      <c r="H2973" s="579" t="s">
        <v>3262</v>
      </c>
      <c r="I2973" s="579" t="s">
        <v>3425</v>
      </c>
      <c r="J2973" s="579" t="s">
        <v>696</v>
      </c>
      <c r="K2973" s="582"/>
      <c r="L2973" s="582"/>
      <c r="M2973" s="583"/>
      <c r="N2973" s="582" t="s">
        <v>6894</v>
      </c>
      <c r="O2973" s="582" t="s">
        <v>7738</v>
      </c>
      <c r="P2973" s="585">
        <v>53983.11</v>
      </c>
    </row>
    <row r="2974" spans="1:16" x14ac:dyDescent="0.2">
      <c r="A2974" s="577" t="s">
        <v>7861</v>
      </c>
      <c r="B2974" s="578" t="s">
        <v>7729</v>
      </c>
      <c r="C2974" s="579" t="s">
        <v>111</v>
      </c>
      <c r="D2974" s="579" t="s">
        <v>696</v>
      </c>
      <c r="E2974" s="580">
        <v>8500</v>
      </c>
      <c r="F2974" s="588" t="s">
        <v>7946</v>
      </c>
      <c r="G2974" s="579" t="s">
        <v>7947</v>
      </c>
      <c r="H2974" s="579" t="s">
        <v>3262</v>
      </c>
      <c r="I2974" s="579" t="s">
        <v>3425</v>
      </c>
      <c r="J2974" s="579" t="s">
        <v>696</v>
      </c>
      <c r="K2974" s="582"/>
      <c r="L2974" s="582"/>
      <c r="M2974" s="583"/>
      <c r="N2974" s="582" t="s">
        <v>6894</v>
      </c>
      <c r="O2974" s="582" t="s">
        <v>7738</v>
      </c>
      <c r="P2974" s="585">
        <v>43350</v>
      </c>
    </row>
    <row r="2975" spans="1:16" ht="22.5" x14ac:dyDescent="0.2">
      <c r="A2975" s="577" t="s">
        <v>7861</v>
      </c>
      <c r="B2975" s="578" t="s">
        <v>7729</v>
      </c>
      <c r="C2975" s="579" t="s">
        <v>111</v>
      </c>
      <c r="D2975" s="579" t="s">
        <v>696</v>
      </c>
      <c r="E2975" s="580">
        <v>5500</v>
      </c>
      <c r="F2975" s="581">
        <v>46814739</v>
      </c>
      <c r="G2975" s="579" t="s">
        <v>7859</v>
      </c>
      <c r="H2975" s="579" t="s">
        <v>5391</v>
      </c>
      <c r="I2975" s="579" t="s">
        <v>3191</v>
      </c>
      <c r="J2975" s="579" t="s">
        <v>696</v>
      </c>
      <c r="K2975" s="582" t="s">
        <v>6894</v>
      </c>
      <c r="L2975" s="582" t="s">
        <v>7738</v>
      </c>
      <c r="M2975" s="583">
        <v>32417.15</v>
      </c>
      <c r="N2975" s="582" t="s">
        <v>5730</v>
      </c>
      <c r="O2975" s="582" t="s">
        <v>7737</v>
      </c>
      <c r="P2975" s="585">
        <v>12501.81</v>
      </c>
    </row>
    <row r="2976" spans="1:16" ht="22.5" x14ac:dyDescent="0.2">
      <c r="A2976" s="577" t="s">
        <v>7861</v>
      </c>
      <c r="B2976" s="578" t="s">
        <v>7729</v>
      </c>
      <c r="C2976" s="579" t="s">
        <v>111</v>
      </c>
      <c r="D2976" s="579" t="s">
        <v>696</v>
      </c>
      <c r="E2976" s="580">
        <v>6000</v>
      </c>
      <c r="F2976" s="581">
        <v>46814739</v>
      </c>
      <c r="G2976" s="579" t="s">
        <v>7859</v>
      </c>
      <c r="H2976" s="579" t="s">
        <v>5391</v>
      </c>
      <c r="I2976" s="579" t="s">
        <v>3191</v>
      </c>
      <c r="J2976" s="579" t="s">
        <v>696</v>
      </c>
      <c r="K2976" s="582"/>
      <c r="L2976" s="582"/>
      <c r="M2976" s="583"/>
      <c r="N2976" s="582" t="s">
        <v>5730</v>
      </c>
      <c r="O2976" s="582" t="s">
        <v>7737</v>
      </c>
      <c r="P2976" s="585">
        <v>22200</v>
      </c>
    </row>
    <row r="2977" spans="1:16" ht="22.5" x14ac:dyDescent="0.2">
      <c r="A2977" s="577" t="s">
        <v>7861</v>
      </c>
      <c r="B2977" s="578" t="s">
        <v>7729</v>
      </c>
      <c r="C2977" s="579" t="s">
        <v>111</v>
      </c>
      <c r="D2977" s="579" t="s">
        <v>696</v>
      </c>
      <c r="E2977" s="580">
        <v>4000</v>
      </c>
      <c r="F2977" s="581">
        <v>46083919</v>
      </c>
      <c r="G2977" s="579" t="s">
        <v>7860</v>
      </c>
      <c r="H2977" s="579" t="s">
        <v>7328</v>
      </c>
      <c r="I2977" s="579" t="s">
        <v>3191</v>
      </c>
      <c r="J2977" s="579" t="s">
        <v>696</v>
      </c>
      <c r="K2977" s="582" t="s">
        <v>5730</v>
      </c>
      <c r="L2977" s="582" t="s">
        <v>7737</v>
      </c>
      <c r="M2977" s="583">
        <v>7614.72</v>
      </c>
      <c r="N2977" s="582"/>
      <c r="O2977" s="582"/>
      <c r="P2977" s="585"/>
    </row>
    <row r="2978" spans="1:16" x14ac:dyDescent="0.2">
      <c r="A2978" s="577" t="s">
        <v>7861</v>
      </c>
      <c r="B2978" s="578" t="s">
        <v>7729</v>
      </c>
      <c r="C2978" s="579" t="s">
        <v>111</v>
      </c>
      <c r="D2978" s="579" t="s">
        <v>696</v>
      </c>
      <c r="E2978" s="580">
        <v>4500</v>
      </c>
      <c r="F2978" s="581" t="s">
        <v>7948</v>
      </c>
      <c r="G2978" s="579" t="s">
        <v>7949</v>
      </c>
      <c r="H2978" s="579" t="s">
        <v>3140</v>
      </c>
      <c r="I2978" s="579" t="s">
        <v>3191</v>
      </c>
      <c r="J2978" s="579" t="s">
        <v>696</v>
      </c>
      <c r="K2978" s="582"/>
      <c r="L2978" s="582"/>
      <c r="M2978" s="583"/>
      <c r="N2978" s="582" t="s">
        <v>6894</v>
      </c>
      <c r="O2978" s="582" t="s">
        <v>7738</v>
      </c>
      <c r="P2978" s="585">
        <v>22800</v>
      </c>
    </row>
    <row r="2979" spans="1:16" x14ac:dyDescent="0.2">
      <c r="A2979" s="577" t="s">
        <v>7861</v>
      </c>
      <c r="B2979" s="578" t="s">
        <v>7729</v>
      </c>
      <c r="C2979" s="579" t="s">
        <v>111</v>
      </c>
      <c r="D2979" s="579" t="s">
        <v>766</v>
      </c>
      <c r="E2979" s="580">
        <v>15600</v>
      </c>
      <c r="F2979" s="581">
        <v>32735128</v>
      </c>
      <c r="G2979" s="579" t="s">
        <v>7950</v>
      </c>
      <c r="H2979" s="579" t="s">
        <v>712</v>
      </c>
      <c r="I2979" s="579" t="s">
        <v>3425</v>
      </c>
      <c r="J2979" s="579" t="s">
        <v>766</v>
      </c>
      <c r="K2979" s="582" t="s">
        <v>5730</v>
      </c>
      <c r="L2979" s="582" t="s">
        <v>7738</v>
      </c>
      <c r="M2979" s="583">
        <v>89440</v>
      </c>
      <c r="N2979" s="582"/>
      <c r="O2979" s="582"/>
      <c r="P2979" s="585"/>
    </row>
    <row r="2980" spans="1:16" ht="12.75" thickBot="1" x14ac:dyDescent="0.25">
      <c r="A2980" s="589" t="s">
        <v>7861</v>
      </c>
      <c r="B2980" s="590" t="s">
        <v>7875</v>
      </c>
      <c r="C2980" s="591" t="s">
        <v>111</v>
      </c>
      <c r="D2980" s="591" t="s">
        <v>766</v>
      </c>
      <c r="E2980" s="592">
        <v>15600</v>
      </c>
      <c r="F2980" s="593">
        <v>32735128</v>
      </c>
      <c r="G2980" s="591" t="s">
        <v>7950</v>
      </c>
      <c r="H2980" s="591" t="s">
        <v>712</v>
      </c>
      <c r="I2980" s="591" t="s">
        <v>3425</v>
      </c>
      <c r="J2980" s="591" t="s">
        <v>766</v>
      </c>
      <c r="K2980" s="594"/>
      <c r="L2980" s="594"/>
      <c r="M2980" s="595"/>
      <c r="N2980" s="594" t="s">
        <v>6894</v>
      </c>
      <c r="O2980" s="594" t="s">
        <v>7738</v>
      </c>
      <c r="P2980" s="596">
        <v>92040</v>
      </c>
    </row>
    <row r="2981" spans="1:16" ht="16.5" customHeight="1" x14ac:dyDescent="0.2">
      <c r="A2981" s="1122" t="s">
        <v>7951</v>
      </c>
      <c r="B2981" s="1123"/>
      <c r="C2981" s="1123"/>
      <c r="D2981" s="1123"/>
      <c r="E2981" s="1123"/>
      <c r="F2981" s="1123"/>
      <c r="G2981" s="1123"/>
      <c r="H2981" s="1123"/>
      <c r="I2981" s="1123"/>
      <c r="J2981" s="1124"/>
      <c r="K2981" s="564"/>
      <c r="L2981" s="564"/>
      <c r="M2981" s="565">
        <f>SUM(M2740:M2980)</f>
        <v>5547696.6900000004</v>
      </c>
      <c r="N2981" s="565"/>
      <c r="O2981" s="565"/>
      <c r="P2981" s="565">
        <f>SUM(P2740:P2980)</f>
        <v>4259640.0400000019</v>
      </c>
    </row>
    <row r="2982" spans="1:16" ht="16.5" customHeight="1" x14ac:dyDescent="0.2">
      <c r="A2982" s="1111" t="s">
        <v>7952</v>
      </c>
      <c r="B2982" s="1112"/>
      <c r="C2982" s="1112"/>
      <c r="D2982" s="1112"/>
      <c r="E2982" s="1112"/>
      <c r="F2982" s="1112"/>
      <c r="G2982" s="1112"/>
      <c r="H2982" s="1112"/>
      <c r="I2982" s="1112"/>
      <c r="J2982" s="1113"/>
      <c r="K2982" s="597"/>
      <c r="L2982" s="597"/>
      <c r="M2982" s="598">
        <f>+M2981+M2737+M2041+M1877+M1227</f>
        <v>176383975.14666668</v>
      </c>
      <c r="N2982" s="598"/>
      <c r="O2982" s="598"/>
      <c r="P2982" s="598">
        <f>+P2981+P2737+P2041+P1877+P1227</f>
        <v>79400189.346666679</v>
      </c>
    </row>
    <row r="2984" spans="1:16" ht="18" customHeight="1" x14ac:dyDescent="0.2">
      <c r="A2984" s="486" t="s">
        <v>7953</v>
      </c>
      <c r="B2984" s="487"/>
      <c r="C2984" s="487"/>
      <c r="D2984" s="487"/>
      <c r="E2984" s="488"/>
      <c r="F2984" s="487"/>
      <c r="G2984" s="487"/>
      <c r="H2984" s="487"/>
      <c r="I2984" s="487"/>
      <c r="J2984" s="487"/>
      <c r="K2984" s="599"/>
      <c r="L2984" s="599"/>
      <c r="M2984" s="600"/>
      <c r="N2984" s="599"/>
      <c r="O2984" s="599"/>
      <c r="P2984" s="600"/>
    </row>
    <row r="2985" spans="1:16" ht="18" customHeight="1" thickBot="1" x14ac:dyDescent="0.25">
      <c r="A2985" s="432" t="s">
        <v>7954</v>
      </c>
      <c r="B2985" s="435"/>
      <c r="C2985" s="435"/>
      <c r="D2985" s="435"/>
      <c r="E2985" s="434"/>
      <c r="F2985" s="435"/>
      <c r="G2985" s="435"/>
      <c r="H2985" s="435"/>
      <c r="I2985" s="435"/>
      <c r="J2985" s="435"/>
      <c r="K2985" s="534"/>
      <c r="L2985" s="534"/>
      <c r="M2985" s="535"/>
      <c r="N2985" s="534"/>
      <c r="O2985" s="534"/>
      <c r="P2985" s="535"/>
    </row>
    <row r="2986" spans="1:16" ht="33.75" x14ac:dyDescent="0.2">
      <c r="A2986" s="512" t="s">
        <v>7955</v>
      </c>
      <c r="B2986" s="601" t="s">
        <v>7875</v>
      </c>
      <c r="C2986" s="513" t="s">
        <v>111</v>
      </c>
      <c r="D2986" s="489" t="s">
        <v>7956</v>
      </c>
      <c r="E2986" s="490">
        <v>2320</v>
      </c>
      <c r="F2986" s="637" t="s">
        <v>7957</v>
      </c>
      <c r="G2986" s="491" t="s">
        <v>7958</v>
      </c>
      <c r="H2986" s="489" t="s">
        <v>6192</v>
      </c>
      <c r="I2986" s="489" t="s">
        <v>6192</v>
      </c>
      <c r="J2986" s="489" t="s">
        <v>6192</v>
      </c>
      <c r="K2986" s="492">
        <v>85</v>
      </c>
      <c r="L2986" s="602" t="s">
        <v>7959</v>
      </c>
      <c r="M2986" s="603">
        <v>27840</v>
      </c>
      <c r="N2986" s="493" t="s">
        <v>7960</v>
      </c>
      <c r="O2986" s="601" t="s">
        <v>7961</v>
      </c>
      <c r="P2986" s="604">
        <v>13920</v>
      </c>
    </row>
    <row r="2987" spans="1:16" ht="33.75" x14ac:dyDescent="0.2">
      <c r="A2987" s="518" t="s">
        <v>7955</v>
      </c>
      <c r="B2987" s="605" t="s">
        <v>7875</v>
      </c>
      <c r="C2987" s="519" t="s">
        <v>111</v>
      </c>
      <c r="D2987" s="494" t="s">
        <v>7962</v>
      </c>
      <c r="E2987" s="495">
        <v>3500</v>
      </c>
      <c r="F2987" s="638" t="s">
        <v>7963</v>
      </c>
      <c r="G2987" s="496" t="s">
        <v>7964</v>
      </c>
      <c r="H2987" s="494" t="s">
        <v>3191</v>
      </c>
      <c r="I2987" s="494" t="s">
        <v>3191</v>
      </c>
      <c r="J2987" s="494" t="s">
        <v>3191</v>
      </c>
      <c r="K2987" s="497">
        <v>21</v>
      </c>
      <c r="L2987" s="606" t="s">
        <v>7965</v>
      </c>
      <c r="M2987" s="607">
        <v>4411.9400000000005</v>
      </c>
      <c r="N2987" s="498" t="s">
        <v>5705</v>
      </c>
      <c r="O2987" s="605"/>
      <c r="P2987" s="608">
        <v>0</v>
      </c>
    </row>
    <row r="2988" spans="1:16" ht="22.5" x14ac:dyDescent="0.2">
      <c r="A2988" s="518" t="s">
        <v>7955</v>
      </c>
      <c r="B2988" s="605" t="s">
        <v>7875</v>
      </c>
      <c r="C2988" s="519" t="s">
        <v>111</v>
      </c>
      <c r="D2988" s="494" t="s">
        <v>712</v>
      </c>
      <c r="E2988" s="495">
        <v>3000</v>
      </c>
      <c r="F2988" s="638" t="s">
        <v>7966</v>
      </c>
      <c r="G2988" s="496" t="s">
        <v>7967</v>
      </c>
      <c r="H2988" s="494" t="s">
        <v>6192</v>
      </c>
      <c r="I2988" s="494" t="s">
        <v>3191</v>
      </c>
      <c r="J2988" s="494" t="s">
        <v>3191</v>
      </c>
      <c r="K2988" s="497">
        <v>9</v>
      </c>
      <c r="L2988" s="606" t="s">
        <v>7968</v>
      </c>
      <c r="M2988" s="607">
        <v>29671.46</v>
      </c>
      <c r="N2988" s="498" t="s">
        <v>5705</v>
      </c>
      <c r="O2988" s="605"/>
      <c r="P2988" s="608">
        <v>0</v>
      </c>
    </row>
    <row r="2989" spans="1:16" ht="22.5" x14ac:dyDescent="0.2">
      <c r="A2989" s="518" t="s">
        <v>7955</v>
      </c>
      <c r="B2989" s="605" t="s">
        <v>7969</v>
      </c>
      <c r="C2989" s="519" t="s">
        <v>111</v>
      </c>
      <c r="D2989" s="494" t="s">
        <v>7970</v>
      </c>
      <c r="E2989" s="495">
        <v>4500</v>
      </c>
      <c r="F2989" s="638" t="s">
        <v>7966</v>
      </c>
      <c r="G2989" s="496" t="s">
        <v>7967</v>
      </c>
      <c r="H2989" s="494" t="s">
        <v>6192</v>
      </c>
      <c r="I2989" s="494" t="s">
        <v>3191</v>
      </c>
      <c r="J2989" s="494" t="s">
        <v>3191</v>
      </c>
      <c r="K2989" s="497" t="s">
        <v>7971</v>
      </c>
      <c r="L2989" s="606" t="s">
        <v>7965</v>
      </c>
      <c r="M2989" s="607">
        <v>8399.0600000000013</v>
      </c>
      <c r="N2989" s="498" t="s">
        <v>7972</v>
      </c>
      <c r="O2989" s="605" t="s">
        <v>7961</v>
      </c>
      <c r="P2989" s="608">
        <v>26847.190000000002</v>
      </c>
    </row>
    <row r="2990" spans="1:16" ht="22.5" x14ac:dyDescent="0.2">
      <c r="A2990" s="518" t="s">
        <v>7955</v>
      </c>
      <c r="B2990" s="605" t="s">
        <v>7875</v>
      </c>
      <c r="C2990" s="519" t="s">
        <v>111</v>
      </c>
      <c r="D2990" s="494" t="s">
        <v>7973</v>
      </c>
      <c r="E2990" s="495">
        <v>2000</v>
      </c>
      <c r="F2990" s="638" t="s">
        <v>7974</v>
      </c>
      <c r="G2990" s="496" t="s">
        <v>7975</v>
      </c>
      <c r="H2990" s="494" t="s">
        <v>4858</v>
      </c>
      <c r="I2990" s="494" t="s">
        <v>4858</v>
      </c>
      <c r="J2990" s="494" t="s">
        <v>4858</v>
      </c>
      <c r="K2990" s="497" t="s">
        <v>7976</v>
      </c>
      <c r="L2990" s="606" t="s">
        <v>7977</v>
      </c>
      <c r="M2990" s="607">
        <v>5133.33</v>
      </c>
      <c r="N2990" s="498" t="s">
        <v>5705</v>
      </c>
      <c r="O2990" s="605"/>
      <c r="P2990" s="608">
        <v>0</v>
      </c>
    </row>
    <row r="2991" spans="1:16" ht="22.5" x14ac:dyDescent="0.2">
      <c r="A2991" s="518" t="s">
        <v>7955</v>
      </c>
      <c r="B2991" s="605" t="s">
        <v>7875</v>
      </c>
      <c r="C2991" s="519" t="s">
        <v>111</v>
      </c>
      <c r="D2991" s="494" t="s">
        <v>7978</v>
      </c>
      <c r="E2991" s="495">
        <v>15000</v>
      </c>
      <c r="F2991" s="638" t="s">
        <v>7979</v>
      </c>
      <c r="G2991" s="496" t="s">
        <v>7980</v>
      </c>
      <c r="H2991" s="494" t="s">
        <v>4858</v>
      </c>
      <c r="I2991" s="494" t="s">
        <v>4858</v>
      </c>
      <c r="J2991" s="494" t="s">
        <v>4858</v>
      </c>
      <c r="K2991" s="497" t="s">
        <v>7981</v>
      </c>
      <c r="L2991" s="606" t="s">
        <v>7982</v>
      </c>
      <c r="M2991" s="607">
        <v>8500</v>
      </c>
      <c r="N2991" s="498" t="s">
        <v>5705</v>
      </c>
      <c r="O2991" s="605"/>
      <c r="P2991" s="608">
        <v>0</v>
      </c>
    </row>
    <row r="2992" spans="1:16" ht="22.5" x14ac:dyDescent="0.2">
      <c r="A2992" s="518" t="s">
        <v>7955</v>
      </c>
      <c r="B2992" s="605" t="s">
        <v>7875</v>
      </c>
      <c r="C2992" s="519" t="s">
        <v>111</v>
      </c>
      <c r="D2992" s="494" t="s">
        <v>7983</v>
      </c>
      <c r="E2992" s="495">
        <v>15000</v>
      </c>
      <c r="F2992" s="638" t="s">
        <v>7979</v>
      </c>
      <c r="G2992" s="496" t="s">
        <v>7980</v>
      </c>
      <c r="H2992" s="494" t="s">
        <v>4858</v>
      </c>
      <c r="I2992" s="494" t="s">
        <v>4858</v>
      </c>
      <c r="J2992" s="494" t="s">
        <v>4858</v>
      </c>
      <c r="K2992" s="497" t="s">
        <v>7981</v>
      </c>
      <c r="L2992" s="606" t="s">
        <v>7984</v>
      </c>
      <c r="M2992" s="607">
        <v>110000</v>
      </c>
      <c r="N2992" s="498" t="s">
        <v>5705</v>
      </c>
      <c r="O2992" s="605"/>
      <c r="P2992" s="608">
        <v>0</v>
      </c>
    </row>
    <row r="2993" spans="1:16" ht="22.5" x14ac:dyDescent="0.2">
      <c r="A2993" s="518" t="s">
        <v>7955</v>
      </c>
      <c r="B2993" s="605" t="s">
        <v>7875</v>
      </c>
      <c r="C2993" s="519" t="s">
        <v>111</v>
      </c>
      <c r="D2993" s="494" t="s">
        <v>7985</v>
      </c>
      <c r="E2993" s="495">
        <v>2000</v>
      </c>
      <c r="F2993" s="638" t="s">
        <v>7986</v>
      </c>
      <c r="G2993" s="496" t="s">
        <v>7987</v>
      </c>
      <c r="H2993" s="494" t="s">
        <v>7988</v>
      </c>
      <c r="I2993" s="494" t="s">
        <v>7988</v>
      </c>
      <c r="J2993" s="494" t="s">
        <v>7988</v>
      </c>
      <c r="K2993" s="497">
        <v>63</v>
      </c>
      <c r="L2993" s="606" t="s">
        <v>7959</v>
      </c>
      <c r="M2993" s="607">
        <v>23908.89</v>
      </c>
      <c r="N2993" s="498" t="s">
        <v>7989</v>
      </c>
      <c r="O2993" s="605" t="s">
        <v>7961</v>
      </c>
      <c r="P2993" s="608">
        <v>11960.69</v>
      </c>
    </row>
    <row r="2994" spans="1:16" ht="22.5" x14ac:dyDescent="0.2">
      <c r="A2994" s="518" t="s">
        <v>7955</v>
      </c>
      <c r="B2994" s="605" t="s">
        <v>7875</v>
      </c>
      <c r="C2994" s="519" t="s">
        <v>111</v>
      </c>
      <c r="D2994" s="494" t="s">
        <v>7990</v>
      </c>
      <c r="E2994" s="495">
        <v>3000</v>
      </c>
      <c r="F2994" s="638" t="s">
        <v>7991</v>
      </c>
      <c r="G2994" s="496" t="s">
        <v>7992</v>
      </c>
      <c r="H2994" s="494" t="s">
        <v>5770</v>
      </c>
      <c r="I2994" s="494" t="s">
        <v>3191</v>
      </c>
      <c r="J2994" s="494" t="s">
        <v>3191</v>
      </c>
      <c r="K2994" s="497" t="s">
        <v>7993</v>
      </c>
      <c r="L2994" s="606" t="s">
        <v>7982</v>
      </c>
      <c r="M2994" s="607">
        <v>800</v>
      </c>
      <c r="N2994" s="498" t="s">
        <v>7994</v>
      </c>
      <c r="O2994" s="605" t="s">
        <v>7961</v>
      </c>
      <c r="P2994" s="608">
        <v>17800</v>
      </c>
    </row>
    <row r="2995" spans="1:16" ht="22.5" x14ac:dyDescent="0.2">
      <c r="A2995" s="518" t="s">
        <v>7955</v>
      </c>
      <c r="B2995" s="605" t="s">
        <v>7875</v>
      </c>
      <c r="C2995" s="519" t="s">
        <v>111</v>
      </c>
      <c r="D2995" s="494" t="s">
        <v>7995</v>
      </c>
      <c r="E2995" s="495">
        <v>3000</v>
      </c>
      <c r="F2995" s="638" t="s">
        <v>7996</v>
      </c>
      <c r="G2995" s="496" t="s">
        <v>7997</v>
      </c>
      <c r="H2995" s="494" t="s">
        <v>7998</v>
      </c>
      <c r="I2995" s="494" t="s">
        <v>4858</v>
      </c>
      <c r="J2995" s="494" t="s">
        <v>4858</v>
      </c>
      <c r="K2995" s="497" t="s">
        <v>7999</v>
      </c>
      <c r="L2995" s="606" t="s">
        <v>7982</v>
      </c>
      <c r="M2995" s="607">
        <v>1100</v>
      </c>
      <c r="N2995" s="498" t="s">
        <v>7994</v>
      </c>
      <c r="O2995" s="605" t="s">
        <v>7961</v>
      </c>
      <c r="P2995" s="608">
        <v>18000</v>
      </c>
    </row>
    <row r="2996" spans="1:16" ht="33.75" x14ac:dyDescent="0.2">
      <c r="A2996" s="518" t="s">
        <v>7955</v>
      </c>
      <c r="B2996" s="605" t="s">
        <v>7875</v>
      </c>
      <c r="C2996" s="519" t="s">
        <v>111</v>
      </c>
      <c r="D2996" s="494" t="s">
        <v>8000</v>
      </c>
      <c r="E2996" s="495">
        <v>5000</v>
      </c>
      <c r="F2996" s="638" t="s">
        <v>8001</v>
      </c>
      <c r="G2996" s="496" t="s">
        <v>8002</v>
      </c>
      <c r="H2996" s="494" t="s">
        <v>8003</v>
      </c>
      <c r="I2996" s="494" t="s">
        <v>4858</v>
      </c>
      <c r="J2996" s="494" t="s">
        <v>4858</v>
      </c>
      <c r="K2996" s="497">
        <v>3</v>
      </c>
      <c r="L2996" s="606" t="s">
        <v>7961</v>
      </c>
      <c r="M2996" s="607">
        <v>27500</v>
      </c>
      <c r="N2996" s="498" t="s">
        <v>7984</v>
      </c>
      <c r="O2996" s="605" t="s">
        <v>7961</v>
      </c>
      <c r="P2996" s="608">
        <v>30000</v>
      </c>
    </row>
    <row r="2997" spans="1:16" ht="22.5" x14ac:dyDescent="0.2">
      <c r="A2997" s="518" t="s">
        <v>7955</v>
      </c>
      <c r="B2997" s="605" t="s">
        <v>7875</v>
      </c>
      <c r="C2997" s="519" t="s">
        <v>111</v>
      </c>
      <c r="D2997" s="494" t="s">
        <v>8004</v>
      </c>
      <c r="E2997" s="495">
        <v>1800</v>
      </c>
      <c r="F2997" s="638" t="s">
        <v>8005</v>
      </c>
      <c r="G2997" s="496" t="s">
        <v>8006</v>
      </c>
      <c r="H2997" s="494" t="s">
        <v>726</v>
      </c>
      <c r="I2997" s="494" t="s">
        <v>726</v>
      </c>
      <c r="J2997" s="494" t="s">
        <v>726</v>
      </c>
      <c r="K2997" s="497">
        <v>31</v>
      </c>
      <c r="L2997" s="606" t="s">
        <v>7959</v>
      </c>
      <c r="M2997" s="607">
        <v>21600</v>
      </c>
      <c r="N2997" s="498" t="s">
        <v>8007</v>
      </c>
      <c r="O2997" s="605" t="s">
        <v>7961</v>
      </c>
      <c r="P2997" s="608">
        <v>10800</v>
      </c>
    </row>
    <row r="2998" spans="1:16" x14ac:dyDescent="0.2">
      <c r="A2998" s="518" t="s">
        <v>7955</v>
      </c>
      <c r="B2998" s="605" t="s">
        <v>7875</v>
      </c>
      <c r="C2998" s="519" t="s">
        <v>111</v>
      </c>
      <c r="D2998" s="494" t="s">
        <v>8008</v>
      </c>
      <c r="E2998" s="495">
        <v>3000</v>
      </c>
      <c r="F2998" s="638" t="s">
        <v>8009</v>
      </c>
      <c r="G2998" s="496" t="s">
        <v>8010</v>
      </c>
      <c r="H2998" s="494" t="s">
        <v>4858</v>
      </c>
      <c r="I2998" s="494" t="s">
        <v>4858</v>
      </c>
      <c r="J2998" s="494" t="s">
        <v>4858</v>
      </c>
      <c r="K2998" s="497">
        <v>4</v>
      </c>
      <c r="L2998" s="606" t="s">
        <v>7994</v>
      </c>
      <c r="M2998" s="607">
        <v>14500</v>
      </c>
      <c r="N2998" s="498" t="s">
        <v>5705</v>
      </c>
      <c r="O2998" s="605"/>
      <c r="P2998" s="608">
        <v>0</v>
      </c>
    </row>
    <row r="2999" spans="1:16" ht="22.5" x14ac:dyDescent="0.2">
      <c r="A2999" s="518" t="s">
        <v>7955</v>
      </c>
      <c r="B2999" s="605" t="s">
        <v>7875</v>
      </c>
      <c r="C2999" s="519" t="s">
        <v>111</v>
      </c>
      <c r="D2999" s="494" t="s">
        <v>8011</v>
      </c>
      <c r="E2999" s="495">
        <v>1800</v>
      </c>
      <c r="F2999" s="638" t="s">
        <v>8012</v>
      </c>
      <c r="G2999" s="496" t="s">
        <v>8013</v>
      </c>
      <c r="H2999" s="494" t="s">
        <v>8014</v>
      </c>
      <c r="I2999" s="494" t="s">
        <v>8014</v>
      </c>
      <c r="J2999" s="494" t="s">
        <v>8014</v>
      </c>
      <c r="K2999" s="497">
        <v>10</v>
      </c>
      <c r="L2999" s="606" t="s">
        <v>7959</v>
      </c>
      <c r="M2999" s="607">
        <v>21480</v>
      </c>
      <c r="N2999" s="498" t="s">
        <v>5705</v>
      </c>
      <c r="O2999" s="605">
        <v>0</v>
      </c>
      <c r="P2999" s="608">
        <v>0</v>
      </c>
    </row>
    <row r="3000" spans="1:16" ht="22.5" x14ac:dyDescent="0.2">
      <c r="A3000" s="518" t="s">
        <v>7955</v>
      </c>
      <c r="B3000" s="605" t="s">
        <v>7875</v>
      </c>
      <c r="C3000" s="519" t="s">
        <v>111</v>
      </c>
      <c r="D3000" s="494" t="s">
        <v>8015</v>
      </c>
      <c r="E3000" s="495">
        <v>1800</v>
      </c>
      <c r="F3000" s="638" t="s">
        <v>8016</v>
      </c>
      <c r="G3000" s="496" t="s">
        <v>8017</v>
      </c>
      <c r="H3000" s="494" t="s">
        <v>726</v>
      </c>
      <c r="I3000" s="494" t="s">
        <v>726</v>
      </c>
      <c r="J3000" s="494" t="s">
        <v>726</v>
      </c>
      <c r="K3000" s="497">
        <v>30</v>
      </c>
      <c r="L3000" s="606" t="s">
        <v>7959</v>
      </c>
      <c r="M3000" s="607">
        <v>21600</v>
      </c>
      <c r="N3000" s="498" t="s">
        <v>8018</v>
      </c>
      <c r="O3000" s="605" t="s">
        <v>7961</v>
      </c>
      <c r="P3000" s="608">
        <v>10800</v>
      </c>
    </row>
    <row r="3001" spans="1:16" ht="22.5" x14ac:dyDescent="0.2">
      <c r="A3001" s="518" t="s">
        <v>7955</v>
      </c>
      <c r="B3001" s="605" t="s">
        <v>7969</v>
      </c>
      <c r="C3001" s="519" t="s">
        <v>111</v>
      </c>
      <c r="D3001" s="494" t="s">
        <v>8019</v>
      </c>
      <c r="E3001" s="495">
        <v>3000</v>
      </c>
      <c r="F3001" s="638" t="s">
        <v>8020</v>
      </c>
      <c r="G3001" s="496" t="s">
        <v>8021</v>
      </c>
      <c r="H3001" s="494" t="s">
        <v>6640</v>
      </c>
      <c r="I3001" s="494" t="s">
        <v>3191</v>
      </c>
      <c r="J3001" s="494" t="s">
        <v>3191</v>
      </c>
      <c r="K3001" s="497" t="s">
        <v>8022</v>
      </c>
      <c r="L3001" s="606" t="s">
        <v>7965</v>
      </c>
      <c r="M3001" s="607">
        <v>5600</v>
      </c>
      <c r="N3001" s="498" t="s">
        <v>7994</v>
      </c>
      <c r="O3001" s="605" t="s">
        <v>7961</v>
      </c>
      <c r="P3001" s="608">
        <v>17800</v>
      </c>
    </row>
    <row r="3002" spans="1:16" ht="22.5" x14ac:dyDescent="0.2">
      <c r="A3002" s="518" t="s">
        <v>7955</v>
      </c>
      <c r="B3002" s="605" t="s">
        <v>7875</v>
      </c>
      <c r="C3002" s="519" t="s">
        <v>111</v>
      </c>
      <c r="D3002" s="494" t="s">
        <v>8023</v>
      </c>
      <c r="E3002" s="495">
        <v>3000</v>
      </c>
      <c r="F3002" s="638" t="s">
        <v>8024</v>
      </c>
      <c r="G3002" s="496" t="s">
        <v>8025</v>
      </c>
      <c r="H3002" s="494" t="s">
        <v>8026</v>
      </c>
      <c r="I3002" s="494" t="s">
        <v>4858</v>
      </c>
      <c r="J3002" s="494" t="s">
        <v>4858</v>
      </c>
      <c r="K3002" s="497" t="s">
        <v>8027</v>
      </c>
      <c r="L3002" s="606"/>
      <c r="M3002" s="607">
        <v>0</v>
      </c>
      <c r="N3002" s="498" t="s">
        <v>7994</v>
      </c>
      <c r="O3002" s="605" t="s">
        <v>7961</v>
      </c>
      <c r="P3002" s="608">
        <v>19200</v>
      </c>
    </row>
    <row r="3003" spans="1:16" ht="22.5" x14ac:dyDescent="0.2">
      <c r="A3003" s="518" t="s">
        <v>7955</v>
      </c>
      <c r="B3003" s="605" t="s">
        <v>7875</v>
      </c>
      <c r="C3003" s="519" t="s">
        <v>111</v>
      </c>
      <c r="D3003" s="494" t="s">
        <v>8028</v>
      </c>
      <c r="E3003" s="495">
        <v>6000</v>
      </c>
      <c r="F3003" s="638" t="s">
        <v>8029</v>
      </c>
      <c r="G3003" s="496" t="s">
        <v>8030</v>
      </c>
      <c r="H3003" s="494" t="s">
        <v>7998</v>
      </c>
      <c r="I3003" s="494" t="s">
        <v>4858</v>
      </c>
      <c r="J3003" s="494" t="s">
        <v>4858</v>
      </c>
      <c r="K3003" s="497" t="s">
        <v>8031</v>
      </c>
      <c r="L3003" s="606"/>
      <c r="M3003" s="607">
        <v>0</v>
      </c>
      <c r="N3003" s="498" t="s">
        <v>5705</v>
      </c>
      <c r="O3003" s="605" t="s">
        <v>7965</v>
      </c>
      <c r="P3003" s="608">
        <v>11200</v>
      </c>
    </row>
    <row r="3004" spans="1:16" ht="33.75" x14ac:dyDescent="0.2">
      <c r="A3004" s="518" t="s">
        <v>7955</v>
      </c>
      <c r="B3004" s="605" t="s">
        <v>7875</v>
      </c>
      <c r="C3004" s="519" t="s">
        <v>111</v>
      </c>
      <c r="D3004" s="494" t="s">
        <v>8032</v>
      </c>
      <c r="E3004" s="495">
        <v>8000</v>
      </c>
      <c r="F3004" s="638" t="s">
        <v>8033</v>
      </c>
      <c r="G3004" s="496" t="s">
        <v>8034</v>
      </c>
      <c r="H3004" s="494" t="s">
        <v>8035</v>
      </c>
      <c r="I3004" s="494" t="s">
        <v>4858</v>
      </c>
      <c r="J3004" s="494" t="s">
        <v>4858</v>
      </c>
      <c r="K3004" s="497" t="s">
        <v>8036</v>
      </c>
      <c r="L3004" s="606" t="s">
        <v>7982</v>
      </c>
      <c r="M3004" s="607">
        <v>5600</v>
      </c>
      <c r="N3004" s="498" t="s">
        <v>7977</v>
      </c>
      <c r="O3004" s="605" t="s">
        <v>7961</v>
      </c>
      <c r="P3004" s="608">
        <v>39989.449999999997</v>
      </c>
    </row>
    <row r="3005" spans="1:16" ht="33.75" x14ac:dyDescent="0.2">
      <c r="A3005" s="518" t="s">
        <v>7955</v>
      </c>
      <c r="B3005" s="605" t="s">
        <v>7875</v>
      </c>
      <c r="C3005" s="519" t="s">
        <v>111</v>
      </c>
      <c r="D3005" s="494" t="s">
        <v>8023</v>
      </c>
      <c r="E3005" s="495">
        <v>3000</v>
      </c>
      <c r="F3005" s="638" t="s">
        <v>8037</v>
      </c>
      <c r="G3005" s="496" t="s">
        <v>8038</v>
      </c>
      <c r="H3005" s="494" t="s">
        <v>8039</v>
      </c>
      <c r="I3005" s="494" t="s">
        <v>4858</v>
      </c>
      <c r="J3005" s="494" t="s">
        <v>4858</v>
      </c>
      <c r="K3005" s="497" t="s">
        <v>8040</v>
      </c>
      <c r="L3005" s="606"/>
      <c r="M3005" s="607">
        <v>0</v>
      </c>
      <c r="N3005" s="498" t="s">
        <v>7994</v>
      </c>
      <c r="O3005" s="605" t="s">
        <v>7961</v>
      </c>
      <c r="P3005" s="608">
        <v>18800</v>
      </c>
    </row>
    <row r="3006" spans="1:16" ht="22.5" x14ac:dyDescent="0.2">
      <c r="A3006" s="518" t="s">
        <v>7955</v>
      </c>
      <c r="B3006" s="605" t="s">
        <v>7875</v>
      </c>
      <c r="C3006" s="519" t="s">
        <v>111</v>
      </c>
      <c r="D3006" s="494" t="s">
        <v>8041</v>
      </c>
      <c r="E3006" s="495">
        <v>2000</v>
      </c>
      <c r="F3006" s="638" t="s">
        <v>8042</v>
      </c>
      <c r="G3006" s="496" t="s">
        <v>8043</v>
      </c>
      <c r="H3006" s="494" t="s">
        <v>4858</v>
      </c>
      <c r="I3006" s="494" t="s">
        <v>4858</v>
      </c>
      <c r="J3006" s="494" t="s">
        <v>4858</v>
      </c>
      <c r="K3006" s="497">
        <v>3</v>
      </c>
      <c r="L3006" s="606" t="s">
        <v>8044</v>
      </c>
      <c r="M3006" s="607">
        <v>12266.67</v>
      </c>
      <c r="N3006" s="498" t="s">
        <v>8044</v>
      </c>
      <c r="O3006" s="605" t="s">
        <v>7961</v>
      </c>
      <c r="P3006" s="608">
        <v>12000</v>
      </c>
    </row>
    <row r="3007" spans="1:16" ht="33.75" x14ac:dyDescent="0.2">
      <c r="A3007" s="518" t="s">
        <v>7955</v>
      </c>
      <c r="B3007" s="605" t="s">
        <v>7875</v>
      </c>
      <c r="C3007" s="519" t="s">
        <v>111</v>
      </c>
      <c r="D3007" s="494" t="s">
        <v>8045</v>
      </c>
      <c r="E3007" s="495">
        <v>2500</v>
      </c>
      <c r="F3007" s="638" t="s">
        <v>8046</v>
      </c>
      <c r="G3007" s="496" t="s">
        <v>8047</v>
      </c>
      <c r="H3007" s="494" t="s">
        <v>989</v>
      </c>
      <c r="I3007" s="494" t="s">
        <v>989</v>
      </c>
      <c r="J3007" s="494" t="s">
        <v>989</v>
      </c>
      <c r="K3007" s="497">
        <v>1</v>
      </c>
      <c r="L3007" s="606" t="s">
        <v>7972</v>
      </c>
      <c r="M3007" s="607">
        <v>8482.119999999999</v>
      </c>
      <c r="N3007" s="498" t="s">
        <v>7994</v>
      </c>
      <c r="O3007" s="605" t="s">
        <v>7961</v>
      </c>
      <c r="P3007" s="608">
        <v>14981.59</v>
      </c>
    </row>
    <row r="3008" spans="1:16" ht="22.5" x14ac:dyDescent="0.2">
      <c r="A3008" s="518" t="s">
        <v>7955</v>
      </c>
      <c r="B3008" s="605" t="s">
        <v>7875</v>
      </c>
      <c r="C3008" s="519" t="s">
        <v>111</v>
      </c>
      <c r="D3008" s="494" t="s">
        <v>8048</v>
      </c>
      <c r="E3008" s="495">
        <v>3000</v>
      </c>
      <c r="F3008" s="638" t="s">
        <v>8049</v>
      </c>
      <c r="G3008" s="496" t="s">
        <v>8050</v>
      </c>
      <c r="H3008" s="494" t="s">
        <v>6640</v>
      </c>
      <c r="I3008" s="494" t="s">
        <v>3191</v>
      </c>
      <c r="J3008" s="494" t="s">
        <v>3191</v>
      </c>
      <c r="K3008" s="497" t="s">
        <v>8051</v>
      </c>
      <c r="L3008" s="606" t="s">
        <v>7965</v>
      </c>
      <c r="M3008" s="607">
        <v>4300</v>
      </c>
      <c r="N3008" s="498" t="s">
        <v>7994</v>
      </c>
      <c r="O3008" s="605" t="s">
        <v>7961</v>
      </c>
      <c r="P3008" s="608">
        <v>18000</v>
      </c>
    </row>
    <row r="3009" spans="1:16" ht="33.75" x14ac:dyDescent="0.2">
      <c r="A3009" s="518" t="s">
        <v>7955</v>
      </c>
      <c r="B3009" s="605" t="s">
        <v>7875</v>
      </c>
      <c r="C3009" s="519" t="s">
        <v>111</v>
      </c>
      <c r="D3009" s="494" t="s">
        <v>4071</v>
      </c>
      <c r="E3009" s="495">
        <v>1800</v>
      </c>
      <c r="F3009" s="638" t="s">
        <v>8052</v>
      </c>
      <c r="G3009" s="496" t="s">
        <v>8053</v>
      </c>
      <c r="H3009" s="494" t="s">
        <v>3976</v>
      </c>
      <c r="I3009" s="494" t="s">
        <v>3976</v>
      </c>
      <c r="J3009" s="494" t="s">
        <v>3976</v>
      </c>
      <c r="K3009" s="497">
        <v>105</v>
      </c>
      <c r="L3009" s="606" t="s">
        <v>7959</v>
      </c>
      <c r="M3009" s="607">
        <v>21600</v>
      </c>
      <c r="N3009" s="498" t="s">
        <v>8054</v>
      </c>
      <c r="O3009" s="605" t="s">
        <v>7961</v>
      </c>
      <c r="P3009" s="608">
        <v>10740</v>
      </c>
    </row>
    <row r="3010" spans="1:16" ht="33.75" x14ac:dyDescent="0.2">
      <c r="A3010" s="518" t="s">
        <v>7955</v>
      </c>
      <c r="B3010" s="605" t="s">
        <v>7875</v>
      </c>
      <c r="C3010" s="519" t="s">
        <v>111</v>
      </c>
      <c r="D3010" s="494" t="s">
        <v>8055</v>
      </c>
      <c r="E3010" s="495">
        <v>1200</v>
      </c>
      <c r="F3010" s="638" t="s">
        <v>8056</v>
      </c>
      <c r="G3010" s="496" t="s">
        <v>8057</v>
      </c>
      <c r="H3010" s="494" t="s">
        <v>8058</v>
      </c>
      <c r="I3010" s="494" t="s">
        <v>8058</v>
      </c>
      <c r="J3010" s="494" t="s">
        <v>8058</v>
      </c>
      <c r="K3010" s="497">
        <v>85</v>
      </c>
      <c r="L3010" s="606" t="s">
        <v>7959</v>
      </c>
      <c r="M3010" s="607">
        <v>14400</v>
      </c>
      <c r="N3010" s="498" t="s">
        <v>7960</v>
      </c>
      <c r="O3010" s="605" t="s">
        <v>7961</v>
      </c>
      <c r="P3010" s="608">
        <v>7200</v>
      </c>
    </row>
    <row r="3011" spans="1:16" ht="33.75" x14ac:dyDescent="0.2">
      <c r="A3011" s="518" t="s">
        <v>7955</v>
      </c>
      <c r="B3011" s="605" t="s">
        <v>7875</v>
      </c>
      <c r="C3011" s="519" t="s">
        <v>111</v>
      </c>
      <c r="D3011" s="494" t="s">
        <v>8059</v>
      </c>
      <c r="E3011" s="495">
        <v>1800</v>
      </c>
      <c r="F3011" s="638" t="s">
        <v>8060</v>
      </c>
      <c r="G3011" s="496" t="s">
        <v>8061</v>
      </c>
      <c r="H3011" s="494" t="s">
        <v>3191</v>
      </c>
      <c r="I3011" s="494" t="s">
        <v>3191</v>
      </c>
      <c r="J3011" s="494" t="s">
        <v>3191</v>
      </c>
      <c r="K3011" s="497">
        <v>14</v>
      </c>
      <c r="L3011" s="606" t="s">
        <v>7959</v>
      </c>
      <c r="M3011" s="607">
        <v>21060</v>
      </c>
      <c r="N3011" s="498" t="s">
        <v>5705</v>
      </c>
      <c r="O3011" s="605">
        <v>0</v>
      </c>
      <c r="P3011" s="608">
        <v>0</v>
      </c>
    </row>
    <row r="3012" spans="1:16" ht="33.75" x14ac:dyDescent="0.2">
      <c r="A3012" s="518" t="s">
        <v>7955</v>
      </c>
      <c r="B3012" s="605" t="s">
        <v>7875</v>
      </c>
      <c r="C3012" s="519" t="s">
        <v>111</v>
      </c>
      <c r="D3012" s="494" t="s">
        <v>8041</v>
      </c>
      <c r="E3012" s="495">
        <v>2000</v>
      </c>
      <c r="F3012" s="638" t="s">
        <v>8062</v>
      </c>
      <c r="G3012" s="496" t="s">
        <v>8063</v>
      </c>
      <c r="H3012" s="494" t="s">
        <v>8064</v>
      </c>
      <c r="I3012" s="494" t="s">
        <v>4858</v>
      </c>
      <c r="J3012" s="494" t="s">
        <v>4858</v>
      </c>
      <c r="K3012" s="497" t="s">
        <v>8065</v>
      </c>
      <c r="L3012" s="606" t="s">
        <v>7965</v>
      </c>
      <c r="M3012" s="607">
        <v>3666.67</v>
      </c>
      <c r="N3012" s="498" t="s">
        <v>7972</v>
      </c>
      <c r="O3012" s="605" t="s">
        <v>7961</v>
      </c>
      <c r="P3012" s="608">
        <v>12000</v>
      </c>
    </row>
    <row r="3013" spans="1:16" ht="22.5" x14ac:dyDescent="0.2">
      <c r="A3013" s="518" t="s">
        <v>7955</v>
      </c>
      <c r="B3013" s="605" t="s">
        <v>7875</v>
      </c>
      <c r="C3013" s="519" t="s">
        <v>111</v>
      </c>
      <c r="D3013" s="494" t="s">
        <v>8066</v>
      </c>
      <c r="E3013" s="495">
        <v>3000</v>
      </c>
      <c r="F3013" s="638" t="s">
        <v>8067</v>
      </c>
      <c r="G3013" s="496" t="s">
        <v>8068</v>
      </c>
      <c r="H3013" s="494" t="s">
        <v>8026</v>
      </c>
      <c r="I3013" s="494" t="s">
        <v>4858</v>
      </c>
      <c r="J3013" s="494" t="s">
        <v>4858</v>
      </c>
      <c r="K3013" s="497" t="s">
        <v>8069</v>
      </c>
      <c r="L3013" s="606"/>
      <c r="M3013" s="607">
        <v>0</v>
      </c>
      <c r="N3013" s="498" t="s">
        <v>7994</v>
      </c>
      <c r="O3013" s="605" t="s">
        <v>7961</v>
      </c>
      <c r="P3013" s="608">
        <v>19000</v>
      </c>
    </row>
    <row r="3014" spans="1:16" ht="22.5" x14ac:dyDescent="0.2">
      <c r="A3014" s="518" t="s">
        <v>7955</v>
      </c>
      <c r="B3014" s="605" t="s">
        <v>7875</v>
      </c>
      <c r="C3014" s="519" t="s">
        <v>111</v>
      </c>
      <c r="D3014" s="494" t="s">
        <v>8070</v>
      </c>
      <c r="E3014" s="495">
        <v>15000</v>
      </c>
      <c r="F3014" s="638" t="s">
        <v>8071</v>
      </c>
      <c r="G3014" s="496" t="s">
        <v>8072</v>
      </c>
      <c r="H3014" s="494" t="s">
        <v>4858</v>
      </c>
      <c r="I3014" s="494" t="s">
        <v>4858</v>
      </c>
      <c r="J3014" s="494" t="s">
        <v>4858</v>
      </c>
      <c r="K3014" s="497" t="s">
        <v>7981</v>
      </c>
      <c r="L3014" s="606" t="s">
        <v>7994</v>
      </c>
      <c r="M3014" s="607">
        <v>58000</v>
      </c>
      <c r="N3014" s="498" t="s">
        <v>5705</v>
      </c>
      <c r="O3014" s="605"/>
      <c r="P3014" s="608">
        <v>0</v>
      </c>
    </row>
    <row r="3015" spans="1:16" ht="22.5" x14ac:dyDescent="0.2">
      <c r="A3015" s="518" t="s">
        <v>7955</v>
      </c>
      <c r="B3015" s="605" t="s">
        <v>7875</v>
      </c>
      <c r="C3015" s="519" t="s">
        <v>111</v>
      </c>
      <c r="D3015" s="494" t="s">
        <v>8073</v>
      </c>
      <c r="E3015" s="495">
        <v>2000</v>
      </c>
      <c r="F3015" s="638" t="s">
        <v>8074</v>
      </c>
      <c r="G3015" s="496" t="s">
        <v>8075</v>
      </c>
      <c r="H3015" s="494" t="s">
        <v>5124</v>
      </c>
      <c r="I3015" s="494" t="s">
        <v>5124</v>
      </c>
      <c r="J3015" s="494" t="s">
        <v>5124</v>
      </c>
      <c r="K3015" s="497">
        <v>103</v>
      </c>
      <c r="L3015" s="606" t="s">
        <v>7959</v>
      </c>
      <c r="M3015" s="607">
        <v>23599.989999999998</v>
      </c>
      <c r="N3015" s="498">
        <v>105</v>
      </c>
      <c r="O3015" s="605" t="s">
        <v>7965</v>
      </c>
      <c r="P3015" s="608">
        <v>3933.33</v>
      </c>
    </row>
    <row r="3016" spans="1:16" ht="22.5" x14ac:dyDescent="0.2">
      <c r="A3016" s="518" t="s">
        <v>7955</v>
      </c>
      <c r="B3016" s="605" t="s">
        <v>7875</v>
      </c>
      <c r="C3016" s="519" t="s">
        <v>111</v>
      </c>
      <c r="D3016" s="494" t="s">
        <v>8076</v>
      </c>
      <c r="E3016" s="495">
        <v>2000</v>
      </c>
      <c r="F3016" s="638" t="s">
        <v>8077</v>
      </c>
      <c r="G3016" s="496" t="s">
        <v>8078</v>
      </c>
      <c r="H3016" s="494" t="s">
        <v>8079</v>
      </c>
      <c r="I3016" s="494" t="s">
        <v>4858</v>
      </c>
      <c r="J3016" s="494" t="s">
        <v>4858</v>
      </c>
      <c r="K3016" s="497" t="s">
        <v>8080</v>
      </c>
      <c r="L3016" s="606" t="s">
        <v>7965</v>
      </c>
      <c r="M3016" s="607">
        <v>3600</v>
      </c>
      <c r="N3016" s="498" t="s">
        <v>7972</v>
      </c>
      <c r="O3016" s="605" t="s">
        <v>7961</v>
      </c>
      <c r="P3016" s="608">
        <v>12000</v>
      </c>
    </row>
    <row r="3017" spans="1:16" ht="33.75" x14ac:dyDescent="0.2">
      <c r="A3017" s="518" t="s">
        <v>7955</v>
      </c>
      <c r="B3017" s="605" t="s">
        <v>7875</v>
      </c>
      <c r="C3017" s="519" t="s">
        <v>111</v>
      </c>
      <c r="D3017" s="494" t="s">
        <v>8081</v>
      </c>
      <c r="E3017" s="495">
        <v>1900</v>
      </c>
      <c r="F3017" s="638" t="s">
        <v>8082</v>
      </c>
      <c r="G3017" s="496" t="s">
        <v>8083</v>
      </c>
      <c r="H3017" s="494" t="s">
        <v>3148</v>
      </c>
      <c r="I3017" s="494" t="s">
        <v>3148</v>
      </c>
      <c r="J3017" s="494" t="s">
        <v>3148</v>
      </c>
      <c r="K3017" s="497">
        <v>85</v>
      </c>
      <c r="L3017" s="606" t="s">
        <v>7959</v>
      </c>
      <c r="M3017" s="607">
        <v>22752.5</v>
      </c>
      <c r="N3017" s="498" t="s">
        <v>7960</v>
      </c>
      <c r="O3017" s="605" t="s">
        <v>7961</v>
      </c>
      <c r="P3017" s="608">
        <v>11336.67</v>
      </c>
    </row>
    <row r="3018" spans="1:16" ht="22.5" x14ac:dyDescent="0.2">
      <c r="A3018" s="518" t="s">
        <v>7955</v>
      </c>
      <c r="B3018" s="605" t="s">
        <v>7875</v>
      </c>
      <c r="C3018" s="519" t="s">
        <v>111</v>
      </c>
      <c r="D3018" s="494" t="s">
        <v>4071</v>
      </c>
      <c r="E3018" s="495">
        <v>2500</v>
      </c>
      <c r="F3018" s="638" t="s">
        <v>8084</v>
      </c>
      <c r="G3018" s="496" t="s">
        <v>8085</v>
      </c>
      <c r="H3018" s="494" t="s">
        <v>726</v>
      </c>
      <c r="I3018" s="494" t="s">
        <v>726</v>
      </c>
      <c r="J3018" s="494" t="s">
        <v>726</v>
      </c>
      <c r="K3018" s="497">
        <v>32</v>
      </c>
      <c r="L3018" s="606" t="s">
        <v>7959</v>
      </c>
      <c r="M3018" s="607">
        <v>29213.710000000003</v>
      </c>
      <c r="N3018" s="498" t="s">
        <v>8007</v>
      </c>
      <c r="O3018" s="605" t="s">
        <v>7961</v>
      </c>
      <c r="P3018" s="608">
        <v>14957.1</v>
      </c>
    </row>
    <row r="3019" spans="1:16" ht="22.5" x14ac:dyDescent="0.2">
      <c r="A3019" s="518" t="s">
        <v>7955</v>
      </c>
      <c r="B3019" s="605" t="s">
        <v>7875</v>
      </c>
      <c r="C3019" s="519" t="s">
        <v>111</v>
      </c>
      <c r="D3019" s="494" t="s">
        <v>8023</v>
      </c>
      <c r="E3019" s="495">
        <v>3000</v>
      </c>
      <c r="F3019" s="638" t="s">
        <v>8086</v>
      </c>
      <c r="G3019" s="496" t="s">
        <v>8087</v>
      </c>
      <c r="H3019" s="494" t="s">
        <v>8088</v>
      </c>
      <c r="I3019" s="494" t="s">
        <v>3191</v>
      </c>
      <c r="J3019" s="494" t="s">
        <v>3191</v>
      </c>
      <c r="K3019" s="497" t="s">
        <v>8089</v>
      </c>
      <c r="L3019" s="606"/>
      <c r="M3019" s="607">
        <v>0</v>
      </c>
      <c r="N3019" s="498" t="s">
        <v>7994</v>
      </c>
      <c r="O3019" s="605" t="s">
        <v>7961</v>
      </c>
      <c r="P3019" s="608">
        <v>19100</v>
      </c>
    </row>
    <row r="3020" spans="1:16" ht="22.5" x14ac:dyDescent="0.2">
      <c r="A3020" s="518" t="s">
        <v>7955</v>
      </c>
      <c r="B3020" s="605" t="s">
        <v>7875</v>
      </c>
      <c r="C3020" s="519" t="s">
        <v>111</v>
      </c>
      <c r="D3020" s="494" t="s">
        <v>8090</v>
      </c>
      <c r="E3020" s="495">
        <v>2000</v>
      </c>
      <c r="F3020" s="638" t="s">
        <v>8091</v>
      </c>
      <c r="G3020" s="496" t="s">
        <v>8092</v>
      </c>
      <c r="H3020" s="494" t="s">
        <v>757</v>
      </c>
      <c r="I3020" s="494" t="s">
        <v>757</v>
      </c>
      <c r="J3020" s="494" t="s">
        <v>757</v>
      </c>
      <c r="K3020" s="497">
        <v>24</v>
      </c>
      <c r="L3020" s="606" t="s">
        <v>7982</v>
      </c>
      <c r="M3020" s="607">
        <v>1979.86</v>
      </c>
      <c r="N3020" s="498" t="s">
        <v>5705</v>
      </c>
      <c r="O3020" s="605"/>
      <c r="P3020" s="608">
        <v>0</v>
      </c>
    </row>
    <row r="3021" spans="1:16" ht="22.5" x14ac:dyDescent="0.2">
      <c r="A3021" s="518" t="s">
        <v>7955</v>
      </c>
      <c r="B3021" s="605" t="s">
        <v>7875</v>
      </c>
      <c r="C3021" s="519" t="s">
        <v>111</v>
      </c>
      <c r="D3021" s="494" t="s">
        <v>8093</v>
      </c>
      <c r="E3021" s="495">
        <v>2500</v>
      </c>
      <c r="F3021" s="638" t="s">
        <v>8094</v>
      </c>
      <c r="G3021" s="496" t="s">
        <v>8095</v>
      </c>
      <c r="H3021" s="494" t="s">
        <v>726</v>
      </c>
      <c r="I3021" s="494" t="s">
        <v>726</v>
      </c>
      <c r="J3021" s="494" t="s">
        <v>726</v>
      </c>
      <c r="K3021" s="497">
        <v>25</v>
      </c>
      <c r="L3021" s="606" t="s">
        <v>7959</v>
      </c>
      <c r="M3021" s="607">
        <v>30000</v>
      </c>
      <c r="N3021" s="498" t="s">
        <v>8096</v>
      </c>
      <c r="O3021" s="605" t="s">
        <v>7961</v>
      </c>
      <c r="P3021" s="608">
        <v>15000</v>
      </c>
    </row>
    <row r="3022" spans="1:16" ht="22.5" x14ac:dyDescent="0.2">
      <c r="A3022" s="518" t="s">
        <v>7955</v>
      </c>
      <c r="B3022" s="605" t="s">
        <v>7875</v>
      </c>
      <c r="C3022" s="519" t="s">
        <v>111</v>
      </c>
      <c r="D3022" s="494" t="s">
        <v>8011</v>
      </c>
      <c r="E3022" s="495">
        <v>1800</v>
      </c>
      <c r="F3022" s="638" t="s">
        <v>8097</v>
      </c>
      <c r="G3022" s="496" t="s">
        <v>8098</v>
      </c>
      <c r="H3022" s="494" t="s">
        <v>8099</v>
      </c>
      <c r="I3022" s="494" t="s">
        <v>8099</v>
      </c>
      <c r="J3022" s="494" t="s">
        <v>8099</v>
      </c>
      <c r="K3022" s="497">
        <v>10</v>
      </c>
      <c r="L3022" s="606" t="s">
        <v>7959</v>
      </c>
      <c r="M3022" s="607">
        <v>21300</v>
      </c>
      <c r="N3022" s="498">
        <v>13</v>
      </c>
      <c r="O3022" s="605" t="s">
        <v>7977</v>
      </c>
      <c r="P3022" s="608">
        <v>5340</v>
      </c>
    </row>
    <row r="3023" spans="1:16" ht="22.5" x14ac:dyDescent="0.2">
      <c r="A3023" s="518" t="s">
        <v>7955</v>
      </c>
      <c r="B3023" s="605" t="s">
        <v>7875</v>
      </c>
      <c r="C3023" s="519" t="s">
        <v>111</v>
      </c>
      <c r="D3023" s="494" t="s">
        <v>8100</v>
      </c>
      <c r="E3023" s="495">
        <v>4000</v>
      </c>
      <c r="F3023" s="638" t="s">
        <v>8101</v>
      </c>
      <c r="G3023" s="496" t="s">
        <v>8102</v>
      </c>
      <c r="H3023" s="494" t="s">
        <v>5926</v>
      </c>
      <c r="I3023" s="494" t="s">
        <v>5926</v>
      </c>
      <c r="J3023" s="494" t="s">
        <v>5926</v>
      </c>
      <c r="K3023" s="497">
        <v>24</v>
      </c>
      <c r="L3023" s="606" t="s">
        <v>7959</v>
      </c>
      <c r="M3023" s="607">
        <v>47983.89</v>
      </c>
      <c r="N3023" s="498" t="s">
        <v>8103</v>
      </c>
      <c r="O3023" s="605" t="s">
        <v>7961</v>
      </c>
      <c r="P3023" s="608">
        <v>24000</v>
      </c>
    </row>
    <row r="3024" spans="1:16" ht="45" x14ac:dyDescent="0.2">
      <c r="A3024" s="518" t="s">
        <v>7955</v>
      </c>
      <c r="B3024" s="605" t="s">
        <v>7875</v>
      </c>
      <c r="C3024" s="519" t="s">
        <v>111</v>
      </c>
      <c r="D3024" s="494" t="s">
        <v>8104</v>
      </c>
      <c r="E3024" s="495">
        <v>1800</v>
      </c>
      <c r="F3024" s="638" t="s">
        <v>8105</v>
      </c>
      <c r="G3024" s="496" t="s">
        <v>8106</v>
      </c>
      <c r="H3024" s="494" t="s">
        <v>8107</v>
      </c>
      <c r="I3024" s="494" t="s">
        <v>3191</v>
      </c>
      <c r="J3024" s="494" t="s">
        <v>3191</v>
      </c>
      <c r="K3024" s="497">
        <v>12</v>
      </c>
      <c r="L3024" s="606" t="s">
        <v>7729</v>
      </c>
      <c r="M3024" s="607">
        <v>14280</v>
      </c>
      <c r="N3024" s="498" t="s">
        <v>5705</v>
      </c>
      <c r="O3024" s="605"/>
      <c r="P3024" s="608">
        <v>0</v>
      </c>
    </row>
    <row r="3025" spans="1:16" ht="45" x14ac:dyDescent="0.2">
      <c r="A3025" s="518" t="s">
        <v>7955</v>
      </c>
      <c r="B3025" s="605" t="s">
        <v>7875</v>
      </c>
      <c r="C3025" s="519" t="s">
        <v>111</v>
      </c>
      <c r="D3025" s="494" t="s">
        <v>8108</v>
      </c>
      <c r="E3025" s="495">
        <v>3000</v>
      </c>
      <c r="F3025" s="638" t="s">
        <v>8105</v>
      </c>
      <c r="G3025" s="496" t="s">
        <v>8106</v>
      </c>
      <c r="H3025" s="494" t="s">
        <v>8107</v>
      </c>
      <c r="I3025" s="494" t="s">
        <v>3191</v>
      </c>
      <c r="J3025" s="494" t="s">
        <v>3191</v>
      </c>
      <c r="K3025" s="497">
        <v>2</v>
      </c>
      <c r="L3025" s="606" t="s">
        <v>7972</v>
      </c>
      <c r="M3025" s="607">
        <v>11960</v>
      </c>
      <c r="N3025" s="498" t="s">
        <v>8044</v>
      </c>
      <c r="O3025" s="605" t="s">
        <v>7961</v>
      </c>
      <c r="P3025" s="608">
        <v>17900</v>
      </c>
    </row>
    <row r="3026" spans="1:16" ht="33.75" x14ac:dyDescent="0.2">
      <c r="A3026" s="518" t="s">
        <v>7955</v>
      </c>
      <c r="B3026" s="605" t="s">
        <v>7875</v>
      </c>
      <c r="C3026" s="519" t="s">
        <v>111</v>
      </c>
      <c r="D3026" s="494" t="s">
        <v>8109</v>
      </c>
      <c r="E3026" s="495">
        <v>3000</v>
      </c>
      <c r="F3026" s="638" t="s">
        <v>8110</v>
      </c>
      <c r="G3026" s="496" t="s">
        <v>8111</v>
      </c>
      <c r="H3026" s="494" t="s">
        <v>8112</v>
      </c>
      <c r="I3026" s="494" t="s">
        <v>4858</v>
      </c>
      <c r="J3026" s="494" t="s">
        <v>4858</v>
      </c>
      <c r="K3026" s="497" t="s">
        <v>8113</v>
      </c>
      <c r="L3026" s="606" t="s">
        <v>7965</v>
      </c>
      <c r="M3026" s="607">
        <v>3300</v>
      </c>
      <c r="N3026" s="498" t="s">
        <v>7994</v>
      </c>
      <c r="O3026" s="605" t="s">
        <v>7961</v>
      </c>
      <c r="P3026" s="608">
        <v>18000</v>
      </c>
    </row>
    <row r="3027" spans="1:16" ht="33.75" x14ac:dyDescent="0.2">
      <c r="A3027" s="518" t="s">
        <v>7955</v>
      </c>
      <c r="B3027" s="605" t="s">
        <v>7875</v>
      </c>
      <c r="C3027" s="519" t="s">
        <v>111</v>
      </c>
      <c r="D3027" s="494" t="s">
        <v>7990</v>
      </c>
      <c r="E3027" s="495">
        <v>3000</v>
      </c>
      <c r="F3027" s="638" t="s">
        <v>8114</v>
      </c>
      <c r="G3027" s="496" t="s">
        <v>8115</v>
      </c>
      <c r="H3027" s="494" t="s">
        <v>8116</v>
      </c>
      <c r="I3027" s="494" t="s">
        <v>3191</v>
      </c>
      <c r="J3027" s="494" t="s">
        <v>3191</v>
      </c>
      <c r="K3027" s="497" t="s">
        <v>8117</v>
      </c>
      <c r="L3027" s="606" t="s">
        <v>7982</v>
      </c>
      <c r="M3027" s="607">
        <v>1400</v>
      </c>
      <c r="N3027" s="498" t="s">
        <v>7994</v>
      </c>
      <c r="O3027" s="605" t="s">
        <v>7961</v>
      </c>
      <c r="P3027" s="608">
        <v>18000</v>
      </c>
    </row>
    <row r="3028" spans="1:16" x14ac:dyDescent="0.2">
      <c r="A3028" s="518" t="s">
        <v>7955</v>
      </c>
      <c r="B3028" s="605" t="s">
        <v>7875</v>
      </c>
      <c r="C3028" s="519" t="s">
        <v>111</v>
      </c>
      <c r="D3028" s="494" t="s">
        <v>8118</v>
      </c>
      <c r="E3028" s="495">
        <v>2500</v>
      </c>
      <c r="F3028" s="638" t="s">
        <v>8119</v>
      </c>
      <c r="G3028" s="496" t="s">
        <v>8120</v>
      </c>
      <c r="H3028" s="494" t="s">
        <v>3191</v>
      </c>
      <c r="I3028" s="494" t="s">
        <v>3191</v>
      </c>
      <c r="J3028" s="494" t="s">
        <v>3191</v>
      </c>
      <c r="K3028" s="497">
        <v>35</v>
      </c>
      <c r="L3028" s="606" t="s">
        <v>7959</v>
      </c>
      <c r="M3028" s="607">
        <v>29137.329999999998</v>
      </c>
      <c r="N3028" s="498" t="s">
        <v>5705</v>
      </c>
      <c r="O3028" s="605">
        <v>0</v>
      </c>
      <c r="P3028" s="608">
        <v>0</v>
      </c>
    </row>
    <row r="3029" spans="1:16" ht="22.5" x14ac:dyDescent="0.2">
      <c r="A3029" s="518" t="s">
        <v>7955</v>
      </c>
      <c r="B3029" s="605" t="s">
        <v>7875</v>
      </c>
      <c r="C3029" s="519" t="s">
        <v>111</v>
      </c>
      <c r="D3029" s="494" t="s">
        <v>8121</v>
      </c>
      <c r="E3029" s="495">
        <v>2500</v>
      </c>
      <c r="F3029" s="638" t="s">
        <v>8122</v>
      </c>
      <c r="G3029" s="496" t="s">
        <v>8123</v>
      </c>
      <c r="H3029" s="494" t="s">
        <v>6192</v>
      </c>
      <c r="I3029" s="494" t="s">
        <v>3191</v>
      </c>
      <c r="J3029" s="494" t="s">
        <v>3191</v>
      </c>
      <c r="K3029" s="497" t="s">
        <v>8124</v>
      </c>
      <c r="L3029" s="606" t="s">
        <v>7965</v>
      </c>
      <c r="M3029" s="607">
        <v>4080.2</v>
      </c>
      <c r="N3029" s="498" t="s">
        <v>7972</v>
      </c>
      <c r="O3029" s="605" t="s">
        <v>7961</v>
      </c>
      <c r="P3029" s="608">
        <v>14942.359999999999</v>
      </c>
    </row>
    <row r="3030" spans="1:16" ht="45" x14ac:dyDescent="0.2">
      <c r="A3030" s="518" t="s">
        <v>7955</v>
      </c>
      <c r="B3030" s="605" t="s">
        <v>7875</v>
      </c>
      <c r="C3030" s="519" t="s">
        <v>111</v>
      </c>
      <c r="D3030" s="494" t="s">
        <v>8104</v>
      </c>
      <c r="E3030" s="495">
        <v>1800</v>
      </c>
      <c r="F3030" s="638" t="s">
        <v>8125</v>
      </c>
      <c r="G3030" s="496" t="s">
        <v>8126</v>
      </c>
      <c r="H3030" s="494" t="s">
        <v>8127</v>
      </c>
      <c r="I3030" s="494" t="s">
        <v>8127</v>
      </c>
      <c r="J3030" s="494" t="s">
        <v>8127</v>
      </c>
      <c r="K3030" s="497">
        <v>12</v>
      </c>
      <c r="L3030" s="606" t="s">
        <v>7729</v>
      </c>
      <c r="M3030" s="607">
        <v>14220</v>
      </c>
      <c r="N3030" s="498" t="s">
        <v>5705</v>
      </c>
      <c r="O3030" s="605"/>
      <c r="P3030" s="608">
        <v>0</v>
      </c>
    </row>
    <row r="3031" spans="1:16" ht="45" x14ac:dyDescent="0.2">
      <c r="A3031" s="518" t="s">
        <v>7955</v>
      </c>
      <c r="B3031" s="605" t="s">
        <v>7875</v>
      </c>
      <c r="C3031" s="519" t="s">
        <v>111</v>
      </c>
      <c r="D3031" s="494" t="s">
        <v>8108</v>
      </c>
      <c r="E3031" s="495">
        <v>3000</v>
      </c>
      <c r="F3031" s="638" t="s">
        <v>8125</v>
      </c>
      <c r="G3031" s="496" t="s">
        <v>8126</v>
      </c>
      <c r="H3031" s="494" t="s">
        <v>8127</v>
      </c>
      <c r="I3031" s="494" t="s">
        <v>8127</v>
      </c>
      <c r="J3031" s="494" t="s">
        <v>8127</v>
      </c>
      <c r="K3031" s="497">
        <v>2</v>
      </c>
      <c r="L3031" s="606" t="s">
        <v>7972</v>
      </c>
      <c r="M3031" s="607">
        <v>11560</v>
      </c>
      <c r="N3031" s="498" t="s">
        <v>5705</v>
      </c>
      <c r="O3031" s="605" t="s">
        <v>7977</v>
      </c>
      <c r="P3031" s="608">
        <v>5700</v>
      </c>
    </row>
    <row r="3032" spans="1:16" ht="33.75" x14ac:dyDescent="0.2">
      <c r="A3032" s="518" t="s">
        <v>7955</v>
      </c>
      <c r="B3032" s="605" t="s">
        <v>7875</v>
      </c>
      <c r="C3032" s="519" t="s">
        <v>111</v>
      </c>
      <c r="D3032" s="494" t="s">
        <v>8128</v>
      </c>
      <c r="E3032" s="495">
        <v>3000</v>
      </c>
      <c r="F3032" s="638" t="s">
        <v>8129</v>
      </c>
      <c r="G3032" s="496" t="s">
        <v>8130</v>
      </c>
      <c r="H3032" s="494" t="s">
        <v>6019</v>
      </c>
      <c r="I3032" s="494" t="s">
        <v>3191</v>
      </c>
      <c r="J3032" s="494" t="s">
        <v>3191</v>
      </c>
      <c r="K3032" s="497">
        <v>2</v>
      </c>
      <c r="L3032" s="606" t="s">
        <v>7972</v>
      </c>
      <c r="M3032" s="607">
        <v>11700</v>
      </c>
      <c r="N3032" s="498" t="s">
        <v>8044</v>
      </c>
      <c r="O3032" s="605" t="s">
        <v>7961</v>
      </c>
      <c r="P3032" s="608">
        <v>18000</v>
      </c>
    </row>
    <row r="3033" spans="1:16" ht="22.5" x14ac:dyDescent="0.2">
      <c r="A3033" s="518" t="s">
        <v>7955</v>
      </c>
      <c r="B3033" s="605" t="s">
        <v>7875</v>
      </c>
      <c r="C3033" s="519" t="s">
        <v>111</v>
      </c>
      <c r="D3033" s="494" t="s">
        <v>8131</v>
      </c>
      <c r="E3033" s="495">
        <v>3300</v>
      </c>
      <c r="F3033" s="638" t="s">
        <v>8132</v>
      </c>
      <c r="G3033" s="496" t="s">
        <v>8133</v>
      </c>
      <c r="H3033" s="494" t="s">
        <v>8134</v>
      </c>
      <c r="I3033" s="494" t="s">
        <v>8134</v>
      </c>
      <c r="J3033" s="494" t="s">
        <v>8134</v>
      </c>
      <c r="K3033" s="497">
        <v>28</v>
      </c>
      <c r="L3033" s="606" t="s">
        <v>7994</v>
      </c>
      <c r="M3033" s="607">
        <v>16109.489999999998</v>
      </c>
      <c r="N3033" s="498" t="s">
        <v>5705</v>
      </c>
      <c r="O3033" s="605"/>
      <c r="P3033" s="608">
        <v>0</v>
      </c>
    </row>
    <row r="3034" spans="1:16" ht="22.5" x14ac:dyDescent="0.2">
      <c r="A3034" s="518" t="s">
        <v>7955</v>
      </c>
      <c r="B3034" s="605" t="s">
        <v>7875</v>
      </c>
      <c r="C3034" s="519" t="s">
        <v>111</v>
      </c>
      <c r="D3034" s="494" t="s">
        <v>8135</v>
      </c>
      <c r="E3034" s="495">
        <v>5500</v>
      </c>
      <c r="F3034" s="638" t="s">
        <v>8132</v>
      </c>
      <c r="G3034" s="496" t="s">
        <v>8133</v>
      </c>
      <c r="H3034" s="494" t="s">
        <v>8134</v>
      </c>
      <c r="I3034" s="494" t="s">
        <v>8134</v>
      </c>
      <c r="J3034" s="494" t="s">
        <v>8134</v>
      </c>
      <c r="K3034" s="497">
        <v>5</v>
      </c>
      <c r="L3034" s="606" t="s">
        <v>7984</v>
      </c>
      <c r="M3034" s="607">
        <v>39417.050000000003</v>
      </c>
      <c r="N3034" s="498" t="s">
        <v>5705</v>
      </c>
      <c r="O3034" s="605">
        <v>0</v>
      </c>
      <c r="P3034" s="608">
        <v>0</v>
      </c>
    </row>
    <row r="3035" spans="1:16" ht="22.5" x14ac:dyDescent="0.2">
      <c r="A3035" s="518" t="s">
        <v>7955</v>
      </c>
      <c r="B3035" s="605" t="s">
        <v>7875</v>
      </c>
      <c r="C3035" s="519" t="s">
        <v>111</v>
      </c>
      <c r="D3035" s="494" t="s">
        <v>8048</v>
      </c>
      <c r="E3035" s="495">
        <v>3000</v>
      </c>
      <c r="F3035" s="638" t="s">
        <v>8136</v>
      </c>
      <c r="G3035" s="496" t="s">
        <v>8137</v>
      </c>
      <c r="H3035" s="494" t="s">
        <v>4858</v>
      </c>
      <c r="I3035" s="494" t="s">
        <v>4858</v>
      </c>
      <c r="J3035" s="494" t="s">
        <v>4858</v>
      </c>
      <c r="K3035" s="497" t="s">
        <v>8138</v>
      </c>
      <c r="L3035" s="606" t="s">
        <v>7965</v>
      </c>
      <c r="M3035" s="607">
        <v>4300</v>
      </c>
      <c r="N3035" s="498" t="s">
        <v>5705</v>
      </c>
      <c r="O3035" s="605" t="s">
        <v>7961</v>
      </c>
      <c r="P3035" s="608">
        <v>2523</v>
      </c>
    </row>
    <row r="3036" spans="1:16" x14ac:dyDescent="0.2">
      <c r="A3036" s="518" t="s">
        <v>7955</v>
      </c>
      <c r="B3036" s="605" t="s">
        <v>7875</v>
      </c>
      <c r="C3036" s="519" t="s">
        <v>111</v>
      </c>
      <c r="D3036" s="494" t="s">
        <v>8139</v>
      </c>
      <c r="E3036" s="495">
        <v>4500</v>
      </c>
      <c r="F3036" s="638" t="s">
        <v>8140</v>
      </c>
      <c r="G3036" s="496" t="s">
        <v>8141</v>
      </c>
      <c r="H3036" s="494" t="s">
        <v>8014</v>
      </c>
      <c r="I3036" s="494" t="s">
        <v>8014</v>
      </c>
      <c r="J3036" s="494" t="s">
        <v>8014</v>
      </c>
      <c r="K3036" s="497">
        <v>7</v>
      </c>
      <c r="L3036" s="606" t="s">
        <v>8142</v>
      </c>
      <c r="M3036" s="607">
        <v>49360</v>
      </c>
      <c r="N3036" s="498" t="s">
        <v>5705</v>
      </c>
      <c r="O3036" s="605"/>
      <c r="P3036" s="608">
        <v>0</v>
      </c>
    </row>
    <row r="3037" spans="1:16" ht="22.5" x14ac:dyDescent="0.2">
      <c r="A3037" s="518" t="s">
        <v>7955</v>
      </c>
      <c r="B3037" s="605" t="s">
        <v>7875</v>
      </c>
      <c r="C3037" s="519" t="s">
        <v>111</v>
      </c>
      <c r="D3037" s="494" t="s">
        <v>8121</v>
      </c>
      <c r="E3037" s="495">
        <v>3000</v>
      </c>
      <c r="F3037" s="638" t="s">
        <v>8143</v>
      </c>
      <c r="G3037" s="496" t="s">
        <v>8144</v>
      </c>
      <c r="H3037" s="494" t="s">
        <v>7998</v>
      </c>
      <c r="I3037" s="494" t="s">
        <v>4858</v>
      </c>
      <c r="J3037" s="494" t="s">
        <v>4858</v>
      </c>
      <c r="K3037" s="497" t="s">
        <v>8145</v>
      </c>
      <c r="L3037" s="606" t="s">
        <v>7982</v>
      </c>
      <c r="M3037" s="607">
        <v>700</v>
      </c>
      <c r="N3037" s="498" t="s">
        <v>7972</v>
      </c>
      <c r="O3037" s="605" t="s">
        <v>7961</v>
      </c>
      <c r="P3037" s="608">
        <v>18000</v>
      </c>
    </row>
    <row r="3038" spans="1:16" ht="22.5" x14ac:dyDescent="0.2">
      <c r="A3038" s="518" t="s">
        <v>7955</v>
      </c>
      <c r="B3038" s="605" t="s">
        <v>7875</v>
      </c>
      <c r="C3038" s="519" t="s">
        <v>111</v>
      </c>
      <c r="D3038" s="494" t="s">
        <v>8146</v>
      </c>
      <c r="E3038" s="495">
        <v>2500</v>
      </c>
      <c r="F3038" s="638" t="s">
        <v>8147</v>
      </c>
      <c r="G3038" s="496" t="s">
        <v>8148</v>
      </c>
      <c r="H3038" s="494" t="s">
        <v>5746</v>
      </c>
      <c r="I3038" s="494" t="s">
        <v>5746</v>
      </c>
      <c r="J3038" s="494" t="s">
        <v>5746</v>
      </c>
      <c r="K3038" s="497">
        <v>11</v>
      </c>
      <c r="L3038" s="606" t="s">
        <v>8142</v>
      </c>
      <c r="M3038" s="607">
        <v>25019.63</v>
      </c>
      <c r="N3038" s="498" t="s">
        <v>5705</v>
      </c>
      <c r="O3038" s="605"/>
      <c r="P3038" s="608">
        <v>0</v>
      </c>
    </row>
    <row r="3039" spans="1:16" ht="22.5" x14ac:dyDescent="0.2">
      <c r="A3039" s="518" t="s">
        <v>7955</v>
      </c>
      <c r="B3039" s="605" t="s">
        <v>7875</v>
      </c>
      <c r="C3039" s="519" t="s">
        <v>111</v>
      </c>
      <c r="D3039" s="494" t="s">
        <v>3550</v>
      </c>
      <c r="E3039" s="495">
        <v>1500</v>
      </c>
      <c r="F3039" s="638" t="s">
        <v>8149</v>
      </c>
      <c r="G3039" s="496" t="s">
        <v>8150</v>
      </c>
      <c r="H3039" s="494" t="s">
        <v>8014</v>
      </c>
      <c r="I3039" s="494" t="s">
        <v>8014</v>
      </c>
      <c r="J3039" s="494" t="s">
        <v>8014</v>
      </c>
      <c r="K3039" s="497">
        <v>7</v>
      </c>
      <c r="L3039" s="606" t="s">
        <v>8142</v>
      </c>
      <c r="M3039" s="607">
        <v>16384.070000000003</v>
      </c>
      <c r="N3039" s="498" t="s">
        <v>5705</v>
      </c>
      <c r="O3039" s="605"/>
      <c r="P3039" s="608">
        <v>0</v>
      </c>
    </row>
    <row r="3040" spans="1:16" x14ac:dyDescent="0.2">
      <c r="A3040" s="518" t="s">
        <v>7955</v>
      </c>
      <c r="B3040" s="605" t="s">
        <v>7875</v>
      </c>
      <c r="C3040" s="519" t="s">
        <v>111</v>
      </c>
      <c r="D3040" s="494" t="s">
        <v>8151</v>
      </c>
      <c r="E3040" s="495">
        <v>5500</v>
      </c>
      <c r="F3040" s="638" t="s">
        <v>8152</v>
      </c>
      <c r="G3040" s="496" t="s">
        <v>8153</v>
      </c>
      <c r="H3040" s="494" t="s">
        <v>700</v>
      </c>
      <c r="I3040" s="494" t="s">
        <v>700</v>
      </c>
      <c r="J3040" s="494" t="s">
        <v>700</v>
      </c>
      <c r="K3040" s="497">
        <v>21</v>
      </c>
      <c r="L3040" s="606" t="s">
        <v>7959</v>
      </c>
      <c r="M3040" s="607">
        <v>65799.100000000006</v>
      </c>
      <c r="N3040" s="498" t="s">
        <v>8154</v>
      </c>
      <c r="O3040" s="605" t="s">
        <v>7961</v>
      </c>
      <c r="P3040" s="608">
        <v>33000</v>
      </c>
    </row>
    <row r="3041" spans="1:16" ht="22.5" x14ac:dyDescent="0.2">
      <c r="A3041" s="518" t="s">
        <v>7955</v>
      </c>
      <c r="B3041" s="605" t="s">
        <v>7875</v>
      </c>
      <c r="C3041" s="519" t="s">
        <v>111</v>
      </c>
      <c r="D3041" s="494" t="s">
        <v>8155</v>
      </c>
      <c r="E3041" s="495">
        <v>4000</v>
      </c>
      <c r="F3041" s="638" t="s">
        <v>8156</v>
      </c>
      <c r="G3041" s="496" t="s">
        <v>8157</v>
      </c>
      <c r="H3041" s="494" t="s">
        <v>6139</v>
      </c>
      <c r="I3041" s="494" t="s">
        <v>6139</v>
      </c>
      <c r="J3041" s="494" t="s">
        <v>6139</v>
      </c>
      <c r="K3041" s="497">
        <v>11</v>
      </c>
      <c r="L3041" s="606" t="s">
        <v>7959</v>
      </c>
      <c r="M3041" s="607">
        <v>47242.490000000005</v>
      </c>
      <c r="N3041" s="498" t="s">
        <v>8158</v>
      </c>
      <c r="O3041" s="605" t="s">
        <v>7961</v>
      </c>
      <c r="P3041" s="608">
        <v>23925.559999999998</v>
      </c>
    </row>
    <row r="3042" spans="1:16" ht="33.75" x14ac:dyDescent="0.2">
      <c r="A3042" s="518" t="s">
        <v>7955</v>
      </c>
      <c r="B3042" s="605" t="s">
        <v>7875</v>
      </c>
      <c r="C3042" s="519" t="s">
        <v>111</v>
      </c>
      <c r="D3042" s="494" t="s">
        <v>7995</v>
      </c>
      <c r="E3042" s="495">
        <v>3000</v>
      </c>
      <c r="F3042" s="638" t="s">
        <v>8159</v>
      </c>
      <c r="G3042" s="496" t="s">
        <v>8160</v>
      </c>
      <c r="H3042" s="494" t="s">
        <v>7329</v>
      </c>
      <c r="I3042" s="494" t="s">
        <v>3191</v>
      </c>
      <c r="J3042" s="494" t="s">
        <v>3191</v>
      </c>
      <c r="K3042" s="497" t="s">
        <v>8161</v>
      </c>
      <c r="L3042" s="606" t="s">
        <v>7982</v>
      </c>
      <c r="M3042" s="607">
        <v>1400</v>
      </c>
      <c r="N3042" s="498" t="s">
        <v>7994</v>
      </c>
      <c r="O3042" s="605" t="s">
        <v>7961</v>
      </c>
      <c r="P3042" s="608">
        <v>17900</v>
      </c>
    </row>
    <row r="3043" spans="1:16" x14ac:dyDescent="0.2">
      <c r="A3043" s="518" t="s">
        <v>7955</v>
      </c>
      <c r="B3043" s="605" t="s">
        <v>7875</v>
      </c>
      <c r="C3043" s="519" t="s">
        <v>111</v>
      </c>
      <c r="D3043" s="494" t="s">
        <v>7990</v>
      </c>
      <c r="E3043" s="495">
        <v>2000</v>
      </c>
      <c r="F3043" s="638" t="s">
        <v>8162</v>
      </c>
      <c r="G3043" s="496" t="s">
        <v>8163</v>
      </c>
      <c r="H3043" s="494" t="s">
        <v>8164</v>
      </c>
      <c r="I3043" s="494" t="s">
        <v>8164</v>
      </c>
      <c r="J3043" s="494" t="s">
        <v>8164</v>
      </c>
      <c r="K3043" s="497">
        <v>15</v>
      </c>
      <c r="L3043" s="606" t="s">
        <v>7959</v>
      </c>
      <c r="M3043" s="607">
        <v>23409.560000000005</v>
      </c>
      <c r="N3043" s="498" t="s">
        <v>8165</v>
      </c>
      <c r="O3043" s="605" t="s">
        <v>7961</v>
      </c>
      <c r="P3043" s="608">
        <v>11733.33</v>
      </c>
    </row>
    <row r="3044" spans="1:16" ht="22.5" x14ac:dyDescent="0.2">
      <c r="A3044" s="518" t="s">
        <v>7955</v>
      </c>
      <c r="B3044" s="605" t="s">
        <v>7875</v>
      </c>
      <c r="C3044" s="519" t="s">
        <v>111</v>
      </c>
      <c r="D3044" s="494" t="s">
        <v>8166</v>
      </c>
      <c r="E3044" s="495">
        <v>3000</v>
      </c>
      <c r="F3044" s="638" t="s">
        <v>8167</v>
      </c>
      <c r="G3044" s="496" t="s">
        <v>8168</v>
      </c>
      <c r="H3044" s="494" t="s">
        <v>8026</v>
      </c>
      <c r="I3044" s="494" t="s">
        <v>4858</v>
      </c>
      <c r="J3044" s="494" t="s">
        <v>4858</v>
      </c>
      <c r="K3044" s="497" t="s">
        <v>8169</v>
      </c>
      <c r="L3044" s="606" t="s">
        <v>7977</v>
      </c>
      <c r="M3044" s="607">
        <v>6800</v>
      </c>
      <c r="N3044" s="498" t="s">
        <v>7994</v>
      </c>
      <c r="O3044" s="605" t="s">
        <v>7961</v>
      </c>
      <c r="P3044" s="608">
        <v>18000</v>
      </c>
    </row>
    <row r="3045" spans="1:16" ht="22.5" x14ac:dyDescent="0.2">
      <c r="A3045" s="518" t="s">
        <v>7955</v>
      </c>
      <c r="B3045" s="605" t="s">
        <v>7875</v>
      </c>
      <c r="C3045" s="519" t="s">
        <v>111</v>
      </c>
      <c r="D3045" s="494" t="s">
        <v>8170</v>
      </c>
      <c r="E3045" s="495">
        <v>3000</v>
      </c>
      <c r="F3045" s="638" t="s">
        <v>8171</v>
      </c>
      <c r="G3045" s="496" t="s">
        <v>8172</v>
      </c>
      <c r="H3045" s="494" t="s">
        <v>8173</v>
      </c>
      <c r="I3045" s="494" t="s">
        <v>4858</v>
      </c>
      <c r="J3045" s="494" t="s">
        <v>4858</v>
      </c>
      <c r="K3045" s="497">
        <v>12</v>
      </c>
      <c r="L3045" s="606" t="s">
        <v>7729</v>
      </c>
      <c r="M3045" s="607">
        <v>23300</v>
      </c>
      <c r="N3045" s="498" t="s">
        <v>5705</v>
      </c>
      <c r="O3045" s="605"/>
      <c r="P3045" s="608">
        <v>0</v>
      </c>
    </row>
    <row r="3046" spans="1:16" ht="22.5" x14ac:dyDescent="0.2">
      <c r="A3046" s="518" t="s">
        <v>7955</v>
      </c>
      <c r="B3046" s="605" t="s">
        <v>7875</v>
      </c>
      <c r="C3046" s="519" t="s">
        <v>111</v>
      </c>
      <c r="D3046" s="494" t="s">
        <v>8174</v>
      </c>
      <c r="E3046" s="495">
        <v>6000</v>
      </c>
      <c r="F3046" s="638" t="s">
        <v>8171</v>
      </c>
      <c r="G3046" s="496" t="s">
        <v>8172</v>
      </c>
      <c r="H3046" s="494" t="s">
        <v>8173</v>
      </c>
      <c r="I3046" s="494" t="s">
        <v>4858</v>
      </c>
      <c r="J3046" s="494" t="s">
        <v>4858</v>
      </c>
      <c r="K3046" s="497">
        <v>1</v>
      </c>
      <c r="L3046" s="606" t="s">
        <v>7972</v>
      </c>
      <c r="M3046" s="607">
        <v>23700</v>
      </c>
      <c r="N3046" s="498" t="s">
        <v>7961</v>
      </c>
      <c r="O3046" s="605" t="s">
        <v>7961</v>
      </c>
      <c r="P3046" s="608">
        <v>35900</v>
      </c>
    </row>
    <row r="3047" spans="1:16" ht="22.5" x14ac:dyDescent="0.2">
      <c r="A3047" s="518" t="s">
        <v>7955</v>
      </c>
      <c r="B3047" s="605" t="s">
        <v>7875</v>
      </c>
      <c r="C3047" s="519" t="s">
        <v>111</v>
      </c>
      <c r="D3047" s="494" t="s">
        <v>7978</v>
      </c>
      <c r="E3047" s="495">
        <v>13000</v>
      </c>
      <c r="F3047" s="638" t="s">
        <v>8175</v>
      </c>
      <c r="G3047" s="496" t="s">
        <v>8176</v>
      </c>
      <c r="H3047" s="494" t="s">
        <v>4858</v>
      </c>
      <c r="I3047" s="494" t="s">
        <v>4858</v>
      </c>
      <c r="J3047" s="494" t="s">
        <v>4858</v>
      </c>
      <c r="K3047" s="497" t="s">
        <v>7981</v>
      </c>
      <c r="L3047" s="606" t="s">
        <v>7959</v>
      </c>
      <c r="M3047" s="607">
        <v>147333.33000000002</v>
      </c>
      <c r="N3047" s="498" t="s">
        <v>7981</v>
      </c>
      <c r="O3047" s="605" t="s">
        <v>7961</v>
      </c>
      <c r="P3047" s="608">
        <v>76700</v>
      </c>
    </row>
    <row r="3048" spans="1:16" ht="33.75" x14ac:dyDescent="0.2">
      <c r="A3048" s="518" t="s">
        <v>7955</v>
      </c>
      <c r="B3048" s="605" t="s">
        <v>7875</v>
      </c>
      <c r="C3048" s="519" t="s">
        <v>111</v>
      </c>
      <c r="D3048" s="494" t="s">
        <v>3153</v>
      </c>
      <c r="E3048" s="495">
        <v>1500</v>
      </c>
      <c r="F3048" s="638" t="s">
        <v>8177</v>
      </c>
      <c r="G3048" s="496" t="s">
        <v>8178</v>
      </c>
      <c r="H3048" s="494" t="s">
        <v>7348</v>
      </c>
      <c r="I3048" s="494" t="s">
        <v>7348</v>
      </c>
      <c r="J3048" s="494" t="s">
        <v>7348</v>
      </c>
      <c r="K3048" s="497">
        <v>5</v>
      </c>
      <c r="L3048" s="606" t="s">
        <v>7965</v>
      </c>
      <c r="M3048" s="607">
        <v>2852.39</v>
      </c>
      <c r="N3048" s="498" t="s">
        <v>5705</v>
      </c>
      <c r="O3048" s="605"/>
      <c r="P3048" s="608">
        <v>0</v>
      </c>
    </row>
    <row r="3049" spans="1:16" ht="22.5" x14ac:dyDescent="0.2">
      <c r="A3049" s="518" t="s">
        <v>7955</v>
      </c>
      <c r="B3049" s="605" t="s">
        <v>7875</v>
      </c>
      <c r="C3049" s="519" t="s">
        <v>111</v>
      </c>
      <c r="D3049" s="494" t="s">
        <v>7990</v>
      </c>
      <c r="E3049" s="495">
        <v>2000</v>
      </c>
      <c r="F3049" s="638" t="s">
        <v>8179</v>
      </c>
      <c r="G3049" s="496" t="s">
        <v>8180</v>
      </c>
      <c r="H3049" s="494" t="s">
        <v>8134</v>
      </c>
      <c r="I3049" s="494" t="s">
        <v>8134</v>
      </c>
      <c r="J3049" s="494" t="s">
        <v>8134</v>
      </c>
      <c r="K3049" s="497">
        <v>26</v>
      </c>
      <c r="L3049" s="606" t="s">
        <v>7729</v>
      </c>
      <c r="M3049" s="607">
        <v>16855.55</v>
      </c>
      <c r="N3049" s="498" t="s">
        <v>5705</v>
      </c>
      <c r="O3049" s="605"/>
      <c r="P3049" s="608">
        <v>0</v>
      </c>
    </row>
    <row r="3050" spans="1:16" ht="22.5" x14ac:dyDescent="0.2">
      <c r="A3050" s="518" t="s">
        <v>7955</v>
      </c>
      <c r="B3050" s="605" t="s">
        <v>7875</v>
      </c>
      <c r="C3050" s="519" t="s">
        <v>111</v>
      </c>
      <c r="D3050" s="494" t="s">
        <v>8181</v>
      </c>
      <c r="E3050" s="495">
        <v>2500</v>
      </c>
      <c r="F3050" s="638" t="s">
        <v>8179</v>
      </c>
      <c r="G3050" s="496" t="s">
        <v>8180</v>
      </c>
      <c r="H3050" s="494" t="s">
        <v>8134</v>
      </c>
      <c r="I3050" s="494" t="s">
        <v>8134</v>
      </c>
      <c r="J3050" s="494" t="s">
        <v>8134</v>
      </c>
      <c r="K3050" s="497">
        <v>1</v>
      </c>
      <c r="L3050" s="606" t="s">
        <v>7972</v>
      </c>
      <c r="M3050" s="607">
        <v>8630.39</v>
      </c>
      <c r="N3050" s="498" t="s">
        <v>7994</v>
      </c>
      <c r="O3050" s="605" t="s">
        <v>7961</v>
      </c>
      <c r="P3050" s="608">
        <v>14978.65</v>
      </c>
    </row>
    <row r="3051" spans="1:16" ht="22.5" x14ac:dyDescent="0.2">
      <c r="A3051" s="518" t="s">
        <v>7955</v>
      </c>
      <c r="B3051" s="605" t="s">
        <v>7875</v>
      </c>
      <c r="C3051" s="519" t="s">
        <v>111</v>
      </c>
      <c r="D3051" s="494" t="s">
        <v>8070</v>
      </c>
      <c r="E3051" s="495">
        <v>14000</v>
      </c>
      <c r="F3051" s="638" t="s">
        <v>8182</v>
      </c>
      <c r="G3051" s="496" t="s">
        <v>8183</v>
      </c>
      <c r="H3051" s="494" t="s">
        <v>8134</v>
      </c>
      <c r="I3051" s="494" t="s">
        <v>8134</v>
      </c>
      <c r="J3051" s="494" t="s">
        <v>8134</v>
      </c>
      <c r="K3051" s="497" t="s">
        <v>7981</v>
      </c>
      <c r="L3051" s="606" t="s">
        <v>7982</v>
      </c>
      <c r="M3051" s="607">
        <v>6066.67</v>
      </c>
      <c r="N3051" s="498" t="s">
        <v>7981</v>
      </c>
      <c r="O3051" s="605"/>
      <c r="P3051" s="608">
        <v>0</v>
      </c>
    </row>
    <row r="3052" spans="1:16" ht="22.5" x14ac:dyDescent="0.2">
      <c r="A3052" s="518" t="s">
        <v>7955</v>
      </c>
      <c r="B3052" s="605" t="s">
        <v>7875</v>
      </c>
      <c r="C3052" s="519" t="s">
        <v>111</v>
      </c>
      <c r="D3052" s="494" t="s">
        <v>8184</v>
      </c>
      <c r="E3052" s="495">
        <v>3000</v>
      </c>
      <c r="F3052" s="638" t="s">
        <v>8185</v>
      </c>
      <c r="G3052" s="496" t="s">
        <v>8186</v>
      </c>
      <c r="H3052" s="494" t="s">
        <v>8187</v>
      </c>
      <c r="I3052" s="494" t="s">
        <v>4858</v>
      </c>
      <c r="J3052" s="494" t="s">
        <v>4858</v>
      </c>
      <c r="K3052" s="497" t="s">
        <v>8188</v>
      </c>
      <c r="L3052" s="606"/>
      <c r="M3052" s="607">
        <v>0</v>
      </c>
      <c r="N3052" s="498" t="s">
        <v>7994</v>
      </c>
      <c r="O3052" s="605" t="s">
        <v>7961</v>
      </c>
      <c r="P3052" s="608">
        <v>18700</v>
      </c>
    </row>
    <row r="3053" spans="1:16" ht="45" x14ac:dyDescent="0.2">
      <c r="A3053" s="518" t="s">
        <v>7955</v>
      </c>
      <c r="B3053" s="605" t="s">
        <v>7875</v>
      </c>
      <c r="C3053" s="519" t="s">
        <v>111</v>
      </c>
      <c r="D3053" s="494" t="s">
        <v>8048</v>
      </c>
      <c r="E3053" s="495">
        <v>3000</v>
      </c>
      <c r="F3053" s="638" t="s">
        <v>8189</v>
      </c>
      <c r="G3053" s="496" t="s">
        <v>8190</v>
      </c>
      <c r="H3053" s="494" t="s">
        <v>8191</v>
      </c>
      <c r="I3053" s="494" t="s">
        <v>3191</v>
      </c>
      <c r="J3053" s="494" t="s">
        <v>3191</v>
      </c>
      <c r="K3053" s="497" t="s">
        <v>8192</v>
      </c>
      <c r="L3053" s="606" t="s">
        <v>7965</v>
      </c>
      <c r="M3053" s="607">
        <v>4100</v>
      </c>
      <c r="N3053" s="498" t="s">
        <v>7994</v>
      </c>
      <c r="O3053" s="605" t="s">
        <v>7961</v>
      </c>
      <c r="P3053" s="608">
        <v>18000</v>
      </c>
    </row>
    <row r="3054" spans="1:16" ht="22.5" x14ac:dyDescent="0.2">
      <c r="A3054" s="518" t="s">
        <v>7955</v>
      </c>
      <c r="B3054" s="605" t="s">
        <v>7875</v>
      </c>
      <c r="C3054" s="519" t="s">
        <v>111</v>
      </c>
      <c r="D3054" s="494" t="s">
        <v>8193</v>
      </c>
      <c r="E3054" s="495">
        <v>1800</v>
      </c>
      <c r="F3054" s="638" t="s">
        <v>8194</v>
      </c>
      <c r="G3054" s="496" t="s">
        <v>8195</v>
      </c>
      <c r="H3054" s="494" t="s">
        <v>8196</v>
      </c>
      <c r="I3054" s="494" t="s">
        <v>8196</v>
      </c>
      <c r="J3054" s="494" t="s">
        <v>8196</v>
      </c>
      <c r="K3054" s="497">
        <v>13</v>
      </c>
      <c r="L3054" s="606" t="s">
        <v>7959</v>
      </c>
      <c r="M3054" s="607">
        <v>21234.62</v>
      </c>
      <c r="N3054" s="498" t="s">
        <v>8197</v>
      </c>
      <c r="O3054" s="605" t="s">
        <v>7961</v>
      </c>
      <c r="P3054" s="608">
        <v>10800</v>
      </c>
    </row>
    <row r="3055" spans="1:16" ht="45" x14ac:dyDescent="0.2">
      <c r="A3055" s="518" t="s">
        <v>7955</v>
      </c>
      <c r="B3055" s="605" t="s">
        <v>7875</v>
      </c>
      <c r="C3055" s="519" t="s">
        <v>111</v>
      </c>
      <c r="D3055" s="494" t="s">
        <v>8198</v>
      </c>
      <c r="E3055" s="495">
        <v>2500</v>
      </c>
      <c r="F3055" s="638" t="s">
        <v>8199</v>
      </c>
      <c r="G3055" s="496" t="s">
        <v>8200</v>
      </c>
      <c r="H3055" s="494" t="s">
        <v>8201</v>
      </c>
      <c r="I3055" s="494" t="s">
        <v>4858</v>
      </c>
      <c r="J3055" s="494" t="s">
        <v>4858</v>
      </c>
      <c r="K3055" s="497">
        <v>1</v>
      </c>
      <c r="L3055" s="606" t="s">
        <v>7961</v>
      </c>
      <c r="M3055" s="607">
        <v>13666.66</v>
      </c>
      <c r="N3055" s="498" t="s">
        <v>7977</v>
      </c>
      <c r="O3055" s="605" t="s">
        <v>7961</v>
      </c>
      <c r="P3055" s="608">
        <v>14885.59</v>
      </c>
    </row>
    <row r="3056" spans="1:16" ht="45" x14ac:dyDescent="0.2">
      <c r="A3056" s="518" t="s">
        <v>7955</v>
      </c>
      <c r="B3056" s="605" t="s">
        <v>7875</v>
      </c>
      <c r="C3056" s="519" t="s">
        <v>111</v>
      </c>
      <c r="D3056" s="494" t="s">
        <v>8090</v>
      </c>
      <c r="E3056" s="495">
        <v>2000</v>
      </c>
      <c r="F3056" s="638" t="s">
        <v>8202</v>
      </c>
      <c r="G3056" s="496" t="s">
        <v>8203</v>
      </c>
      <c r="H3056" s="494" t="s">
        <v>8204</v>
      </c>
      <c r="I3056" s="494" t="s">
        <v>8204</v>
      </c>
      <c r="J3056" s="494" t="s">
        <v>8204</v>
      </c>
      <c r="K3056" s="497">
        <v>17</v>
      </c>
      <c r="L3056" s="606" t="s">
        <v>7959</v>
      </c>
      <c r="M3056" s="607">
        <v>23992.639999999999</v>
      </c>
      <c r="N3056" s="498" t="s">
        <v>8205</v>
      </c>
      <c r="O3056" s="605" t="s">
        <v>7961</v>
      </c>
      <c r="P3056" s="608">
        <v>11952.93</v>
      </c>
    </row>
    <row r="3057" spans="1:16" ht="22.5" x14ac:dyDescent="0.2">
      <c r="A3057" s="518" t="s">
        <v>7955</v>
      </c>
      <c r="B3057" s="605" t="s">
        <v>7875</v>
      </c>
      <c r="C3057" s="519" t="s">
        <v>111</v>
      </c>
      <c r="D3057" s="494" t="s">
        <v>8206</v>
      </c>
      <c r="E3057" s="495">
        <v>3000</v>
      </c>
      <c r="F3057" s="638" t="s">
        <v>8207</v>
      </c>
      <c r="G3057" s="496" t="s">
        <v>8208</v>
      </c>
      <c r="H3057" s="494" t="s">
        <v>7998</v>
      </c>
      <c r="I3057" s="494" t="s">
        <v>4858</v>
      </c>
      <c r="J3057" s="494" t="s">
        <v>4858</v>
      </c>
      <c r="K3057" s="497">
        <v>9</v>
      </c>
      <c r="L3057" s="606" t="s">
        <v>8044</v>
      </c>
      <c r="M3057" s="607">
        <v>20800</v>
      </c>
      <c r="N3057" s="498" t="s">
        <v>5705</v>
      </c>
      <c r="O3057" s="605"/>
      <c r="P3057" s="608">
        <v>0</v>
      </c>
    </row>
    <row r="3058" spans="1:16" ht="22.5" x14ac:dyDescent="0.2">
      <c r="A3058" s="518" t="s">
        <v>7955</v>
      </c>
      <c r="B3058" s="605" t="s">
        <v>7969</v>
      </c>
      <c r="C3058" s="519" t="s">
        <v>111</v>
      </c>
      <c r="D3058" s="494" t="s">
        <v>8209</v>
      </c>
      <c r="E3058" s="495">
        <v>5000</v>
      </c>
      <c r="F3058" s="638" t="s">
        <v>8207</v>
      </c>
      <c r="G3058" s="496" t="s">
        <v>8208</v>
      </c>
      <c r="H3058" s="494" t="s">
        <v>7998</v>
      </c>
      <c r="I3058" s="494" t="s">
        <v>4858</v>
      </c>
      <c r="J3058" s="494" t="s">
        <v>4858</v>
      </c>
      <c r="K3058" s="497" t="s">
        <v>8210</v>
      </c>
      <c r="L3058" s="606" t="s">
        <v>7965</v>
      </c>
      <c r="M3058" s="607">
        <v>9333.33</v>
      </c>
      <c r="N3058" s="498" t="s">
        <v>7994</v>
      </c>
      <c r="O3058" s="605" t="s">
        <v>7961</v>
      </c>
      <c r="P3058" s="608">
        <v>30000</v>
      </c>
    </row>
    <row r="3059" spans="1:16" ht="22.5" x14ac:dyDescent="0.2">
      <c r="A3059" s="518" t="s">
        <v>7955</v>
      </c>
      <c r="B3059" s="605" t="s">
        <v>7875</v>
      </c>
      <c r="C3059" s="519" t="s">
        <v>111</v>
      </c>
      <c r="D3059" s="494" t="s">
        <v>8048</v>
      </c>
      <c r="E3059" s="495">
        <v>3000</v>
      </c>
      <c r="F3059" s="638" t="s">
        <v>8211</v>
      </c>
      <c r="G3059" s="496" t="s">
        <v>8212</v>
      </c>
      <c r="H3059" s="494" t="s">
        <v>5372</v>
      </c>
      <c r="I3059" s="494" t="s">
        <v>3191</v>
      </c>
      <c r="J3059" s="494" t="s">
        <v>3191</v>
      </c>
      <c r="K3059" s="497" t="s">
        <v>8213</v>
      </c>
      <c r="L3059" s="606" t="s">
        <v>7965</v>
      </c>
      <c r="M3059" s="607">
        <v>4200</v>
      </c>
      <c r="N3059" s="498" t="s">
        <v>7994</v>
      </c>
      <c r="O3059" s="605" t="s">
        <v>7961</v>
      </c>
      <c r="P3059" s="608">
        <v>18000</v>
      </c>
    </row>
    <row r="3060" spans="1:16" ht="22.5" x14ac:dyDescent="0.2">
      <c r="A3060" s="518" t="s">
        <v>7955</v>
      </c>
      <c r="B3060" s="605" t="s">
        <v>7875</v>
      </c>
      <c r="C3060" s="519" t="s">
        <v>111</v>
      </c>
      <c r="D3060" s="494" t="s">
        <v>7985</v>
      </c>
      <c r="E3060" s="495">
        <v>4000</v>
      </c>
      <c r="F3060" s="638" t="s">
        <v>8214</v>
      </c>
      <c r="G3060" s="496" t="s">
        <v>8215</v>
      </c>
      <c r="H3060" s="494" t="s">
        <v>8216</v>
      </c>
      <c r="I3060" s="494" t="s">
        <v>4858</v>
      </c>
      <c r="J3060" s="494" t="s">
        <v>4858</v>
      </c>
      <c r="K3060" s="497">
        <v>3</v>
      </c>
      <c r="L3060" s="606" t="s">
        <v>7961</v>
      </c>
      <c r="M3060" s="607">
        <v>23983.33</v>
      </c>
      <c r="N3060" s="498" t="s">
        <v>8044</v>
      </c>
      <c r="O3060" s="605" t="s">
        <v>7961</v>
      </c>
      <c r="P3060" s="608">
        <v>23998.89</v>
      </c>
    </row>
    <row r="3061" spans="1:16" ht="22.5" x14ac:dyDescent="0.2">
      <c r="A3061" s="518" t="s">
        <v>7955</v>
      </c>
      <c r="B3061" s="605" t="s">
        <v>7969</v>
      </c>
      <c r="C3061" s="519" t="s">
        <v>111</v>
      </c>
      <c r="D3061" s="494" t="s">
        <v>7970</v>
      </c>
      <c r="E3061" s="495">
        <v>4500</v>
      </c>
      <c r="F3061" s="638" t="s">
        <v>8217</v>
      </c>
      <c r="G3061" s="496" t="s">
        <v>8218</v>
      </c>
      <c r="H3061" s="494" t="s">
        <v>7998</v>
      </c>
      <c r="I3061" s="494" t="s">
        <v>4858</v>
      </c>
      <c r="J3061" s="494" t="s">
        <v>4858</v>
      </c>
      <c r="K3061" s="497" t="s">
        <v>8219</v>
      </c>
      <c r="L3061" s="606" t="s">
        <v>7982</v>
      </c>
      <c r="M3061" s="607">
        <v>4050</v>
      </c>
      <c r="N3061" s="498" t="s">
        <v>7972</v>
      </c>
      <c r="O3061" s="605" t="s">
        <v>7961</v>
      </c>
      <c r="P3061" s="608">
        <v>26970</v>
      </c>
    </row>
    <row r="3062" spans="1:16" ht="22.5" x14ac:dyDescent="0.2">
      <c r="A3062" s="518" t="s">
        <v>7955</v>
      </c>
      <c r="B3062" s="605" t="s">
        <v>7875</v>
      </c>
      <c r="C3062" s="519" t="s">
        <v>111</v>
      </c>
      <c r="D3062" s="494" t="s">
        <v>8011</v>
      </c>
      <c r="E3062" s="495">
        <v>1800</v>
      </c>
      <c r="F3062" s="638" t="s">
        <v>8220</v>
      </c>
      <c r="G3062" s="496" t="s">
        <v>8221</v>
      </c>
      <c r="H3062" s="494" t="s">
        <v>4858</v>
      </c>
      <c r="I3062" s="494" t="s">
        <v>4858</v>
      </c>
      <c r="J3062" s="494" t="s">
        <v>4858</v>
      </c>
      <c r="K3062" s="497">
        <v>8</v>
      </c>
      <c r="L3062" s="606" t="s">
        <v>7729</v>
      </c>
      <c r="M3062" s="607">
        <v>14280</v>
      </c>
      <c r="N3062" s="498" t="s">
        <v>5705</v>
      </c>
      <c r="O3062" s="605"/>
      <c r="P3062" s="608">
        <v>0</v>
      </c>
    </row>
    <row r="3063" spans="1:16" ht="33.75" x14ac:dyDescent="0.2">
      <c r="A3063" s="518" t="s">
        <v>7955</v>
      </c>
      <c r="B3063" s="605" t="s">
        <v>7875</v>
      </c>
      <c r="C3063" s="519" t="s">
        <v>111</v>
      </c>
      <c r="D3063" s="494" t="s">
        <v>8222</v>
      </c>
      <c r="E3063" s="495">
        <v>3500</v>
      </c>
      <c r="F3063" s="638" t="s">
        <v>8220</v>
      </c>
      <c r="G3063" s="496" t="s">
        <v>8221</v>
      </c>
      <c r="H3063" s="494" t="s">
        <v>4858</v>
      </c>
      <c r="I3063" s="494" t="s">
        <v>4858</v>
      </c>
      <c r="J3063" s="494" t="s">
        <v>4858</v>
      </c>
      <c r="K3063" s="497" t="s">
        <v>8223</v>
      </c>
      <c r="L3063" s="606" t="s">
        <v>7965</v>
      </c>
      <c r="M3063" s="607">
        <v>5260</v>
      </c>
      <c r="N3063" s="498" t="s">
        <v>7972</v>
      </c>
      <c r="O3063" s="605" t="s">
        <v>7961</v>
      </c>
      <c r="P3063" s="608">
        <v>21000</v>
      </c>
    </row>
    <row r="3064" spans="1:16" ht="22.5" x14ac:dyDescent="0.2">
      <c r="A3064" s="518" t="s">
        <v>7955</v>
      </c>
      <c r="B3064" s="605" t="s">
        <v>7875</v>
      </c>
      <c r="C3064" s="519" t="s">
        <v>111</v>
      </c>
      <c r="D3064" s="494" t="s">
        <v>5105</v>
      </c>
      <c r="E3064" s="495">
        <v>3000</v>
      </c>
      <c r="F3064" s="638" t="s">
        <v>8224</v>
      </c>
      <c r="G3064" s="496" t="s">
        <v>8225</v>
      </c>
      <c r="H3064" s="494" t="s">
        <v>726</v>
      </c>
      <c r="I3064" s="494" t="s">
        <v>726</v>
      </c>
      <c r="J3064" s="494" t="s">
        <v>726</v>
      </c>
      <c r="K3064" s="497">
        <v>31</v>
      </c>
      <c r="L3064" s="606" t="s">
        <v>7959</v>
      </c>
      <c r="M3064" s="607">
        <v>29201.55</v>
      </c>
      <c r="N3064" s="498" t="s">
        <v>8007</v>
      </c>
      <c r="O3064" s="605" t="s">
        <v>7961</v>
      </c>
      <c r="P3064" s="608">
        <v>12769.880000000001</v>
      </c>
    </row>
    <row r="3065" spans="1:16" ht="22.5" x14ac:dyDescent="0.2">
      <c r="A3065" s="518" t="s">
        <v>7955</v>
      </c>
      <c r="B3065" s="605" t="s">
        <v>7875</v>
      </c>
      <c r="C3065" s="519" t="s">
        <v>111</v>
      </c>
      <c r="D3065" s="494" t="s">
        <v>7990</v>
      </c>
      <c r="E3065" s="495">
        <v>3000</v>
      </c>
      <c r="F3065" s="638" t="s">
        <v>8226</v>
      </c>
      <c r="G3065" s="496" t="s">
        <v>8227</v>
      </c>
      <c r="H3065" s="494" t="s">
        <v>8026</v>
      </c>
      <c r="I3065" s="494" t="s">
        <v>4858</v>
      </c>
      <c r="J3065" s="494" t="s">
        <v>4858</v>
      </c>
      <c r="K3065" s="497" t="s">
        <v>8228</v>
      </c>
      <c r="L3065" s="606" t="s">
        <v>7982</v>
      </c>
      <c r="M3065" s="607">
        <v>1400</v>
      </c>
      <c r="N3065" s="498" t="s">
        <v>7994</v>
      </c>
      <c r="O3065" s="605" t="s">
        <v>7961</v>
      </c>
      <c r="P3065" s="608">
        <v>18000</v>
      </c>
    </row>
    <row r="3066" spans="1:16" ht="22.5" x14ac:dyDescent="0.2">
      <c r="A3066" s="518" t="s">
        <v>7955</v>
      </c>
      <c r="B3066" s="605" t="s">
        <v>7875</v>
      </c>
      <c r="C3066" s="519" t="s">
        <v>111</v>
      </c>
      <c r="D3066" s="494" t="s">
        <v>8229</v>
      </c>
      <c r="E3066" s="495">
        <v>8000</v>
      </c>
      <c r="F3066" s="638" t="s">
        <v>8230</v>
      </c>
      <c r="G3066" s="496" t="s">
        <v>8231</v>
      </c>
      <c r="H3066" s="494" t="s">
        <v>8003</v>
      </c>
      <c r="I3066" s="494" t="s">
        <v>4858</v>
      </c>
      <c r="J3066" s="494" t="s">
        <v>4858</v>
      </c>
      <c r="K3066" s="497" t="s">
        <v>8232</v>
      </c>
      <c r="L3066" s="606" t="s">
        <v>7965</v>
      </c>
      <c r="M3066" s="607">
        <v>12266.67</v>
      </c>
      <c r="N3066" s="498" t="s">
        <v>7977</v>
      </c>
      <c r="O3066" s="605" t="s">
        <v>7961</v>
      </c>
      <c r="P3066" s="608">
        <v>47995.56</v>
      </c>
    </row>
    <row r="3067" spans="1:16" ht="45" x14ac:dyDescent="0.2">
      <c r="A3067" s="518" t="s">
        <v>7955</v>
      </c>
      <c r="B3067" s="605" t="s">
        <v>7875</v>
      </c>
      <c r="C3067" s="519" t="s">
        <v>111</v>
      </c>
      <c r="D3067" s="494" t="s">
        <v>8233</v>
      </c>
      <c r="E3067" s="495">
        <v>3000</v>
      </c>
      <c r="F3067" s="638" t="s">
        <v>8234</v>
      </c>
      <c r="G3067" s="496" t="s">
        <v>8235</v>
      </c>
      <c r="H3067" s="494" t="s">
        <v>8236</v>
      </c>
      <c r="I3067" s="494" t="s">
        <v>4858</v>
      </c>
      <c r="J3067" s="494" t="s">
        <v>4858</v>
      </c>
      <c r="K3067" s="497" t="s">
        <v>8237</v>
      </c>
      <c r="L3067" s="606" t="s">
        <v>7982</v>
      </c>
      <c r="M3067" s="607">
        <v>2700</v>
      </c>
      <c r="N3067" s="498" t="s">
        <v>5705</v>
      </c>
      <c r="O3067" s="605"/>
      <c r="P3067" s="608">
        <v>0</v>
      </c>
    </row>
    <row r="3068" spans="1:16" ht="33.75" x14ac:dyDescent="0.2">
      <c r="A3068" s="518" t="s">
        <v>7955</v>
      </c>
      <c r="B3068" s="605" t="s">
        <v>7875</v>
      </c>
      <c r="C3068" s="519" t="s">
        <v>111</v>
      </c>
      <c r="D3068" s="494" t="s">
        <v>7990</v>
      </c>
      <c r="E3068" s="495">
        <v>3000</v>
      </c>
      <c r="F3068" s="638" t="s">
        <v>8238</v>
      </c>
      <c r="G3068" s="496" t="s">
        <v>8239</v>
      </c>
      <c r="H3068" s="494" t="s">
        <v>8240</v>
      </c>
      <c r="I3068" s="494" t="s">
        <v>4858</v>
      </c>
      <c r="J3068" s="494" t="s">
        <v>4858</v>
      </c>
      <c r="K3068" s="497" t="s">
        <v>8241</v>
      </c>
      <c r="L3068" s="606" t="s">
        <v>7982</v>
      </c>
      <c r="M3068" s="607">
        <v>1400</v>
      </c>
      <c r="N3068" s="498" t="s">
        <v>7994</v>
      </c>
      <c r="O3068" s="605" t="s">
        <v>7961</v>
      </c>
      <c r="P3068" s="608">
        <v>18000</v>
      </c>
    </row>
    <row r="3069" spans="1:16" ht="45" x14ac:dyDescent="0.2">
      <c r="A3069" s="518" t="s">
        <v>7955</v>
      </c>
      <c r="B3069" s="605" t="s">
        <v>7875</v>
      </c>
      <c r="C3069" s="519" t="s">
        <v>111</v>
      </c>
      <c r="D3069" s="494" t="s">
        <v>8242</v>
      </c>
      <c r="E3069" s="495">
        <v>1200</v>
      </c>
      <c r="F3069" s="638" t="s">
        <v>8243</v>
      </c>
      <c r="G3069" s="496" t="s">
        <v>8244</v>
      </c>
      <c r="H3069" s="494" t="s">
        <v>8164</v>
      </c>
      <c r="I3069" s="494" t="s">
        <v>8164</v>
      </c>
      <c r="J3069" s="494" t="s">
        <v>8164</v>
      </c>
      <c r="K3069" s="497" t="s">
        <v>8245</v>
      </c>
      <c r="L3069" s="606" t="s">
        <v>8044</v>
      </c>
      <c r="M3069" s="607">
        <v>7480</v>
      </c>
      <c r="N3069" s="498" t="s">
        <v>8245</v>
      </c>
      <c r="O3069" s="605" t="s">
        <v>7961</v>
      </c>
      <c r="P3069" s="608">
        <v>7200</v>
      </c>
    </row>
    <row r="3070" spans="1:16" ht="33.75" x14ac:dyDescent="0.2">
      <c r="A3070" s="518" t="s">
        <v>7955</v>
      </c>
      <c r="B3070" s="605" t="s">
        <v>7875</v>
      </c>
      <c r="C3070" s="519" t="s">
        <v>111</v>
      </c>
      <c r="D3070" s="494" t="s">
        <v>8184</v>
      </c>
      <c r="E3070" s="495">
        <v>3000</v>
      </c>
      <c r="F3070" s="638" t="s">
        <v>8246</v>
      </c>
      <c r="G3070" s="496" t="s">
        <v>8247</v>
      </c>
      <c r="H3070" s="494" t="s">
        <v>8248</v>
      </c>
      <c r="I3070" s="494" t="s">
        <v>3191</v>
      </c>
      <c r="J3070" s="494" t="s">
        <v>3191</v>
      </c>
      <c r="K3070" s="497" t="s">
        <v>8249</v>
      </c>
      <c r="L3070" s="606" t="s">
        <v>7982</v>
      </c>
      <c r="M3070" s="607">
        <v>1100</v>
      </c>
      <c r="N3070" s="498" t="s">
        <v>7994</v>
      </c>
      <c r="O3070" s="605" t="s">
        <v>7961</v>
      </c>
      <c r="P3070" s="608">
        <v>18000</v>
      </c>
    </row>
    <row r="3071" spans="1:16" ht="22.5" x14ac:dyDescent="0.2">
      <c r="A3071" s="518" t="s">
        <v>7955</v>
      </c>
      <c r="B3071" s="605" t="s">
        <v>7875</v>
      </c>
      <c r="C3071" s="519" t="s">
        <v>111</v>
      </c>
      <c r="D3071" s="494" t="s">
        <v>8250</v>
      </c>
      <c r="E3071" s="495">
        <v>3000</v>
      </c>
      <c r="F3071" s="638" t="s">
        <v>8251</v>
      </c>
      <c r="G3071" s="496" t="s">
        <v>8252</v>
      </c>
      <c r="H3071" s="494" t="s">
        <v>5670</v>
      </c>
      <c r="I3071" s="494" t="s">
        <v>3191</v>
      </c>
      <c r="J3071" s="494" t="s">
        <v>3191</v>
      </c>
      <c r="K3071" s="497">
        <v>2</v>
      </c>
      <c r="L3071" s="606" t="s">
        <v>7972</v>
      </c>
      <c r="M3071" s="607">
        <v>11900</v>
      </c>
      <c r="N3071" s="498" t="s">
        <v>8044</v>
      </c>
      <c r="O3071" s="605" t="s">
        <v>7961</v>
      </c>
      <c r="P3071" s="608">
        <v>18000</v>
      </c>
    </row>
    <row r="3072" spans="1:16" ht="22.5" x14ac:dyDescent="0.2">
      <c r="A3072" s="518" t="s">
        <v>7955</v>
      </c>
      <c r="B3072" s="605" t="s">
        <v>7969</v>
      </c>
      <c r="C3072" s="519" t="s">
        <v>111</v>
      </c>
      <c r="D3072" s="494" t="s">
        <v>7970</v>
      </c>
      <c r="E3072" s="495">
        <v>4500</v>
      </c>
      <c r="F3072" s="638" t="s">
        <v>8253</v>
      </c>
      <c r="G3072" s="496" t="s">
        <v>8254</v>
      </c>
      <c r="H3072" s="494" t="s">
        <v>7998</v>
      </c>
      <c r="I3072" s="494" t="s">
        <v>4858</v>
      </c>
      <c r="J3072" s="494" t="s">
        <v>4858</v>
      </c>
      <c r="K3072" s="497" t="s">
        <v>8255</v>
      </c>
      <c r="L3072" s="606" t="s">
        <v>7982</v>
      </c>
      <c r="M3072" s="607">
        <v>4050</v>
      </c>
      <c r="N3072" s="498" t="s">
        <v>5705</v>
      </c>
      <c r="O3072" s="605" t="s">
        <v>7977</v>
      </c>
      <c r="P3072" s="608">
        <v>13902.18</v>
      </c>
    </row>
    <row r="3073" spans="1:16" ht="33.75" x14ac:dyDescent="0.2">
      <c r="A3073" s="518" t="s">
        <v>7955</v>
      </c>
      <c r="B3073" s="605" t="s">
        <v>7875</v>
      </c>
      <c r="C3073" s="519" t="s">
        <v>111</v>
      </c>
      <c r="D3073" s="494" t="s">
        <v>8256</v>
      </c>
      <c r="E3073" s="495">
        <v>1200</v>
      </c>
      <c r="F3073" s="638" t="s">
        <v>8257</v>
      </c>
      <c r="G3073" s="496" t="s">
        <v>8258</v>
      </c>
      <c r="H3073" s="494" t="s">
        <v>871</v>
      </c>
      <c r="I3073" s="494" t="s">
        <v>871</v>
      </c>
      <c r="J3073" s="494" t="s">
        <v>871</v>
      </c>
      <c r="K3073" s="497">
        <v>85</v>
      </c>
      <c r="L3073" s="606" t="s">
        <v>7959</v>
      </c>
      <c r="M3073" s="607">
        <v>14400</v>
      </c>
      <c r="N3073" s="498" t="s">
        <v>7960</v>
      </c>
      <c r="O3073" s="605" t="s">
        <v>7961</v>
      </c>
      <c r="P3073" s="608">
        <v>7200</v>
      </c>
    </row>
    <row r="3074" spans="1:16" ht="22.5" x14ac:dyDescent="0.2">
      <c r="A3074" s="518" t="s">
        <v>7955</v>
      </c>
      <c r="B3074" s="605" t="s">
        <v>7969</v>
      </c>
      <c r="C3074" s="519" t="s">
        <v>111</v>
      </c>
      <c r="D3074" s="494" t="s">
        <v>8259</v>
      </c>
      <c r="E3074" s="495">
        <v>4000</v>
      </c>
      <c r="F3074" s="638" t="s">
        <v>8260</v>
      </c>
      <c r="G3074" s="496" t="s">
        <v>8261</v>
      </c>
      <c r="H3074" s="494" t="s">
        <v>7998</v>
      </c>
      <c r="I3074" s="494" t="s">
        <v>4858</v>
      </c>
      <c r="J3074" s="494" t="s">
        <v>4858</v>
      </c>
      <c r="K3074" s="497" t="s">
        <v>8262</v>
      </c>
      <c r="L3074" s="606" t="s">
        <v>7982</v>
      </c>
      <c r="M3074" s="607">
        <v>1066.67</v>
      </c>
      <c r="N3074" s="498" t="s">
        <v>7972</v>
      </c>
      <c r="O3074" s="605" t="s">
        <v>7961</v>
      </c>
      <c r="P3074" s="608">
        <v>24000</v>
      </c>
    </row>
    <row r="3075" spans="1:16" ht="22.5" x14ac:dyDescent="0.2">
      <c r="A3075" s="518" t="s">
        <v>7955</v>
      </c>
      <c r="B3075" s="605" t="s">
        <v>7875</v>
      </c>
      <c r="C3075" s="519" t="s">
        <v>111</v>
      </c>
      <c r="D3075" s="494" t="s">
        <v>7985</v>
      </c>
      <c r="E3075" s="495">
        <v>4000</v>
      </c>
      <c r="F3075" s="638" t="s">
        <v>8263</v>
      </c>
      <c r="G3075" s="496" t="s">
        <v>8264</v>
      </c>
      <c r="H3075" s="494" t="s">
        <v>7998</v>
      </c>
      <c r="I3075" s="494" t="s">
        <v>4858</v>
      </c>
      <c r="J3075" s="494" t="s">
        <v>4858</v>
      </c>
      <c r="K3075" s="497" t="s">
        <v>5705</v>
      </c>
      <c r="L3075" s="606"/>
      <c r="M3075" s="607">
        <v>0</v>
      </c>
      <c r="N3075" s="498" t="s">
        <v>8265</v>
      </c>
      <c r="O3075" s="605" t="s">
        <v>7965</v>
      </c>
      <c r="P3075" s="608">
        <v>4400</v>
      </c>
    </row>
    <row r="3076" spans="1:16" ht="22.5" x14ac:dyDescent="0.2">
      <c r="A3076" s="518" t="s">
        <v>7955</v>
      </c>
      <c r="B3076" s="605" t="s">
        <v>7875</v>
      </c>
      <c r="C3076" s="519" t="s">
        <v>111</v>
      </c>
      <c r="D3076" s="494" t="s">
        <v>7983</v>
      </c>
      <c r="E3076" s="495">
        <v>15000</v>
      </c>
      <c r="F3076" s="638" t="s">
        <v>8266</v>
      </c>
      <c r="G3076" s="496" t="s">
        <v>8267</v>
      </c>
      <c r="H3076" s="494" t="s">
        <v>8268</v>
      </c>
      <c r="I3076" s="494" t="s">
        <v>4858</v>
      </c>
      <c r="J3076" s="494" t="s">
        <v>4858</v>
      </c>
      <c r="K3076" s="497">
        <v>13</v>
      </c>
      <c r="L3076" s="606" t="s">
        <v>7965</v>
      </c>
      <c r="M3076" s="607">
        <v>30000</v>
      </c>
      <c r="N3076" s="498" t="s">
        <v>5705</v>
      </c>
      <c r="O3076" s="605"/>
      <c r="P3076" s="608">
        <v>0</v>
      </c>
    </row>
    <row r="3077" spans="1:16" ht="33.75" x14ac:dyDescent="0.2">
      <c r="A3077" s="518" t="s">
        <v>7955</v>
      </c>
      <c r="B3077" s="605" t="s">
        <v>7875</v>
      </c>
      <c r="C3077" s="519" t="s">
        <v>111</v>
      </c>
      <c r="D3077" s="494" t="s">
        <v>8269</v>
      </c>
      <c r="E3077" s="495">
        <v>5500</v>
      </c>
      <c r="F3077" s="638" t="s">
        <v>8270</v>
      </c>
      <c r="G3077" s="496" t="s">
        <v>8271</v>
      </c>
      <c r="H3077" s="494" t="s">
        <v>8272</v>
      </c>
      <c r="I3077" s="494" t="s">
        <v>8272</v>
      </c>
      <c r="J3077" s="494" t="s">
        <v>8272</v>
      </c>
      <c r="K3077" s="497">
        <v>13</v>
      </c>
      <c r="L3077" s="606" t="s">
        <v>7729</v>
      </c>
      <c r="M3077" s="607">
        <v>46437.96</v>
      </c>
      <c r="N3077" s="498" t="s">
        <v>5705</v>
      </c>
      <c r="O3077" s="605"/>
      <c r="P3077" s="608">
        <v>0</v>
      </c>
    </row>
    <row r="3078" spans="1:16" ht="22.5" x14ac:dyDescent="0.2">
      <c r="A3078" s="518" t="s">
        <v>7955</v>
      </c>
      <c r="B3078" s="605" t="s">
        <v>7875</v>
      </c>
      <c r="C3078" s="519" t="s">
        <v>111</v>
      </c>
      <c r="D3078" s="494" t="s">
        <v>8073</v>
      </c>
      <c r="E3078" s="495">
        <v>2000</v>
      </c>
      <c r="F3078" s="638" t="s">
        <v>8273</v>
      </c>
      <c r="G3078" s="496" t="s">
        <v>8274</v>
      </c>
      <c r="H3078" s="494" t="s">
        <v>8275</v>
      </c>
      <c r="I3078" s="494" t="s">
        <v>8275</v>
      </c>
      <c r="J3078" s="494" t="s">
        <v>8275</v>
      </c>
      <c r="K3078" s="497">
        <v>90</v>
      </c>
      <c r="L3078" s="606" t="s">
        <v>7959</v>
      </c>
      <c r="M3078" s="607">
        <v>24000</v>
      </c>
      <c r="N3078" s="498" t="s">
        <v>8276</v>
      </c>
      <c r="O3078" s="605" t="s">
        <v>7961</v>
      </c>
      <c r="P3078" s="608">
        <v>12000</v>
      </c>
    </row>
    <row r="3079" spans="1:16" ht="45" x14ac:dyDescent="0.2">
      <c r="A3079" s="518" t="s">
        <v>7955</v>
      </c>
      <c r="B3079" s="605" t="s">
        <v>7875</v>
      </c>
      <c r="C3079" s="519" t="s">
        <v>111</v>
      </c>
      <c r="D3079" s="494" t="s">
        <v>8277</v>
      </c>
      <c r="E3079" s="495">
        <v>1044</v>
      </c>
      <c r="F3079" s="638" t="s">
        <v>8278</v>
      </c>
      <c r="G3079" s="496" t="s">
        <v>8279</v>
      </c>
      <c r="H3079" s="494" t="s">
        <v>718</v>
      </c>
      <c r="I3079" s="494" t="s">
        <v>718</v>
      </c>
      <c r="J3079" s="494" t="s">
        <v>718</v>
      </c>
      <c r="K3079" s="497" t="s">
        <v>8245</v>
      </c>
      <c r="L3079" s="606" t="s">
        <v>7959</v>
      </c>
      <c r="M3079" s="607">
        <v>0</v>
      </c>
      <c r="N3079" s="498" t="s">
        <v>8245</v>
      </c>
      <c r="O3079" s="605" t="s">
        <v>7961</v>
      </c>
      <c r="P3079" s="608">
        <v>5220</v>
      </c>
    </row>
    <row r="3080" spans="1:16" x14ac:dyDescent="0.2">
      <c r="A3080" s="518" t="s">
        <v>7955</v>
      </c>
      <c r="B3080" s="605" t="s">
        <v>7729</v>
      </c>
      <c r="C3080" s="519" t="s">
        <v>111</v>
      </c>
      <c r="D3080" s="494" t="s">
        <v>8135</v>
      </c>
      <c r="E3080" s="495">
        <v>5500</v>
      </c>
      <c r="F3080" s="638" t="s">
        <v>8280</v>
      </c>
      <c r="G3080" s="496" t="s">
        <v>8281</v>
      </c>
      <c r="H3080" s="494" t="s">
        <v>4858</v>
      </c>
      <c r="I3080" s="494" t="s">
        <v>4858</v>
      </c>
      <c r="J3080" s="494" t="s">
        <v>4858</v>
      </c>
      <c r="K3080" s="497">
        <v>4</v>
      </c>
      <c r="L3080" s="606" t="s">
        <v>7961</v>
      </c>
      <c r="M3080" s="607">
        <v>30662.010000000002</v>
      </c>
      <c r="N3080" s="498" t="s">
        <v>5705</v>
      </c>
      <c r="O3080" s="605"/>
      <c r="P3080" s="608">
        <v>0</v>
      </c>
    </row>
    <row r="3081" spans="1:16" ht="56.25" x14ac:dyDescent="0.2">
      <c r="A3081" s="518" t="s">
        <v>7955</v>
      </c>
      <c r="B3081" s="605" t="s">
        <v>7875</v>
      </c>
      <c r="C3081" s="519" t="s">
        <v>111</v>
      </c>
      <c r="D3081" s="494" t="s">
        <v>8048</v>
      </c>
      <c r="E3081" s="495">
        <v>3000</v>
      </c>
      <c r="F3081" s="638" t="s">
        <v>8282</v>
      </c>
      <c r="G3081" s="496" t="s">
        <v>8283</v>
      </c>
      <c r="H3081" s="494" t="s">
        <v>8284</v>
      </c>
      <c r="I3081" s="494" t="s">
        <v>4858</v>
      </c>
      <c r="J3081" s="494" t="s">
        <v>4858</v>
      </c>
      <c r="K3081" s="497" t="s">
        <v>8285</v>
      </c>
      <c r="L3081" s="606" t="s">
        <v>7965</v>
      </c>
      <c r="M3081" s="607">
        <v>4100</v>
      </c>
      <c r="N3081" s="498" t="s">
        <v>7994</v>
      </c>
      <c r="O3081" s="605" t="s">
        <v>7961</v>
      </c>
      <c r="P3081" s="608">
        <v>18000</v>
      </c>
    </row>
    <row r="3082" spans="1:16" ht="33.75" x14ac:dyDescent="0.2">
      <c r="A3082" s="518" t="s">
        <v>7955</v>
      </c>
      <c r="B3082" s="605" t="s">
        <v>7875</v>
      </c>
      <c r="C3082" s="519" t="s">
        <v>111</v>
      </c>
      <c r="D3082" s="494" t="s">
        <v>8041</v>
      </c>
      <c r="E3082" s="495">
        <v>2000</v>
      </c>
      <c r="F3082" s="638" t="s">
        <v>8286</v>
      </c>
      <c r="G3082" s="496" t="s">
        <v>8287</v>
      </c>
      <c r="H3082" s="494" t="s">
        <v>8288</v>
      </c>
      <c r="I3082" s="494" t="s">
        <v>8289</v>
      </c>
      <c r="J3082" s="494" t="s">
        <v>8289</v>
      </c>
      <c r="K3082" s="497" t="s">
        <v>8290</v>
      </c>
      <c r="L3082" s="606" t="s">
        <v>7965</v>
      </c>
      <c r="M3082" s="607">
        <v>3666.67</v>
      </c>
      <c r="N3082" s="498" t="s">
        <v>7972</v>
      </c>
      <c r="O3082" s="605" t="s">
        <v>7961</v>
      </c>
      <c r="P3082" s="608">
        <v>11933.33</v>
      </c>
    </row>
    <row r="3083" spans="1:16" ht="22.5" x14ac:dyDescent="0.2">
      <c r="A3083" s="518" t="s">
        <v>7955</v>
      </c>
      <c r="B3083" s="605" t="s">
        <v>7875</v>
      </c>
      <c r="C3083" s="519" t="s">
        <v>111</v>
      </c>
      <c r="D3083" s="494" t="s">
        <v>8291</v>
      </c>
      <c r="E3083" s="495">
        <v>3000</v>
      </c>
      <c r="F3083" s="638" t="s">
        <v>8292</v>
      </c>
      <c r="G3083" s="496" t="s">
        <v>8293</v>
      </c>
      <c r="H3083" s="494" t="s">
        <v>8003</v>
      </c>
      <c r="I3083" s="494" t="s">
        <v>4858</v>
      </c>
      <c r="J3083" s="494" t="s">
        <v>4858</v>
      </c>
      <c r="K3083" s="497" t="s">
        <v>8294</v>
      </c>
      <c r="L3083" s="606"/>
      <c r="M3083" s="607">
        <v>0</v>
      </c>
      <c r="N3083" s="498" t="s">
        <v>7994</v>
      </c>
      <c r="O3083" s="605" t="s">
        <v>7961</v>
      </c>
      <c r="P3083" s="608">
        <v>18800</v>
      </c>
    </row>
    <row r="3084" spans="1:16" ht="33.75" x14ac:dyDescent="0.2">
      <c r="A3084" s="518" t="s">
        <v>7955</v>
      </c>
      <c r="B3084" s="605" t="s">
        <v>7969</v>
      </c>
      <c r="C3084" s="519" t="s">
        <v>111</v>
      </c>
      <c r="D3084" s="494" t="s">
        <v>8259</v>
      </c>
      <c r="E3084" s="495">
        <v>4000</v>
      </c>
      <c r="F3084" s="638" t="s">
        <v>8295</v>
      </c>
      <c r="G3084" s="496" t="s">
        <v>8296</v>
      </c>
      <c r="H3084" s="494" t="s">
        <v>8297</v>
      </c>
      <c r="I3084" s="494" t="s">
        <v>4858</v>
      </c>
      <c r="J3084" s="494" t="s">
        <v>4858</v>
      </c>
      <c r="K3084" s="497" t="s">
        <v>8298</v>
      </c>
      <c r="L3084" s="606" t="s">
        <v>7982</v>
      </c>
      <c r="M3084" s="607">
        <v>133.33000000000001</v>
      </c>
      <c r="N3084" s="498" t="s">
        <v>7972</v>
      </c>
      <c r="O3084" s="605" t="s">
        <v>7961</v>
      </c>
      <c r="P3084" s="608">
        <v>23999.440000000002</v>
      </c>
    </row>
    <row r="3085" spans="1:16" ht="33.75" x14ac:dyDescent="0.2">
      <c r="A3085" s="518" t="s">
        <v>7955</v>
      </c>
      <c r="B3085" s="605" t="s">
        <v>7875</v>
      </c>
      <c r="C3085" s="519" t="s">
        <v>111</v>
      </c>
      <c r="D3085" s="494" t="s">
        <v>8299</v>
      </c>
      <c r="E3085" s="495">
        <v>2320</v>
      </c>
      <c r="F3085" s="638" t="s">
        <v>8300</v>
      </c>
      <c r="G3085" s="496" t="s">
        <v>8301</v>
      </c>
      <c r="H3085" s="494" t="s">
        <v>3262</v>
      </c>
      <c r="I3085" s="494" t="s">
        <v>3262</v>
      </c>
      <c r="J3085" s="494" t="s">
        <v>3262</v>
      </c>
      <c r="K3085" s="497">
        <v>85</v>
      </c>
      <c r="L3085" s="606" t="s">
        <v>7959</v>
      </c>
      <c r="M3085" s="607">
        <v>27840</v>
      </c>
      <c r="N3085" s="498" t="s">
        <v>7960</v>
      </c>
      <c r="O3085" s="605" t="s">
        <v>7961</v>
      </c>
      <c r="P3085" s="608">
        <v>13920</v>
      </c>
    </row>
    <row r="3086" spans="1:16" ht="22.5" x14ac:dyDescent="0.2">
      <c r="A3086" s="518" t="s">
        <v>7955</v>
      </c>
      <c r="B3086" s="605" t="s">
        <v>7875</v>
      </c>
      <c r="C3086" s="519" t="s">
        <v>111</v>
      </c>
      <c r="D3086" s="494" t="s">
        <v>4071</v>
      </c>
      <c r="E3086" s="495">
        <v>3500</v>
      </c>
      <c r="F3086" s="638" t="s">
        <v>8302</v>
      </c>
      <c r="G3086" s="496" t="s">
        <v>8303</v>
      </c>
      <c r="H3086" s="494" t="s">
        <v>6640</v>
      </c>
      <c r="I3086" s="494" t="s">
        <v>3191</v>
      </c>
      <c r="J3086" s="494" t="s">
        <v>3191</v>
      </c>
      <c r="K3086" s="497">
        <v>4</v>
      </c>
      <c r="L3086" s="606" t="s">
        <v>7972</v>
      </c>
      <c r="M3086" s="607">
        <v>13883.33</v>
      </c>
      <c r="N3086" s="498" t="s">
        <v>5705</v>
      </c>
      <c r="O3086" s="605"/>
      <c r="P3086" s="608">
        <v>0</v>
      </c>
    </row>
    <row r="3087" spans="1:16" ht="22.5" x14ac:dyDescent="0.2">
      <c r="A3087" s="518" t="s">
        <v>7955</v>
      </c>
      <c r="B3087" s="605" t="s">
        <v>7875</v>
      </c>
      <c r="C3087" s="519" t="s">
        <v>111</v>
      </c>
      <c r="D3087" s="494" t="s">
        <v>4071</v>
      </c>
      <c r="E3087" s="495">
        <v>3200</v>
      </c>
      <c r="F3087" s="638" t="s">
        <v>8302</v>
      </c>
      <c r="G3087" s="496" t="s">
        <v>8303</v>
      </c>
      <c r="H3087" s="494" t="s">
        <v>6640</v>
      </c>
      <c r="I3087" s="494" t="s">
        <v>3191</v>
      </c>
      <c r="J3087" s="494" t="s">
        <v>3191</v>
      </c>
      <c r="K3087" s="497" t="s">
        <v>8304</v>
      </c>
      <c r="L3087" s="606" t="s">
        <v>7965</v>
      </c>
      <c r="M3087" s="607">
        <v>5973.33</v>
      </c>
      <c r="N3087" s="498" t="s">
        <v>5705</v>
      </c>
      <c r="O3087" s="605" t="s">
        <v>7982</v>
      </c>
      <c r="P3087" s="608">
        <v>3200</v>
      </c>
    </row>
    <row r="3088" spans="1:16" ht="22.5" x14ac:dyDescent="0.2">
      <c r="A3088" s="518" t="s">
        <v>7955</v>
      </c>
      <c r="B3088" s="605" t="s">
        <v>7875</v>
      </c>
      <c r="C3088" s="519" t="s">
        <v>111</v>
      </c>
      <c r="D3088" s="494" t="s">
        <v>4071</v>
      </c>
      <c r="E3088" s="495">
        <v>3200</v>
      </c>
      <c r="F3088" s="638" t="s">
        <v>8302</v>
      </c>
      <c r="G3088" s="496" t="s">
        <v>8303</v>
      </c>
      <c r="H3088" s="494" t="s">
        <v>6640</v>
      </c>
      <c r="I3088" s="494" t="s">
        <v>3191</v>
      </c>
      <c r="J3088" s="494" t="s">
        <v>3191</v>
      </c>
      <c r="K3088" s="497" t="s">
        <v>5705</v>
      </c>
      <c r="L3088" s="606"/>
      <c r="M3088" s="607">
        <v>0</v>
      </c>
      <c r="N3088" s="498" t="s">
        <v>8305</v>
      </c>
      <c r="O3088" s="605" t="s">
        <v>7982</v>
      </c>
      <c r="P3088" s="608">
        <v>746.67</v>
      </c>
    </row>
    <row r="3089" spans="1:16" ht="33.75" x14ac:dyDescent="0.2">
      <c r="A3089" s="518" t="s">
        <v>7955</v>
      </c>
      <c r="B3089" s="605" t="s">
        <v>7875</v>
      </c>
      <c r="C3089" s="519" t="s">
        <v>111</v>
      </c>
      <c r="D3089" s="494" t="s">
        <v>8306</v>
      </c>
      <c r="E3089" s="495">
        <v>1200</v>
      </c>
      <c r="F3089" s="638" t="s">
        <v>8307</v>
      </c>
      <c r="G3089" s="496" t="s">
        <v>8308</v>
      </c>
      <c r="H3089" s="494" t="s">
        <v>871</v>
      </c>
      <c r="I3089" s="494" t="s">
        <v>871</v>
      </c>
      <c r="J3089" s="494" t="s">
        <v>871</v>
      </c>
      <c r="K3089" s="497">
        <v>46</v>
      </c>
      <c r="L3089" s="606" t="s">
        <v>7959</v>
      </c>
      <c r="M3089" s="607">
        <v>14400</v>
      </c>
      <c r="N3089" s="498" t="s">
        <v>8309</v>
      </c>
      <c r="O3089" s="605" t="s">
        <v>7961</v>
      </c>
      <c r="P3089" s="608">
        <v>7200</v>
      </c>
    </row>
    <row r="3090" spans="1:16" ht="22.5" x14ac:dyDescent="0.2">
      <c r="A3090" s="518" t="s">
        <v>7955</v>
      </c>
      <c r="B3090" s="605" t="s">
        <v>7875</v>
      </c>
      <c r="C3090" s="519" t="s">
        <v>111</v>
      </c>
      <c r="D3090" s="494" t="s">
        <v>5105</v>
      </c>
      <c r="E3090" s="495">
        <v>2500</v>
      </c>
      <c r="F3090" s="638" t="s">
        <v>8310</v>
      </c>
      <c r="G3090" s="496" t="s">
        <v>8311</v>
      </c>
      <c r="H3090" s="494" t="s">
        <v>726</v>
      </c>
      <c r="I3090" s="494" t="s">
        <v>726</v>
      </c>
      <c r="J3090" s="494" t="s">
        <v>726</v>
      </c>
      <c r="K3090" s="497">
        <v>15</v>
      </c>
      <c r="L3090" s="606" t="s">
        <v>7972</v>
      </c>
      <c r="M3090" s="607">
        <v>12900</v>
      </c>
      <c r="N3090" s="498" t="s">
        <v>5705</v>
      </c>
      <c r="O3090" s="605"/>
      <c r="P3090" s="608">
        <v>0</v>
      </c>
    </row>
    <row r="3091" spans="1:16" ht="22.5" x14ac:dyDescent="0.2">
      <c r="A3091" s="518" t="s">
        <v>7955</v>
      </c>
      <c r="B3091" s="605" t="s">
        <v>7875</v>
      </c>
      <c r="C3091" s="519" t="s">
        <v>111</v>
      </c>
      <c r="D3091" s="494" t="s">
        <v>8312</v>
      </c>
      <c r="E3091" s="495">
        <v>3000</v>
      </c>
      <c r="F3091" s="638" t="s">
        <v>8310</v>
      </c>
      <c r="G3091" s="496" t="s">
        <v>8311</v>
      </c>
      <c r="H3091" s="494" t="s">
        <v>726</v>
      </c>
      <c r="I3091" s="494" t="s">
        <v>726</v>
      </c>
      <c r="J3091" s="494" t="s">
        <v>726</v>
      </c>
      <c r="K3091" s="497">
        <v>1</v>
      </c>
      <c r="L3091" s="606" t="s">
        <v>7984</v>
      </c>
      <c r="M3091" s="607">
        <v>21000</v>
      </c>
      <c r="N3091" s="498" t="s">
        <v>7965</v>
      </c>
      <c r="O3091" s="605" t="s">
        <v>7961</v>
      </c>
      <c r="P3091" s="608">
        <v>18000</v>
      </c>
    </row>
    <row r="3092" spans="1:16" ht="45" x14ac:dyDescent="0.2">
      <c r="A3092" s="518" t="s">
        <v>7955</v>
      </c>
      <c r="B3092" s="605" t="s">
        <v>7875</v>
      </c>
      <c r="C3092" s="519" t="s">
        <v>111</v>
      </c>
      <c r="D3092" s="494" t="s">
        <v>8313</v>
      </c>
      <c r="E3092" s="495">
        <v>2320</v>
      </c>
      <c r="F3092" s="638" t="s">
        <v>8314</v>
      </c>
      <c r="G3092" s="496" t="s">
        <v>8315</v>
      </c>
      <c r="H3092" s="494" t="s">
        <v>718</v>
      </c>
      <c r="I3092" s="494" t="s">
        <v>718</v>
      </c>
      <c r="J3092" s="494" t="s">
        <v>718</v>
      </c>
      <c r="K3092" s="497" t="s">
        <v>8245</v>
      </c>
      <c r="L3092" s="606" t="s">
        <v>7959</v>
      </c>
      <c r="M3092" s="607">
        <v>0</v>
      </c>
      <c r="N3092" s="498" t="s">
        <v>8245</v>
      </c>
      <c r="O3092" s="605" t="s">
        <v>7961</v>
      </c>
      <c r="P3092" s="608">
        <v>11600</v>
      </c>
    </row>
    <row r="3093" spans="1:16" ht="22.5" x14ac:dyDescent="0.2">
      <c r="A3093" s="518" t="s">
        <v>7955</v>
      </c>
      <c r="B3093" s="605" t="s">
        <v>7875</v>
      </c>
      <c r="C3093" s="519" t="s">
        <v>111</v>
      </c>
      <c r="D3093" s="494" t="s">
        <v>8041</v>
      </c>
      <c r="E3093" s="495">
        <v>2000</v>
      </c>
      <c r="F3093" s="638" t="s">
        <v>8316</v>
      </c>
      <c r="G3093" s="496" t="s">
        <v>8317</v>
      </c>
      <c r="H3093" s="494" t="s">
        <v>8318</v>
      </c>
      <c r="I3093" s="494" t="s">
        <v>8289</v>
      </c>
      <c r="J3093" s="494" t="s">
        <v>8289</v>
      </c>
      <c r="K3093" s="497" t="s">
        <v>8319</v>
      </c>
      <c r="L3093" s="606" t="s">
        <v>7965</v>
      </c>
      <c r="M3093" s="607">
        <v>3666.67</v>
      </c>
      <c r="N3093" s="498" t="s">
        <v>7972</v>
      </c>
      <c r="O3093" s="605" t="s">
        <v>7961</v>
      </c>
      <c r="P3093" s="608">
        <v>12000</v>
      </c>
    </row>
    <row r="3094" spans="1:16" ht="22.5" x14ac:dyDescent="0.2">
      <c r="A3094" s="518" t="s">
        <v>7955</v>
      </c>
      <c r="B3094" s="605" t="s">
        <v>7969</v>
      </c>
      <c r="C3094" s="519" t="s">
        <v>111</v>
      </c>
      <c r="D3094" s="494" t="s">
        <v>8320</v>
      </c>
      <c r="E3094" s="495">
        <v>3000</v>
      </c>
      <c r="F3094" s="638" t="s">
        <v>8321</v>
      </c>
      <c r="G3094" s="496" t="s">
        <v>8322</v>
      </c>
      <c r="H3094" s="494" t="s">
        <v>6640</v>
      </c>
      <c r="I3094" s="494" t="s">
        <v>3191</v>
      </c>
      <c r="J3094" s="494" t="s">
        <v>3191</v>
      </c>
      <c r="K3094" s="497" t="s">
        <v>8323</v>
      </c>
      <c r="L3094" s="606" t="s">
        <v>7965</v>
      </c>
      <c r="M3094" s="607">
        <v>5700</v>
      </c>
      <c r="N3094" s="498" t="s">
        <v>7994</v>
      </c>
      <c r="O3094" s="605" t="s">
        <v>7961</v>
      </c>
      <c r="P3094" s="608">
        <v>18000</v>
      </c>
    </row>
    <row r="3095" spans="1:16" ht="33.75" x14ac:dyDescent="0.2">
      <c r="A3095" s="518" t="s">
        <v>7955</v>
      </c>
      <c r="B3095" s="605" t="s">
        <v>7875</v>
      </c>
      <c r="C3095" s="519" t="s">
        <v>111</v>
      </c>
      <c r="D3095" s="494" t="s">
        <v>8222</v>
      </c>
      <c r="E3095" s="495">
        <v>4000</v>
      </c>
      <c r="F3095" s="638" t="s">
        <v>8324</v>
      </c>
      <c r="G3095" s="496" t="s">
        <v>8325</v>
      </c>
      <c r="H3095" s="494" t="s">
        <v>8216</v>
      </c>
      <c r="I3095" s="494" t="s">
        <v>4858</v>
      </c>
      <c r="J3095" s="494" t="s">
        <v>4858</v>
      </c>
      <c r="K3095" s="497">
        <v>1</v>
      </c>
      <c r="L3095" s="606" t="s">
        <v>7972</v>
      </c>
      <c r="M3095" s="607">
        <v>13866.67</v>
      </c>
      <c r="N3095" s="498" t="s">
        <v>7994</v>
      </c>
      <c r="O3095" s="605" t="s">
        <v>7961</v>
      </c>
      <c r="P3095" s="608">
        <v>24000</v>
      </c>
    </row>
    <row r="3096" spans="1:16" ht="22.5" x14ac:dyDescent="0.2">
      <c r="A3096" s="518" t="s">
        <v>7955</v>
      </c>
      <c r="B3096" s="605" t="s">
        <v>7875</v>
      </c>
      <c r="C3096" s="519" t="s">
        <v>111</v>
      </c>
      <c r="D3096" s="494" t="s">
        <v>7985</v>
      </c>
      <c r="E3096" s="495">
        <v>2500</v>
      </c>
      <c r="F3096" s="638" t="s">
        <v>8326</v>
      </c>
      <c r="G3096" s="496" t="s">
        <v>8327</v>
      </c>
      <c r="H3096" s="494" t="s">
        <v>8134</v>
      </c>
      <c r="I3096" s="494" t="s">
        <v>8134</v>
      </c>
      <c r="J3096" s="494" t="s">
        <v>8134</v>
      </c>
      <c r="K3096" s="497">
        <v>10</v>
      </c>
      <c r="L3096" s="606" t="s">
        <v>7961</v>
      </c>
      <c r="M3096" s="607">
        <v>14978.64</v>
      </c>
      <c r="N3096" s="498" t="s">
        <v>5705</v>
      </c>
      <c r="O3096" s="605"/>
      <c r="P3096" s="608">
        <v>0</v>
      </c>
    </row>
    <row r="3097" spans="1:16" ht="22.5" x14ac:dyDescent="0.2">
      <c r="A3097" s="518" t="s">
        <v>7955</v>
      </c>
      <c r="B3097" s="605" t="s">
        <v>7875</v>
      </c>
      <c r="C3097" s="519" t="s">
        <v>111</v>
      </c>
      <c r="D3097" s="494" t="s">
        <v>8041</v>
      </c>
      <c r="E3097" s="495">
        <v>2000</v>
      </c>
      <c r="F3097" s="638" t="s">
        <v>8328</v>
      </c>
      <c r="G3097" s="496" t="s">
        <v>8329</v>
      </c>
      <c r="H3097" s="494" t="s">
        <v>8196</v>
      </c>
      <c r="I3097" s="494" t="s">
        <v>8196</v>
      </c>
      <c r="J3097" s="494" t="s">
        <v>8196</v>
      </c>
      <c r="K3097" s="497">
        <v>3</v>
      </c>
      <c r="L3097" s="606" t="s">
        <v>8044</v>
      </c>
      <c r="M3097" s="607">
        <v>12400</v>
      </c>
      <c r="N3097" s="498" t="s">
        <v>8044</v>
      </c>
      <c r="O3097" s="605" t="s">
        <v>7961</v>
      </c>
      <c r="P3097" s="608">
        <v>12000</v>
      </c>
    </row>
    <row r="3098" spans="1:16" ht="33.75" x14ac:dyDescent="0.2">
      <c r="A3098" s="518" t="s">
        <v>7955</v>
      </c>
      <c r="B3098" s="605" t="s">
        <v>7875</v>
      </c>
      <c r="C3098" s="519" t="s">
        <v>111</v>
      </c>
      <c r="D3098" s="494" t="s">
        <v>8222</v>
      </c>
      <c r="E3098" s="495">
        <v>4000</v>
      </c>
      <c r="F3098" s="638" t="s">
        <v>8330</v>
      </c>
      <c r="G3098" s="496" t="s">
        <v>8331</v>
      </c>
      <c r="H3098" s="494" t="s">
        <v>7998</v>
      </c>
      <c r="I3098" s="494" t="s">
        <v>4858</v>
      </c>
      <c r="J3098" s="494" t="s">
        <v>4858</v>
      </c>
      <c r="K3098" s="497" t="s">
        <v>8332</v>
      </c>
      <c r="L3098" s="606" t="s">
        <v>7965</v>
      </c>
      <c r="M3098" s="607">
        <v>7321.1100000000006</v>
      </c>
      <c r="N3098" s="498" t="s">
        <v>7972</v>
      </c>
      <c r="O3098" s="605" t="s">
        <v>7961</v>
      </c>
      <c r="P3098" s="608">
        <v>23782.21</v>
      </c>
    </row>
    <row r="3099" spans="1:16" ht="22.5" x14ac:dyDescent="0.2">
      <c r="A3099" s="518" t="s">
        <v>7955</v>
      </c>
      <c r="B3099" s="605" t="s">
        <v>7875</v>
      </c>
      <c r="C3099" s="519" t="s">
        <v>111</v>
      </c>
      <c r="D3099" s="494" t="s">
        <v>7978</v>
      </c>
      <c r="E3099" s="495">
        <v>13000</v>
      </c>
      <c r="F3099" s="638" t="s">
        <v>8333</v>
      </c>
      <c r="G3099" s="496" t="s">
        <v>8334</v>
      </c>
      <c r="H3099" s="494" t="s">
        <v>8216</v>
      </c>
      <c r="I3099" s="494" t="s">
        <v>4858</v>
      </c>
      <c r="J3099" s="494" t="s">
        <v>4858</v>
      </c>
      <c r="K3099" s="497">
        <v>1</v>
      </c>
      <c r="L3099" s="606" t="s">
        <v>7994</v>
      </c>
      <c r="M3099" s="607">
        <v>61533.33</v>
      </c>
      <c r="N3099" s="498" t="s">
        <v>7977</v>
      </c>
      <c r="O3099" s="605" t="s">
        <v>7961</v>
      </c>
      <c r="P3099" s="608">
        <v>69066.67</v>
      </c>
    </row>
    <row r="3100" spans="1:16" ht="22.5" x14ac:dyDescent="0.2">
      <c r="A3100" s="518" t="s">
        <v>7955</v>
      </c>
      <c r="B3100" s="605" t="s">
        <v>7875</v>
      </c>
      <c r="C3100" s="519" t="s">
        <v>111</v>
      </c>
      <c r="D3100" s="494" t="s">
        <v>8250</v>
      </c>
      <c r="E3100" s="495">
        <v>3000</v>
      </c>
      <c r="F3100" s="638" t="s">
        <v>8335</v>
      </c>
      <c r="G3100" s="496" t="s">
        <v>8336</v>
      </c>
      <c r="H3100" s="494" t="s">
        <v>6192</v>
      </c>
      <c r="I3100" s="494" t="s">
        <v>3191</v>
      </c>
      <c r="J3100" s="494" t="s">
        <v>3191</v>
      </c>
      <c r="K3100" s="497">
        <v>2</v>
      </c>
      <c r="L3100" s="606" t="s">
        <v>7972</v>
      </c>
      <c r="M3100" s="607">
        <v>11900</v>
      </c>
      <c r="N3100" s="498" t="s">
        <v>8044</v>
      </c>
      <c r="O3100" s="605" t="s">
        <v>7961</v>
      </c>
      <c r="P3100" s="608">
        <v>18000</v>
      </c>
    </row>
    <row r="3101" spans="1:16" ht="22.5" x14ac:dyDescent="0.2">
      <c r="A3101" s="518" t="s">
        <v>7955</v>
      </c>
      <c r="B3101" s="605" t="s">
        <v>7875</v>
      </c>
      <c r="C3101" s="519" t="s">
        <v>111</v>
      </c>
      <c r="D3101" s="494" t="s">
        <v>8041</v>
      </c>
      <c r="E3101" s="495">
        <v>2000</v>
      </c>
      <c r="F3101" s="638" t="s">
        <v>8337</v>
      </c>
      <c r="G3101" s="496" t="s">
        <v>8338</v>
      </c>
      <c r="H3101" s="494" t="s">
        <v>871</v>
      </c>
      <c r="I3101" s="494" t="s">
        <v>871</v>
      </c>
      <c r="J3101" s="494" t="s">
        <v>871</v>
      </c>
      <c r="K3101" s="497">
        <v>22</v>
      </c>
      <c r="L3101" s="606" t="s">
        <v>8044</v>
      </c>
      <c r="M3101" s="607">
        <v>13600</v>
      </c>
      <c r="N3101" s="498" t="s">
        <v>5705</v>
      </c>
      <c r="O3101" s="605"/>
      <c r="P3101" s="608">
        <v>0</v>
      </c>
    </row>
    <row r="3102" spans="1:16" ht="22.5" x14ac:dyDescent="0.2">
      <c r="A3102" s="518" t="s">
        <v>7955</v>
      </c>
      <c r="B3102" s="605" t="s">
        <v>7875</v>
      </c>
      <c r="C3102" s="519" t="s">
        <v>111</v>
      </c>
      <c r="D3102" s="494" t="s">
        <v>7985</v>
      </c>
      <c r="E3102" s="495">
        <v>4000</v>
      </c>
      <c r="F3102" s="638" t="s">
        <v>8339</v>
      </c>
      <c r="G3102" s="496" t="s">
        <v>8340</v>
      </c>
      <c r="H3102" s="494" t="s">
        <v>7998</v>
      </c>
      <c r="I3102" s="494" t="s">
        <v>4858</v>
      </c>
      <c r="J3102" s="494" t="s">
        <v>4858</v>
      </c>
      <c r="K3102" s="497" t="s">
        <v>8341</v>
      </c>
      <c r="L3102" s="606" t="s">
        <v>7982</v>
      </c>
      <c r="M3102" s="607">
        <v>3600</v>
      </c>
      <c r="N3102" s="498" t="s">
        <v>5705</v>
      </c>
      <c r="O3102" s="605" t="s">
        <v>7982</v>
      </c>
      <c r="P3102" s="608">
        <v>4000</v>
      </c>
    </row>
    <row r="3103" spans="1:16" ht="22.5" x14ac:dyDescent="0.2">
      <c r="A3103" s="518" t="s">
        <v>7955</v>
      </c>
      <c r="B3103" s="605" t="s">
        <v>7875</v>
      </c>
      <c r="C3103" s="519" t="s">
        <v>111</v>
      </c>
      <c r="D3103" s="494" t="s">
        <v>8109</v>
      </c>
      <c r="E3103" s="495">
        <v>3000</v>
      </c>
      <c r="F3103" s="638" t="s">
        <v>8342</v>
      </c>
      <c r="G3103" s="496" t="s">
        <v>8343</v>
      </c>
      <c r="H3103" s="494" t="s">
        <v>8344</v>
      </c>
      <c r="I3103" s="494" t="s">
        <v>3191</v>
      </c>
      <c r="J3103" s="494" t="s">
        <v>3191</v>
      </c>
      <c r="K3103" s="497" t="s">
        <v>8345</v>
      </c>
      <c r="L3103" s="606" t="s">
        <v>7965</v>
      </c>
      <c r="M3103" s="607">
        <v>4000</v>
      </c>
      <c r="N3103" s="498" t="s">
        <v>7994</v>
      </c>
      <c r="O3103" s="605" t="s">
        <v>7961</v>
      </c>
      <c r="P3103" s="608">
        <v>17320.75</v>
      </c>
    </row>
    <row r="3104" spans="1:16" x14ac:dyDescent="0.2">
      <c r="A3104" s="518" t="s">
        <v>7955</v>
      </c>
      <c r="B3104" s="605" t="s">
        <v>7875</v>
      </c>
      <c r="C3104" s="519" t="s">
        <v>111</v>
      </c>
      <c r="D3104" s="494" t="s">
        <v>8346</v>
      </c>
      <c r="E3104" s="495">
        <v>6000</v>
      </c>
      <c r="F3104" s="638" t="s">
        <v>8347</v>
      </c>
      <c r="G3104" s="496" t="s">
        <v>8348</v>
      </c>
      <c r="H3104" s="494" t="s">
        <v>795</v>
      </c>
      <c r="I3104" s="494" t="s">
        <v>795</v>
      </c>
      <c r="J3104" s="494" t="s">
        <v>795</v>
      </c>
      <c r="K3104" s="497">
        <v>20</v>
      </c>
      <c r="L3104" s="606" t="s">
        <v>8044</v>
      </c>
      <c r="M3104" s="607">
        <v>41800</v>
      </c>
      <c r="N3104" s="498" t="s">
        <v>5705</v>
      </c>
      <c r="O3104" s="605"/>
      <c r="P3104" s="608">
        <v>0</v>
      </c>
    </row>
    <row r="3105" spans="1:16" ht="22.5" x14ac:dyDescent="0.2">
      <c r="A3105" s="518" t="s">
        <v>7955</v>
      </c>
      <c r="B3105" s="605" t="s">
        <v>7875</v>
      </c>
      <c r="C3105" s="519" t="s">
        <v>111</v>
      </c>
      <c r="D3105" s="494" t="s">
        <v>8349</v>
      </c>
      <c r="E3105" s="495">
        <v>7500</v>
      </c>
      <c r="F3105" s="638" t="s">
        <v>8350</v>
      </c>
      <c r="G3105" s="496" t="s">
        <v>8351</v>
      </c>
      <c r="H3105" s="494" t="s">
        <v>4858</v>
      </c>
      <c r="I3105" s="494" t="s">
        <v>4858</v>
      </c>
      <c r="J3105" s="494" t="s">
        <v>4858</v>
      </c>
      <c r="K3105" s="497">
        <v>4</v>
      </c>
      <c r="L3105" s="606" t="s">
        <v>7959</v>
      </c>
      <c r="M3105" s="607">
        <v>89712.500000000015</v>
      </c>
      <c r="N3105" s="498" t="s">
        <v>5705</v>
      </c>
      <c r="O3105" s="605" t="s">
        <v>7982</v>
      </c>
      <c r="P3105" s="608">
        <v>7242.71</v>
      </c>
    </row>
    <row r="3106" spans="1:16" ht="33.75" x14ac:dyDescent="0.2">
      <c r="A3106" s="518" t="s">
        <v>7955</v>
      </c>
      <c r="B3106" s="605" t="s">
        <v>7969</v>
      </c>
      <c r="C3106" s="519" t="s">
        <v>111</v>
      </c>
      <c r="D3106" s="494" t="s">
        <v>8352</v>
      </c>
      <c r="E3106" s="495">
        <v>4500</v>
      </c>
      <c r="F3106" s="638" t="s">
        <v>8353</v>
      </c>
      <c r="G3106" s="496" t="s">
        <v>8354</v>
      </c>
      <c r="H3106" s="494" t="s">
        <v>8297</v>
      </c>
      <c r="I3106" s="494" t="s">
        <v>4858</v>
      </c>
      <c r="J3106" s="494" t="s">
        <v>4858</v>
      </c>
      <c r="K3106" s="497" t="s">
        <v>8355</v>
      </c>
      <c r="L3106" s="606" t="s">
        <v>7982</v>
      </c>
      <c r="M3106" s="607">
        <v>3300</v>
      </c>
      <c r="N3106" s="498" t="s">
        <v>7994</v>
      </c>
      <c r="O3106" s="605" t="s">
        <v>7961</v>
      </c>
      <c r="P3106" s="608">
        <v>26965.62</v>
      </c>
    </row>
    <row r="3107" spans="1:16" ht="22.5" x14ac:dyDescent="0.2">
      <c r="A3107" s="518" t="s">
        <v>7955</v>
      </c>
      <c r="B3107" s="605" t="s">
        <v>7969</v>
      </c>
      <c r="C3107" s="519" t="s">
        <v>111</v>
      </c>
      <c r="D3107" s="494" t="s">
        <v>8019</v>
      </c>
      <c r="E3107" s="495">
        <v>3000</v>
      </c>
      <c r="F3107" s="638" t="s">
        <v>8356</v>
      </c>
      <c r="G3107" s="496" t="s">
        <v>8357</v>
      </c>
      <c r="H3107" s="494" t="s">
        <v>8003</v>
      </c>
      <c r="I3107" s="494" t="s">
        <v>4858</v>
      </c>
      <c r="J3107" s="494" t="s">
        <v>4858</v>
      </c>
      <c r="K3107" s="497" t="s">
        <v>8358</v>
      </c>
      <c r="L3107" s="606" t="s">
        <v>7965</v>
      </c>
      <c r="M3107" s="607">
        <v>5600</v>
      </c>
      <c r="N3107" s="498" t="s">
        <v>7994</v>
      </c>
      <c r="O3107" s="605" t="s">
        <v>7961</v>
      </c>
      <c r="P3107" s="608">
        <v>18000</v>
      </c>
    </row>
    <row r="3108" spans="1:16" ht="33.75" x14ac:dyDescent="0.2">
      <c r="A3108" s="518" t="s">
        <v>7955</v>
      </c>
      <c r="B3108" s="605" t="s">
        <v>7875</v>
      </c>
      <c r="C3108" s="519" t="s">
        <v>111</v>
      </c>
      <c r="D3108" s="494" t="s">
        <v>8359</v>
      </c>
      <c r="E3108" s="495">
        <v>1200</v>
      </c>
      <c r="F3108" s="638" t="s">
        <v>8360</v>
      </c>
      <c r="G3108" s="496" t="s">
        <v>8361</v>
      </c>
      <c r="H3108" s="494" t="s">
        <v>871</v>
      </c>
      <c r="I3108" s="494" t="s">
        <v>871</v>
      </c>
      <c r="J3108" s="494" t="s">
        <v>871</v>
      </c>
      <c r="K3108" s="497">
        <v>85</v>
      </c>
      <c r="L3108" s="606" t="s">
        <v>7959</v>
      </c>
      <c r="M3108" s="607">
        <v>14280</v>
      </c>
      <c r="N3108" s="498" t="s">
        <v>7960</v>
      </c>
      <c r="O3108" s="605" t="s">
        <v>7961</v>
      </c>
      <c r="P3108" s="608">
        <v>7160</v>
      </c>
    </row>
    <row r="3109" spans="1:16" ht="22.5" x14ac:dyDescent="0.2">
      <c r="A3109" s="518" t="s">
        <v>7955</v>
      </c>
      <c r="B3109" s="605" t="s">
        <v>7969</v>
      </c>
      <c r="C3109" s="519" t="s">
        <v>111</v>
      </c>
      <c r="D3109" s="494" t="s">
        <v>8259</v>
      </c>
      <c r="E3109" s="495">
        <v>4000</v>
      </c>
      <c r="F3109" s="638" t="s">
        <v>8362</v>
      </c>
      <c r="G3109" s="496" t="s">
        <v>8363</v>
      </c>
      <c r="H3109" s="494" t="s">
        <v>6192</v>
      </c>
      <c r="I3109" s="494" t="s">
        <v>3191</v>
      </c>
      <c r="J3109" s="494" t="s">
        <v>3191</v>
      </c>
      <c r="K3109" s="497" t="s">
        <v>8364</v>
      </c>
      <c r="L3109" s="606" t="s">
        <v>7982</v>
      </c>
      <c r="M3109" s="607">
        <v>1866.67</v>
      </c>
      <c r="N3109" s="498" t="s">
        <v>7972</v>
      </c>
      <c r="O3109" s="605" t="s">
        <v>7961</v>
      </c>
      <c r="P3109" s="608">
        <v>23826.39</v>
      </c>
    </row>
    <row r="3110" spans="1:16" ht="33.75" x14ac:dyDescent="0.2">
      <c r="A3110" s="518" t="s">
        <v>7955</v>
      </c>
      <c r="B3110" s="605" t="s">
        <v>7875</v>
      </c>
      <c r="C3110" s="519" t="s">
        <v>111</v>
      </c>
      <c r="D3110" s="494" t="s">
        <v>8048</v>
      </c>
      <c r="E3110" s="495">
        <v>3000</v>
      </c>
      <c r="F3110" s="638" t="s">
        <v>8365</v>
      </c>
      <c r="G3110" s="496" t="s">
        <v>8366</v>
      </c>
      <c r="H3110" s="494" t="s">
        <v>8367</v>
      </c>
      <c r="I3110" s="494" t="s">
        <v>4858</v>
      </c>
      <c r="J3110" s="494" t="s">
        <v>4858</v>
      </c>
      <c r="K3110" s="497" t="s">
        <v>8368</v>
      </c>
      <c r="L3110" s="606" t="s">
        <v>7965</v>
      </c>
      <c r="M3110" s="607">
        <v>3900</v>
      </c>
      <c r="N3110" s="498" t="s">
        <v>7994</v>
      </c>
      <c r="O3110" s="605" t="s">
        <v>7961</v>
      </c>
      <c r="P3110" s="608">
        <v>18000</v>
      </c>
    </row>
    <row r="3111" spans="1:16" ht="22.5" x14ac:dyDescent="0.2">
      <c r="A3111" s="518" t="s">
        <v>7955</v>
      </c>
      <c r="B3111" s="605" t="s">
        <v>7875</v>
      </c>
      <c r="C3111" s="519" t="s">
        <v>111</v>
      </c>
      <c r="D3111" s="494" t="s">
        <v>8369</v>
      </c>
      <c r="E3111" s="495">
        <v>2500</v>
      </c>
      <c r="F3111" s="638" t="s">
        <v>8370</v>
      </c>
      <c r="G3111" s="496" t="s">
        <v>8371</v>
      </c>
      <c r="H3111" s="494" t="s">
        <v>726</v>
      </c>
      <c r="I3111" s="494" t="s">
        <v>726</v>
      </c>
      <c r="J3111" s="494" t="s">
        <v>726</v>
      </c>
      <c r="K3111" s="497" t="s">
        <v>8372</v>
      </c>
      <c r="L3111" s="606" t="s">
        <v>7982</v>
      </c>
      <c r="M3111" s="607">
        <v>916.67000000000007</v>
      </c>
      <c r="N3111" s="498" t="s">
        <v>7994</v>
      </c>
      <c r="O3111" s="605" t="s">
        <v>7961</v>
      </c>
      <c r="P3111" s="608">
        <v>15000</v>
      </c>
    </row>
    <row r="3112" spans="1:16" ht="22.5" x14ac:dyDescent="0.2">
      <c r="A3112" s="518" t="s">
        <v>7955</v>
      </c>
      <c r="B3112" s="605" t="s">
        <v>7875</v>
      </c>
      <c r="C3112" s="519" t="s">
        <v>111</v>
      </c>
      <c r="D3112" s="494" t="s">
        <v>8373</v>
      </c>
      <c r="E3112" s="495">
        <v>7000</v>
      </c>
      <c r="F3112" s="638" t="s">
        <v>8374</v>
      </c>
      <c r="G3112" s="496" t="s">
        <v>8375</v>
      </c>
      <c r="H3112" s="494" t="s">
        <v>7998</v>
      </c>
      <c r="I3112" s="494" t="s">
        <v>7998</v>
      </c>
      <c r="J3112" s="494" t="s">
        <v>7998</v>
      </c>
      <c r="K3112" s="497">
        <v>6</v>
      </c>
      <c r="L3112" s="606" t="s">
        <v>7977</v>
      </c>
      <c r="M3112" s="607">
        <v>15866.18</v>
      </c>
      <c r="N3112" s="498" t="s">
        <v>5705</v>
      </c>
      <c r="O3112" s="605"/>
      <c r="P3112" s="608">
        <v>0</v>
      </c>
    </row>
    <row r="3113" spans="1:16" ht="22.5" x14ac:dyDescent="0.2">
      <c r="A3113" s="518" t="s">
        <v>7955</v>
      </c>
      <c r="B3113" s="605" t="s">
        <v>7875</v>
      </c>
      <c r="C3113" s="519" t="s">
        <v>111</v>
      </c>
      <c r="D3113" s="494" t="s">
        <v>4071</v>
      </c>
      <c r="E3113" s="495">
        <v>3000</v>
      </c>
      <c r="F3113" s="638" t="s">
        <v>8376</v>
      </c>
      <c r="G3113" s="496" t="s">
        <v>8377</v>
      </c>
      <c r="H3113" s="494" t="s">
        <v>8378</v>
      </c>
      <c r="I3113" s="494" t="s">
        <v>8378</v>
      </c>
      <c r="J3113" s="494" t="s">
        <v>8378</v>
      </c>
      <c r="K3113" s="497">
        <v>12</v>
      </c>
      <c r="L3113" s="606" t="s">
        <v>7968</v>
      </c>
      <c r="M3113" s="607">
        <v>29979.370000000003</v>
      </c>
      <c r="N3113" s="498" t="s">
        <v>5705</v>
      </c>
      <c r="O3113" s="605"/>
      <c r="P3113" s="608">
        <v>0</v>
      </c>
    </row>
    <row r="3114" spans="1:16" ht="33.75" x14ac:dyDescent="0.2">
      <c r="A3114" s="518" t="s">
        <v>7955</v>
      </c>
      <c r="B3114" s="605" t="s">
        <v>7875</v>
      </c>
      <c r="C3114" s="519" t="s">
        <v>111</v>
      </c>
      <c r="D3114" s="494" t="s">
        <v>8379</v>
      </c>
      <c r="E3114" s="495">
        <v>1200</v>
      </c>
      <c r="F3114" s="638" t="s">
        <v>8380</v>
      </c>
      <c r="G3114" s="496" t="s">
        <v>8381</v>
      </c>
      <c r="H3114" s="494" t="s">
        <v>871</v>
      </c>
      <c r="I3114" s="494" t="s">
        <v>871</v>
      </c>
      <c r="J3114" s="494" t="s">
        <v>871</v>
      </c>
      <c r="K3114" s="497">
        <v>85</v>
      </c>
      <c r="L3114" s="606" t="s">
        <v>7959</v>
      </c>
      <c r="M3114" s="607">
        <v>14400</v>
      </c>
      <c r="N3114" s="498" t="s">
        <v>7960</v>
      </c>
      <c r="O3114" s="605" t="s">
        <v>7961</v>
      </c>
      <c r="P3114" s="608">
        <v>7200</v>
      </c>
    </row>
    <row r="3115" spans="1:16" ht="22.5" x14ac:dyDescent="0.2">
      <c r="A3115" s="518" t="s">
        <v>7955</v>
      </c>
      <c r="B3115" s="605" t="s">
        <v>7875</v>
      </c>
      <c r="C3115" s="519" t="s">
        <v>111</v>
      </c>
      <c r="D3115" s="494" t="s">
        <v>8382</v>
      </c>
      <c r="E3115" s="495">
        <v>6000</v>
      </c>
      <c r="F3115" s="638" t="s">
        <v>8383</v>
      </c>
      <c r="G3115" s="496" t="s">
        <v>8384</v>
      </c>
      <c r="H3115" s="494" t="s">
        <v>7998</v>
      </c>
      <c r="I3115" s="494" t="s">
        <v>4858</v>
      </c>
      <c r="J3115" s="494" t="s">
        <v>4858</v>
      </c>
      <c r="K3115" s="497">
        <v>3</v>
      </c>
      <c r="L3115" s="606" t="s">
        <v>7961</v>
      </c>
      <c r="M3115" s="607">
        <v>31734.589999999997</v>
      </c>
      <c r="N3115" s="498" t="s">
        <v>7984</v>
      </c>
      <c r="O3115" s="605" t="s">
        <v>7961</v>
      </c>
      <c r="P3115" s="608">
        <v>35923.75</v>
      </c>
    </row>
    <row r="3116" spans="1:16" ht="22.5" x14ac:dyDescent="0.2">
      <c r="A3116" s="518" t="s">
        <v>7955</v>
      </c>
      <c r="B3116" s="605" t="s">
        <v>7875</v>
      </c>
      <c r="C3116" s="519" t="s">
        <v>111</v>
      </c>
      <c r="D3116" s="494" t="s">
        <v>8128</v>
      </c>
      <c r="E3116" s="495">
        <v>3000</v>
      </c>
      <c r="F3116" s="638" t="s">
        <v>8385</v>
      </c>
      <c r="G3116" s="496" t="s">
        <v>8386</v>
      </c>
      <c r="H3116" s="494" t="s">
        <v>5670</v>
      </c>
      <c r="I3116" s="494" t="s">
        <v>3191</v>
      </c>
      <c r="J3116" s="494" t="s">
        <v>3191</v>
      </c>
      <c r="K3116" s="497" t="s">
        <v>8387</v>
      </c>
      <c r="L3116" s="606" t="s">
        <v>7965</v>
      </c>
      <c r="M3116" s="607">
        <v>3600</v>
      </c>
      <c r="N3116" s="498" t="s">
        <v>7994</v>
      </c>
      <c r="O3116" s="605" t="s">
        <v>7961</v>
      </c>
      <c r="P3116" s="608">
        <v>18000</v>
      </c>
    </row>
    <row r="3117" spans="1:16" ht="33.75" x14ac:dyDescent="0.2">
      <c r="A3117" s="518" t="s">
        <v>7955</v>
      </c>
      <c r="B3117" s="605" t="s">
        <v>7875</v>
      </c>
      <c r="C3117" s="519" t="s">
        <v>111</v>
      </c>
      <c r="D3117" s="494" t="s">
        <v>8118</v>
      </c>
      <c r="E3117" s="495">
        <v>2500</v>
      </c>
      <c r="F3117" s="638" t="s">
        <v>8388</v>
      </c>
      <c r="G3117" s="496" t="s">
        <v>8389</v>
      </c>
      <c r="H3117" s="494" t="s">
        <v>8390</v>
      </c>
      <c r="I3117" s="494" t="s">
        <v>8390</v>
      </c>
      <c r="J3117" s="494" t="s">
        <v>8390</v>
      </c>
      <c r="K3117" s="497">
        <v>24</v>
      </c>
      <c r="L3117" s="606" t="s">
        <v>7982</v>
      </c>
      <c r="M3117" s="607">
        <v>2240.2800000000002</v>
      </c>
      <c r="N3117" s="498" t="s">
        <v>5705</v>
      </c>
      <c r="O3117" s="605"/>
      <c r="P3117" s="608">
        <v>0</v>
      </c>
    </row>
    <row r="3118" spans="1:16" ht="33.75" x14ac:dyDescent="0.2">
      <c r="A3118" s="518" t="s">
        <v>7955</v>
      </c>
      <c r="B3118" s="605" t="s">
        <v>7875</v>
      </c>
      <c r="C3118" s="519" t="s">
        <v>111</v>
      </c>
      <c r="D3118" s="494" t="s">
        <v>8109</v>
      </c>
      <c r="E3118" s="495">
        <v>3000</v>
      </c>
      <c r="F3118" s="638" t="s">
        <v>8391</v>
      </c>
      <c r="G3118" s="496" t="s">
        <v>8392</v>
      </c>
      <c r="H3118" s="494" t="s">
        <v>8393</v>
      </c>
      <c r="I3118" s="494" t="s">
        <v>3191</v>
      </c>
      <c r="J3118" s="494" t="s">
        <v>3191</v>
      </c>
      <c r="K3118" s="497" t="s">
        <v>8394</v>
      </c>
      <c r="L3118" s="606" t="s">
        <v>7965</v>
      </c>
      <c r="M3118" s="607">
        <v>4200</v>
      </c>
      <c r="N3118" s="498" t="s">
        <v>7994</v>
      </c>
      <c r="O3118" s="605" t="s">
        <v>7961</v>
      </c>
      <c r="P3118" s="608">
        <v>17900</v>
      </c>
    </row>
    <row r="3119" spans="1:16" ht="22.5" x14ac:dyDescent="0.2">
      <c r="A3119" s="518" t="s">
        <v>7955</v>
      </c>
      <c r="B3119" s="605" t="s">
        <v>7875</v>
      </c>
      <c r="C3119" s="519" t="s">
        <v>111</v>
      </c>
      <c r="D3119" s="494" t="s">
        <v>8041</v>
      </c>
      <c r="E3119" s="495">
        <v>2000</v>
      </c>
      <c r="F3119" s="638" t="s">
        <v>8395</v>
      </c>
      <c r="G3119" s="496" t="s">
        <v>8396</v>
      </c>
      <c r="H3119" s="494" t="s">
        <v>8164</v>
      </c>
      <c r="I3119" s="494" t="s">
        <v>8164</v>
      </c>
      <c r="J3119" s="494" t="s">
        <v>8164</v>
      </c>
      <c r="K3119" s="497">
        <v>3</v>
      </c>
      <c r="L3119" s="606" t="s">
        <v>8044</v>
      </c>
      <c r="M3119" s="607">
        <v>12266.67</v>
      </c>
      <c r="N3119" s="498" t="s">
        <v>8044</v>
      </c>
      <c r="O3119" s="605" t="s">
        <v>7961</v>
      </c>
      <c r="P3119" s="608">
        <v>11933.33</v>
      </c>
    </row>
    <row r="3120" spans="1:16" ht="22.5" x14ac:dyDescent="0.2">
      <c r="A3120" s="518" t="s">
        <v>7955</v>
      </c>
      <c r="B3120" s="605" t="s">
        <v>7875</v>
      </c>
      <c r="C3120" s="519" t="s">
        <v>111</v>
      </c>
      <c r="D3120" s="494" t="s">
        <v>8184</v>
      </c>
      <c r="E3120" s="495">
        <v>3000</v>
      </c>
      <c r="F3120" s="638" t="s">
        <v>8397</v>
      </c>
      <c r="G3120" s="496" t="s">
        <v>8398</v>
      </c>
      <c r="H3120" s="494" t="s">
        <v>6192</v>
      </c>
      <c r="I3120" s="494" t="s">
        <v>3191</v>
      </c>
      <c r="J3120" s="494" t="s">
        <v>3191</v>
      </c>
      <c r="K3120" s="497" t="s">
        <v>8399</v>
      </c>
      <c r="L3120" s="606" t="s">
        <v>7982</v>
      </c>
      <c r="M3120" s="607">
        <v>1100</v>
      </c>
      <c r="N3120" s="498" t="s">
        <v>7994</v>
      </c>
      <c r="O3120" s="605" t="s">
        <v>7961</v>
      </c>
      <c r="P3120" s="608">
        <v>18000</v>
      </c>
    </row>
    <row r="3121" spans="1:16" ht="22.5" x14ac:dyDescent="0.2">
      <c r="A3121" s="518" t="s">
        <v>7955</v>
      </c>
      <c r="B3121" s="605" t="s">
        <v>7875</v>
      </c>
      <c r="C3121" s="519" t="s">
        <v>111</v>
      </c>
      <c r="D3121" s="494" t="s">
        <v>4071</v>
      </c>
      <c r="E3121" s="495">
        <v>3000</v>
      </c>
      <c r="F3121" s="638" t="s">
        <v>8400</v>
      </c>
      <c r="G3121" s="496" t="s">
        <v>8401</v>
      </c>
      <c r="H3121" s="494" t="s">
        <v>3191</v>
      </c>
      <c r="I3121" s="494" t="s">
        <v>3191</v>
      </c>
      <c r="J3121" s="494" t="s">
        <v>3191</v>
      </c>
      <c r="K3121" s="497">
        <v>11</v>
      </c>
      <c r="L3121" s="606" t="s">
        <v>7961</v>
      </c>
      <c r="M3121" s="607">
        <v>17874.379999999997</v>
      </c>
      <c r="N3121" s="498" t="s">
        <v>5705</v>
      </c>
      <c r="O3121" s="605"/>
      <c r="P3121" s="608">
        <v>0</v>
      </c>
    </row>
    <row r="3122" spans="1:16" ht="22.5" x14ac:dyDescent="0.2">
      <c r="A3122" s="518" t="s">
        <v>7955</v>
      </c>
      <c r="B3122" s="605" t="s">
        <v>7875</v>
      </c>
      <c r="C3122" s="519" t="s">
        <v>111</v>
      </c>
      <c r="D3122" s="494" t="s">
        <v>8402</v>
      </c>
      <c r="E3122" s="495">
        <v>2000</v>
      </c>
      <c r="F3122" s="638" t="s">
        <v>8403</v>
      </c>
      <c r="G3122" s="496" t="s">
        <v>8404</v>
      </c>
      <c r="H3122" s="494" t="s">
        <v>6192</v>
      </c>
      <c r="I3122" s="494" t="s">
        <v>3191</v>
      </c>
      <c r="J3122" s="494" t="s">
        <v>3191</v>
      </c>
      <c r="K3122" s="497">
        <v>8</v>
      </c>
      <c r="L3122" s="606" t="s">
        <v>7729</v>
      </c>
      <c r="M3122" s="607">
        <v>16995.71</v>
      </c>
      <c r="N3122" s="498" t="s">
        <v>5705</v>
      </c>
      <c r="O3122" s="605"/>
      <c r="P3122" s="608">
        <v>0</v>
      </c>
    </row>
    <row r="3123" spans="1:16" ht="33.75" x14ac:dyDescent="0.2">
      <c r="A3123" s="518" t="s">
        <v>7955</v>
      </c>
      <c r="B3123" s="605" t="s">
        <v>7875</v>
      </c>
      <c r="C3123" s="519" t="s">
        <v>111</v>
      </c>
      <c r="D3123" s="494" t="s">
        <v>8222</v>
      </c>
      <c r="E3123" s="495">
        <v>4000</v>
      </c>
      <c r="F3123" s="638" t="s">
        <v>8403</v>
      </c>
      <c r="G3123" s="496" t="s">
        <v>8404</v>
      </c>
      <c r="H3123" s="494" t="s">
        <v>6192</v>
      </c>
      <c r="I3123" s="494" t="s">
        <v>3191</v>
      </c>
      <c r="J3123" s="494" t="s">
        <v>3191</v>
      </c>
      <c r="K3123" s="497">
        <v>1</v>
      </c>
      <c r="L3123" s="606" t="s">
        <v>7972</v>
      </c>
      <c r="M3123" s="607">
        <v>13727.220000000001</v>
      </c>
      <c r="N3123" s="498" t="s">
        <v>7994</v>
      </c>
      <c r="O3123" s="605" t="s">
        <v>7961</v>
      </c>
      <c r="P3123" s="608">
        <v>24000</v>
      </c>
    </row>
    <row r="3124" spans="1:16" ht="22.5" x14ac:dyDescent="0.2">
      <c r="A3124" s="518" t="s">
        <v>7955</v>
      </c>
      <c r="B3124" s="605" t="s">
        <v>7875</v>
      </c>
      <c r="C3124" s="519" t="s">
        <v>111</v>
      </c>
      <c r="D3124" s="494" t="s">
        <v>8093</v>
      </c>
      <c r="E3124" s="495">
        <v>2500</v>
      </c>
      <c r="F3124" s="638" t="s">
        <v>8405</v>
      </c>
      <c r="G3124" s="496" t="s">
        <v>8406</v>
      </c>
      <c r="H3124" s="494" t="s">
        <v>726</v>
      </c>
      <c r="I3124" s="494" t="s">
        <v>726</v>
      </c>
      <c r="J3124" s="494" t="s">
        <v>726</v>
      </c>
      <c r="K3124" s="497">
        <v>22</v>
      </c>
      <c r="L3124" s="606" t="s">
        <v>8044</v>
      </c>
      <c r="M3124" s="607">
        <v>17500</v>
      </c>
      <c r="N3124" s="498" t="s">
        <v>5705</v>
      </c>
      <c r="O3124" s="605"/>
      <c r="P3124" s="608">
        <v>0</v>
      </c>
    </row>
    <row r="3125" spans="1:16" ht="22.5" x14ac:dyDescent="0.2">
      <c r="A3125" s="518" t="s">
        <v>7955</v>
      </c>
      <c r="B3125" s="605" t="s">
        <v>7875</v>
      </c>
      <c r="C3125" s="519" t="s">
        <v>111</v>
      </c>
      <c r="D3125" s="494" t="s">
        <v>8407</v>
      </c>
      <c r="E3125" s="495">
        <v>1500</v>
      </c>
      <c r="F3125" s="638" t="s">
        <v>8408</v>
      </c>
      <c r="G3125" s="496" t="s">
        <v>8409</v>
      </c>
      <c r="H3125" s="494" t="s">
        <v>4858</v>
      </c>
      <c r="I3125" s="494" t="s">
        <v>4858</v>
      </c>
      <c r="J3125" s="494" t="s">
        <v>4858</v>
      </c>
      <c r="K3125" s="497">
        <v>6</v>
      </c>
      <c r="L3125" s="606" t="s">
        <v>7977</v>
      </c>
      <c r="M3125" s="607">
        <v>4500</v>
      </c>
      <c r="N3125" s="498" t="s">
        <v>5705</v>
      </c>
      <c r="O3125" s="605"/>
      <c r="P3125" s="608">
        <v>0</v>
      </c>
    </row>
    <row r="3126" spans="1:16" ht="33.75" x14ac:dyDescent="0.2">
      <c r="A3126" s="518" t="s">
        <v>7955</v>
      </c>
      <c r="B3126" s="605" t="s">
        <v>7875</v>
      </c>
      <c r="C3126" s="519" t="s">
        <v>111</v>
      </c>
      <c r="D3126" s="494" t="s">
        <v>8410</v>
      </c>
      <c r="E3126" s="495">
        <v>1800</v>
      </c>
      <c r="F3126" s="638" t="s">
        <v>8408</v>
      </c>
      <c r="G3126" s="496" t="s">
        <v>8409</v>
      </c>
      <c r="H3126" s="494" t="s">
        <v>4858</v>
      </c>
      <c r="I3126" s="494" t="s">
        <v>4858</v>
      </c>
      <c r="J3126" s="494" t="s">
        <v>4858</v>
      </c>
      <c r="K3126" s="497">
        <v>5</v>
      </c>
      <c r="L3126" s="606" t="s">
        <v>7968</v>
      </c>
      <c r="M3126" s="607">
        <v>16740</v>
      </c>
      <c r="N3126" s="498" t="s">
        <v>7968</v>
      </c>
      <c r="O3126" s="605" t="s">
        <v>7961</v>
      </c>
      <c r="P3126" s="608">
        <v>10800</v>
      </c>
    </row>
    <row r="3127" spans="1:16" ht="33.75" x14ac:dyDescent="0.2">
      <c r="A3127" s="518" t="s">
        <v>7955</v>
      </c>
      <c r="B3127" s="605" t="s">
        <v>7875</v>
      </c>
      <c r="C3127" s="519" t="s">
        <v>111</v>
      </c>
      <c r="D3127" s="494" t="s">
        <v>8411</v>
      </c>
      <c r="E3127" s="495">
        <v>6000</v>
      </c>
      <c r="F3127" s="638" t="s">
        <v>8412</v>
      </c>
      <c r="G3127" s="496" t="s">
        <v>8413</v>
      </c>
      <c r="H3127" s="494" t="s">
        <v>8414</v>
      </c>
      <c r="I3127" s="494" t="s">
        <v>4858</v>
      </c>
      <c r="J3127" s="494" t="s">
        <v>4858</v>
      </c>
      <c r="K3127" s="497" t="s">
        <v>8415</v>
      </c>
      <c r="L3127" s="606"/>
      <c r="M3127" s="607">
        <v>0</v>
      </c>
      <c r="N3127" s="498" t="s">
        <v>7994</v>
      </c>
      <c r="O3127" s="605" t="s">
        <v>7961</v>
      </c>
      <c r="P3127" s="608">
        <v>38600</v>
      </c>
    </row>
    <row r="3128" spans="1:16" ht="45" x14ac:dyDescent="0.2">
      <c r="A3128" s="518" t="s">
        <v>7955</v>
      </c>
      <c r="B3128" s="605" t="s">
        <v>7875</v>
      </c>
      <c r="C3128" s="519" t="s">
        <v>111</v>
      </c>
      <c r="D3128" s="494" t="s">
        <v>8277</v>
      </c>
      <c r="E3128" s="495">
        <v>1044</v>
      </c>
      <c r="F3128" s="638" t="s">
        <v>8416</v>
      </c>
      <c r="G3128" s="496" t="s">
        <v>8417</v>
      </c>
      <c r="H3128" s="494" t="s">
        <v>718</v>
      </c>
      <c r="I3128" s="494" t="s">
        <v>718</v>
      </c>
      <c r="J3128" s="494" t="s">
        <v>718</v>
      </c>
      <c r="K3128" s="497" t="s">
        <v>8245</v>
      </c>
      <c r="L3128" s="606" t="s">
        <v>7959</v>
      </c>
      <c r="M3128" s="607">
        <v>0</v>
      </c>
      <c r="N3128" s="498" t="s">
        <v>8245</v>
      </c>
      <c r="O3128" s="605" t="s">
        <v>7961</v>
      </c>
      <c r="P3128" s="608">
        <v>5220</v>
      </c>
    </row>
    <row r="3129" spans="1:16" ht="22.5" x14ac:dyDescent="0.2">
      <c r="A3129" s="518" t="s">
        <v>7955</v>
      </c>
      <c r="B3129" s="605" t="s">
        <v>7875</v>
      </c>
      <c r="C3129" s="519" t="s">
        <v>111</v>
      </c>
      <c r="D3129" s="494" t="s">
        <v>8418</v>
      </c>
      <c r="E3129" s="495">
        <v>6500</v>
      </c>
      <c r="F3129" s="638" t="s">
        <v>8419</v>
      </c>
      <c r="G3129" s="496" t="s">
        <v>8420</v>
      </c>
      <c r="H3129" s="494" t="s">
        <v>8421</v>
      </c>
      <c r="I3129" s="494" t="s">
        <v>8421</v>
      </c>
      <c r="J3129" s="494" t="s">
        <v>8421</v>
      </c>
      <c r="K3129" s="497">
        <v>10</v>
      </c>
      <c r="L3129" s="606" t="s">
        <v>7959</v>
      </c>
      <c r="M3129" s="607">
        <v>77581.59</v>
      </c>
      <c r="N3129" s="498" t="s">
        <v>8422</v>
      </c>
      <c r="O3129" s="605" t="s">
        <v>7961</v>
      </c>
      <c r="P3129" s="608">
        <v>38726.910000000003</v>
      </c>
    </row>
    <row r="3130" spans="1:16" ht="22.5" x14ac:dyDescent="0.2">
      <c r="A3130" s="518" t="s">
        <v>7955</v>
      </c>
      <c r="B3130" s="605" t="s">
        <v>7875</v>
      </c>
      <c r="C3130" s="519" t="s">
        <v>111</v>
      </c>
      <c r="D3130" s="494" t="s">
        <v>8073</v>
      </c>
      <c r="E3130" s="495">
        <v>2000</v>
      </c>
      <c r="F3130" s="638" t="s">
        <v>8423</v>
      </c>
      <c r="G3130" s="496" t="s">
        <v>8424</v>
      </c>
      <c r="H3130" s="494" t="s">
        <v>8425</v>
      </c>
      <c r="I3130" s="494" t="s">
        <v>8425</v>
      </c>
      <c r="J3130" s="494" t="s">
        <v>8425</v>
      </c>
      <c r="K3130" s="497">
        <v>105</v>
      </c>
      <c r="L3130" s="606" t="s">
        <v>7959</v>
      </c>
      <c r="M3130" s="607">
        <v>24000</v>
      </c>
      <c r="N3130" s="498" t="s">
        <v>8054</v>
      </c>
      <c r="O3130" s="605" t="s">
        <v>7961</v>
      </c>
      <c r="P3130" s="608">
        <v>12000</v>
      </c>
    </row>
    <row r="3131" spans="1:16" ht="22.5" x14ac:dyDescent="0.2">
      <c r="A3131" s="518" t="s">
        <v>7955</v>
      </c>
      <c r="B3131" s="605" t="s">
        <v>7875</v>
      </c>
      <c r="C3131" s="519" t="s">
        <v>111</v>
      </c>
      <c r="D3131" s="494" t="s">
        <v>3550</v>
      </c>
      <c r="E3131" s="495">
        <v>2500</v>
      </c>
      <c r="F3131" s="638" t="s">
        <v>8426</v>
      </c>
      <c r="G3131" s="496" t="s">
        <v>8427</v>
      </c>
      <c r="H3131" s="494" t="s">
        <v>6640</v>
      </c>
      <c r="I3131" s="494" t="s">
        <v>3191</v>
      </c>
      <c r="J3131" s="494" t="s">
        <v>3191</v>
      </c>
      <c r="K3131" s="497" t="s">
        <v>8428</v>
      </c>
      <c r="L3131" s="606" t="s">
        <v>7982</v>
      </c>
      <c r="M3131" s="607">
        <v>916.67000000000007</v>
      </c>
      <c r="N3131" s="498" t="s">
        <v>7977</v>
      </c>
      <c r="O3131" s="605" t="s">
        <v>7961</v>
      </c>
      <c r="P3131" s="608">
        <v>12498.44</v>
      </c>
    </row>
    <row r="3132" spans="1:16" ht="22.5" x14ac:dyDescent="0.2">
      <c r="A3132" s="518" t="s">
        <v>7955</v>
      </c>
      <c r="B3132" s="605" t="s">
        <v>7875</v>
      </c>
      <c r="C3132" s="519" t="s">
        <v>111</v>
      </c>
      <c r="D3132" s="494" t="s">
        <v>8250</v>
      </c>
      <c r="E3132" s="495">
        <v>3000</v>
      </c>
      <c r="F3132" s="638" t="s">
        <v>8429</v>
      </c>
      <c r="G3132" s="496" t="s">
        <v>8430</v>
      </c>
      <c r="H3132" s="494" t="s">
        <v>6192</v>
      </c>
      <c r="I3132" s="494" t="s">
        <v>3191</v>
      </c>
      <c r="J3132" s="494" t="s">
        <v>3191</v>
      </c>
      <c r="K3132" s="497">
        <v>2</v>
      </c>
      <c r="L3132" s="606" t="s">
        <v>7972</v>
      </c>
      <c r="M3132" s="607">
        <v>11800</v>
      </c>
      <c r="N3132" s="498" t="s">
        <v>8044</v>
      </c>
      <c r="O3132" s="605" t="s">
        <v>7961</v>
      </c>
      <c r="P3132" s="608">
        <v>18000</v>
      </c>
    </row>
    <row r="3133" spans="1:16" ht="22.5" x14ac:dyDescent="0.2">
      <c r="A3133" s="518" t="s">
        <v>7955</v>
      </c>
      <c r="B3133" s="605" t="s">
        <v>7875</v>
      </c>
      <c r="C3133" s="519" t="s">
        <v>111</v>
      </c>
      <c r="D3133" s="494" t="s">
        <v>712</v>
      </c>
      <c r="E3133" s="495">
        <v>7000</v>
      </c>
      <c r="F3133" s="638" t="s">
        <v>8431</v>
      </c>
      <c r="G3133" s="496" t="s">
        <v>8432</v>
      </c>
      <c r="H3133" s="494" t="s">
        <v>8134</v>
      </c>
      <c r="I3133" s="494" t="s">
        <v>8134</v>
      </c>
      <c r="J3133" s="494" t="s">
        <v>8134</v>
      </c>
      <c r="K3133" s="497">
        <v>19</v>
      </c>
      <c r="L3133" s="606" t="s">
        <v>7959</v>
      </c>
      <c r="M3133" s="607">
        <v>83630.559999999998</v>
      </c>
      <c r="N3133" s="498" t="s">
        <v>8433</v>
      </c>
      <c r="O3133" s="605" t="s">
        <v>7961</v>
      </c>
      <c r="P3133" s="608">
        <v>41918.33</v>
      </c>
    </row>
    <row r="3134" spans="1:16" ht="33.75" x14ac:dyDescent="0.2">
      <c r="A3134" s="518" t="s">
        <v>7955</v>
      </c>
      <c r="B3134" s="605" t="s">
        <v>7875</v>
      </c>
      <c r="C3134" s="519" t="s">
        <v>111</v>
      </c>
      <c r="D3134" s="494" t="s">
        <v>8090</v>
      </c>
      <c r="E3134" s="495">
        <v>2000</v>
      </c>
      <c r="F3134" s="638" t="s">
        <v>8434</v>
      </c>
      <c r="G3134" s="496" t="s">
        <v>8435</v>
      </c>
      <c r="H3134" s="494" t="s">
        <v>5599</v>
      </c>
      <c r="I3134" s="494" t="s">
        <v>3191</v>
      </c>
      <c r="J3134" s="494" t="s">
        <v>3191</v>
      </c>
      <c r="K3134" s="497">
        <v>5</v>
      </c>
      <c r="L3134" s="606" t="s">
        <v>8044</v>
      </c>
      <c r="M3134" s="607">
        <v>13996.93</v>
      </c>
      <c r="N3134" s="498" t="s">
        <v>5705</v>
      </c>
      <c r="O3134" s="605"/>
      <c r="P3134" s="608">
        <v>0</v>
      </c>
    </row>
    <row r="3135" spans="1:16" ht="33.75" x14ac:dyDescent="0.2">
      <c r="A3135" s="518" t="s">
        <v>7955</v>
      </c>
      <c r="B3135" s="605" t="s">
        <v>7875</v>
      </c>
      <c r="C3135" s="519" t="s">
        <v>111</v>
      </c>
      <c r="D3135" s="494" t="s">
        <v>4071</v>
      </c>
      <c r="E3135" s="495">
        <v>3000</v>
      </c>
      <c r="F3135" s="638" t="s">
        <v>8434</v>
      </c>
      <c r="G3135" s="496" t="s">
        <v>8435</v>
      </c>
      <c r="H3135" s="494" t="s">
        <v>5599</v>
      </c>
      <c r="I3135" s="494" t="s">
        <v>3191</v>
      </c>
      <c r="J3135" s="494" t="s">
        <v>3191</v>
      </c>
      <c r="K3135" s="497" t="s">
        <v>8436</v>
      </c>
      <c r="L3135" s="606"/>
      <c r="M3135" s="607">
        <v>0</v>
      </c>
      <c r="N3135" s="498" t="s">
        <v>7972</v>
      </c>
      <c r="O3135" s="605" t="s">
        <v>7961</v>
      </c>
      <c r="P3135" s="608">
        <v>17896.870000000003</v>
      </c>
    </row>
    <row r="3136" spans="1:16" ht="22.5" x14ac:dyDescent="0.2">
      <c r="A3136" s="518" t="s">
        <v>7955</v>
      </c>
      <c r="B3136" s="605" t="s">
        <v>7875</v>
      </c>
      <c r="C3136" s="519" t="s">
        <v>111</v>
      </c>
      <c r="D3136" s="494" t="s">
        <v>8041</v>
      </c>
      <c r="E3136" s="495">
        <v>2000</v>
      </c>
      <c r="F3136" s="638" t="s">
        <v>8437</v>
      </c>
      <c r="G3136" s="496" t="s">
        <v>8438</v>
      </c>
      <c r="H3136" s="494" t="s">
        <v>8439</v>
      </c>
      <c r="I3136" s="494" t="s">
        <v>8289</v>
      </c>
      <c r="J3136" s="494" t="s">
        <v>8289</v>
      </c>
      <c r="K3136" s="497" t="s">
        <v>8440</v>
      </c>
      <c r="L3136" s="606" t="s">
        <v>7982</v>
      </c>
      <c r="M3136" s="607">
        <v>1666.67</v>
      </c>
      <c r="N3136" s="498" t="s">
        <v>7972</v>
      </c>
      <c r="O3136" s="605" t="s">
        <v>7961</v>
      </c>
      <c r="P3136" s="608">
        <v>11866.67</v>
      </c>
    </row>
    <row r="3137" spans="1:16" ht="22.5" x14ac:dyDescent="0.2">
      <c r="A3137" s="518" t="s">
        <v>7955</v>
      </c>
      <c r="B3137" s="605" t="s">
        <v>7875</v>
      </c>
      <c r="C3137" s="519" t="s">
        <v>111</v>
      </c>
      <c r="D3137" s="494" t="s">
        <v>8441</v>
      </c>
      <c r="E3137" s="495">
        <v>3000</v>
      </c>
      <c r="F3137" s="638" t="s">
        <v>8442</v>
      </c>
      <c r="G3137" s="496" t="s">
        <v>8443</v>
      </c>
      <c r="H3137" s="494" t="s">
        <v>7998</v>
      </c>
      <c r="I3137" s="494" t="s">
        <v>7998</v>
      </c>
      <c r="J3137" s="494" t="s">
        <v>7998</v>
      </c>
      <c r="K3137" s="497">
        <v>12</v>
      </c>
      <c r="L3137" s="606" t="s">
        <v>8044</v>
      </c>
      <c r="M3137" s="607">
        <v>20998.75</v>
      </c>
      <c r="N3137" s="498" t="s">
        <v>5705</v>
      </c>
      <c r="O3137" s="605"/>
      <c r="P3137" s="608">
        <v>0</v>
      </c>
    </row>
    <row r="3138" spans="1:16" ht="33.75" x14ac:dyDescent="0.2">
      <c r="A3138" s="518" t="s">
        <v>7955</v>
      </c>
      <c r="B3138" s="605" t="s">
        <v>7875</v>
      </c>
      <c r="C3138" s="519" t="s">
        <v>111</v>
      </c>
      <c r="D3138" s="494" t="s">
        <v>8041</v>
      </c>
      <c r="E3138" s="495">
        <v>2000</v>
      </c>
      <c r="F3138" s="638" t="s">
        <v>8444</v>
      </c>
      <c r="G3138" s="496" t="s">
        <v>8445</v>
      </c>
      <c r="H3138" s="494" t="s">
        <v>8446</v>
      </c>
      <c r="I3138" s="494" t="s">
        <v>4858</v>
      </c>
      <c r="J3138" s="494" t="s">
        <v>4858</v>
      </c>
      <c r="K3138" s="497" t="s">
        <v>8447</v>
      </c>
      <c r="L3138" s="606" t="s">
        <v>7965</v>
      </c>
      <c r="M3138" s="607">
        <v>3666.67</v>
      </c>
      <c r="N3138" s="498" t="s">
        <v>7972</v>
      </c>
      <c r="O3138" s="605" t="s">
        <v>7961</v>
      </c>
      <c r="P3138" s="608">
        <v>11866.66</v>
      </c>
    </row>
    <row r="3139" spans="1:16" ht="33.75" x14ac:dyDescent="0.2">
      <c r="A3139" s="518" t="s">
        <v>7955</v>
      </c>
      <c r="B3139" s="605" t="s">
        <v>7875</v>
      </c>
      <c r="C3139" s="519" t="s">
        <v>111</v>
      </c>
      <c r="D3139" s="494" t="s">
        <v>8448</v>
      </c>
      <c r="E3139" s="495">
        <v>2000</v>
      </c>
      <c r="F3139" s="638" t="s">
        <v>8449</v>
      </c>
      <c r="G3139" s="496" t="s">
        <v>8450</v>
      </c>
      <c r="H3139" s="494" t="s">
        <v>871</v>
      </c>
      <c r="I3139" s="494" t="s">
        <v>871</v>
      </c>
      <c r="J3139" s="494" t="s">
        <v>871</v>
      </c>
      <c r="K3139" s="497">
        <v>42</v>
      </c>
      <c r="L3139" s="606" t="s">
        <v>7965</v>
      </c>
      <c r="M3139" s="607">
        <v>3933.33</v>
      </c>
      <c r="N3139" s="498" t="s">
        <v>5705</v>
      </c>
      <c r="O3139" s="605"/>
      <c r="P3139" s="608">
        <v>0</v>
      </c>
    </row>
    <row r="3140" spans="1:16" ht="45" x14ac:dyDescent="0.2">
      <c r="A3140" s="518" t="s">
        <v>7955</v>
      </c>
      <c r="B3140" s="605" t="s">
        <v>7875</v>
      </c>
      <c r="C3140" s="519" t="s">
        <v>111</v>
      </c>
      <c r="D3140" s="494" t="s">
        <v>8128</v>
      </c>
      <c r="E3140" s="495">
        <v>3000</v>
      </c>
      <c r="F3140" s="638" t="s">
        <v>8451</v>
      </c>
      <c r="G3140" s="496" t="s">
        <v>8452</v>
      </c>
      <c r="H3140" s="494" t="s">
        <v>8453</v>
      </c>
      <c r="I3140" s="494" t="s">
        <v>4858</v>
      </c>
      <c r="J3140" s="494" t="s">
        <v>4858</v>
      </c>
      <c r="K3140" s="497">
        <v>2</v>
      </c>
      <c r="L3140" s="606" t="s">
        <v>7972</v>
      </c>
      <c r="M3140" s="607">
        <v>11900</v>
      </c>
      <c r="N3140" s="498" t="s">
        <v>8044</v>
      </c>
      <c r="O3140" s="605" t="s">
        <v>7961</v>
      </c>
      <c r="P3140" s="608">
        <v>18000</v>
      </c>
    </row>
    <row r="3141" spans="1:16" ht="56.25" x14ac:dyDescent="0.2">
      <c r="A3141" s="518" t="s">
        <v>7955</v>
      </c>
      <c r="B3141" s="605" t="s">
        <v>7875</v>
      </c>
      <c r="C3141" s="519" t="s">
        <v>111</v>
      </c>
      <c r="D3141" s="494" t="s">
        <v>8454</v>
      </c>
      <c r="E3141" s="495">
        <v>11000</v>
      </c>
      <c r="F3141" s="638" t="s">
        <v>8455</v>
      </c>
      <c r="G3141" s="496" t="s">
        <v>8456</v>
      </c>
      <c r="H3141" s="494" t="s">
        <v>7052</v>
      </c>
      <c r="I3141" s="494" t="s">
        <v>7052</v>
      </c>
      <c r="J3141" s="494" t="s">
        <v>7052</v>
      </c>
      <c r="K3141" s="497">
        <v>17</v>
      </c>
      <c r="L3141" s="606" t="s">
        <v>7729</v>
      </c>
      <c r="M3141" s="607">
        <v>93866.67</v>
      </c>
      <c r="N3141" s="498" t="s">
        <v>5705</v>
      </c>
      <c r="O3141" s="605"/>
      <c r="P3141" s="608">
        <v>0</v>
      </c>
    </row>
    <row r="3142" spans="1:16" ht="22.5" x14ac:dyDescent="0.2">
      <c r="A3142" s="518" t="s">
        <v>7955</v>
      </c>
      <c r="B3142" s="605" t="s">
        <v>7875</v>
      </c>
      <c r="C3142" s="519" t="s">
        <v>111</v>
      </c>
      <c r="D3142" s="494" t="s">
        <v>7990</v>
      </c>
      <c r="E3142" s="495">
        <v>3000</v>
      </c>
      <c r="F3142" s="638" t="s">
        <v>8457</v>
      </c>
      <c r="G3142" s="496" t="s">
        <v>8458</v>
      </c>
      <c r="H3142" s="494" t="s">
        <v>8459</v>
      </c>
      <c r="I3142" s="494" t="s">
        <v>3191</v>
      </c>
      <c r="J3142" s="494" t="s">
        <v>3191</v>
      </c>
      <c r="K3142" s="497" t="s">
        <v>8460</v>
      </c>
      <c r="L3142" s="606" t="s">
        <v>7982</v>
      </c>
      <c r="M3142" s="607">
        <v>1400</v>
      </c>
      <c r="N3142" s="498" t="s">
        <v>5705</v>
      </c>
      <c r="O3142" s="605" t="s">
        <v>7965</v>
      </c>
      <c r="P3142" s="608">
        <v>5600</v>
      </c>
    </row>
    <row r="3143" spans="1:16" ht="45" x14ac:dyDescent="0.2">
      <c r="A3143" s="518" t="s">
        <v>7955</v>
      </c>
      <c r="B3143" s="605" t="s">
        <v>7875</v>
      </c>
      <c r="C3143" s="519" t="s">
        <v>111</v>
      </c>
      <c r="D3143" s="494" t="s">
        <v>4289</v>
      </c>
      <c r="E3143" s="495">
        <v>4500</v>
      </c>
      <c r="F3143" s="638" t="s">
        <v>8461</v>
      </c>
      <c r="G3143" s="496" t="s">
        <v>8462</v>
      </c>
      <c r="H3143" s="494" t="s">
        <v>8463</v>
      </c>
      <c r="I3143" s="494" t="s">
        <v>4858</v>
      </c>
      <c r="J3143" s="494" t="s">
        <v>4858</v>
      </c>
      <c r="K3143" s="497">
        <v>13</v>
      </c>
      <c r="L3143" s="606" t="s">
        <v>8044</v>
      </c>
      <c r="M3143" s="607">
        <v>29248.12</v>
      </c>
      <c r="N3143" s="498" t="s">
        <v>5705</v>
      </c>
      <c r="O3143" s="605"/>
      <c r="P3143" s="608">
        <v>0</v>
      </c>
    </row>
    <row r="3144" spans="1:16" ht="45" x14ac:dyDescent="0.2">
      <c r="A3144" s="518" t="s">
        <v>7955</v>
      </c>
      <c r="B3144" s="605" t="s">
        <v>7875</v>
      </c>
      <c r="C3144" s="519" t="s">
        <v>111</v>
      </c>
      <c r="D3144" s="494" t="s">
        <v>8464</v>
      </c>
      <c r="E3144" s="495">
        <v>6000</v>
      </c>
      <c r="F3144" s="638" t="s">
        <v>8461</v>
      </c>
      <c r="G3144" s="496" t="s">
        <v>8462</v>
      </c>
      <c r="H3144" s="494" t="s">
        <v>8463</v>
      </c>
      <c r="I3144" s="494" t="s">
        <v>4858</v>
      </c>
      <c r="J3144" s="494" t="s">
        <v>4858</v>
      </c>
      <c r="K3144" s="497">
        <v>1</v>
      </c>
      <c r="L3144" s="606" t="s">
        <v>7961</v>
      </c>
      <c r="M3144" s="607">
        <v>32600</v>
      </c>
      <c r="N3144" s="498" t="s">
        <v>7961</v>
      </c>
      <c r="O3144" s="605" t="s">
        <v>7961</v>
      </c>
      <c r="P3144" s="608">
        <v>35995.42</v>
      </c>
    </row>
    <row r="3145" spans="1:16" ht="22.5" x14ac:dyDescent="0.2">
      <c r="A3145" s="518" t="s">
        <v>7955</v>
      </c>
      <c r="B3145" s="605" t="s">
        <v>7875</v>
      </c>
      <c r="C3145" s="519" t="s">
        <v>111</v>
      </c>
      <c r="D3145" s="494" t="s">
        <v>8184</v>
      </c>
      <c r="E3145" s="495">
        <v>3000</v>
      </c>
      <c r="F3145" s="638" t="s">
        <v>8465</v>
      </c>
      <c r="G3145" s="496" t="s">
        <v>8466</v>
      </c>
      <c r="H3145" s="494" t="s">
        <v>7998</v>
      </c>
      <c r="I3145" s="494" t="s">
        <v>4858</v>
      </c>
      <c r="J3145" s="494" t="s">
        <v>4858</v>
      </c>
      <c r="K3145" s="497" t="s">
        <v>8467</v>
      </c>
      <c r="L3145" s="606" t="s">
        <v>7982</v>
      </c>
      <c r="M3145" s="607">
        <v>1300</v>
      </c>
      <c r="N3145" s="498" t="s">
        <v>7994</v>
      </c>
      <c r="O3145" s="605" t="s">
        <v>7961</v>
      </c>
      <c r="P3145" s="608">
        <v>17800</v>
      </c>
    </row>
    <row r="3146" spans="1:16" ht="56.25" x14ac:dyDescent="0.2">
      <c r="A3146" s="518" t="s">
        <v>7955</v>
      </c>
      <c r="B3146" s="605" t="s">
        <v>7875</v>
      </c>
      <c r="C3146" s="519" t="s">
        <v>111</v>
      </c>
      <c r="D3146" s="494" t="s">
        <v>8070</v>
      </c>
      <c r="E3146" s="495">
        <v>13000</v>
      </c>
      <c r="F3146" s="638" t="s">
        <v>8468</v>
      </c>
      <c r="G3146" s="496" t="s">
        <v>8469</v>
      </c>
      <c r="H3146" s="494" t="s">
        <v>8470</v>
      </c>
      <c r="I3146" s="494" t="s">
        <v>4858</v>
      </c>
      <c r="J3146" s="494" t="s">
        <v>4858</v>
      </c>
      <c r="K3146" s="497" t="s">
        <v>7981</v>
      </c>
      <c r="L3146" s="606" t="s">
        <v>7972</v>
      </c>
      <c r="M3146" s="607">
        <v>39433.33</v>
      </c>
      <c r="N3146" s="498" t="s">
        <v>7981</v>
      </c>
      <c r="O3146" s="605" t="s">
        <v>7961</v>
      </c>
      <c r="P3146" s="608">
        <v>77700</v>
      </c>
    </row>
    <row r="3147" spans="1:16" ht="22.5" x14ac:dyDescent="0.2">
      <c r="A3147" s="518" t="s">
        <v>7955</v>
      </c>
      <c r="B3147" s="605" t="s">
        <v>7875</v>
      </c>
      <c r="C3147" s="519" t="s">
        <v>111</v>
      </c>
      <c r="D3147" s="494" t="s">
        <v>8471</v>
      </c>
      <c r="E3147" s="495">
        <v>5500</v>
      </c>
      <c r="F3147" s="638" t="s">
        <v>8472</v>
      </c>
      <c r="G3147" s="496" t="s">
        <v>8473</v>
      </c>
      <c r="H3147" s="494" t="s">
        <v>8026</v>
      </c>
      <c r="I3147" s="494" t="s">
        <v>8026</v>
      </c>
      <c r="J3147" s="494" t="s">
        <v>8026</v>
      </c>
      <c r="K3147" s="497">
        <v>16</v>
      </c>
      <c r="L3147" s="606" t="s">
        <v>7959</v>
      </c>
      <c r="M3147" s="607">
        <v>65036.37999999999</v>
      </c>
      <c r="N3147" s="498">
        <v>17</v>
      </c>
      <c r="O3147" s="605" t="s">
        <v>7982</v>
      </c>
      <c r="P3147" s="608">
        <v>5500</v>
      </c>
    </row>
    <row r="3148" spans="1:16" ht="22.5" x14ac:dyDescent="0.2">
      <c r="A3148" s="518" t="s">
        <v>7955</v>
      </c>
      <c r="B3148" s="605" t="s">
        <v>7875</v>
      </c>
      <c r="C3148" s="519" t="s">
        <v>111</v>
      </c>
      <c r="D3148" s="494" t="s">
        <v>7983</v>
      </c>
      <c r="E3148" s="495">
        <v>15000</v>
      </c>
      <c r="F3148" s="638" t="s">
        <v>8474</v>
      </c>
      <c r="G3148" s="496" t="s">
        <v>8475</v>
      </c>
      <c r="H3148" s="494" t="s">
        <v>4858</v>
      </c>
      <c r="I3148" s="494" t="s">
        <v>4858</v>
      </c>
      <c r="J3148" s="494" t="s">
        <v>4858</v>
      </c>
      <c r="K3148" s="497" t="s">
        <v>7981</v>
      </c>
      <c r="L3148" s="606" t="s">
        <v>7968</v>
      </c>
      <c r="M3148" s="607">
        <v>144500</v>
      </c>
      <c r="N3148" s="498" t="s">
        <v>5705</v>
      </c>
      <c r="O3148" s="605" t="s">
        <v>7977</v>
      </c>
      <c r="P3148" s="608">
        <v>36500</v>
      </c>
    </row>
    <row r="3149" spans="1:16" ht="33.75" x14ac:dyDescent="0.2">
      <c r="A3149" s="518" t="s">
        <v>7955</v>
      </c>
      <c r="B3149" s="605" t="s">
        <v>7875</v>
      </c>
      <c r="C3149" s="519" t="s">
        <v>111</v>
      </c>
      <c r="D3149" s="494" t="s">
        <v>8448</v>
      </c>
      <c r="E3149" s="495">
        <v>2000</v>
      </c>
      <c r="F3149" s="638" t="s">
        <v>8476</v>
      </c>
      <c r="G3149" s="496" t="s">
        <v>8477</v>
      </c>
      <c r="H3149" s="494" t="s">
        <v>8026</v>
      </c>
      <c r="I3149" s="494" t="s">
        <v>8026</v>
      </c>
      <c r="J3149" s="494" t="s">
        <v>8026</v>
      </c>
      <c r="K3149" s="497">
        <v>45</v>
      </c>
      <c r="L3149" s="606" t="s">
        <v>8142</v>
      </c>
      <c r="M3149" s="607">
        <v>20333.330000000002</v>
      </c>
      <c r="N3149" s="498" t="s">
        <v>5705</v>
      </c>
      <c r="O3149" s="605"/>
      <c r="P3149" s="608">
        <v>0</v>
      </c>
    </row>
    <row r="3150" spans="1:16" ht="22.5" x14ac:dyDescent="0.2">
      <c r="A3150" s="518" t="s">
        <v>7955</v>
      </c>
      <c r="B3150" s="605" t="s">
        <v>7729</v>
      </c>
      <c r="C3150" s="519" t="s">
        <v>111</v>
      </c>
      <c r="D3150" s="494" t="s">
        <v>8019</v>
      </c>
      <c r="E3150" s="495">
        <v>3000</v>
      </c>
      <c r="F3150" s="638" t="s">
        <v>8476</v>
      </c>
      <c r="G3150" s="496" t="s">
        <v>8477</v>
      </c>
      <c r="H3150" s="494" t="s">
        <v>8026</v>
      </c>
      <c r="I3150" s="494" t="s">
        <v>8026</v>
      </c>
      <c r="J3150" s="494" t="s">
        <v>8026</v>
      </c>
      <c r="K3150" s="497" t="s">
        <v>8478</v>
      </c>
      <c r="L3150" s="606" t="s">
        <v>7965</v>
      </c>
      <c r="M3150" s="607">
        <v>5300</v>
      </c>
      <c r="N3150" s="498" t="s">
        <v>5705</v>
      </c>
      <c r="O3150" s="605">
        <v>0</v>
      </c>
      <c r="P3150" s="608">
        <v>0</v>
      </c>
    </row>
    <row r="3151" spans="1:16" ht="33.75" x14ac:dyDescent="0.2">
      <c r="A3151" s="518" t="s">
        <v>7955</v>
      </c>
      <c r="B3151" s="605" t="s">
        <v>7875</v>
      </c>
      <c r="C3151" s="519" t="s">
        <v>111</v>
      </c>
      <c r="D3151" s="494" t="s">
        <v>8479</v>
      </c>
      <c r="E3151" s="495">
        <v>1800</v>
      </c>
      <c r="F3151" s="638" t="s">
        <v>8480</v>
      </c>
      <c r="G3151" s="496" t="s">
        <v>8481</v>
      </c>
      <c r="H3151" s="494" t="s">
        <v>8216</v>
      </c>
      <c r="I3151" s="494" t="s">
        <v>4858</v>
      </c>
      <c r="J3151" s="494" t="s">
        <v>4858</v>
      </c>
      <c r="K3151" s="497">
        <v>11</v>
      </c>
      <c r="L3151" s="606" t="s">
        <v>8044</v>
      </c>
      <c r="M3151" s="607">
        <v>10920</v>
      </c>
      <c r="N3151" s="498" t="s">
        <v>5705</v>
      </c>
      <c r="O3151" s="605"/>
      <c r="P3151" s="608">
        <v>0</v>
      </c>
    </row>
    <row r="3152" spans="1:16" ht="22.5" x14ac:dyDescent="0.2">
      <c r="A3152" s="518" t="s">
        <v>7955</v>
      </c>
      <c r="B3152" s="605" t="s">
        <v>7875</v>
      </c>
      <c r="C3152" s="519" t="s">
        <v>111</v>
      </c>
      <c r="D3152" s="494" t="s">
        <v>8482</v>
      </c>
      <c r="E3152" s="495">
        <v>3000</v>
      </c>
      <c r="F3152" s="638" t="s">
        <v>8480</v>
      </c>
      <c r="G3152" s="496" t="s">
        <v>8481</v>
      </c>
      <c r="H3152" s="494" t="s">
        <v>8216</v>
      </c>
      <c r="I3152" s="494" t="s">
        <v>4858</v>
      </c>
      <c r="J3152" s="494" t="s">
        <v>4858</v>
      </c>
      <c r="K3152" s="497">
        <v>3</v>
      </c>
      <c r="L3152" s="606" t="s">
        <v>7961</v>
      </c>
      <c r="M3152" s="607">
        <v>17800</v>
      </c>
      <c r="N3152" s="498" t="s">
        <v>7984</v>
      </c>
      <c r="O3152" s="605" t="s">
        <v>7961</v>
      </c>
      <c r="P3152" s="608">
        <v>18000</v>
      </c>
    </row>
    <row r="3153" spans="1:16" ht="33.75" x14ac:dyDescent="0.2">
      <c r="A3153" s="518" t="s">
        <v>7955</v>
      </c>
      <c r="B3153" s="605" t="s">
        <v>7875</v>
      </c>
      <c r="C3153" s="519" t="s">
        <v>111</v>
      </c>
      <c r="D3153" s="494" t="s">
        <v>8479</v>
      </c>
      <c r="E3153" s="495">
        <v>1800</v>
      </c>
      <c r="F3153" s="638" t="s">
        <v>8483</v>
      </c>
      <c r="G3153" s="496" t="s">
        <v>8484</v>
      </c>
      <c r="H3153" s="494" t="s">
        <v>871</v>
      </c>
      <c r="I3153" s="494" t="s">
        <v>871</v>
      </c>
      <c r="J3153" s="494" t="s">
        <v>871</v>
      </c>
      <c r="K3153" s="497">
        <v>14</v>
      </c>
      <c r="L3153" s="606" t="s">
        <v>7959</v>
      </c>
      <c r="M3153" s="607">
        <v>21480</v>
      </c>
      <c r="N3153" s="498" t="s">
        <v>8485</v>
      </c>
      <c r="O3153" s="605" t="s">
        <v>7961</v>
      </c>
      <c r="P3153" s="608">
        <v>10800</v>
      </c>
    </row>
    <row r="3154" spans="1:16" ht="33.75" x14ac:dyDescent="0.2">
      <c r="A3154" s="518" t="s">
        <v>7955</v>
      </c>
      <c r="B3154" s="605" t="s">
        <v>7875</v>
      </c>
      <c r="C3154" s="519" t="s">
        <v>111</v>
      </c>
      <c r="D3154" s="494" t="s">
        <v>8486</v>
      </c>
      <c r="E3154" s="495">
        <v>1500</v>
      </c>
      <c r="F3154" s="638" t="s">
        <v>8487</v>
      </c>
      <c r="G3154" s="496" t="s">
        <v>8488</v>
      </c>
      <c r="H3154" s="494" t="s">
        <v>4858</v>
      </c>
      <c r="I3154" s="494" t="s">
        <v>4858</v>
      </c>
      <c r="J3154" s="494" t="s">
        <v>4858</v>
      </c>
      <c r="K3154" s="497">
        <v>12</v>
      </c>
      <c r="L3154" s="606" t="s">
        <v>7959</v>
      </c>
      <c r="M3154" s="607">
        <v>17883.75</v>
      </c>
      <c r="N3154" s="498" t="s">
        <v>8489</v>
      </c>
      <c r="O3154" s="605" t="s">
        <v>7961</v>
      </c>
      <c r="P3154" s="608">
        <v>8950</v>
      </c>
    </row>
    <row r="3155" spans="1:16" ht="22.5" x14ac:dyDescent="0.2">
      <c r="A3155" s="518" t="s">
        <v>7955</v>
      </c>
      <c r="B3155" s="605" t="s">
        <v>7875</v>
      </c>
      <c r="C3155" s="519" t="s">
        <v>111</v>
      </c>
      <c r="D3155" s="494" t="s">
        <v>8490</v>
      </c>
      <c r="E3155" s="495">
        <v>3000</v>
      </c>
      <c r="F3155" s="638" t="s">
        <v>8491</v>
      </c>
      <c r="G3155" s="496" t="s">
        <v>8492</v>
      </c>
      <c r="H3155" s="494" t="s">
        <v>8493</v>
      </c>
      <c r="I3155" s="494" t="s">
        <v>3191</v>
      </c>
      <c r="J3155" s="494" t="s">
        <v>3191</v>
      </c>
      <c r="K3155" s="497" t="s">
        <v>8494</v>
      </c>
      <c r="L3155" s="606" t="s">
        <v>7965</v>
      </c>
      <c r="M3155" s="607">
        <v>4000</v>
      </c>
      <c r="N3155" s="498" t="s">
        <v>7994</v>
      </c>
      <c r="O3155" s="605" t="s">
        <v>7961</v>
      </c>
      <c r="P3155" s="608">
        <v>18000</v>
      </c>
    </row>
    <row r="3156" spans="1:16" x14ac:dyDescent="0.2">
      <c r="A3156" s="518" t="s">
        <v>7955</v>
      </c>
      <c r="B3156" s="605" t="s">
        <v>7875</v>
      </c>
      <c r="C3156" s="519" t="s">
        <v>111</v>
      </c>
      <c r="D3156" s="494" t="s">
        <v>8004</v>
      </c>
      <c r="E3156" s="495">
        <v>1800</v>
      </c>
      <c r="F3156" s="638" t="s">
        <v>8495</v>
      </c>
      <c r="G3156" s="496" t="s">
        <v>8496</v>
      </c>
      <c r="H3156" s="494" t="s">
        <v>8164</v>
      </c>
      <c r="I3156" s="494" t="s">
        <v>8164</v>
      </c>
      <c r="J3156" s="494" t="s">
        <v>8164</v>
      </c>
      <c r="K3156" s="497">
        <v>12</v>
      </c>
      <c r="L3156" s="606" t="s">
        <v>7959</v>
      </c>
      <c r="M3156" s="607">
        <v>21540</v>
      </c>
      <c r="N3156" s="498" t="s">
        <v>5705</v>
      </c>
      <c r="O3156" s="605">
        <v>0</v>
      </c>
      <c r="P3156" s="608">
        <v>0</v>
      </c>
    </row>
    <row r="3157" spans="1:16" ht="22.5" x14ac:dyDescent="0.2">
      <c r="A3157" s="518" t="s">
        <v>7955</v>
      </c>
      <c r="B3157" s="605" t="s">
        <v>7875</v>
      </c>
      <c r="C3157" s="519" t="s">
        <v>111</v>
      </c>
      <c r="D3157" s="494" t="s">
        <v>8497</v>
      </c>
      <c r="E3157" s="495">
        <v>7500</v>
      </c>
      <c r="F3157" s="638" t="s">
        <v>8498</v>
      </c>
      <c r="G3157" s="496" t="s">
        <v>8499</v>
      </c>
      <c r="H3157" s="494" t="s">
        <v>8500</v>
      </c>
      <c r="I3157" s="494" t="s">
        <v>4858</v>
      </c>
      <c r="J3157" s="494" t="s">
        <v>4858</v>
      </c>
      <c r="K3157" s="497" t="s">
        <v>5705</v>
      </c>
      <c r="L3157" s="606"/>
      <c r="M3157" s="607">
        <v>0</v>
      </c>
      <c r="N3157" s="498" t="s">
        <v>7982</v>
      </c>
      <c r="O3157" s="605" t="s">
        <v>7972</v>
      </c>
      <c r="P3157" s="608">
        <v>27250</v>
      </c>
    </row>
    <row r="3158" spans="1:16" ht="22.5" x14ac:dyDescent="0.2">
      <c r="A3158" s="518" t="s">
        <v>7955</v>
      </c>
      <c r="B3158" s="605" t="s">
        <v>7875</v>
      </c>
      <c r="C3158" s="519" t="s">
        <v>111</v>
      </c>
      <c r="D3158" s="494" t="s">
        <v>8501</v>
      </c>
      <c r="E3158" s="495">
        <v>2500</v>
      </c>
      <c r="F3158" s="638" t="s">
        <v>8502</v>
      </c>
      <c r="G3158" s="496" t="s">
        <v>8503</v>
      </c>
      <c r="H3158" s="494" t="s">
        <v>726</v>
      </c>
      <c r="I3158" s="494" t="s">
        <v>726</v>
      </c>
      <c r="J3158" s="494" t="s">
        <v>726</v>
      </c>
      <c r="K3158" s="497" t="s">
        <v>8504</v>
      </c>
      <c r="L3158" s="606" t="s">
        <v>7977</v>
      </c>
      <c r="M3158" s="607">
        <v>5750</v>
      </c>
      <c r="N3158" s="498" t="s">
        <v>7994</v>
      </c>
      <c r="O3158" s="605" t="s">
        <v>7961</v>
      </c>
      <c r="P3158" s="608">
        <v>15000</v>
      </c>
    </row>
    <row r="3159" spans="1:16" ht="33.75" x14ac:dyDescent="0.2">
      <c r="A3159" s="518" t="s">
        <v>7955</v>
      </c>
      <c r="B3159" s="605" t="s">
        <v>7875</v>
      </c>
      <c r="C3159" s="519" t="s">
        <v>111</v>
      </c>
      <c r="D3159" s="494" t="s">
        <v>8448</v>
      </c>
      <c r="E3159" s="495">
        <v>1500</v>
      </c>
      <c r="F3159" s="638" t="s">
        <v>8505</v>
      </c>
      <c r="G3159" s="496" t="s">
        <v>8506</v>
      </c>
      <c r="H3159" s="494" t="s">
        <v>4718</v>
      </c>
      <c r="I3159" s="494" t="s">
        <v>4718</v>
      </c>
      <c r="J3159" s="494" t="s">
        <v>4718</v>
      </c>
      <c r="K3159" s="497">
        <v>77</v>
      </c>
      <c r="L3159" s="606" t="s">
        <v>7959</v>
      </c>
      <c r="M3159" s="607">
        <v>18000</v>
      </c>
      <c r="N3159" s="498" t="s">
        <v>8507</v>
      </c>
      <c r="O3159" s="605" t="s">
        <v>7961</v>
      </c>
      <c r="P3159" s="608">
        <v>9000</v>
      </c>
    </row>
    <row r="3160" spans="1:16" ht="22.5" x14ac:dyDescent="0.2">
      <c r="A3160" s="518" t="s">
        <v>7955</v>
      </c>
      <c r="B3160" s="605" t="s">
        <v>7969</v>
      </c>
      <c r="C3160" s="519" t="s">
        <v>111</v>
      </c>
      <c r="D3160" s="494" t="s">
        <v>7970</v>
      </c>
      <c r="E3160" s="495">
        <v>4500</v>
      </c>
      <c r="F3160" s="638" t="s">
        <v>8508</v>
      </c>
      <c r="G3160" s="496" t="s">
        <v>8509</v>
      </c>
      <c r="H3160" s="494" t="s">
        <v>7998</v>
      </c>
      <c r="I3160" s="494" t="s">
        <v>4858</v>
      </c>
      <c r="J3160" s="494" t="s">
        <v>4858</v>
      </c>
      <c r="K3160" s="497" t="s">
        <v>8510</v>
      </c>
      <c r="L3160" s="606" t="s">
        <v>7965</v>
      </c>
      <c r="M3160" s="607">
        <v>8393.75</v>
      </c>
      <c r="N3160" s="498" t="s">
        <v>7972</v>
      </c>
      <c r="O3160" s="605" t="s">
        <v>7961</v>
      </c>
      <c r="P3160" s="608">
        <v>26811.56</v>
      </c>
    </row>
    <row r="3161" spans="1:16" ht="33.75" x14ac:dyDescent="0.2">
      <c r="A3161" s="518" t="s">
        <v>7955</v>
      </c>
      <c r="B3161" s="605" t="s">
        <v>7875</v>
      </c>
      <c r="C3161" s="519" t="s">
        <v>111</v>
      </c>
      <c r="D3161" s="494" t="s">
        <v>8511</v>
      </c>
      <c r="E3161" s="495">
        <v>1200</v>
      </c>
      <c r="F3161" s="638" t="s">
        <v>8512</v>
      </c>
      <c r="G3161" s="496" t="s">
        <v>8513</v>
      </c>
      <c r="H3161" s="494" t="s">
        <v>726</v>
      </c>
      <c r="I3161" s="494" t="s">
        <v>726</v>
      </c>
      <c r="J3161" s="494" t="s">
        <v>726</v>
      </c>
      <c r="K3161" s="497">
        <v>85</v>
      </c>
      <c r="L3161" s="606" t="s">
        <v>7959</v>
      </c>
      <c r="M3161" s="607">
        <v>13160</v>
      </c>
      <c r="N3161" s="498" t="s">
        <v>7960</v>
      </c>
      <c r="O3161" s="605" t="s">
        <v>7961</v>
      </c>
      <c r="P3161" s="608">
        <v>7200</v>
      </c>
    </row>
    <row r="3162" spans="1:16" ht="22.5" x14ac:dyDescent="0.2">
      <c r="A3162" s="518" t="s">
        <v>7955</v>
      </c>
      <c r="B3162" s="605" t="s">
        <v>7729</v>
      </c>
      <c r="C3162" s="519" t="s">
        <v>111</v>
      </c>
      <c r="D3162" s="494" t="s">
        <v>712</v>
      </c>
      <c r="E3162" s="495">
        <v>4000</v>
      </c>
      <c r="F3162" s="638" t="s">
        <v>8514</v>
      </c>
      <c r="G3162" s="496" t="s">
        <v>8515</v>
      </c>
      <c r="H3162" s="494" t="s">
        <v>8516</v>
      </c>
      <c r="I3162" s="494" t="s">
        <v>4858</v>
      </c>
      <c r="J3162" s="494" t="s">
        <v>4858</v>
      </c>
      <c r="K3162" s="497">
        <v>1</v>
      </c>
      <c r="L3162" s="606" t="s">
        <v>7994</v>
      </c>
      <c r="M3162" s="607">
        <v>16657.5</v>
      </c>
      <c r="N3162" s="498" t="s">
        <v>5705</v>
      </c>
      <c r="O3162" s="605"/>
      <c r="P3162" s="608">
        <v>0</v>
      </c>
    </row>
    <row r="3163" spans="1:16" ht="22.5" x14ac:dyDescent="0.2">
      <c r="A3163" s="518" t="s">
        <v>7955</v>
      </c>
      <c r="B3163" s="605" t="s">
        <v>7875</v>
      </c>
      <c r="C3163" s="519" t="s">
        <v>111</v>
      </c>
      <c r="D3163" s="494" t="s">
        <v>712</v>
      </c>
      <c r="E3163" s="495">
        <v>7000</v>
      </c>
      <c r="F3163" s="638" t="s">
        <v>8514</v>
      </c>
      <c r="G3163" s="496" t="s">
        <v>8515</v>
      </c>
      <c r="H3163" s="494" t="s">
        <v>8516</v>
      </c>
      <c r="I3163" s="494" t="s">
        <v>4858</v>
      </c>
      <c r="J3163" s="494" t="s">
        <v>4858</v>
      </c>
      <c r="K3163" s="497" t="s">
        <v>8517</v>
      </c>
      <c r="L3163" s="606" t="s">
        <v>7965</v>
      </c>
      <c r="M3163" s="607">
        <v>12525.630000000001</v>
      </c>
      <c r="N3163" s="498" t="s">
        <v>7972</v>
      </c>
      <c r="O3163" s="605" t="s">
        <v>7961</v>
      </c>
      <c r="P3163" s="608">
        <v>41863.89</v>
      </c>
    </row>
    <row r="3164" spans="1:16" ht="22.5" x14ac:dyDescent="0.2">
      <c r="A3164" s="518" t="s">
        <v>7955</v>
      </c>
      <c r="B3164" s="605" t="s">
        <v>7875</v>
      </c>
      <c r="C3164" s="519" t="s">
        <v>111</v>
      </c>
      <c r="D3164" s="494" t="s">
        <v>8518</v>
      </c>
      <c r="E3164" s="495">
        <v>1800</v>
      </c>
      <c r="F3164" s="638" t="s">
        <v>8519</v>
      </c>
      <c r="G3164" s="496" t="s">
        <v>8520</v>
      </c>
      <c r="H3164" s="494" t="s">
        <v>8521</v>
      </c>
      <c r="I3164" s="494" t="s">
        <v>8521</v>
      </c>
      <c r="J3164" s="494" t="s">
        <v>8521</v>
      </c>
      <c r="K3164" s="497">
        <v>14</v>
      </c>
      <c r="L3164" s="606" t="s">
        <v>7959</v>
      </c>
      <c r="M3164" s="607">
        <v>21540</v>
      </c>
      <c r="N3164" s="498" t="s">
        <v>8485</v>
      </c>
      <c r="O3164" s="605" t="s">
        <v>7961</v>
      </c>
      <c r="P3164" s="608">
        <v>10800</v>
      </c>
    </row>
    <row r="3165" spans="1:16" ht="45" x14ac:dyDescent="0.2">
      <c r="A3165" s="518" t="s">
        <v>7955</v>
      </c>
      <c r="B3165" s="605" t="s">
        <v>7875</v>
      </c>
      <c r="C3165" s="519" t="s">
        <v>111</v>
      </c>
      <c r="D3165" s="494" t="s">
        <v>8041</v>
      </c>
      <c r="E3165" s="495">
        <v>2000</v>
      </c>
      <c r="F3165" s="638" t="s">
        <v>8522</v>
      </c>
      <c r="G3165" s="496" t="s">
        <v>8523</v>
      </c>
      <c r="H3165" s="494" t="s">
        <v>8524</v>
      </c>
      <c r="I3165" s="494" t="s">
        <v>3191</v>
      </c>
      <c r="J3165" s="494" t="s">
        <v>3191</v>
      </c>
      <c r="K3165" s="497" t="s">
        <v>8525</v>
      </c>
      <c r="L3165" s="606" t="s">
        <v>7982</v>
      </c>
      <c r="M3165" s="607">
        <v>1400</v>
      </c>
      <c r="N3165" s="498" t="s">
        <v>7972</v>
      </c>
      <c r="O3165" s="605" t="s">
        <v>7961</v>
      </c>
      <c r="P3165" s="608">
        <v>12000</v>
      </c>
    </row>
    <row r="3166" spans="1:16" ht="22.5" x14ac:dyDescent="0.2">
      <c r="A3166" s="518" t="s">
        <v>7955</v>
      </c>
      <c r="B3166" s="605" t="s">
        <v>7875</v>
      </c>
      <c r="C3166" s="519" t="s">
        <v>111</v>
      </c>
      <c r="D3166" s="494" t="s">
        <v>8070</v>
      </c>
      <c r="E3166" s="495">
        <v>13000</v>
      </c>
      <c r="F3166" s="638" t="s">
        <v>8526</v>
      </c>
      <c r="G3166" s="496" t="s">
        <v>8527</v>
      </c>
      <c r="H3166" s="494" t="s">
        <v>4858</v>
      </c>
      <c r="I3166" s="494" t="s">
        <v>4858</v>
      </c>
      <c r="J3166" s="494" t="s">
        <v>4858</v>
      </c>
      <c r="K3166" s="497" t="s">
        <v>7981</v>
      </c>
      <c r="L3166" s="606" t="s">
        <v>7972</v>
      </c>
      <c r="M3166" s="607">
        <v>51133.33</v>
      </c>
      <c r="N3166" s="498" t="s">
        <v>5705</v>
      </c>
      <c r="O3166" s="605"/>
      <c r="P3166" s="608">
        <v>0</v>
      </c>
    </row>
    <row r="3167" spans="1:16" ht="22.5" x14ac:dyDescent="0.2">
      <c r="A3167" s="518" t="s">
        <v>7955</v>
      </c>
      <c r="B3167" s="605" t="s">
        <v>7875</v>
      </c>
      <c r="C3167" s="519" t="s">
        <v>111</v>
      </c>
      <c r="D3167" s="494" t="s">
        <v>8090</v>
      </c>
      <c r="E3167" s="495">
        <v>2000</v>
      </c>
      <c r="F3167" s="638" t="s">
        <v>8528</v>
      </c>
      <c r="G3167" s="496" t="s">
        <v>8529</v>
      </c>
      <c r="H3167" s="494" t="s">
        <v>8014</v>
      </c>
      <c r="I3167" s="494" t="s">
        <v>8014</v>
      </c>
      <c r="J3167" s="494" t="s">
        <v>8014</v>
      </c>
      <c r="K3167" s="497">
        <v>12</v>
      </c>
      <c r="L3167" s="606" t="s">
        <v>7959</v>
      </c>
      <c r="M3167" s="607">
        <v>23660.680000000004</v>
      </c>
      <c r="N3167" s="498" t="s">
        <v>8530</v>
      </c>
      <c r="O3167" s="605" t="s">
        <v>7961</v>
      </c>
      <c r="P3167" s="608">
        <v>11977.22</v>
      </c>
    </row>
    <row r="3168" spans="1:16" ht="45" x14ac:dyDescent="0.2">
      <c r="A3168" s="518" t="s">
        <v>7955</v>
      </c>
      <c r="B3168" s="605" t="s">
        <v>7875</v>
      </c>
      <c r="C3168" s="519" t="s">
        <v>111</v>
      </c>
      <c r="D3168" s="494" t="s">
        <v>8531</v>
      </c>
      <c r="E3168" s="495">
        <v>10000</v>
      </c>
      <c r="F3168" s="638" t="s">
        <v>8532</v>
      </c>
      <c r="G3168" s="496" t="s">
        <v>8533</v>
      </c>
      <c r="H3168" s="494" t="s">
        <v>7998</v>
      </c>
      <c r="I3168" s="494" t="s">
        <v>4858</v>
      </c>
      <c r="J3168" s="494" t="s">
        <v>4858</v>
      </c>
      <c r="K3168" s="497">
        <v>2</v>
      </c>
      <c r="L3168" s="606" t="s">
        <v>7994</v>
      </c>
      <c r="M3168" s="607">
        <v>43467.360000000001</v>
      </c>
      <c r="N3168" s="498" t="s">
        <v>7961</v>
      </c>
      <c r="O3168" s="605" t="s">
        <v>7961</v>
      </c>
      <c r="P3168" s="608">
        <v>59522.92</v>
      </c>
    </row>
    <row r="3169" spans="1:16" ht="22.5" x14ac:dyDescent="0.2">
      <c r="A3169" s="518" t="s">
        <v>7955</v>
      </c>
      <c r="B3169" s="605" t="s">
        <v>7875</v>
      </c>
      <c r="C3169" s="519" t="s">
        <v>111</v>
      </c>
      <c r="D3169" s="494" t="s">
        <v>4071</v>
      </c>
      <c r="E3169" s="495">
        <v>2200</v>
      </c>
      <c r="F3169" s="638" t="s">
        <v>8534</v>
      </c>
      <c r="G3169" s="496" t="s">
        <v>8535</v>
      </c>
      <c r="H3169" s="494" t="s">
        <v>8536</v>
      </c>
      <c r="I3169" s="494" t="s">
        <v>8536</v>
      </c>
      <c r="J3169" s="494" t="s">
        <v>8536</v>
      </c>
      <c r="K3169" s="497">
        <v>21</v>
      </c>
      <c r="L3169" s="606" t="s">
        <v>7959</v>
      </c>
      <c r="M3169" s="607">
        <v>26067.110000000004</v>
      </c>
      <c r="N3169" s="498" t="s">
        <v>8154</v>
      </c>
      <c r="O3169" s="605" t="s">
        <v>7961</v>
      </c>
      <c r="P3169" s="608">
        <v>13195.26</v>
      </c>
    </row>
    <row r="3170" spans="1:16" ht="33.75" x14ac:dyDescent="0.2">
      <c r="A3170" s="518" t="s">
        <v>7955</v>
      </c>
      <c r="B3170" s="605" t="s">
        <v>7875</v>
      </c>
      <c r="C3170" s="519" t="s">
        <v>111</v>
      </c>
      <c r="D3170" s="494" t="s">
        <v>8537</v>
      </c>
      <c r="E3170" s="495">
        <v>1200</v>
      </c>
      <c r="F3170" s="638" t="s">
        <v>8538</v>
      </c>
      <c r="G3170" s="496" t="s">
        <v>8539</v>
      </c>
      <c r="H3170" s="494" t="s">
        <v>718</v>
      </c>
      <c r="I3170" s="494" t="s">
        <v>718</v>
      </c>
      <c r="J3170" s="494" t="s">
        <v>718</v>
      </c>
      <c r="K3170" s="497">
        <v>40</v>
      </c>
      <c r="L3170" s="606" t="s">
        <v>7959</v>
      </c>
      <c r="M3170" s="607">
        <v>14360</v>
      </c>
      <c r="N3170" s="498" t="s">
        <v>8540</v>
      </c>
      <c r="O3170" s="605" t="s">
        <v>7961</v>
      </c>
      <c r="P3170" s="608">
        <v>7200</v>
      </c>
    </row>
    <row r="3171" spans="1:16" ht="22.5" x14ac:dyDescent="0.2">
      <c r="A3171" s="518" t="s">
        <v>7955</v>
      </c>
      <c r="B3171" s="605" t="s">
        <v>7875</v>
      </c>
      <c r="C3171" s="519" t="s">
        <v>111</v>
      </c>
      <c r="D3171" s="494" t="s">
        <v>8541</v>
      </c>
      <c r="E3171" s="495">
        <v>2500</v>
      </c>
      <c r="F3171" s="638" t="s">
        <v>8542</v>
      </c>
      <c r="G3171" s="496" t="s">
        <v>8543</v>
      </c>
      <c r="H3171" s="494" t="s">
        <v>4858</v>
      </c>
      <c r="I3171" s="494" t="s">
        <v>4858</v>
      </c>
      <c r="J3171" s="494" t="s">
        <v>4858</v>
      </c>
      <c r="K3171" s="497">
        <v>11</v>
      </c>
      <c r="L3171" s="606" t="s">
        <v>7961</v>
      </c>
      <c r="M3171" s="607">
        <v>15000</v>
      </c>
      <c r="N3171" s="498" t="s">
        <v>5705</v>
      </c>
      <c r="O3171" s="605"/>
      <c r="P3171" s="608">
        <v>0</v>
      </c>
    </row>
    <row r="3172" spans="1:16" ht="22.5" x14ac:dyDescent="0.2">
      <c r="A3172" s="518" t="s">
        <v>7955</v>
      </c>
      <c r="B3172" s="605" t="s">
        <v>7875</v>
      </c>
      <c r="C3172" s="519" t="s">
        <v>111</v>
      </c>
      <c r="D3172" s="494" t="s">
        <v>8544</v>
      </c>
      <c r="E3172" s="495">
        <v>3000</v>
      </c>
      <c r="F3172" s="638" t="s">
        <v>8542</v>
      </c>
      <c r="G3172" s="496" t="s">
        <v>8543</v>
      </c>
      <c r="H3172" s="494" t="s">
        <v>4858</v>
      </c>
      <c r="I3172" s="494" t="s">
        <v>4858</v>
      </c>
      <c r="J3172" s="494" t="s">
        <v>4858</v>
      </c>
      <c r="K3172" s="497" t="s">
        <v>8545</v>
      </c>
      <c r="L3172" s="606" t="s">
        <v>7977</v>
      </c>
      <c r="M3172" s="607">
        <v>8900</v>
      </c>
      <c r="N3172" s="498" t="s">
        <v>5705</v>
      </c>
      <c r="O3172" s="605"/>
      <c r="P3172" s="608">
        <v>0</v>
      </c>
    </row>
    <row r="3173" spans="1:16" ht="22.5" x14ac:dyDescent="0.2">
      <c r="A3173" s="518" t="s">
        <v>7955</v>
      </c>
      <c r="B3173" s="605" t="s">
        <v>7875</v>
      </c>
      <c r="C3173" s="519" t="s">
        <v>111</v>
      </c>
      <c r="D3173" s="494" t="s">
        <v>8546</v>
      </c>
      <c r="E3173" s="495">
        <v>1800</v>
      </c>
      <c r="F3173" s="638" t="s">
        <v>8547</v>
      </c>
      <c r="G3173" s="496" t="s">
        <v>8548</v>
      </c>
      <c r="H3173" s="494" t="s">
        <v>8549</v>
      </c>
      <c r="I3173" s="494" t="s">
        <v>8549</v>
      </c>
      <c r="J3173" s="494" t="s">
        <v>8549</v>
      </c>
      <c r="K3173" s="497">
        <v>13</v>
      </c>
      <c r="L3173" s="606" t="s">
        <v>8142</v>
      </c>
      <c r="M3173" s="607">
        <v>19740</v>
      </c>
      <c r="N3173" s="498" t="s">
        <v>5705</v>
      </c>
      <c r="O3173" s="605"/>
      <c r="P3173" s="608">
        <v>0</v>
      </c>
    </row>
    <row r="3174" spans="1:16" ht="45" x14ac:dyDescent="0.2">
      <c r="A3174" s="518" t="s">
        <v>7955</v>
      </c>
      <c r="B3174" s="605" t="s">
        <v>7875</v>
      </c>
      <c r="C3174" s="519" t="s">
        <v>111</v>
      </c>
      <c r="D3174" s="494" t="s">
        <v>8550</v>
      </c>
      <c r="E3174" s="495">
        <v>6300</v>
      </c>
      <c r="F3174" s="638" t="s">
        <v>8551</v>
      </c>
      <c r="G3174" s="496" t="s">
        <v>8552</v>
      </c>
      <c r="H3174" s="494" t="s">
        <v>8553</v>
      </c>
      <c r="I3174" s="494" t="s">
        <v>8553</v>
      </c>
      <c r="J3174" s="494" t="s">
        <v>8553</v>
      </c>
      <c r="K3174" s="497">
        <v>4</v>
      </c>
      <c r="L3174" s="606" t="s">
        <v>7965</v>
      </c>
      <c r="M3174" s="607">
        <v>12580.31</v>
      </c>
      <c r="N3174" s="498" t="s">
        <v>5705</v>
      </c>
      <c r="O3174" s="605"/>
      <c r="P3174" s="608">
        <v>0</v>
      </c>
    </row>
    <row r="3175" spans="1:16" ht="22.5" x14ac:dyDescent="0.2">
      <c r="A3175" s="518" t="s">
        <v>7955</v>
      </c>
      <c r="B3175" s="605" t="s">
        <v>7875</v>
      </c>
      <c r="C3175" s="519" t="s">
        <v>111</v>
      </c>
      <c r="D3175" s="494" t="s">
        <v>8546</v>
      </c>
      <c r="E3175" s="495">
        <v>1800</v>
      </c>
      <c r="F3175" s="638" t="s">
        <v>8554</v>
      </c>
      <c r="G3175" s="496" t="s">
        <v>8555</v>
      </c>
      <c r="H3175" s="494" t="s">
        <v>8134</v>
      </c>
      <c r="I3175" s="494" t="s">
        <v>8134</v>
      </c>
      <c r="J3175" s="494" t="s">
        <v>8134</v>
      </c>
      <c r="K3175" s="497">
        <v>13</v>
      </c>
      <c r="L3175" s="606" t="s">
        <v>8142</v>
      </c>
      <c r="M3175" s="607">
        <v>19260</v>
      </c>
      <c r="N3175" s="498" t="s">
        <v>5705</v>
      </c>
      <c r="O3175" s="605"/>
      <c r="P3175" s="608">
        <v>0</v>
      </c>
    </row>
    <row r="3176" spans="1:16" ht="22.5" x14ac:dyDescent="0.2">
      <c r="A3176" s="518" t="s">
        <v>7955</v>
      </c>
      <c r="B3176" s="605" t="s">
        <v>7875</v>
      </c>
      <c r="C3176" s="519" t="s">
        <v>111</v>
      </c>
      <c r="D3176" s="494" t="s">
        <v>8090</v>
      </c>
      <c r="E3176" s="495">
        <v>2000</v>
      </c>
      <c r="F3176" s="638" t="s">
        <v>8556</v>
      </c>
      <c r="G3176" s="496" t="s">
        <v>8557</v>
      </c>
      <c r="H3176" s="494" t="s">
        <v>4858</v>
      </c>
      <c r="I3176" s="494" t="s">
        <v>4858</v>
      </c>
      <c r="J3176" s="494" t="s">
        <v>4858</v>
      </c>
      <c r="K3176" s="497">
        <v>4</v>
      </c>
      <c r="L3176" s="606" t="s">
        <v>7961</v>
      </c>
      <c r="M3176" s="607">
        <v>10841.4</v>
      </c>
      <c r="N3176" s="498" t="s">
        <v>5705</v>
      </c>
      <c r="O3176" s="605"/>
      <c r="P3176" s="608">
        <v>0</v>
      </c>
    </row>
    <row r="3177" spans="1:16" ht="22.5" x14ac:dyDescent="0.2">
      <c r="A3177" s="518" t="s">
        <v>7955</v>
      </c>
      <c r="B3177" s="605" t="s">
        <v>7875</v>
      </c>
      <c r="C3177" s="519" t="s">
        <v>111</v>
      </c>
      <c r="D3177" s="494" t="s">
        <v>8558</v>
      </c>
      <c r="E3177" s="495">
        <v>2500</v>
      </c>
      <c r="F3177" s="638" t="s">
        <v>8559</v>
      </c>
      <c r="G3177" s="496" t="s">
        <v>8560</v>
      </c>
      <c r="H3177" s="494" t="s">
        <v>733</v>
      </c>
      <c r="I3177" s="494" t="s">
        <v>733</v>
      </c>
      <c r="J3177" s="494" t="s">
        <v>733</v>
      </c>
      <c r="K3177" s="497">
        <v>11</v>
      </c>
      <c r="L3177" s="606" t="s">
        <v>7965</v>
      </c>
      <c r="M3177" s="607">
        <v>5000</v>
      </c>
      <c r="N3177" s="498" t="s">
        <v>5705</v>
      </c>
      <c r="O3177" s="605"/>
      <c r="P3177" s="608">
        <v>0</v>
      </c>
    </row>
    <row r="3178" spans="1:16" ht="22.5" x14ac:dyDescent="0.2">
      <c r="A3178" s="518" t="s">
        <v>7955</v>
      </c>
      <c r="B3178" s="605" t="s">
        <v>7875</v>
      </c>
      <c r="C3178" s="519" t="s">
        <v>111</v>
      </c>
      <c r="D3178" s="494" t="s">
        <v>7990</v>
      </c>
      <c r="E3178" s="495">
        <v>3000</v>
      </c>
      <c r="F3178" s="638" t="s">
        <v>8561</v>
      </c>
      <c r="G3178" s="496" t="s">
        <v>8562</v>
      </c>
      <c r="H3178" s="494" t="s">
        <v>8563</v>
      </c>
      <c r="I3178" s="494" t="s">
        <v>4858</v>
      </c>
      <c r="J3178" s="494" t="s">
        <v>4858</v>
      </c>
      <c r="K3178" s="497" t="s">
        <v>8564</v>
      </c>
      <c r="L3178" s="606" t="s">
        <v>7982</v>
      </c>
      <c r="M3178" s="607">
        <v>1300</v>
      </c>
      <c r="N3178" s="498" t="s">
        <v>7994</v>
      </c>
      <c r="O3178" s="605" t="s">
        <v>7961</v>
      </c>
      <c r="P3178" s="608">
        <v>18000</v>
      </c>
    </row>
    <row r="3179" spans="1:16" x14ac:dyDescent="0.2">
      <c r="A3179" s="518" t="s">
        <v>7955</v>
      </c>
      <c r="B3179" s="605" t="s">
        <v>7875</v>
      </c>
      <c r="C3179" s="519" t="s">
        <v>111</v>
      </c>
      <c r="D3179" s="494" t="s">
        <v>8565</v>
      </c>
      <c r="E3179" s="495">
        <v>1800</v>
      </c>
      <c r="F3179" s="638" t="s">
        <v>8566</v>
      </c>
      <c r="G3179" s="496" t="s">
        <v>8567</v>
      </c>
      <c r="H3179" s="494" t="s">
        <v>3262</v>
      </c>
      <c r="I3179" s="494" t="s">
        <v>3262</v>
      </c>
      <c r="J3179" s="494" t="s">
        <v>3262</v>
      </c>
      <c r="K3179" s="497" t="s">
        <v>5705</v>
      </c>
      <c r="L3179" s="606" t="s">
        <v>5705</v>
      </c>
      <c r="M3179" s="607">
        <v>0</v>
      </c>
      <c r="N3179" s="498"/>
      <c r="O3179" s="605"/>
      <c r="P3179" s="608">
        <v>0</v>
      </c>
    </row>
    <row r="3180" spans="1:16" ht="45" x14ac:dyDescent="0.2">
      <c r="A3180" s="518" t="s">
        <v>7955</v>
      </c>
      <c r="B3180" s="605" t="s">
        <v>7875</v>
      </c>
      <c r="C3180" s="519" t="s">
        <v>111</v>
      </c>
      <c r="D3180" s="494" t="s">
        <v>8568</v>
      </c>
      <c r="E3180" s="495">
        <v>2320</v>
      </c>
      <c r="F3180" s="638" t="s">
        <v>8569</v>
      </c>
      <c r="G3180" s="496" t="s">
        <v>8570</v>
      </c>
      <c r="H3180" s="494" t="s">
        <v>3370</v>
      </c>
      <c r="I3180" s="494" t="s">
        <v>3370</v>
      </c>
      <c r="J3180" s="494" t="s">
        <v>3370</v>
      </c>
      <c r="K3180" s="497">
        <v>88</v>
      </c>
      <c r="L3180" s="606" t="s">
        <v>7959</v>
      </c>
      <c r="M3180" s="607">
        <v>27762.67</v>
      </c>
      <c r="N3180" s="498" t="s">
        <v>8571</v>
      </c>
      <c r="O3180" s="605" t="s">
        <v>7961</v>
      </c>
      <c r="P3180" s="608">
        <v>13920</v>
      </c>
    </row>
    <row r="3181" spans="1:16" ht="22.5" x14ac:dyDescent="0.2">
      <c r="A3181" s="518" t="s">
        <v>7955</v>
      </c>
      <c r="B3181" s="605" t="s">
        <v>7875</v>
      </c>
      <c r="C3181" s="519" t="s">
        <v>111</v>
      </c>
      <c r="D3181" s="494" t="s">
        <v>8155</v>
      </c>
      <c r="E3181" s="495">
        <v>2500</v>
      </c>
      <c r="F3181" s="638" t="s">
        <v>8572</v>
      </c>
      <c r="G3181" s="496" t="s">
        <v>8573</v>
      </c>
      <c r="H3181" s="494" t="s">
        <v>871</v>
      </c>
      <c r="I3181" s="494" t="s">
        <v>871</v>
      </c>
      <c r="J3181" s="494" t="s">
        <v>871</v>
      </c>
      <c r="K3181" s="497">
        <v>36</v>
      </c>
      <c r="L3181" s="606" t="s">
        <v>7959</v>
      </c>
      <c r="M3181" s="607">
        <v>25000</v>
      </c>
      <c r="N3181" s="498" t="s">
        <v>8574</v>
      </c>
      <c r="O3181" s="605" t="s">
        <v>7961</v>
      </c>
      <c r="P3181" s="608">
        <v>15000</v>
      </c>
    </row>
    <row r="3182" spans="1:16" ht="33.75" x14ac:dyDescent="0.2">
      <c r="A3182" s="518" t="s">
        <v>7955</v>
      </c>
      <c r="B3182" s="605" t="s">
        <v>7875</v>
      </c>
      <c r="C3182" s="519" t="s">
        <v>111</v>
      </c>
      <c r="D3182" s="494" t="s">
        <v>3550</v>
      </c>
      <c r="E3182" s="495">
        <v>2000</v>
      </c>
      <c r="F3182" s="638" t="s">
        <v>8575</v>
      </c>
      <c r="G3182" s="496" t="s">
        <v>8576</v>
      </c>
      <c r="H3182" s="494" t="s">
        <v>8577</v>
      </c>
      <c r="I3182" s="494" t="s">
        <v>6431</v>
      </c>
      <c r="J3182" s="494" t="s">
        <v>6431</v>
      </c>
      <c r="K3182" s="497">
        <v>3</v>
      </c>
      <c r="L3182" s="606" t="s">
        <v>7961</v>
      </c>
      <c r="M3182" s="607">
        <v>11274.31</v>
      </c>
      <c r="N3182" s="498" t="s">
        <v>8044</v>
      </c>
      <c r="O3182" s="605" t="s">
        <v>7961</v>
      </c>
      <c r="P3182" s="608">
        <v>11978.34</v>
      </c>
    </row>
    <row r="3183" spans="1:16" ht="22.5" x14ac:dyDescent="0.2">
      <c r="A3183" s="518" t="s">
        <v>7955</v>
      </c>
      <c r="B3183" s="605" t="s">
        <v>7969</v>
      </c>
      <c r="C3183" s="519" t="s">
        <v>111</v>
      </c>
      <c r="D3183" s="494" t="s">
        <v>8019</v>
      </c>
      <c r="E3183" s="495">
        <v>3000</v>
      </c>
      <c r="F3183" s="638" t="s">
        <v>8578</v>
      </c>
      <c r="G3183" s="496" t="s">
        <v>8579</v>
      </c>
      <c r="H3183" s="494" t="s">
        <v>5926</v>
      </c>
      <c r="I3183" s="494" t="s">
        <v>3191</v>
      </c>
      <c r="J3183" s="494" t="s">
        <v>3191</v>
      </c>
      <c r="K3183" s="497" t="s">
        <v>8580</v>
      </c>
      <c r="L3183" s="606" t="s">
        <v>7965</v>
      </c>
      <c r="M3183" s="607">
        <v>5500</v>
      </c>
      <c r="N3183" s="498" t="s">
        <v>7994</v>
      </c>
      <c r="O3183" s="605" t="s">
        <v>7961</v>
      </c>
      <c r="P3183" s="608">
        <v>17900</v>
      </c>
    </row>
    <row r="3184" spans="1:16" ht="22.5" x14ac:dyDescent="0.2">
      <c r="A3184" s="518" t="s">
        <v>7955</v>
      </c>
      <c r="B3184" s="605" t="s">
        <v>7875</v>
      </c>
      <c r="C3184" s="519" t="s">
        <v>111</v>
      </c>
      <c r="D3184" s="494" t="s">
        <v>7990</v>
      </c>
      <c r="E3184" s="495">
        <v>3000</v>
      </c>
      <c r="F3184" s="638" t="s">
        <v>8581</v>
      </c>
      <c r="G3184" s="496" t="s">
        <v>8582</v>
      </c>
      <c r="H3184" s="494" t="s">
        <v>6192</v>
      </c>
      <c r="I3184" s="494" t="s">
        <v>3191</v>
      </c>
      <c r="J3184" s="494" t="s">
        <v>3191</v>
      </c>
      <c r="K3184" s="497" t="s">
        <v>8583</v>
      </c>
      <c r="L3184" s="606"/>
      <c r="M3184" s="607">
        <v>0</v>
      </c>
      <c r="N3184" s="498" t="s">
        <v>7994</v>
      </c>
      <c r="O3184" s="605" t="s">
        <v>7961</v>
      </c>
      <c r="P3184" s="608">
        <v>18100</v>
      </c>
    </row>
    <row r="3185" spans="1:16" ht="22.5" x14ac:dyDescent="0.2">
      <c r="A3185" s="518" t="s">
        <v>7955</v>
      </c>
      <c r="B3185" s="605" t="s">
        <v>7875</v>
      </c>
      <c r="C3185" s="519" t="s">
        <v>111</v>
      </c>
      <c r="D3185" s="494" t="s">
        <v>8166</v>
      </c>
      <c r="E3185" s="495">
        <v>3000</v>
      </c>
      <c r="F3185" s="638" t="s">
        <v>8584</v>
      </c>
      <c r="G3185" s="496" t="s">
        <v>8585</v>
      </c>
      <c r="H3185" s="494" t="s">
        <v>6192</v>
      </c>
      <c r="I3185" s="494" t="s">
        <v>3191</v>
      </c>
      <c r="J3185" s="494" t="s">
        <v>3191</v>
      </c>
      <c r="K3185" s="497" t="s">
        <v>8586</v>
      </c>
      <c r="L3185" s="606" t="s">
        <v>7982</v>
      </c>
      <c r="M3185" s="607">
        <v>2900</v>
      </c>
      <c r="N3185" s="498" t="s">
        <v>5705</v>
      </c>
      <c r="O3185" s="605"/>
      <c r="P3185" s="608">
        <v>0</v>
      </c>
    </row>
    <row r="3186" spans="1:16" ht="22.5" x14ac:dyDescent="0.2">
      <c r="A3186" s="518" t="s">
        <v>7955</v>
      </c>
      <c r="B3186" s="605" t="s">
        <v>7875</v>
      </c>
      <c r="C3186" s="519" t="s">
        <v>111</v>
      </c>
      <c r="D3186" s="494" t="s">
        <v>8023</v>
      </c>
      <c r="E3186" s="495">
        <v>3000</v>
      </c>
      <c r="F3186" s="638" t="s">
        <v>8587</v>
      </c>
      <c r="G3186" s="496" t="s">
        <v>8588</v>
      </c>
      <c r="H3186" s="494" t="s">
        <v>8003</v>
      </c>
      <c r="I3186" s="494" t="s">
        <v>4858</v>
      </c>
      <c r="J3186" s="494" t="s">
        <v>4858</v>
      </c>
      <c r="K3186" s="497" t="s">
        <v>8589</v>
      </c>
      <c r="L3186" s="606"/>
      <c r="M3186" s="607">
        <v>0</v>
      </c>
      <c r="N3186" s="498" t="s">
        <v>7994</v>
      </c>
      <c r="O3186" s="605" t="s">
        <v>7961</v>
      </c>
      <c r="P3186" s="608">
        <v>19400</v>
      </c>
    </row>
    <row r="3187" spans="1:16" ht="22.5" x14ac:dyDescent="0.2">
      <c r="A3187" s="518" t="s">
        <v>7955</v>
      </c>
      <c r="B3187" s="605" t="s">
        <v>7875</v>
      </c>
      <c r="C3187" s="519" t="s">
        <v>111</v>
      </c>
      <c r="D3187" s="494" t="s">
        <v>8590</v>
      </c>
      <c r="E3187" s="495">
        <v>1800</v>
      </c>
      <c r="F3187" s="638" t="s">
        <v>8591</v>
      </c>
      <c r="G3187" s="496" t="s">
        <v>8592</v>
      </c>
      <c r="H3187" s="494" t="s">
        <v>726</v>
      </c>
      <c r="I3187" s="494" t="s">
        <v>726</v>
      </c>
      <c r="J3187" s="494" t="s">
        <v>726</v>
      </c>
      <c r="K3187" s="497">
        <v>31</v>
      </c>
      <c r="L3187" s="606" t="s">
        <v>7959</v>
      </c>
      <c r="M3187" s="607">
        <v>21600</v>
      </c>
      <c r="N3187" s="498" t="s">
        <v>8007</v>
      </c>
      <c r="O3187" s="605" t="s">
        <v>7961</v>
      </c>
      <c r="P3187" s="608">
        <v>10800</v>
      </c>
    </row>
    <row r="3188" spans="1:16" ht="33.75" x14ac:dyDescent="0.2">
      <c r="A3188" s="518" t="s">
        <v>7955</v>
      </c>
      <c r="B3188" s="605" t="s">
        <v>7875</v>
      </c>
      <c r="C3188" s="519" t="s">
        <v>111</v>
      </c>
      <c r="D3188" s="494" t="s">
        <v>8593</v>
      </c>
      <c r="E3188" s="495">
        <v>3000</v>
      </c>
      <c r="F3188" s="638" t="s">
        <v>8594</v>
      </c>
      <c r="G3188" s="496" t="s">
        <v>8595</v>
      </c>
      <c r="H3188" s="494" t="s">
        <v>8446</v>
      </c>
      <c r="I3188" s="494" t="s">
        <v>4858</v>
      </c>
      <c r="J3188" s="494" t="s">
        <v>4858</v>
      </c>
      <c r="K3188" s="497" t="s">
        <v>8596</v>
      </c>
      <c r="L3188" s="606" t="s">
        <v>7965</v>
      </c>
      <c r="M3188" s="607">
        <v>4200</v>
      </c>
      <c r="N3188" s="498" t="s">
        <v>5705</v>
      </c>
      <c r="O3188" s="605" t="s">
        <v>7982</v>
      </c>
      <c r="P3188" s="608">
        <v>3000</v>
      </c>
    </row>
    <row r="3189" spans="1:16" x14ac:dyDescent="0.2">
      <c r="A3189" s="518" t="s">
        <v>7955</v>
      </c>
      <c r="B3189" s="605" t="s">
        <v>7875</v>
      </c>
      <c r="C3189" s="519" t="s">
        <v>111</v>
      </c>
      <c r="D3189" s="494" t="s">
        <v>8597</v>
      </c>
      <c r="E3189" s="495">
        <v>2000</v>
      </c>
      <c r="F3189" s="638" t="s">
        <v>8598</v>
      </c>
      <c r="G3189" s="496" t="s">
        <v>8599</v>
      </c>
      <c r="H3189" s="494" t="s">
        <v>8600</v>
      </c>
      <c r="I3189" s="494" t="s">
        <v>8600</v>
      </c>
      <c r="J3189" s="494" t="s">
        <v>8600</v>
      </c>
      <c r="K3189" s="497">
        <v>5</v>
      </c>
      <c r="L3189" s="606" t="s">
        <v>7972</v>
      </c>
      <c r="M3189" s="607">
        <v>7863.47</v>
      </c>
      <c r="N3189" s="498" t="s">
        <v>5705</v>
      </c>
      <c r="O3189" s="605"/>
      <c r="P3189" s="608">
        <v>0</v>
      </c>
    </row>
    <row r="3190" spans="1:16" ht="22.5" x14ac:dyDescent="0.2">
      <c r="A3190" s="518" t="s">
        <v>7955</v>
      </c>
      <c r="B3190" s="605" t="s">
        <v>7875</v>
      </c>
      <c r="C3190" s="519" t="s">
        <v>111</v>
      </c>
      <c r="D3190" s="494" t="s">
        <v>8070</v>
      </c>
      <c r="E3190" s="495">
        <v>13000</v>
      </c>
      <c r="F3190" s="638" t="s">
        <v>8601</v>
      </c>
      <c r="G3190" s="496" t="s">
        <v>8602</v>
      </c>
      <c r="H3190" s="494" t="s">
        <v>4858</v>
      </c>
      <c r="I3190" s="494" t="s">
        <v>4858</v>
      </c>
      <c r="J3190" s="494" t="s">
        <v>4858</v>
      </c>
      <c r="K3190" s="497" t="s">
        <v>7981</v>
      </c>
      <c r="L3190" s="606" t="s">
        <v>7982</v>
      </c>
      <c r="M3190" s="607">
        <v>13000</v>
      </c>
      <c r="N3190" s="498" t="s">
        <v>5705</v>
      </c>
      <c r="O3190" s="605"/>
      <c r="P3190" s="608">
        <v>0</v>
      </c>
    </row>
    <row r="3191" spans="1:16" ht="56.25" x14ac:dyDescent="0.2">
      <c r="A3191" s="518" t="s">
        <v>7955</v>
      </c>
      <c r="B3191" s="605" t="s">
        <v>7875</v>
      </c>
      <c r="C3191" s="519" t="s">
        <v>111</v>
      </c>
      <c r="D3191" s="494" t="s">
        <v>8104</v>
      </c>
      <c r="E3191" s="495">
        <v>1800</v>
      </c>
      <c r="F3191" s="638" t="s">
        <v>8603</v>
      </c>
      <c r="G3191" s="496" t="s">
        <v>8604</v>
      </c>
      <c r="H3191" s="494" t="s">
        <v>8605</v>
      </c>
      <c r="I3191" s="494" t="s">
        <v>4858</v>
      </c>
      <c r="J3191" s="494" t="s">
        <v>4858</v>
      </c>
      <c r="K3191" s="497">
        <v>12</v>
      </c>
      <c r="L3191" s="606" t="s">
        <v>7729</v>
      </c>
      <c r="M3191" s="607">
        <v>14400</v>
      </c>
      <c r="N3191" s="498" t="s">
        <v>5705</v>
      </c>
      <c r="O3191" s="605"/>
      <c r="P3191" s="608">
        <v>0</v>
      </c>
    </row>
    <row r="3192" spans="1:16" ht="56.25" x14ac:dyDescent="0.2">
      <c r="A3192" s="518" t="s">
        <v>7955</v>
      </c>
      <c r="B3192" s="605" t="s">
        <v>7875</v>
      </c>
      <c r="C3192" s="519" t="s">
        <v>111</v>
      </c>
      <c r="D3192" s="494" t="s">
        <v>8108</v>
      </c>
      <c r="E3192" s="495">
        <v>3000</v>
      </c>
      <c r="F3192" s="638" t="s">
        <v>8603</v>
      </c>
      <c r="G3192" s="496" t="s">
        <v>8604</v>
      </c>
      <c r="H3192" s="494" t="s">
        <v>8605</v>
      </c>
      <c r="I3192" s="494" t="s">
        <v>4858</v>
      </c>
      <c r="J3192" s="494" t="s">
        <v>4858</v>
      </c>
      <c r="K3192" s="497">
        <v>2</v>
      </c>
      <c r="L3192" s="606" t="s">
        <v>7972</v>
      </c>
      <c r="M3192" s="607">
        <v>11960</v>
      </c>
      <c r="N3192" s="498" t="s">
        <v>8044</v>
      </c>
      <c r="O3192" s="605" t="s">
        <v>7961</v>
      </c>
      <c r="P3192" s="608">
        <v>18000</v>
      </c>
    </row>
    <row r="3193" spans="1:16" ht="22.5" x14ac:dyDescent="0.2">
      <c r="A3193" s="518" t="s">
        <v>7955</v>
      </c>
      <c r="B3193" s="605" t="s">
        <v>7875</v>
      </c>
      <c r="C3193" s="519" t="s">
        <v>111</v>
      </c>
      <c r="D3193" s="494" t="s">
        <v>3429</v>
      </c>
      <c r="E3193" s="495">
        <v>2000</v>
      </c>
      <c r="F3193" s="638" t="s">
        <v>8606</v>
      </c>
      <c r="G3193" s="496" t="s">
        <v>8607</v>
      </c>
      <c r="H3193" s="494" t="s">
        <v>8608</v>
      </c>
      <c r="I3193" s="494" t="s">
        <v>8289</v>
      </c>
      <c r="J3193" s="494" t="s">
        <v>8289</v>
      </c>
      <c r="K3193" s="497" t="s">
        <v>8609</v>
      </c>
      <c r="L3193" s="606" t="s">
        <v>7982</v>
      </c>
      <c r="M3193" s="607">
        <v>1466.67</v>
      </c>
      <c r="N3193" s="498" t="s">
        <v>7965</v>
      </c>
      <c r="O3193" s="605" t="s">
        <v>7961</v>
      </c>
      <c r="P3193" s="608">
        <v>11967.08</v>
      </c>
    </row>
    <row r="3194" spans="1:16" ht="33.75" x14ac:dyDescent="0.2">
      <c r="A3194" s="518" t="s">
        <v>7955</v>
      </c>
      <c r="B3194" s="605" t="s">
        <v>7875</v>
      </c>
      <c r="C3194" s="519" t="s">
        <v>111</v>
      </c>
      <c r="D3194" s="494" t="s">
        <v>8128</v>
      </c>
      <c r="E3194" s="495">
        <v>3000</v>
      </c>
      <c r="F3194" s="638" t="s">
        <v>8610</v>
      </c>
      <c r="G3194" s="496" t="s">
        <v>8611</v>
      </c>
      <c r="H3194" s="494" t="s">
        <v>8612</v>
      </c>
      <c r="I3194" s="494" t="s">
        <v>3191</v>
      </c>
      <c r="J3194" s="494" t="s">
        <v>3191</v>
      </c>
      <c r="K3194" s="497">
        <v>2</v>
      </c>
      <c r="L3194" s="606" t="s">
        <v>7972</v>
      </c>
      <c r="M3194" s="607">
        <v>11700</v>
      </c>
      <c r="N3194" s="498" t="s">
        <v>8044</v>
      </c>
      <c r="O3194" s="605" t="s">
        <v>7961</v>
      </c>
      <c r="P3194" s="608">
        <v>18000</v>
      </c>
    </row>
    <row r="3195" spans="1:16" ht="22.5" x14ac:dyDescent="0.2">
      <c r="A3195" s="518" t="s">
        <v>7955</v>
      </c>
      <c r="B3195" s="605" t="s">
        <v>7875</v>
      </c>
      <c r="C3195" s="519" t="s">
        <v>111</v>
      </c>
      <c r="D3195" s="494" t="s">
        <v>8613</v>
      </c>
      <c r="E3195" s="495">
        <v>4000</v>
      </c>
      <c r="F3195" s="638" t="s">
        <v>8614</v>
      </c>
      <c r="G3195" s="496" t="s">
        <v>8615</v>
      </c>
      <c r="H3195" s="494" t="s">
        <v>4858</v>
      </c>
      <c r="I3195" s="494" t="s">
        <v>4858</v>
      </c>
      <c r="J3195" s="494" t="s">
        <v>4858</v>
      </c>
      <c r="K3195" s="497">
        <v>27</v>
      </c>
      <c r="L3195" s="606" t="s">
        <v>7982</v>
      </c>
      <c r="M3195" s="607">
        <v>4000</v>
      </c>
      <c r="N3195" s="498" t="s">
        <v>5705</v>
      </c>
      <c r="O3195" s="605"/>
      <c r="P3195" s="608">
        <v>0</v>
      </c>
    </row>
    <row r="3196" spans="1:16" ht="22.5" x14ac:dyDescent="0.2">
      <c r="A3196" s="518" t="s">
        <v>7955</v>
      </c>
      <c r="B3196" s="605" t="s">
        <v>7875</v>
      </c>
      <c r="C3196" s="519" t="s">
        <v>111</v>
      </c>
      <c r="D3196" s="494" t="s">
        <v>8616</v>
      </c>
      <c r="E3196" s="495">
        <v>15000</v>
      </c>
      <c r="F3196" s="638" t="s">
        <v>8617</v>
      </c>
      <c r="G3196" s="496" t="s">
        <v>8618</v>
      </c>
      <c r="H3196" s="494" t="s">
        <v>4858</v>
      </c>
      <c r="I3196" s="494" t="s">
        <v>4858</v>
      </c>
      <c r="J3196" s="494" t="s">
        <v>4858</v>
      </c>
      <c r="K3196" s="497" t="s">
        <v>7981</v>
      </c>
      <c r="L3196" s="606" t="s">
        <v>7965</v>
      </c>
      <c r="M3196" s="607">
        <v>26500</v>
      </c>
      <c r="N3196" s="498" t="s">
        <v>7981</v>
      </c>
      <c r="O3196" s="605"/>
      <c r="P3196" s="608">
        <v>0</v>
      </c>
    </row>
    <row r="3197" spans="1:16" ht="22.5" x14ac:dyDescent="0.2">
      <c r="A3197" s="518" t="s">
        <v>7955</v>
      </c>
      <c r="B3197" s="605" t="s">
        <v>7875</v>
      </c>
      <c r="C3197" s="519" t="s">
        <v>111</v>
      </c>
      <c r="D3197" s="494" t="s">
        <v>8619</v>
      </c>
      <c r="E3197" s="495">
        <v>15500</v>
      </c>
      <c r="F3197" s="638" t="s">
        <v>8617</v>
      </c>
      <c r="G3197" s="496" t="s">
        <v>8618</v>
      </c>
      <c r="H3197" s="494" t="s">
        <v>4858</v>
      </c>
      <c r="I3197" s="494" t="s">
        <v>4858</v>
      </c>
      <c r="J3197" s="494" t="s">
        <v>4858</v>
      </c>
      <c r="K3197" s="497" t="s">
        <v>7981</v>
      </c>
      <c r="L3197" s="606" t="s">
        <v>7984</v>
      </c>
      <c r="M3197" s="607">
        <v>110050</v>
      </c>
      <c r="N3197" s="498" t="s">
        <v>7981</v>
      </c>
      <c r="O3197" s="605" t="s">
        <v>7961</v>
      </c>
      <c r="P3197" s="608">
        <v>91450</v>
      </c>
    </row>
    <row r="3198" spans="1:16" ht="45" x14ac:dyDescent="0.2">
      <c r="A3198" s="518" t="s">
        <v>7955</v>
      </c>
      <c r="B3198" s="605" t="s">
        <v>7875</v>
      </c>
      <c r="C3198" s="519" t="s">
        <v>111</v>
      </c>
      <c r="D3198" s="494" t="s">
        <v>8620</v>
      </c>
      <c r="E3198" s="495">
        <v>6000</v>
      </c>
      <c r="F3198" s="638" t="s">
        <v>8621</v>
      </c>
      <c r="G3198" s="496" t="s">
        <v>8622</v>
      </c>
      <c r="H3198" s="494" t="s">
        <v>8623</v>
      </c>
      <c r="I3198" s="494" t="s">
        <v>4858</v>
      </c>
      <c r="J3198" s="494" t="s">
        <v>4858</v>
      </c>
      <c r="K3198" s="497">
        <v>1</v>
      </c>
      <c r="L3198" s="606" t="s">
        <v>7961</v>
      </c>
      <c r="M3198" s="607">
        <v>32800</v>
      </c>
      <c r="N3198" s="498" t="s">
        <v>7994</v>
      </c>
      <c r="O3198" s="605" t="s">
        <v>7961</v>
      </c>
      <c r="P3198" s="608">
        <v>36000</v>
      </c>
    </row>
    <row r="3199" spans="1:16" ht="22.5" x14ac:dyDescent="0.2">
      <c r="A3199" s="518" t="s">
        <v>7955</v>
      </c>
      <c r="B3199" s="605" t="s">
        <v>7875</v>
      </c>
      <c r="C3199" s="519" t="s">
        <v>111</v>
      </c>
      <c r="D3199" s="494" t="s">
        <v>8624</v>
      </c>
      <c r="E3199" s="495">
        <v>3000</v>
      </c>
      <c r="F3199" s="638" t="s">
        <v>8625</v>
      </c>
      <c r="G3199" s="496" t="s">
        <v>8626</v>
      </c>
      <c r="H3199" s="494" t="s">
        <v>6192</v>
      </c>
      <c r="I3199" s="494" t="s">
        <v>3191</v>
      </c>
      <c r="J3199" s="494" t="s">
        <v>3191</v>
      </c>
      <c r="K3199" s="497" t="s">
        <v>8627</v>
      </c>
      <c r="L3199" s="606"/>
      <c r="M3199" s="607">
        <v>0</v>
      </c>
      <c r="N3199" s="498" t="s">
        <v>7994</v>
      </c>
      <c r="O3199" s="605" t="s">
        <v>7961</v>
      </c>
      <c r="P3199" s="608">
        <v>19299.580000000002</v>
      </c>
    </row>
    <row r="3200" spans="1:16" ht="22.5" x14ac:dyDescent="0.2">
      <c r="A3200" s="518" t="s">
        <v>7955</v>
      </c>
      <c r="B3200" s="605" t="s">
        <v>7875</v>
      </c>
      <c r="C3200" s="519" t="s">
        <v>111</v>
      </c>
      <c r="D3200" s="494" t="s">
        <v>7990</v>
      </c>
      <c r="E3200" s="495">
        <v>3000</v>
      </c>
      <c r="F3200" s="638" t="s">
        <v>8628</v>
      </c>
      <c r="G3200" s="496" t="s">
        <v>8629</v>
      </c>
      <c r="H3200" s="494" t="s">
        <v>8630</v>
      </c>
      <c r="I3200" s="494" t="s">
        <v>8631</v>
      </c>
      <c r="J3200" s="494" t="s">
        <v>8631</v>
      </c>
      <c r="K3200" s="497" t="s">
        <v>8632</v>
      </c>
      <c r="L3200" s="606" t="s">
        <v>7982</v>
      </c>
      <c r="M3200" s="607">
        <v>1100</v>
      </c>
      <c r="N3200" s="498" t="s">
        <v>7994</v>
      </c>
      <c r="O3200" s="605" t="s">
        <v>7961</v>
      </c>
      <c r="P3200" s="608">
        <v>18000</v>
      </c>
    </row>
    <row r="3201" spans="1:16" ht="22.5" x14ac:dyDescent="0.2">
      <c r="A3201" s="518" t="s">
        <v>7955</v>
      </c>
      <c r="B3201" s="605" t="s">
        <v>7969</v>
      </c>
      <c r="C3201" s="519" t="s">
        <v>111</v>
      </c>
      <c r="D3201" s="494" t="s">
        <v>8633</v>
      </c>
      <c r="E3201" s="495">
        <v>4500</v>
      </c>
      <c r="F3201" s="638" t="s">
        <v>8634</v>
      </c>
      <c r="G3201" s="496" t="s">
        <v>8635</v>
      </c>
      <c r="H3201" s="494" t="s">
        <v>7998</v>
      </c>
      <c r="I3201" s="494" t="s">
        <v>4858</v>
      </c>
      <c r="J3201" s="494" t="s">
        <v>4858</v>
      </c>
      <c r="K3201" s="497" t="s">
        <v>8636</v>
      </c>
      <c r="L3201" s="606" t="s">
        <v>7982</v>
      </c>
      <c r="M3201" s="607">
        <v>1200</v>
      </c>
      <c r="N3201" s="498" t="s">
        <v>7994</v>
      </c>
      <c r="O3201" s="605" t="s">
        <v>7961</v>
      </c>
      <c r="P3201" s="608">
        <v>26977.18</v>
      </c>
    </row>
    <row r="3202" spans="1:16" ht="22.5" x14ac:dyDescent="0.2">
      <c r="A3202" s="518" t="s">
        <v>7955</v>
      </c>
      <c r="B3202" s="605" t="s">
        <v>7875</v>
      </c>
      <c r="C3202" s="519" t="s">
        <v>111</v>
      </c>
      <c r="D3202" s="494" t="s">
        <v>8048</v>
      </c>
      <c r="E3202" s="495">
        <v>3000</v>
      </c>
      <c r="F3202" s="638" t="s">
        <v>8637</v>
      </c>
      <c r="G3202" s="496" t="s">
        <v>8638</v>
      </c>
      <c r="H3202" s="494" t="s">
        <v>8079</v>
      </c>
      <c r="I3202" s="494" t="s">
        <v>4858</v>
      </c>
      <c r="J3202" s="494" t="s">
        <v>4858</v>
      </c>
      <c r="K3202" s="497" t="s">
        <v>8639</v>
      </c>
      <c r="L3202" s="606" t="s">
        <v>7965</v>
      </c>
      <c r="M3202" s="607">
        <v>4300</v>
      </c>
      <c r="N3202" s="498" t="s">
        <v>7994</v>
      </c>
      <c r="O3202" s="605" t="s">
        <v>7961</v>
      </c>
      <c r="P3202" s="608">
        <v>18000</v>
      </c>
    </row>
    <row r="3203" spans="1:16" ht="22.5" x14ac:dyDescent="0.2">
      <c r="A3203" s="518" t="s">
        <v>7955</v>
      </c>
      <c r="B3203" s="605" t="s">
        <v>7875</v>
      </c>
      <c r="C3203" s="519" t="s">
        <v>111</v>
      </c>
      <c r="D3203" s="494" t="s">
        <v>7990</v>
      </c>
      <c r="E3203" s="495">
        <v>3000</v>
      </c>
      <c r="F3203" s="638" t="s">
        <v>8640</v>
      </c>
      <c r="G3203" s="496" t="s">
        <v>8641</v>
      </c>
      <c r="H3203" s="494" t="s">
        <v>6192</v>
      </c>
      <c r="I3203" s="494" t="s">
        <v>3191</v>
      </c>
      <c r="J3203" s="494" t="s">
        <v>3191</v>
      </c>
      <c r="K3203" s="497" t="s">
        <v>8642</v>
      </c>
      <c r="L3203" s="606"/>
      <c r="M3203" s="607">
        <v>0</v>
      </c>
      <c r="N3203" s="498" t="s">
        <v>7994</v>
      </c>
      <c r="O3203" s="605" t="s">
        <v>7961</v>
      </c>
      <c r="P3203" s="608">
        <v>19100</v>
      </c>
    </row>
    <row r="3204" spans="1:16" ht="22.5" x14ac:dyDescent="0.2">
      <c r="A3204" s="518" t="s">
        <v>7955</v>
      </c>
      <c r="B3204" s="605" t="s">
        <v>7875</v>
      </c>
      <c r="C3204" s="519" t="s">
        <v>111</v>
      </c>
      <c r="D3204" s="494" t="s">
        <v>8643</v>
      </c>
      <c r="E3204" s="495">
        <v>1800</v>
      </c>
      <c r="F3204" s="638" t="s">
        <v>8644</v>
      </c>
      <c r="G3204" s="496" t="s">
        <v>8645</v>
      </c>
      <c r="H3204" s="494" t="s">
        <v>5770</v>
      </c>
      <c r="I3204" s="494" t="s">
        <v>3191</v>
      </c>
      <c r="J3204" s="494" t="s">
        <v>3191</v>
      </c>
      <c r="K3204" s="497">
        <v>12</v>
      </c>
      <c r="L3204" s="606" t="s">
        <v>8044</v>
      </c>
      <c r="M3204" s="607">
        <v>11760</v>
      </c>
      <c r="N3204" s="498" t="s">
        <v>5705</v>
      </c>
      <c r="O3204" s="605"/>
      <c r="P3204" s="608">
        <v>0</v>
      </c>
    </row>
    <row r="3205" spans="1:16" ht="22.5" x14ac:dyDescent="0.2">
      <c r="A3205" s="518" t="s">
        <v>7955</v>
      </c>
      <c r="B3205" s="605" t="s">
        <v>7875</v>
      </c>
      <c r="C3205" s="519" t="s">
        <v>111</v>
      </c>
      <c r="D3205" s="494" t="s">
        <v>8646</v>
      </c>
      <c r="E3205" s="495">
        <v>3000</v>
      </c>
      <c r="F3205" s="638" t="s">
        <v>8644</v>
      </c>
      <c r="G3205" s="496" t="s">
        <v>8645</v>
      </c>
      <c r="H3205" s="494" t="s">
        <v>5770</v>
      </c>
      <c r="I3205" s="494" t="s">
        <v>3191</v>
      </c>
      <c r="J3205" s="494" t="s">
        <v>3191</v>
      </c>
      <c r="K3205" s="497">
        <v>3</v>
      </c>
      <c r="L3205" s="606" t="s">
        <v>7961</v>
      </c>
      <c r="M3205" s="607">
        <v>16400</v>
      </c>
      <c r="N3205" s="498" t="s">
        <v>7984</v>
      </c>
      <c r="O3205" s="605" t="s">
        <v>7961</v>
      </c>
      <c r="P3205" s="608">
        <v>18000</v>
      </c>
    </row>
    <row r="3206" spans="1:16" ht="22.5" x14ac:dyDescent="0.2">
      <c r="A3206" s="518" t="s">
        <v>7955</v>
      </c>
      <c r="B3206" s="605" t="s">
        <v>7875</v>
      </c>
      <c r="C3206" s="519" t="s">
        <v>111</v>
      </c>
      <c r="D3206" s="494" t="s">
        <v>8647</v>
      </c>
      <c r="E3206" s="495">
        <v>3500</v>
      </c>
      <c r="F3206" s="638" t="s">
        <v>8648</v>
      </c>
      <c r="G3206" s="496" t="s">
        <v>8649</v>
      </c>
      <c r="H3206" s="494" t="s">
        <v>8650</v>
      </c>
      <c r="I3206" s="494" t="s">
        <v>4858</v>
      </c>
      <c r="J3206" s="494" t="s">
        <v>4858</v>
      </c>
      <c r="K3206" s="497" t="s">
        <v>8651</v>
      </c>
      <c r="L3206" s="606" t="s">
        <v>7965</v>
      </c>
      <c r="M3206" s="607">
        <v>5600</v>
      </c>
      <c r="N3206" s="498" t="s">
        <v>7965</v>
      </c>
      <c r="O3206" s="605" t="s">
        <v>7961</v>
      </c>
      <c r="P3206" s="608">
        <v>21000</v>
      </c>
    </row>
    <row r="3207" spans="1:16" ht="22.5" x14ac:dyDescent="0.2">
      <c r="A3207" s="518" t="s">
        <v>7955</v>
      </c>
      <c r="B3207" s="605" t="s">
        <v>7875</v>
      </c>
      <c r="C3207" s="519" t="s">
        <v>111</v>
      </c>
      <c r="D3207" s="494" t="s">
        <v>8652</v>
      </c>
      <c r="E3207" s="495">
        <v>5000</v>
      </c>
      <c r="F3207" s="638" t="s">
        <v>8653</v>
      </c>
      <c r="G3207" s="496" t="s">
        <v>8654</v>
      </c>
      <c r="H3207" s="494" t="s">
        <v>7998</v>
      </c>
      <c r="I3207" s="494" t="s">
        <v>4858</v>
      </c>
      <c r="J3207" s="494" t="s">
        <v>4858</v>
      </c>
      <c r="K3207" s="497" t="s">
        <v>8655</v>
      </c>
      <c r="L3207" s="606"/>
      <c r="M3207" s="607">
        <v>0</v>
      </c>
      <c r="N3207" s="498" t="s">
        <v>7994</v>
      </c>
      <c r="O3207" s="605" t="s">
        <v>7961</v>
      </c>
      <c r="P3207" s="608">
        <v>32000</v>
      </c>
    </row>
    <row r="3208" spans="1:16" ht="22.5" x14ac:dyDescent="0.2">
      <c r="A3208" s="518" t="s">
        <v>7955</v>
      </c>
      <c r="B3208" s="605" t="s">
        <v>7875</v>
      </c>
      <c r="C3208" s="519" t="s">
        <v>111</v>
      </c>
      <c r="D3208" s="494" t="s">
        <v>8108</v>
      </c>
      <c r="E3208" s="495">
        <v>3000</v>
      </c>
      <c r="F3208" s="638" t="s">
        <v>8656</v>
      </c>
      <c r="G3208" s="496" t="s">
        <v>8657</v>
      </c>
      <c r="H3208" s="494" t="s">
        <v>8079</v>
      </c>
      <c r="I3208" s="494" t="s">
        <v>4858</v>
      </c>
      <c r="J3208" s="494" t="s">
        <v>4858</v>
      </c>
      <c r="K3208" s="497">
        <v>2</v>
      </c>
      <c r="L3208" s="606" t="s">
        <v>7972</v>
      </c>
      <c r="M3208" s="607">
        <v>11900</v>
      </c>
      <c r="N3208" s="498" t="s">
        <v>8044</v>
      </c>
      <c r="O3208" s="605" t="s">
        <v>7961</v>
      </c>
      <c r="P3208" s="608">
        <v>18000</v>
      </c>
    </row>
    <row r="3209" spans="1:16" ht="33.75" x14ac:dyDescent="0.2">
      <c r="A3209" s="518" t="s">
        <v>7955</v>
      </c>
      <c r="B3209" s="605" t="s">
        <v>7875</v>
      </c>
      <c r="C3209" s="519" t="s">
        <v>111</v>
      </c>
      <c r="D3209" s="494" t="s">
        <v>8658</v>
      </c>
      <c r="E3209" s="495">
        <v>1800</v>
      </c>
      <c r="F3209" s="638" t="s">
        <v>8659</v>
      </c>
      <c r="G3209" s="496" t="s">
        <v>8660</v>
      </c>
      <c r="H3209" s="494" t="s">
        <v>4858</v>
      </c>
      <c r="I3209" s="494" t="s">
        <v>4858</v>
      </c>
      <c r="J3209" s="494" t="s">
        <v>4858</v>
      </c>
      <c r="K3209" s="497">
        <v>14</v>
      </c>
      <c r="L3209" s="606" t="s">
        <v>7959</v>
      </c>
      <c r="M3209" s="607">
        <v>21540</v>
      </c>
      <c r="N3209" s="498" t="s">
        <v>8485</v>
      </c>
      <c r="O3209" s="605" t="s">
        <v>7961</v>
      </c>
      <c r="P3209" s="608">
        <v>10800</v>
      </c>
    </row>
    <row r="3210" spans="1:16" ht="45" x14ac:dyDescent="0.2">
      <c r="A3210" s="518" t="s">
        <v>7955</v>
      </c>
      <c r="B3210" s="605" t="s">
        <v>7875</v>
      </c>
      <c r="C3210" s="519" t="s">
        <v>111</v>
      </c>
      <c r="D3210" s="494" t="s">
        <v>8250</v>
      </c>
      <c r="E3210" s="495">
        <v>3000</v>
      </c>
      <c r="F3210" s="638" t="s">
        <v>3324</v>
      </c>
      <c r="G3210" s="496" t="s">
        <v>3325</v>
      </c>
      <c r="H3210" s="494" t="s">
        <v>8236</v>
      </c>
      <c r="I3210" s="494" t="s">
        <v>4858</v>
      </c>
      <c r="J3210" s="494" t="s">
        <v>4858</v>
      </c>
      <c r="K3210" s="497">
        <v>2</v>
      </c>
      <c r="L3210" s="606" t="s">
        <v>7972</v>
      </c>
      <c r="M3210" s="607">
        <v>11700</v>
      </c>
      <c r="N3210" s="498" t="s">
        <v>5705</v>
      </c>
      <c r="O3210" s="605"/>
      <c r="P3210" s="608">
        <v>1098.67</v>
      </c>
    </row>
    <row r="3211" spans="1:16" ht="33.75" x14ac:dyDescent="0.2">
      <c r="A3211" s="518" t="s">
        <v>7955</v>
      </c>
      <c r="B3211" s="605" t="s">
        <v>7875</v>
      </c>
      <c r="C3211" s="519" t="s">
        <v>111</v>
      </c>
      <c r="D3211" s="494" t="s">
        <v>8661</v>
      </c>
      <c r="E3211" s="495">
        <v>1800</v>
      </c>
      <c r="F3211" s="638" t="s">
        <v>8662</v>
      </c>
      <c r="G3211" s="496" t="s">
        <v>8663</v>
      </c>
      <c r="H3211" s="494" t="s">
        <v>8664</v>
      </c>
      <c r="I3211" s="494" t="s">
        <v>8664</v>
      </c>
      <c r="J3211" s="494" t="s">
        <v>8664</v>
      </c>
      <c r="K3211" s="497">
        <v>14</v>
      </c>
      <c r="L3211" s="606" t="s">
        <v>7959</v>
      </c>
      <c r="M3211" s="607">
        <v>21480</v>
      </c>
      <c r="N3211" s="498" t="s">
        <v>8485</v>
      </c>
      <c r="O3211" s="605" t="s">
        <v>7961</v>
      </c>
      <c r="P3211" s="608">
        <v>10800</v>
      </c>
    </row>
    <row r="3212" spans="1:16" ht="22.5" x14ac:dyDescent="0.2">
      <c r="A3212" s="518" t="s">
        <v>7955</v>
      </c>
      <c r="B3212" s="605" t="s">
        <v>7875</v>
      </c>
      <c r="C3212" s="519" t="s">
        <v>111</v>
      </c>
      <c r="D3212" s="494" t="s">
        <v>8665</v>
      </c>
      <c r="E3212" s="495">
        <v>10500</v>
      </c>
      <c r="F3212" s="638" t="s">
        <v>8666</v>
      </c>
      <c r="G3212" s="496" t="s">
        <v>8667</v>
      </c>
      <c r="H3212" s="494" t="s">
        <v>6127</v>
      </c>
      <c r="I3212" s="494" t="s">
        <v>6127</v>
      </c>
      <c r="J3212" s="494" t="s">
        <v>6127</v>
      </c>
      <c r="K3212" s="497" t="s">
        <v>7981</v>
      </c>
      <c r="L3212" s="606" t="s">
        <v>7982</v>
      </c>
      <c r="M3212" s="607">
        <v>8400</v>
      </c>
      <c r="N3212" s="498" t="s">
        <v>5705</v>
      </c>
      <c r="O3212" s="605"/>
      <c r="P3212" s="608">
        <v>0</v>
      </c>
    </row>
    <row r="3213" spans="1:16" ht="33.75" x14ac:dyDescent="0.2">
      <c r="A3213" s="518" t="s">
        <v>7955</v>
      </c>
      <c r="B3213" s="605" t="s">
        <v>7875</v>
      </c>
      <c r="C3213" s="519" t="s">
        <v>111</v>
      </c>
      <c r="D3213" s="494" t="s">
        <v>8048</v>
      </c>
      <c r="E3213" s="495">
        <v>3000</v>
      </c>
      <c r="F3213" s="638" t="s">
        <v>8668</v>
      </c>
      <c r="G3213" s="496" t="s">
        <v>8669</v>
      </c>
      <c r="H3213" s="494" t="s">
        <v>8390</v>
      </c>
      <c r="I3213" s="494" t="s">
        <v>3191</v>
      </c>
      <c r="J3213" s="494" t="s">
        <v>3191</v>
      </c>
      <c r="K3213" s="497" t="s">
        <v>8670</v>
      </c>
      <c r="L3213" s="606" t="s">
        <v>7965</v>
      </c>
      <c r="M3213" s="607">
        <v>4300</v>
      </c>
      <c r="N3213" s="498" t="s">
        <v>7994</v>
      </c>
      <c r="O3213" s="605" t="s">
        <v>7961</v>
      </c>
      <c r="P3213" s="608">
        <v>18000</v>
      </c>
    </row>
    <row r="3214" spans="1:16" ht="22.5" x14ac:dyDescent="0.2">
      <c r="A3214" s="518" t="s">
        <v>7955</v>
      </c>
      <c r="B3214" s="605" t="s">
        <v>7875</v>
      </c>
      <c r="C3214" s="519" t="s">
        <v>111</v>
      </c>
      <c r="D3214" s="494" t="s">
        <v>8671</v>
      </c>
      <c r="E3214" s="495">
        <v>3000</v>
      </c>
      <c r="F3214" s="638" t="s">
        <v>8672</v>
      </c>
      <c r="G3214" s="496" t="s">
        <v>8673</v>
      </c>
      <c r="H3214" s="494" t="s">
        <v>6640</v>
      </c>
      <c r="I3214" s="494" t="s">
        <v>3191</v>
      </c>
      <c r="J3214" s="494" t="s">
        <v>3191</v>
      </c>
      <c r="K3214" s="497" t="s">
        <v>8674</v>
      </c>
      <c r="L3214" s="606" t="s">
        <v>7982</v>
      </c>
      <c r="M3214" s="607">
        <v>2900</v>
      </c>
      <c r="N3214" s="498" t="s">
        <v>7994</v>
      </c>
      <c r="O3214" s="605" t="s">
        <v>7961</v>
      </c>
      <c r="P3214" s="608">
        <v>18000</v>
      </c>
    </row>
    <row r="3215" spans="1:16" ht="22.5" x14ac:dyDescent="0.2">
      <c r="A3215" s="518" t="s">
        <v>7955</v>
      </c>
      <c r="B3215" s="605" t="s">
        <v>7875</v>
      </c>
      <c r="C3215" s="519" t="s">
        <v>111</v>
      </c>
      <c r="D3215" s="494" t="s">
        <v>8090</v>
      </c>
      <c r="E3215" s="495">
        <v>2000</v>
      </c>
      <c r="F3215" s="638" t="s">
        <v>8675</v>
      </c>
      <c r="G3215" s="496" t="s">
        <v>8676</v>
      </c>
      <c r="H3215" s="494" t="s">
        <v>4858</v>
      </c>
      <c r="I3215" s="494" t="s">
        <v>4858</v>
      </c>
      <c r="J3215" s="494" t="s">
        <v>4858</v>
      </c>
      <c r="K3215" s="497">
        <v>5</v>
      </c>
      <c r="L3215" s="606" t="s">
        <v>7984</v>
      </c>
      <c r="M3215" s="607">
        <v>14254.03</v>
      </c>
      <c r="N3215" s="498" t="s">
        <v>7729</v>
      </c>
      <c r="O3215" s="605" t="s">
        <v>7961</v>
      </c>
      <c r="P3215" s="608">
        <v>12000</v>
      </c>
    </row>
    <row r="3216" spans="1:16" ht="33.75" x14ac:dyDescent="0.2">
      <c r="A3216" s="518" t="s">
        <v>7955</v>
      </c>
      <c r="B3216" s="605" t="s">
        <v>7875</v>
      </c>
      <c r="C3216" s="519" t="s">
        <v>111</v>
      </c>
      <c r="D3216" s="494" t="s">
        <v>8677</v>
      </c>
      <c r="E3216" s="495">
        <v>1200</v>
      </c>
      <c r="F3216" s="638" t="s">
        <v>8678</v>
      </c>
      <c r="G3216" s="496" t="s">
        <v>8679</v>
      </c>
      <c r="H3216" s="494" t="s">
        <v>871</v>
      </c>
      <c r="I3216" s="494" t="s">
        <v>871</v>
      </c>
      <c r="J3216" s="494" t="s">
        <v>871</v>
      </c>
      <c r="K3216" s="497">
        <v>85</v>
      </c>
      <c r="L3216" s="606" t="s">
        <v>7959</v>
      </c>
      <c r="M3216" s="607">
        <v>14400</v>
      </c>
      <c r="N3216" s="498" t="s">
        <v>7960</v>
      </c>
      <c r="O3216" s="605" t="s">
        <v>7961</v>
      </c>
      <c r="P3216" s="608">
        <v>7200</v>
      </c>
    </row>
    <row r="3217" spans="1:16" ht="33.75" x14ac:dyDescent="0.2">
      <c r="A3217" s="518" t="s">
        <v>7955</v>
      </c>
      <c r="B3217" s="605" t="s">
        <v>7875</v>
      </c>
      <c r="C3217" s="519" t="s">
        <v>111</v>
      </c>
      <c r="D3217" s="494" t="s">
        <v>8680</v>
      </c>
      <c r="E3217" s="495">
        <v>1800</v>
      </c>
      <c r="F3217" s="638" t="s">
        <v>8681</v>
      </c>
      <c r="G3217" s="496" t="s">
        <v>8682</v>
      </c>
      <c r="H3217" s="494" t="s">
        <v>8683</v>
      </c>
      <c r="I3217" s="494" t="s">
        <v>4858</v>
      </c>
      <c r="J3217" s="494" t="s">
        <v>4858</v>
      </c>
      <c r="K3217" s="497">
        <v>12</v>
      </c>
      <c r="L3217" s="606" t="s">
        <v>7984</v>
      </c>
      <c r="M3217" s="607">
        <v>12600</v>
      </c>
      <c r="N3217" s="498" t="s">
        <v>5705</v>
      </c>
      <c r="O3217" s="605"/>
      <c r="P3217" s="608">
        <v>0</v>
      </c>
    </row>
    <row r="3218" spans="1:16" ht="33.75" x14ac:dyDescent="0.2">
      <c r="A3218" s="518" t="s">
        <v>7955</v>
      </c>
      <c r="B3218" s="605" t="s">
        <v>7875</v>
      </c>
      <c r="C3218" s="519" t="s">
        <v>111</v>
      </c>
      <c r="D3218" s="494" t="s">
        <v>8166</v>
      </c>
      <c r="E3218" s="495">
        <v>3000</v>
      </c>
      <c r="F3218" s="638" t="s">
        <v>8681</v>
      </c>
      <c r="G3218" s="496" t="s">
        <v>8682</v>
      </c>
      <c r="H3218" s="494" t="s">
        <v>8683</v>
      </c>
      <c r="I3218" s="494" t="s">
        <v>4858</v>
      </c>
      <c r="J3218" s="494" t="s">
        <v>4858</v>
      </c>
      <c r="K3218" s="497">
        <v>2</v>
      </c>
      <c r="L3218" s="606" t="s">
        <v>7972</v>
      </c>
      <c r="M3218" s="607">
        <v>13700</v>
      </c>
      <c r="N3218" s="498" t="s">
        <v>8044</v>
      </c>
      <c r="O3218" s="605" t="s">
        <v>7961</v>
      </c>
      <c r="P3218" s="608">
        <v>18000</v>
      </c>
    </row>
    <row r="3219" spans="1:16" ht="22.5" x14ac:dyDescent="0.2">
      <c r="A3219" s="518" t="s">
        <v>7955</v>
      </c>
      <c r="B3219" s="605" t="s">
        <v>7875</v>
      </c>
      <c r="C3219" s="519" t="s">
        <v>111</v>
      </c>
      <c r="D3219" s="494" t="s">
        <v>8684</v>
      </c>
      <c r="E3219" s="495">
        <v>4500</v>
      </c>
      <c r="F3219" s="638" t="s">
        <v>8685</v>
      </c>
      <c r="G3219" s="496" t="s">
        <v>8686</v>
      </c>
      <c r="H3219" s="494" t="s">
        <v>8164</v>
      </c>
      <c r="I3219" s="494" t="s">
        <v>8164</v>
      </c>
      <c r="J3219" s="494" t="s">
        <v>8164</v>
      </c>
      <c r="K3219" s="497">
        <v>8</v>
      </c>
      <c r="L3219" s="606" t="s">
        <v>8044</v>
      </c>
      <c r="M3219" s="607">
        <v>31315.940000000006</v>
      </c>
      <c r="N3219" s="498" t="s">
        <v>5705</v>
      </c>
      <c r="O3219" s="605"/>
      <c r="P3219" s="608">
        <v>0</v>
      </c>
    </row>
    <row r="3220" spans="1:16" ht="45" x14ac:dyDescent="0.2">
      <c r="A3220" s="518" t="s">
        <v>7955</v>
      </c>
      <c r="B3220" s="605" t="s">
        <v>7875</v>
      </c>
      <c r="C3220" s="519" t="s">
        <v>111</v>
      </c>
      <c r="D3220" s="494" t="s">
        <v>8687</v>
      </c>
      <c r="E3220" s="495">
        <v>1900</v>
      </c>
      <c r="F3220" s="638" t="s">
        <v>8688</v>
      </c>
      <c r="G3220" s="496" t="s">
        <v>8689</v>
      </c>
      <c r="H3220" s="494" t="s">
        <v>3976</v>
      </c>
      <c r="I3220" s="494" t="s">
        <v>3976</v>
      </c>
      <c r="J3220" s="494" t="s">
        <v>3976</v>
      </c>
      <c r="K3220" s="497">
        <v>88</v>
      </c>
      <c r="L3220" s="606" t="s">
        <v>7959</v>
      </c>
      <c r="M3220" s="607">
        <v>22800</v>
      </c>
      <c r="N3220" s="498" t="s">
        <v>8571</v>
      </c>
      <c r="O3220" s="605" t="s">
        <v>7961</v>
      </c>
      <c r="P3220" s="608">
        <v>11400</v>
      </c>
    </row>
    <row r="3221" spans="1:16" ht="22.5" x14ac:dyDescent="0.2">
      <c r="A3221" s="518" t="s">
        <v>7955</v>
      </c>
      <c r="B3221" s="605" t="s">
        <v>7875</v>
      </c>
      <c r="C3221" s="519" t="s">
        <v>111</v>
      </c>
      <c r="D3221" s="494" t="s">
        <v>8070</v>
      </c>
      <c r="E3221" s="495">
        <v>14000</v>
      </c>
      <c r="F3221" s="638" t="s">
        <v>8690</v>
      </c>
      <c r="G3221" s="496" t="s">
        <v>8691</v>
      </c>
      <c r="H3221" s="494" t="s">
        <v>8692</v>
      </c>
      <c r="I3221" s="494" t="s">
        <v>4858</v>
      </c>
      <c r="J3221" s="494" t="s">
        <v>4858</v>
      </c>
      <c r="K3221" s="497" t="s">
        <v>5705</v>
      </c>
      <c r="L3221" s="606"/>
      <c r="M3221" s="607">
        <v>0</v>
      </c>
      <c r="N3221" s="498" t="s">
        <v>7981</v>
      </c>
      <c r="O3221" s="605" t="s">
        <v>7994</v>
      </c>
      <c r="P3221" s="608">
        <v>58800</v>
      </c>
    </row>
    <row r="3222" spans="1:16" ht="22.5" x14ac:dyDescent="0.2">
      <c r="A3222" s="518" t="s">
        <v>7955</v>
      </c>
      <c r="B3222" s="605" t="s">
        <v>7875</v>
      </c>
      <c r="C3222" s="519" t="s">
        <v>111</v>
      </c>
      <c r="D3222" s="494" t="s">
        <v>8693</v>
      </c>
      <c r="E3222" s="495">
        <v>5000</v>
      </c>
      <c r="F3222" s="638" t="s">
        <v>8694</v>
      </c>
      <c r="G3222" s="496" t="s">
        <v>8695</v>
      </c>
      <c r="H3222" s="494" t="s">
        <v>8003</v>
      </c>
      <c r="I3222" s="494" t="s">
        <v>4858</v>
      </c>
      <c r="J3222" s="494" t="s">
        <v>4858</v>
      </c>
      <c r="K3222" s="497" t="s">
        <v>8696</v>
      </c>
      <c r="L3222" s="606" t="s">
        <v>7982</v>
      </c>
      <c r="M3222" s="607">
        <v>1333.33</v>
      </c>
      <c r="N3222" s="498" t="s">
        <v>7994</v>
      </c>
      <c r="O3222" s="605" t="s">
        <v>7961</v>
      </c>
      <c r="P3222" s="608">
        <v>29886</v>
      </c>
    </row>
    <row r="3223" spans="1:16" x14ac:dyDescent="0.2">
      <c r="A3223" s="518" t="s">
        <v>7955</v>
      </c>
      <c r="B3223" s="605" t="s">
        <v>7875</v>
      </c>
      <c r="C3223" s="519" t="s">
        <v>111</v>
      </c>
      <c r="D3223" s="494" t="s">
        <v>8697</v>
      </c>
      <c r="E3223" s="495">
        <v>2500</v>
      </c>
      <c r="F3223" s="638" t="s">
        <v>8698</v>
      </c>
      <c r="G3223" s="496" t="s">
        <v>8699</v>
      </c>
      <c r="H3223" s="494" t="s">
        <v>3826</v>
      </c>
      <c r="I3223" s="494" t="s">
        <v>3826</v>
      </c>
      <c r="J3223" s="494" t="s">
        <v>3826</v>
      </c>
      <c r="K3223" s="497">
        <v>30</v>
      </c>
      <c r="L3223" s="606" t="s">
        <v>7959</v>
      </c>
      <c r="M3223" s="607">
        <v>30000</v>
      </c>
      <c r="N3223" s="498" t="s">
        <v>5705</v>
      </c>
      <c r="O3223" s="605">
        <v>0</v>
      </c>
      <c r="P3223" s="608">
        <v>0</v>
      </c>
    </row>
    <row r="3224" spans="1:16" ht="22.5" x14ac:dyDescent="0.2">
      <c r="A3224" s="518" t="s">
        <v>7955</v>
      </c>
      <c r="B3224" s="605" t="s">
        <v>7875</v>
      </c>
      <c r="C3224" s="519" t="s">
        <v>111</v>
      </c>
      <c r="D3224" s="494" t="s">
        <v>7990</v>
      </c>
      <c r="E3224" s="495">
        <v>3000</v>
      </c>
      <c r="F3224" s="638" t="s">
        <v>8700</v>
      </c>
      <c r="G3224" s="496" t="s">
        <v>8701</v>
      </c>
      <c r="H3224" s="494" t="s">
        <v>6192</v>
      </c>
      <c r="I3224" s="494" t="s">
        <v>3191</v>
      </c>
      <c r="J3224" s="494" t="s">
        <v>3191</v>
      </c>
      <c r="K3224" s="497" t="s">
        <v>8702</v>
      </c>
      <c r="L3224" s="606" t="s">
        <v>7982</v>
      </c>
      <c r="M3224" s="607">
        <v>1400</v>
      </c>
      <c r="N3224" s="498" t="s">
        <v>7994</v>
      </c>
      <c r="O3224" s="605" t="s">
        <v>7961</v>
      </c>
      <c r="P3224" s="608">
        <v>18000</v>
      </c>
    </row>
    <row r="3225" spans="1:16" ht="22.5" x14ac:dyDescent="0.2">
      <c r="A3225" s="518" t="s">
        <v>7955</v>
      </c>
      <c r="B3225" s="605" t="s">
        <v>7875</v>
      </c>
      <c r="C3225" s="519" t="s">
        <v>111</v>
      </c>
      <c r="D3225" s="494" t="s">
        <v>8616</v>
      </c>
      <c r="E3225" s="495">
        <v>12000</v>
      </c>
      <c r="F3225" s="638" t="s">
        <v>8703</v>
      </c>
      <c r="G3225" s="496" t="s">
        <v>8704</v>
      </c>
      <c r="H3225" s="494" t="s">
        <v>7998</v>
      </c>
      <c r="I3225" s="494" t="s">
        <v>4858</v>
      </c>
      <c r="J3225" s="494" t="s">
        <v>4858</v>
      </c>
      <c r="K3225" s="497" t="s">
        <v>5705</v>
      </c>
      <c r="L3225" s="606"/>
      <c r="M3225" s="607">
        <v>0</v>
      </c>
      <c r="N3225" s="498" t="s">
        <v>7981</v>
      </c>
      <c r="O3225" s="605" t="s">
        <v>7994</v>
      </c>
      <c r="P3225" s="608">
        <v>58800</v>
      </c>
    </row>
    <row r="3226" spans="1:16" ht="22.5" x14ac:dyDescent="0.2">
      <c r="A3226" s="518" t="s">
        <v>7955</v>
      </c>
      <c r="B3226" s="605" t="s">
        <v>7875</v>
      </c>
      <c r="C3226" s="519" t="s">
        <v>111</v>
      </c>
      <c r="D3226" s="494" t="s">
        <v>8705</v>
      </c>
      <c r="E3226" s="495">
        <v>3000</v>
      </c>
      <c r="F3226" s="638" t="s">
        <v>8706</v>
      </c>
      <c r="G3226" s="496" t="s">
        <v>8707</v>
      </c>
      <c r="H3226" s="494" t="s">
        <v>5670</v>
      </c>
      <c r="I3226" s="494" t="s">
        <v>3191</v>
      </c>
      <c r="J3226" s="494" t="s">
        <v>3191</v>
      </c>
      <c r="K3226" s="497" t="s">
        <v>8708</v>
      </c>
      <c r="L3226" s="606" t="s">
        <v>7965</v>
      </c>
      <c r="M3226" s="607">
        <v>4200</v>
      </c>
      <c r="N3226" s="498" t="s">
        <v>7994</v>
      </c>
      <c r="O3226" s="605" t="s">
        <v>7961</v>
      </c>
      <c r="P3226" s="608">
        <v>18000</v>
      </c>
    </row>
    <row r="3227" spans="1:16" ht="33.75" x14ac:dyDescent="0.2">
      <c r="A3227" s="518" t="s">
        <v>7955</v>
      </c>
      <c r="B3227" s="605" t="s">
        <v>7875</v>
      </c>
      <c r="C3227" s="519" t="s">
        <v>111</v>
      </c>
      <c r="D3227" s="494" t="s">
        <v>8073</v>
      </c>
      <c r="E3227" s="495">
        <v>2000</v>
      </c>
      <c r="F3227" s="638" t="s">
        <v>8709</v>
      </c>
      <c r="G3227" s="496" t="s">
        <v>8710</v>
      </c>
      <c r="H3227" s="494" t="s">
        <v>8297</v>
      </c>
      <c r="I3227" s="494" t="s">
        <v>4858</v>
      </c>
      <c r="J3227" s="494" t="s">
        <v>4858</v>
      </c>
      <c r="K3227" s="497">
        <v>103</v>
      </c>
      <c r="L3227" s="606" t="s">
        <v>7984</v>
      </c>
      <c r="M3227" s="607">
        <v>16000</v>
      </c>
      <c r="N3227" s="498" t="s">
        <v>5705</v>
      </c>
      <c r="O3227" s="605"/>
      <c r="P3227" s="608">
        <v>0</v>
      </c>
    </row>
    <row r="3228" spans="1:16" ht="33.75" x14ac:dyDescent="0.2">
      <c r="A3228" s="518" t="s">
        <v>7955</v>
      </c>
      <c r="B3228" s="605" t="s">
        <v>7875</v>
      </c>
      <c r="C3228" s="519" t="s">
        <v>111</v>
      </c>
      <c r="D3228" s="494" t="s">
        <v>8128</v>
      </c>
      <c r="E3228" s="495">
        <v>3000</v>
      </c>
      <c r="F3228" s="638" t="s">
        <v>8709</v>
      </c>
      <c r="G3228" s="496" t="s">
        <v>8710</v>
      </c>
      <c r="H3228" s="494" t="s">
        <v>8297</v>
      </c>
      <c r="I3228" s="494" t="s">
        <v>4858</v>
      </c>
      <c r="J3228" s="494" t="s">
        <v>4858</v>
      </c>
      <c r="K3228" s="497">
        <v>2</v>
      </c>
      <c r="L3228" s="606" t="s">
        <v>7994</v>
      </c>
      <c r="M3228" s="607">
        <v>12400</v>
      </c>
      <c r="N3228" s="498" t="s">
        <v>8044</v>
      </c>
      <c r="O3228" s="605" t="s">
        <v>7961</v>
      </c>
      <c r="P3228" s="608">
        <v>18000</v>
      </c>
    </row>
    <row r="3229" spans="1:16" ht="33.75" x14ac:dyDescent="0.2">
      <c r="A3229" s="518" t="s">
        <v>7955</v>
      </c>
      <c r="B3229" s="605" t="s">
        <v>7875</v>
      </c>
      <c r="C3229" s="519" t="s">
        <v>111</v>
      </c>
      <c r="D3229" s="494" t="s">
        <v>8711</v>
      </c>
      <c r="E3229" s="495">
        <v>3000</v>
      </c>
      <c r="F3229" s="638" t="s">
        <v>8712</v>
      </c>
      <c r="G3229" s="496" t="s">
        <v>8713</v>
      </c>
      <c r="H3229" s="494" t="s">
        <v>8714</v>
      </c>
      <c r="I3229" s="494" t="s">
        <v>3191</v>
      </c>
      <c r="J3229" s="494" t="s">
        <v>3191</v>
      </c>
      <c r="K3229" s="497" t="s">
        <v>8715</v>
      </c>
      <c r="L3229" s="606" t="s">
        <v>7965</v>
      </c>
      <c r="M3229" s="607">
        <v>4300</v>
      </c>
      <c r="N3229" s="498" t="s">
        <v>7994</v>
      </c>
      <c r="O3229" s="605" t="s">
        <v>7961</v>
      </c>
      <c r="P3229" s="608">
        <v>18000</v>
      </c>
    </row>
    <row r="3230" spans="1:16" ht="22.5" x14ac:dyDescent="0.2">
      <c r="A3230" s="518" t="s">
        <v>7955</v>
      </c>
      <c r="B3230" s="605" t="s">
        <v>7875</v>
      </c>
      <c r="C3230" s="519" t="s">
        <v>111</v>
      </c>
      <c r="D3230" s="494" t="s">
        <v>3150</v>
      </c>
      <c r="E3230" s="495">
        <v>5000</v>
      </c>
      <c r="F3230" s="638" t="s">
        <v>8716</v>
      </c>
      <c r="G3230" s="496" t="s">
        <v>8717</v>
      </c>
      <c r="H3230" s="494" t="s">
        <v>8134</v>
      </c>
      <c r="I3230" s="494" t="s">
        <v>8134</v>
      </c>
      <c r="J3230" s="494" t="s">
        <v>8134</v>
      </c>
      <c r="K3230" s="497">
        <v>21</v>
      </c>
      <c r="L3230" s="606" t="s">
        <v>7959</v>
      </c>
      <c r="M3230" s="607">
        <v>55573.22</v>
      </c>
      <c r="N3230" s="498" t="s">
        <v>8718</v>
      </c>
      <c r="O3230" s="605" t="s">
        <v>7961</v>
      </c>
      <c r="P3230" s="608">
        <v>29683.33</v>
      </c>
    </row>
    <row r="3231" spans="1:16" ht="22.5" x14ac:dyDescent="0.2">
      <c r="A3231" s="518" t="s">
        <v>7955</v>
      </c>
      <c r="B3231" s="605" t="s">
        <v>7969</v>
      </c>
      <c r="C3231" s="519" t="s">
        <v>111</v>
      </c>
      <c r="D3231" s="494" t="s">
        <v>8719</v>
      </c>
      <c r="E3231" s="495">
        <v>4500</v>
      </c>
      <c r="F3231" s="638" t="s">
        <v>8720</v>
      </c>
      <c r="G3231" s="496" t="s">
        <v>8721</v>
      </c>
      <c r="H3231" s="494" t="s">
        <v>7998</v>
      </c>
      <c r="I3231" s="494" t="s">
        <v>4858</v>
      </c>
      <c r="J3231" s="494" t="s">
        <v>4858</v>
      </c>
      <c r="K3231" s="497" t="s">
        <v>8722</v>
      </c>
      <c r="L3231" s="606" t="s">
        <v>7965</v>
      </c>
      <c r="M3231" s="607">
        <v>8400</v>
      </c>
      <c r="N3231" s="498" t="s">
        <v>7994</v>
      </c>
      <c r="O3231" s="605" t="s">
        <v>7961</v>
      </c>
      <c r="P3231" s="608">
        <v>27000</v>
      </c>
    </row>
    <row r="3232" spans="1:16" ht="33.75" x14ac:dyDescent="0.2">
      <c r="A3232" s="518" t="s">
        <v>7955</v>
      </c>
      <c r="B3232" s="605" t="s">
        <v>7875</v>
      </c>
      <c r="C3232" s="519" t="s">
        <v>111</v>
      </c>
      <c r="D3232" s="494" t="s">
        <v>8073</v>
      </c>
      <c r="E3232" s="495">
        <v>2000</v>
      </c>
      <c r="F3232" s="638" t="s">
        <v>8723</v>
      </c>
      <c r="G3232" s="496" t="s">
        <v>8724</v>
      </c>
      <c r="H3232" s="494" t="s">
        <v>5527</v>
      </c>
      <c r="I3232" s="494" t="s">
        <v>5527</v>
      </c>
      <c r="J3232" s="494" t="s">
        <v>5527</v>
      </c>
      <c r="K3232" s="497">
        <v>97</v>
      </c>
      <c r="L3232" s="606" t="s">
        <v>7965</v>
      </c>
      <c r="M3232" s="607">
        <v>4000</v>
      </c>
      <c r="N3232" s="498" t="s">
        <v>5705</v>
      </c>
      <c r="O3232" s="605"/>
      <c r="P3232" s="608">
        <v>0</v>
      </c>
    </row>
    <row r="3233" spans="1:16" ht="22.5" x14ac:dyDescent="0.2">
      <c r="A3233" s="518" t="s">
        <v>7955</v>
      </c>
      <c r="B3233" s="605" t="s">
        <v>7875</v>
      </c>
      <c r="C3233" s="519" t="s">
        <v>111</v>
      </c>
      <c r="D3233" s="494" t="s">
        <v>8725</v>
      </c>
      <c r="E3233" s="495">
        <v>6000</v>
      </c>
      <c r="F3233" s="638" t="s">
        <v>8726</v>
      </c>
      <c r="G3233" s="496" t="s">
        <v>8727</v>
      </c>
      <c r="H3233" s="494" t="s">
        <v>8728</v>
      </c>
      <c r="I3233" s="494" t="s">
        <v>4858</v>
      </c>
      <c r="J3233" s="494" t="s">
        <v>4858</v>
      </c>
      <c r="K3233" s="497" t="s">
        <v>8729</v>
      </c>
      <c r="L3233" s="606" t="s">
        <v>7965</v>
      </c>
      <c r="M3233" s="607">
        <v>7000</v>
      </c>
      <c r="N3233" s="498" t="s">
        <v>7965</v>
      </c>
      <c r="O3233" s="605" t="s">
        <v>7961</v>
      </c>
      <c r="P3233" s="608">
        <v>35963.33</v>
      </c>
    </row>
    <row r="3234" spans="1:16" ht="33.75" x14ac:dyDescent="0.2">
      <c r="A3234" s="518" t="s">
        <v>7955</v>
      </c>
      <c r="B3234" s="605" t="s">
        <v>7875</v>
      </c>
      <c r="C3234" s="519" t="s">
        <v>111</v>
      </c>
      <c r="D3234" s="494" t="s">
        <v>8448</v>
      </c>
      <c r="E3234" s="495">
        <v>2000</v>
      </c>
      <c r="F3234" s="638" t="s">
        <v>8730</v>
      </c>
      <c r="G3234" s="496" t="s">
        <v>8731</v>
      </c>
      <c r="H3234" s="494" t="s">
        <v>700</v>
      </c>
      <c r="I3234" s="494" t="s">
        <v>700</v>
      </c>
      <c r="J3234" s="494" t="s">
        <v>700</v>
      </c>
      <c r="K3234" s="497">
        <v>55</v>
      </c>
      <c r="L3234" s="606" t="s">
        <v>7959</v>
      </c>
      <c r="M3234" s="607">
        <v>24000</v>
      </c>
      <c r="N3234" s="498" t="s">
        <v>5705</v>
      </c>
      <c r="O3234" s="605">
        <v>0</v>
      </c>
      <c r="P3234" s="608">
        <v>0</v>
      </c>
    </row>
    <row r="3235" spans="1:16" x14ac:dyDescent="0.2">
      <c r="A3235" s="518" t="s">
        <v>7955</v>
      </c>
      <c r="B3235" s="605" t="s">
        <v>7875</v>
      </c>
      <c r="C3235" s="519" t="s">
        <v>111</v>
      </c>
      <c r="D3235" s="494" t="s">
        <v>8732</v>
      </c>
      <c r="E3235" s="495">
        <v>7000</v>
      </c>
      <c r="F3235" s="638" t="s">
        <v>8733</v>
      </c>
      <c r="G3235" s="496" t="s">
        <v>8734</v>
      </c>
      <c r="H3235" s="494" t="s">
        <v>696</v>
      </c>
      <c r="I3235" s="494" t="s">
        <v>696</v>
      </c>
      <c r="J3235" s="494" t="s">
        <v>696</v>
      </c>
      <c r="K3235" s="497">
        <v>18</v>
      </c>
      <c r="L3235" s="606" t="s">
        <v>7972</v>
      </c>
      <c r="M3235" s="607">
        <v>30063.399999999998</v>
      </c>
      <c r="N3235" s="498" t="s">
        <v>5705</v>
      </c>
      <c r="O3235" s="605"/>
      <c r="P3235" s="608">
        <v>0</v>
      </c>
    </row>
    <row r="3236" spans="1:16" ht="22.5" x14ac:dyDescent="0.2">
      <c r="A3236" s="518" t="s">
        <v>7955</v>
      </c>
      <c r="B3236" s="605" t="s">
        <v>7875</v>
      </c>
      <c r="C3236" s="519" t="s">
        <v>111</v>
      </c>
      <c r="D3236" s="494" t="s">
        <v>8735</v>
      </c>
      <c r="E3236" s="495">
        <v>11000</v>
      </c>
      <c r="F3236" s="638" t="s">
        <v>8733</v>
      </c>
      <c r="G3236" s="496" t="s">
        <v>8734</v>
      </c>
      <c r="H3236" s="494" t="s">
        <v>696</v>
      </c>
      <c r="I3236" s="494" t="s">
        <v>696</v>
      </c>
      <c r="J3236" s="494" t="s">
        <v>696</v>
      </c>
      <c r="K3236" s="497">
        <v>4</v>
      </c>
      <c r="L3236" s="606" t="s">
        <v>7729</v>
      </c>
      <c r="M3236" s="607">
        <v>87773.14</v>
      </c>
      <c r="N3236" s="498" t="s">
        <v>5705</v>
      </c>
      <c r="O3236" s="605" t="s">
        <v>7965</v>
      </c>
      <c r="P3236" s="608">
        <v>14666.67</v>
      </c>
    </row>
    <row r="3237" spans="1:16" ht="22.5" x14ac:dyDescent="0.2">
      <c r="A3237" s="518" t="s">
        <v>7955</v>
      </c>
      <c r="B3237" s="605" t="s">
        <v>7875</v>
      </c>
      <c r="C3237" s="519" t="s">
        <v>111</v>
      </c>
      <c r="D3237" s="494" t="s">
        <v>8736</v>
      </c>
      <c r="E3237" s="495">
        <v>1800</v>
      </c>
      <c r="F3237" s="638" t="s">
        <v>8737</v>
      </c>
      <c r="G3237" s="496" t="s">
        <v>8738</v>
      </c>
      <c r="H3237" s="494" t="s">
        <v>8275</v>
      </c>
      <c r="I3237" s="494" t="s">
        <v>8275</v>
      </c>
      <c r="J3237" s="494" t="s">
        <v>8275</v>
      </c>
      <c r="K3237" s="497">
        <v>19</v>
      </c>
      <c r="L3237" s="606" t="s">
        <v>7959</v>
      </c>
      <c r="M3237" s="607">
        <v>21479</v>
      </c>
      <c r="N3237" s="498" t="s">
        <v>8739</v>
      </c>
      <c r="O3237" s="605" t="s">
        <v>7961</v>
      </c>
      <c r="P3237" s="608">
        <v>10800</v>
      </c>
    </row>
    <row r="3238" spans="1:16" ht="22.5" x14ac:dyDescent="0.2">
      <c r="A3238" s="518" t="s">
        <v>7955</v>
      </c>
      <c r="B3238" s="605" t="s">
        <v>7875</v>
      </c>
      <c r="C3238" s="519" t="s">
        <v>111</v>
      </c>
      <c r="D3238" s="494" t="s">
        <v>8740</v>
      </c>
      <c r="E3238" s="495">
        <v>6000</v>
      </c>
      <c r="F3238" s="638" t="s">
        <v>8741</v>
      </c>
      <c r="G3238" s="496" t="s">
        <v>8742</v>
      </c>
      <c r="H3238" s="494" t="s">
        <v>7998</v>
      </c>
      <c r="I3238" s="494" t="s">
        <v>4858</v>
      </c>
      <c r="J3238" s="494" t="s">
        <v>4858</v>
      </c>
      <c r="K3238" s="497" t="s">
        <v>8743</v>
      </c>
      <c r="L3238" s="606"/>
      <c r="M3238" s="607">
        <v>0</v>
      </c>
      <c r="N3238" s="498" t="s">
        <v>7994</v>
      </c>
      <c r="O3238" s="605" t="s">
        <v>7961</v>
      </c>
      <c r="P3238" s="608">
        <v>38200</v>
      </c>
    </row>
    <row r="3239" spans="1:16" ht="22.5" x14ac:dyDescent="0.2">
      <c r="A3239" s="518" t="s">
        <v>7955</v>
      </c>
      <c r="B3239" s="605" t="s">
        <v>7875</v>
      </c>
      <c r="C3239" s="519" t="s">
        <v>111</v>
      </c>
      <c r="D3239" s="494" t="s">
        <v>8369</v>
      </c>
      <c r="E3239" s="495">
        <v>2500</v>
      </c>
      <c r="F3239" s="638" t="s">
        <v>8744</v>
      </c>
      <c r="G3239" s="496" t="s">
        <v>8745</v>
      </c>
      <c r="H3239" s="494" t="s">
        <v>726</v>
      </c>
      <c r="I3239" s="494" t="s">
        <v>726</v>
      </c>
      <c r="J3239" s="494" t="s">
        <v>726</v>
      </c>
      <c r="K3239" s="497" t="s">
        <v>8746</v>
      </c>
      <c r="L3239" s="606"/>
      <c r="M3239" s="607">
        <v>0</v>
      </c>
      <c r="N3239" s="498" t="s">
        <v>7994</v>
      </c>
      <c r="O3239" s="605" t="s">
        <v>7961</v>
      </c>
      <c r="P3239" s="608">
        <v>15083.33</v>
      </c>
    </row>
    <row r="3240" spans="1:16" ht="22.5" x14ac:dyDescent="0.2">
      <c r="A3240" s="518" t="s">
        <v>7955</v>
      </c>
      <c r="B3240" s="605" t="s">
        <v>7875</v>
      </c>
      <c r="C3240" s="519" t="s">
        <v>111</v>
      </c>
      <c r="D3240" s="494" t="s">
        <v>8747</v>
      </c>
      <c r="E3240" s="495">
        <v>5500</v>
      </c>
      <c r="F3240" s="638" t="s">
        <v>8748</v>
      </c>
      <c r="G3240" s="496" t="s">
        <v>8749</v>
      </c>
      <c r="H3240" s="494" t="s">
        <v>8750</v>
      </c>
      <c r="I3240" s="494" t="s">
        <v>8750</v>
      </c>
      <c r="J3240" s="494" t="s">
        <v>8750</v>
      </c>
      <c r="K3240" s="497">
        <v>22</v>
      </c>
      <c r="L3240" s="606" t="s">
        <v>7968</v>
      </c>
      <c r="M3240" s="607">
        <v>54500.030000000006</v>
      </c>
      <c r="N3240" s="498" t="s">
        <v>5705</v>
      </c>
      <c r="O3240" s="605"/>
      <c r="P3240" s="608">
        <v>0</v>
      </c>
    </row>
    <row r="3241" spans="1:16" ht="22.5" x14ac:dyDescent="0.2">
      <c r="A3241" s="518" t="s">
        <v>7955</v>
      </c>
      <c r="B3241" s="605" t="s">
        <v>7875</v>
      </c>
      <c r="C3241" s="519" t="s">
        <v>111</v>
      </c>
      <c r="D3241" s="494" t="s">
        <v>8048</v>
      </c>
      <c r="E3241" s="495">
        <v>3000</v>
      </c>
      <c r="F3241" s="638" t="s">
        <v>8751</v>
      </c>
      <c r="G3241" s="496" t="s">
        <v>8752</v>
      </c>
      <c r="H3241" s="494" t="s">
        <v>6192</v>
      </c>
      <c r="I3241" s="494" t="s">
        <v>3191</v>
      </c>
      <c r="J3241" s="494" t="s">
        <v>3191</v>
      </c>
      <c r="K3241" s="497" t="s">
        <v>8753</v>
      </c>
      <c r="L3241" s="606" t="s">
        <v>7965</v>
      </c>
      <c r="M3241" s="607">
        <v>4300</v>
      </c>
      <c r="N3241" s="498" t="s">
        <v>7994</v>
      </c>
      <c r="O3241" s="605" t="s">
        <v>7961</v>
      </c>
      <c r="P3241" s="608">
        <v>17900</v>
      </c>
    </row>
    <row r="3242" spans="1:16" ht="33.75" x14ac:dyDescent="0.2">
      <c r="A3242" s="518" t="s">
        <v>7955</v>
      </c>
      <c r="B3242" s="605" t="s">
        <v>7875</v>
      </c>
      <c r="C3242" s="519" t="s">
        <v>111</v>
      </c>
      <c r="D3242" s="494" t="s">
        <v>8004</v>
      </c>
      <c r="E3242" s="495">
        <v>1800</v>
      </c>
      <c r="F3242" s="638" t="s">
        <v>8754</v>
      </c>
      <c r="G3242" s="496" t="s">
        <v>8755</v>
      </c>
      <c r="H3242" s="494" t="s">
        <v>3976</v>
      </c>
      <c r="I3242" s="494" t="s">
        <v>3976</v>
      </c>
      <c r="J3242" s="494" t="s">
        <v>3976</v>
      </c>
      <c r="K3242" s="497">
        <v>31</v>
      </c>
      <c r="L3242" s="606" t="s">
        <v>7959</v>
      </c>
      <c r="M3242" s="607">
        <v>21600</v>
      </c>
      <c r="N3242" s="498" t="s">
        <v>5705</v>
      </c>
      <c r="O3242" s="605">
        <v>0</v>
      </c>
      <c r="P3242" s="608">
        <v>0</v>
      </c>
    </row>
    <row r="3243" spans="1:16" ht="22.5" x14ac:dyDescent="0.2">
      <c r="A3243" s="518" t="s">
        <v>7955</v>
      </c>
      <c r="B3243" s="605" t="s">
        <v>7875</v>
      </c>
      <c r="C3243" s="519" t="s">
        <v>111</v>
      </c>
      <c r="D3243" s="494" t="s">
        <v>8756</v>
      </c>
      <c r="E3243" s="495">
        <v>3000</v>
      </c>
      <c r="F3243" s="638" t="s">
        <v>8757</v>
      </c>
      <c r="G3243" s="496" t="s">
        <v>8758</v>
      </c>
      <c r="H3243" s="494" t="s">
        <v>7998</v>
      </c>
      <c r="I3243" s="494" t="s">
        <v>4858</v>
      </c>
      <c r="J3243" s="494" t="s">
        <v>4858</v>
      </c>
      <c r="K3243" s="497" t="s">
        <v>8759</v>
      </c>
      <c r="L3243" s="606" t="s">
        <v>7965</v>
      </c>
      <c r="M3243" s="607">
        <v>4200</v>
      </c>
      <c r="N3243" s="498" t="s">
        <v>7994</v>
      </c>
      <c r="O3243" s="605" t="s">
        <v>7961</v>
      </c>
      <c r="P3243" s="608">
        <v>18000</v>
      </c>
    </row>
    <row r="3244" spans="1:16" ht="22.5" x14ac:dyDescent="0.2">
      <c r="A3244" s="518" t="s">
        <v>7955</v>
      </c>
      <c r="B3244" s="605" t="s">
        <v>7875</v>
      </c>
      <c r="C3244" s="519" t="s">
        <v>111</v>
      </c>
      <c r="D3244" s="494" t="s">
        <v>8760</v>
      </c>
      <c r="E3244" s="495">
        <v>5000</v>
      </c>
      <c r="F3244" s="638" t="s">
        <v>8761</v>
      </c>
      <c r="G3244" s="496" t="s">
        <v>8762</v>
      </c>
      <c r="H3244" s="494" t="s">
        <v>8216</v>
      </c>
      <c r="I3244" s="494" t="s">
        <v>4858</v>
      </c>
      <c r="J3244" s="494" t="s">
        <v>4858</v>
      </c>
      <c r="K3244" s="497">
        <v>2</v>
      </c>
      <c r="L3244" s="606" t="s">
        <v>7972</v>
      </c>
      <c r="M3244" s="607">
        <v>19500</v>
      </c>
      <c r="N3244" s="498" t="s">
        <v>8044</v>
      </c>
      <c r="O3244" s="605" t="s">
        <v>7961</v>
      </c>
      <c r="P3244" s="608">
        <v>30000</v>
      </c>
    </row>
    <row r="3245" spans="1:16" ht="22.5" x14ac:dyDescent="0.2">
      <c r="A3245" s="518" t="s">
        <v>7955</v>
      </c>
      <c r="B3245" s="605" t="s">
        <v>7729</v>
      </c>
      <c r="C3245" s="519" t="s">
        <v>111</v>
      </c>
      <c r="D3245" s="494" t="s">
        <v>8763</v>
      </c>
      <c r="E3245" s="495">
        <v>5500</v>
      </c>
      <c r="F3245" s="638" t="s">
        <v>8764</v>
      </c>
      <c r="G3245" s="496" t="s">
        <v>8765</v>
      </c>
      <c r="H3245" s="494" t="s">
        <v>4858</v>
      </c>
      <c r="I3245" s="494" t="s">
        <v>4858</v>
      </c>
      <c r="J3245" s="494" t="s">
        <v>4858</v>
      </c>
      <c r="K3245" s="497">
        <v>2</v>
      </c>
      <c r="L3245" s="606" t="s">
        <v>7984</v>
      </c>
      <c r="M3245" s="607">
        <v>43816.67</v>
      </c>
      <c r="N3245" s="498" t="s">
        <v>7977</v>
      </c>
      <c r="O3245" s="605" t="s">
        <v>7961</v>
      </c>
      <c r="P3245" s="608">
        <v>32965</v>
      </c>
    </row>
    <row r="3246" spans="1:16" ht="22.5" x14ac:dyDescent="0.2">
      <c r="A3246" s="518" t="s">
        <v>7955</v>
      </c>
      <c r="B3246" s="605" t="s">
        <v>7875</v>
      </c>
      <c r="C3246" s="519" t="s">
        <v>111</v>
      </c>
      <c r="D3246" s="494" t="s">
        <v>8665</v>
      </c>
      <c r="E3246" s="495">
        <v>12000</v>
      </c>
      <c r="F3246" s="638" t="s">
        <v>8766</v>
      </c>
      <c r="G3246" s="496" t="s">
        <v>8767</v>
      </c>
      <c r="H3246" s="494" t="s">
        <v>8768</v>
      </c>
      <c r="I3246" s="494" t="s">
        <v>4858</v>
      </c>
      <c r="J3246" s="494" t="s">
        <v>4858</v>
      </c>
      <c r="K3246" s="497" t="s">
        <v>7981</v>
      </c>
      <c r="L3246" s="606" t="s">
        <v>7972</v>
      </c>
      <c r="M3246" s="607">
        <v>44800</v>
      </c>
      <c r="N3246" s="498" t="s">
        <v>7981</v>
      </c>
      <c r="O3246" s="605" t="s">
        <v>7961</v>
      </c>
      <c r="P3246" s="608">
        <v>71950</v>
      </c>
    </row>
    <row r="3247" spans="1:16" ht="22.5" x14ac:dyDescent="0.2">
      <c r="A3247" s="518" t="s">
        <v>7955</v>
      </c>
      <c r="B3247" s="605" t="s">
        <v>7875</v>
      </c>
      <c r="C3247" s="519" t="s">
        <v>111</v>
      </c>
      <c r="D3247" s="494" t="s">
        <v>8769</v>
      </c>
      <c r="E3247" s="495">
        <v>4000</v>
      </c>
      <c r="F3247" s="638" t="s">
        <v>8770</v>
      </c>
      <c r="G3247" s="496" t="s">
        <v>8771</v>
      </c>
      <c r="H3247" s="494" t="s">
        <v>4858</v>
      </c>
      <c r="I3247" s="494" t="s">
        <v>4858</v>
      </c>
      <c r="J3247" s="494" t="s">
        <v>4858</v>
      </c>
      <c r="K3247" s="497">
        <v>5</v>
      </c>
      <c r="L3247" s="606" t="s">
        <v>7972</v>
      </c>
      <c r="M3247" s="607">
        <v>17843.91</v>
      </c>
      <c r="N3247" s="498" t="s">
        <v>5705</v>
      </c>
      <c r="O3247" s="605"/>
      <c r="P3247" s="608">
        <v>0</v>
      </c>
    </row>
    <row r="3248" spans="1:16" x14ac:dyDescent="0.2">
      <c r="A3248" s="518" t="s">
        <v>7955</v>
      </c>
      <c r="B3248" s="605" t="s">
        <v>7875</v>
      </c>
      <c r="C3248" s="519" t="s">
        <v>111</v>
      </c>
      <c r="D3248" s="494" t="s">
        <v>8772</v>
      </c>
      <c r="E3248" s="495">
        <v>9000</v>
      </c>
      <c r="F3248" s="638" t="s">
        <v>8770</v>
      </c>
      <c r="G3248" s="496" t="s">
        <v>8771</v>
      </c>
      <c r="H3248" s="494" t="s">
        <v>4858</v>
      </c>
      <c r="I3248" s="494" t="s">
        <v>4858</v>
      </c>
      <c r="J3248" s="494" t="s">
        <v>4858</v>
      </c>
      <c r="K3248" s="497">
        <v>4</v>
      </c>
      <c r="L3248" s="606" t="s">
        <v>7729</v>
      </c>
      <c r="M3248" s="607">
        <v>71416.87</v>
      </c>
      <c r="N3248" s="498" t="s">
        <v>7984</v>
      </c>
      <c r="O3248" s="605" t="s">
        <v>7961</v>
      </c>
      <c r="P3248" s="608">
        <v>53429.37</v>
      </c>
    </row>
    <row r="3249" spans="1:16" ht="22.5" x14ac:dyDescent="0.2">
      <c r="A3249" s="518" t="s">
        <v>7955</v>
      </c>
      <c r="B3249" s="605" t="s">
        <v>7875</v>
      </c>
      <c r="C3249" s="519" t="s">
        <v>111</v>
      </c>
      <c r="D3249" s="494" t="s">
        <v>8184</v>
      </c>
      <c r="E3249" s="495">
        <v>3000</v>
      </c>
      <c r="F3249" s="638" t="s">
        <v>8773</v>
      </c>
      <c r="G3249" s="496" t="s">
        <v>8774</v>
      </c>
      <c r="H3249" s="494" t="s">
        <v>7998</v>
      </c>
      <c r="I3249" s="494" t="s">
        <v>4858</v>
      </c>
      <c r="J3249" s="494" t="s">
        <v>4858</v>
      </c>
      <c r="K3249" s="497" t="s">
        <v>8775</v>
      </c>
      <c r="L3249" s="606" t="s">
        <v>7982</v>
      </c>
      <c r="M3249" s="607">
        <v>1300</v>
      </c>
      <c r="N3249" s="498" t="s">
        <v>7994</v>
      </c>
      <c r="O3249" s="605" t="s">
        <v>7961</v>
      </c>
      <c r="P3249" s="608">
        <v>18000</v>
      </c>
    </row>
    <row r="3250" spans="1:16" ht="22.5" x14ac:dyDescent="0.2">
      <c r="A3250" s="518" t="s">
        <v>7955</v>
      </c>
      <c r="B3250" s="605" t="s">
        <v>7875</v>
      </c>
      <c r="C3250" s="519" t="s">
        <v>111</v>
      </c>
      <c r="D3250" s="494" t="s">
        <v>8776</v>
      </c>
      <c r="E3250" s="495">
        <v>6000</v>
      </c>
      <c r="F3250" s="638" t="s">
        <v>8777</v>
      </c>
      <c r="G3250" s="496" t="s">
        <v>8778</v>
      </c>
      <c r="H3250" s="494" t="s">
        <v>8216</v>
      </c>
      <c r="I3250" s="494" t="s">
        <v>4858</v>
      </c>
      <c r="J3250" s="494" t="s">
        <v>4858</v>
      </c>
      <c r="K3250" s="497">
        <v>1</v>
      </c>
      <c r="L3250" s="606" t="s">
        <v>7972</v>
      </c>
      <c r="M3250" s="607">
        <v>20273.330000000002</v>
      </c>
      <c r="N3250" s="498" t="s">
        <v>7994</v>
      </c>
      <c r="O3250" s="605" t="s">
        <v>7961</v>
      </c>
      <c r="P3250" s="608">
        <v>35730.410000000003</v>
      </c>
    </row>
    <row r="3251" spans="1:16" x14ac:dyDescent="0.2">
      <c r="A3251" s="518" t="s">
        <v>7955</v>
      </c>
      <c r="B3251" s="605" t="s">
        <v>7875</v>
      </c>
      <c r="C3251" s="519" t="s">
        <v>111</v>
      </c>
      <c r="D3251" s="494" t="s">
        <v>8779</v>
      </c>
      <c r="E3251" s="495">
        <v>2500</v>
      </c>
      <c r="F3251" s="638" t="s">
        <v>8780</v>
      </c>
      <c r="G3251" s="496" t="s">
        <v>8781</v>
      </c>
      <c r="H3251" s="494" t="s">
        <v>8600</v>
      </c>
      <c r="I3251" s="494" t="s">
        <v>8600</v>
      </c>
      <c r="J3251" s="494" t="s">
        <v>8600</v>
      </c>
      <c r="K3251" s="497">
        <v>5</v>
      </c>
      <c r="L3251" s="606" t="s">
        <v>7977</v>
      </c>
      <c r="M3251" s="607">
        <v>6794.79</v>
      </c>
      <c r="N3251" s="498" t="s">
        <v>5705</v>
      </c>
      <c r="O3251" s="605"/>
      <c r="P3251" s="608">
        <v>0</v>
      </c>
    </row>
    <row r="3252" spans="1:16" ht="45" x14ac:dyDescent="0.2">
      <c r="A3252" s="518" t="s">
        <v>7955</v>
      </c>
      <c r="B3252" s="605" t="s">
        <v>7875</v>
      </c>
      <c r="C3252" s="519" t="s">
        <v>111</v>
      </c>
      <c r="D3252" s="494" t="s">
        <v>8782</v>
      </c>
      <c r="E3252" s="495">
        <v>3000</v>
      </c>
      <c r="F3252" s="638" t="s">
        <v>8783</v>
      </c>
      <c r="G3252" s="496" t="s">
        <v>8784</v>
      </c>
      <c r="H3252" s="494" t="s">
        <v>8785</v>
      </c>
      <c r="I3252" s="494" t="s">
        <v>8289</v>
      </c>
      <c r="J3252" s="494" t="s">
        <v>8289</v>
      </c>
      <c r="K3252" s="497" t="s">
        <v>8786</v>
      </c>
      <c r="L3252" s="606"/>
      <c r="M3252" s="607">
        <v>0</v>
      </c>
      <c r="N3252" s="498" t="s">
        <v>7977</v>
      </c>
      <c r="O3252" s="605" t="s">
        <v>7961</v>
      </c>
      <c r="P3252" s="608">
        <v>17996.46</v>
      </c>
    </row>
    <row r="3253" spans="1:16" ht="45" x14ac:dyDescent="0.2">
      <c r="A3253" s="518" t="s">
        <v>7955</v>
      </c>
      <c r="B3253" s="605" t="s">
        <v>7875</v>
      </c>
      <c r="C3253" s="519" t="s">
        <v>111</v>
      </c>
      <c r="D3253" s="494" t="s">
        <v>8787</v>
      </c>
      <c r="E3253" s="495">
        <v>1800</v>
      </c>
      <c r="F3253" s="638" t="s">
        <v>8788</v>
      </c>
      <c r="G3253" s="496" t="s">
        <v>8789</v>
      </c>
      <c r="H3253" s="494" t="s">
        <v>8790</v>
      </c>
      <c r="I3253" s="494" t="s">
        <v>8790</v>
      </c>
      <c r="J3253" s="494" t="s">
        <v>8790</v>
      </c>
      <c r="K3253" s="497">
        <v>5</v>
      </c>
      <c r="L3253" s="606" t="s">
        <v>7965</v>
      </c>
      <c r="M3253" s="607">
        <v>3420</v>
      </c>
      <c r="N3253" s="498" t="s">
        <v>5705</v>
      </c>
      <c r="O3253" s="605"/>
      <c r="P3253" s="608">
        <v>0</v>
      </c>
    </row>
    <row r="3254" spans="1:16" x14ac:dyDescent="0.2">
      <c r="A3254" s="518" t="s">
        <v>7955</v>
      </c>
      <c r="B3254" s="605" t="s">
        <v>7875</v>
      </c>
      <c r="C3254" s="519" t="s">
        <v>111</v>
      </c>
      <c r="D3254" s="494" t="s">
        <v>8791</v>
      </c>
      <c r="E3254" s="495">
        <v>1500</v>
      </c>
      <c r="F3254" s="638" t="s">
        <v>8792</v>
      </c>
      <c r="G3254" s="496" t="s">
        <v>8793</v>
      </c>
      <c r="H3254" s="494" t="s">
        <v>8794</v>
      </c>
      <c r="I3254" s="494" t="s">
        <v>8794</v>
      </c>
      <c r="J3254" s="494" t="s">
        <v>8794</v>
      </c>
      <c r="K3254" s="497">
        <v>29</v>
      </c>
      <c r="L3254" s="606" t="s">
        <v>8142</v>
      </c>
      <c r="M3254" s="607">
        <v>15250</v>
      </c>
      <c r="N3254" s="498" t="s">
        <v>5705</v>
      </c>
      <c r="O3254" s="605"/>
      <c r="P3254" s="608">
        <v>0</v>
      </c>
    </row>
    <row r="3255" spans="1:16" ht="22.5" x14ac:dyDescent="0.2">
      <c r="A3255" s="518" t="s">
        <v>7955</v>
      </c>
      <c r="B3255" s="605" t="s">
        <v>7875</v>
      </c>
      <c r="C3255" s="519" t="s">
        <v>111</v>
      </c>
      <c r="D3255" s="494" t="s">
        <v>8041</v>
      </c>
      <c r="E3255" s="495">
        <v>2000</v>
      </c>
      <c r="F3255" s="638" t="s">
        <v>8792</v>
      </c>
      <c r="G3255" s="496" t="s">
        <v>8793</v>
      </c>
      <c r="H3255" s="494" t="s">
        <v>8794</v>
      </c>
      <c r="I3255" s="494" t="s">
        <v>8794</v>
      </c>
      <c r="J3255" s="494" t="s">
        <v>8794</v>
      </c>
      <c r="K3255" s="497" t="s">
        <v>8795</v>
      </c>
      <c r="L3255" s="606" t="s">
        <v>7965</v>
      </c>
      <c r="M3255" s="607">
        <v>3666.67</v>
      </c>
      <c r="N3255" s="498" t="s">
        <v>5705</v>
      </c>
      <c r="O3255" s="605" t="s">
        <v>7982</v>
      </c>
      <c r="P3255" s="608">
        <v>2000</v>
      </c>
    </row>
    <row r="3256" spans="1:16" ht="22.5" x14ac:dyDescent="0.2">
      <c r="A3256" s="518" t="s">
        <v>7955</v>
      </c>
      <c r="B3256" s="605" t="s">
        <v>7875</v>
      </c>
      <c r="C3256" s="519" t="s">
        <v>111</v>
      </c>
      <c r="D3256" s="494" t="s">
        <v>7990</v>
      </c>
      <c r="E3256" s="495">
        <v>3000</v>
      </c>
      <c r="F3256" s="638" t="s">
        <v>8796</v>
      </c>
      <c r="G3256" s="496" t="s">
        <v>8797</v>
      </c>
      <c r="H3256" s="494" t="s">
        <v>7998</v>
      </c>
      <c r="I3256" s="494" t="s">
        <v>4858</v>
      </c>
      <c r="J3256" s="494" t="s">
        <v>4858</v>
      </c>
      <c r="K3256" s="497" t="s">
        <v>8798</v>
      </c>
      <c r="L3256" s="606" t="s">
        <v>7982</v>
      </c>
      <c r="M3256" s="607">
        <v>800</v>
      </c>
      <c r="N3256" s="498" t="s">
        <v>5705</v>
      </c>
      <c r="O3256" s="605" t="s">
        <v>7961</v>
      </c>
      <c r="P3256" s="608">
        <v>18000</v>
      </c>
    </row>
    <row r="3257" spans="1:16" ht="45" x14ac:dyDescent="0.2">
      <c r="A3257" s="518" t="s">
        <v>7955</v>
      </c>
      <c r="B3257" s="605" t="s">
        <v>7875</v>
      </c>
      <c r="C3257" s="519" t="s">
        <v>111</v>
      </c>
      <c r="D3257" s="494" t="s">
        <v>8799</v>
      </c>
      <c r="E3257" s="495">
        <v>1900</v>
      </c>
      <c r="F3257" s="638" t="s">
        <v>8800</v>
      </c>
      <c r="G3257" s="496" t="s">
        <v>8801</v>
      </c>
      <c r="H3257" s="494" t="s">
        <v>718</v>
      </c>
      <c r="I3257" s="494" t="s">
        <v>718</v>
      </c>
      <c r="J3257" s="494" t="s">
        <v>718</v>
      </c>
      <c r="K3257" s="497" t="s">
        <v>8245</v>
      </c>
      <c r="L3257" s="606" t="s">
        <v>7959</v>
      </c>
      <c r="M3257" s="607">
        <v>0</v>
      </c>
      <c r="N3257" s="498" t="s">
        <v>8245</v>
      </c>
      <c r="O3257" s="605" t="s">
        <v>7961</v>
      </c>
      <c r="P3257" s="608">
        <v>9500</v>
      </c>
    </row>
    <row r="3258" spans="1:16" ht="33.75" x14ac:dyDescent="0.2">
      <c r="A3258" s="518" t="s">
        <v>7955</v>
      </c>
      <c r="B3258" s="605" t="s">
        <v>7875</v>
      </c>
      <c r="C3258" s="519" t="s">
        <v>111</v>
      </c>
      <c r="D3258" s="494" t="s">
        <v>8802</v>
      </c>
      <c r="E3258" s="495">
        <v>3000</v>
      </c>
      <c r="F3258" s="638" t="s">
        <v>8803</v>
      </c>
      <c r="G3258" s="496" t="s">
        <v>8804</v>
      </c>
      <c r="H3258" s="494" t="s">
        <v>8805</v>
      </c>
      <c r="I3258" s="494" t="s">
        <v>4858</v>
      </c>
      <c r="J3258" s="494" t="s">
        <v>4858</v>
      </c>
      <c r="K3258" s="497">
        <v>3</v>
      </c>
      <c r="L3258" s="606" t="s">
        <v>7961</v>
      </c>
      <c r="M3258" s="607">
        <v>16500</v>
      </c>
      <c r="N3258" s="498" t="s">
        <v>7984</v>
      </c>
      <c r="O3258" s="605" t="s">
        <v>7961</v>
      </c>
      <c r="P3258" s="608">
        <v>18000</v>
      </c>
    </row>
    <row r="3259" spans="1:16" ht="45" x14ac:dyDescent="0.2">
      <c r="A3259" s="518" t="s">
        <v>7955</v>
      </c>
      <c r="B3259" s="605" t="s">
        <v>7875</v>
      </c>
      <c r="C3259" s="519" t="s">
        <v>111</v>
      </c>
      <c r="D3259" s="494" t="s">
        <v>8806</v>
      </c>
      <c r="E3259" s="495">
        <v>1800</v>
      </c>
      <c r="F3259" s="638" t="s">
        <v>8807</v>
      </c>
      <c r="G3259" s="496" t="s">
        <v>8808</v>
      </c>
      <c r="H3259" s="494" t="s">
        <v>8809</v>
      </c>
      <c r="I3259" s="494" t="s">
        <v>5432</v>
      </c>
      <c r="J3259" s="494" t="s">
        <v>5432</v>
      </c>
      <c r="K3259" s="497">
        <v>36</v>
      </c>
      <c r="L3259" s="606" t="s">
        <v>7959</v>
      </c>
      <c r="M3259" s="607">
        <v>21521.339999999993</v>
      </c>
      <c r="N3259" s="498" t="s">
        <v>5705</v>
      </c>
      <c r="O3259" s="605">
        <v>0</v>
      </c>
      <c r="P3259" s="608">
        <v>0</v>
      </c>
    </row>
    <row r="3260" spans="1:16" ht="45" x14ac:dyDescent="0.2">
      <c r="A3260" s="518" t="s">
        <v>7955</v>
      </c>
      <c r="B3260" s="605" t="s">
        <v>7875</v>
      </c>
      <c r="C3260" s="519" t="s">
        <v>111</v>
      </c>
      <c r="D3260" s="494" t="s">
        <v>3550</v>
      </c>
      <c r="E3260" s="495">
        <v>2500</v>
      </c>
      <c r="F3260" s="638" t="s">
        <v>8807</v>
      </c>
      <c r="G3260" s="496" t="s">
        <v>8808</v>
      </c>
      <c r="H3260" s="494" t="s">
        <v>8809</v>
      </c>
      <c r="I3260" s="494" t="s">
        <v>5432</v>
      </c>
      <c r="J3260" s="494" t="s">
        <v>5432</v>
      </c>
      <c r="K3260" s="497" t="s">
        <v>8810</v>
      </c>
      <c r="L3260" s="606"/>
      <c r="M3260" s="607">
        <v>0</v>
      </c>
      <c r="N3260" s="498" t="s">
        <v>7977</v>
      </c>
      <c r="O3260" s="605" t="s">
        <v>7961</v>
      </c>
      <c r="P3260" s="608">
        <v>16056.939999999999</v>
      </c>
    </row>
    <row r="3261" spans="1:16" ht="22.5" x14ac:dyDescent="0.2">
      <c r="A3261" s="518" t="s">
        <v>7955</v>
      </c>
      <c r="B3261" s="605" t="s">
        <v>7875</v>
      </c>
      <c r="C3261" s="519" t="s">
        <v>111</v>
      </c>
      <c r="D3261" s="494" t="s">
        <v>8166</v>
      </c>
      <c r="E3261" s="495">
        <v>3000</v>
      </c>
      <c r="F3261" s="638" t="s">
        <v>8811</v>
      </c>
      <c r="G3261" s="496" t="s">
        <v>8812</v>
      </c>
      <c r="H3261" s="494" t="s">
        <v>8079</v>
      </c>
      <c r="I3261" s="494" t="s">
        <v>4858</v>
      </c>
      <c r="J3261" s="494" t="s">
        <v>4858</v>
      </c>
      <c r="K3261" s="497" t="s">
        <v>8813</v>
      </c>
      <c r="L3261" s="606" t="s">
        <v>7982</v>
      </c>
      <c r="M3261" s="607">
        <v>2900</v>
      </c>
      <c r="N3261" s="498" t="s">
        <v>7994</v>
      </c>
      <c r="O3261" s="605" t="s">
        <v>7961</v>
      </c>
      <c r="P3261" s="608">
        <v>18000</v>
      </c>
    </row>
    <row r="3262" spans="1:16" ht="22.5" x14ac:dyDescent="0.2">
      <c r="A3262" s="518" t="s">
        <v>7955</v>
      </c>
      <c r="B3262" s="605" t="s">
        <v>7875</v>
      </c>
      <c r="C3262" s="519" t="s">
        <v>111</v>
      </c>
      <c r="D3262" s="494" t="s">
        <v>8073</v>
      </c>
      <c r="E3262" s="495">
        <v>2000</v>
      </c>
      <c r="F3262" s="638" t="s">
        <v>8814</v>
      </c>
      <c r="G3262" s="496" t="s">
        <v>8815</v>
      </c>
      <c r="H3262" s="494" t="s">
        <v>3695</v>
      </c>
      <c r="I3262" s="494" t="s">
        <v>3695</v>
      </c>
      <c r="J3262" s="494" t="s">
        <v>3695</v>
      </c>
      <c r="K3262" s="497">
        <v>89</v>
      </c>
      <c r="L3262" s="606" t="s">
        <v>7959</v>
      </c>
      <c r="M3262" s="607">
        <v>24000</v>
      </c>
      <c r="N3262" s="498" t="s">
        <v>8571</v>
      </c>
      <c r="O3262" s="605" t="s">
        <v>7961</v>
      </c>
      <c r="P3262" s="608">
        <v>12000</v>
      </c>
    </row>
    <row r="3263" spans="1:16" ht="22.5" x14ac:dyDescent="0.2">
      <c r="A3263" s="518" t="s">
        <v>7955</v>
      </c>
      <c r="B3263" s="605" t="s">
        <v>7875</v>
      </c>
      <c r="C3263" s="519" t="s">
        <v>111</v>
      </c>
      <c r="D3263" s="494" t="s">
        <v>8816</v>
      </c>
      <c r="E3263" s="495">
        <v>9000</v>
      </c>
      <c r="F3263" s="638" t="s">
        <v>8817</v>
      </c>
      <c r="G3263" s="496" t="s">
        <v>8818</v>
      </c>
      <c r="H3263" s="494" t="s">
        <v>8134</v>
      </c>
      <c r="I3263" s="494" t="s">
        <v>8134</v>
      </c>
      <c r="J3263" s="494" t="s">
        <v>8134</v>
      </c>
      <c r="K3263" s="497">
        <v>3</v>
      </c>
      <c r="L3263" s="606" t="s">
        <v>7982</v>
      </c>
      <c r="M3263" s="607">
        <v>4500</v>
      </c>
      <c r="N3263" s="498" t="s">
        <v>5705</v>
      </c>
      <c r="O3263" s="605"/>
      <c r="P3263" s="608">
        <v>0</v>
      </c>
    </row>
    <row r="3264" spans="1:16" ht="33.75" x14ac:dyDescent="0.2">
      <c r="A3264" s="518" t="s">
        <v>7955</v>
      </c>
      <c r="B3264" s="605" t="s">
        <v>7875</v>
      </c>
      <c r="C3264" s="519" t="s">
        <v>111</v>
      </c>
      <c r="D3264" s="494" t="s">
        <v>7995</v>
      </c>
      <c r="E3264" s="495">
        <v>3000</v>
      </c>
      <c r="F3264" s="638" t="s">
        <v>8819</v>
      </c>
      <c r="G3264" s="496" t="s">
        <v>8820</v>
      </c>
      <c r="H3264" s="494" t="s">
        <v>8821</v>
      </c>
      <c r="I3264" s="494" t="s">
        <v>4858</v>
      </c>
      <c r="J3264" s="494" t="s">
        <v>4858</v>
      </c>
      <c r="K3264" s="497">
        <v>3</v>
      </c>
      <c r="L3264" s="606" t="s">
        <v>7961</v>
      </c>
      <c r="M3264" s="607">
        <v>17700</v>
      </c>
      <c r="N3264" s="498" t="s">
        <v>7984</v>
      </c>
      <c r="O3264" s="605" t="s">
        <v>7961</v>
      </c>
      <c r="P3264" s="608">
        <v>17900</v>
      </c>
    </row>
    <row r="3265" spans="1:16" ht="33.75" x14ac:dyDescent="0.2">
      <c r="A3265" s="518" t="s">
        <v>7955</v>
      </c>
      <c r="B3265" s="605" t="s">
        <v>7875</v>
      </c>
      <c r="C3265" s="519" t="s">
        <v>111</v>
      </c>
      <c r="D3265" s="494" t="s">
        <v>8677</v>
      </c>
      <c r="E3265" s="495">
        <v>1200</v>
      </c>
      <c r="F3265" s="638" t="s">
        <v>8822</v>
      </c>
      <c r="G3265" s="496" t="s">
        <v>8823</v>
      </c>
      <c r="H3265" s="494" t="s">
        <v>871</v>
      </c>
      <c r="I3265" s="494" t="s">
        <v>871</v>
      </c>
      <c r="J3265" s="494" t="s">
        <v>871</v>
      </c>
      <c r="K3265" s="497">
        <v>85</v>
      </c>
      <c r="L3265" s="606" t="s">
        <v>7959</v>
      </c>
      <c r="M3265" s="607">
        <v>14360</v>
      </c>
      <c r="N3265" s="498" t="s">
        <v>7960</v>
      </c>
      <c r="O3265" s="605" t="s">
        <v>7961</v>
      </c>
      <c r="P3265" s="608">
        <v>7200</v>
      </c>
    </row>
    <row r="3266" spans="1:16" ht="22.5" x14ac:dyDescent="0.2">
      <c r="A3266" s="518" t="s">
        <v>7955</v>
      </c>
      <c r="B3266" s="605" t="s">
        <v>7875</v>
      </c>
      <c r="C3266" s="519" t="s">
        <v>111</v>
      </c>
      <c r="D3266" s="494" t="s">
        <v>8824</v>
      </c>
      <c r="E3266" s="495">
        <v>3000</v>
      </c>
      <c r="F3266" s="638" t="s">
        <v>8825</v>
      </c>
      <c r="G3266" s="496" t="s">
        <v>8826</v>
      </c>
      <c r="H3266" s="494" t="s">
        <v>7998</v>
      </c>
      <c r="I3266" s="494" t="s">
        <v>4858</v>
      </c>
      <c r="J3266" s="494" t="s">
        <v>4858</v>
      </c>
      <c r="K3266" s="497">
        <v>3</v>
      </c>
      <c r="L3266" s="606" t="s">
        <v>7961</v>
      </c>
      <c r="M3266" s="607">
        <v>17900</v>
      </c>
      <c r="N3266" s="498" t="s">
        <v>7984</v>
      </c>
      <c r="O3266" s="605" t="s">
        <v>7961</v>
      </c>
      <c r="P3266" s="608">
        <v>18000</v>
      </c>
    </row>
    <row r="3267" spans="1:16" ht="22.5" x14ac:dyDescent="0.2">
      <c r="A3267" s="518" t="s">
        <v>7955</v>
      </c>
      <c r="B3267" s="605" t="s">
        <v>7875</v>
      </c>
      <c r="C3267" s="519" t="s">
        <v>111</v>
      </c>
      <c r="D3267" s="494" t="s">
        <v>8184</v>
      </c>
      <c r="E3267" s="495">
        <v>3000</v>
      </c>
      <c r="F3267" s="638" t="s">
        <v>8827</v>
      </c>
      <c r="G3267" s="496" t="s">
        <v>8828</v>
      </c>
      <c r="H3267" s="494" t="s">
        <v>6192</v>
      </c>
      <c r="I3267" s="494" t="s">
        <v>3191</v>
      </c>
      <c r="J3267" s="494" t="s">
        <v>3191</v>
      </c>
      <c r="K3267" s="497" t="s">
        <v>8829</v>
      </c>
      <c r="L3267" s="606"/>
      <c r="M3267" s="607">
        <v>0</v>
      </c>
      <c r="N3267" s="498" t="s">
        <v>7994</v>
      </c>
      <c r="O3267" s="605" t="s">
        <v>7961</v>
      </c>
      <c r="P3267" s="608">
        <v>18800</v>
      </c>
    </row>
    <row r="3268" spans="1:16" ht="22.5" x14ac:dyDescent="0.2">
      <c r="A3268" s="518" t="s">
        <v>7955</v>
      </c>
      <c r="B3268" s="605" t="s">
        <v>7875</v>
      </c>
      <c r="C3268" s="519" t="s">
        <v>111</v>
      </c>
      <c r="D3268" s="494" t="s">
        <v>712</v>
      </c>
      <c r="E3268" s="495">
        <v>7000</v>
      </c>
      <c r="F3268" s="638" t="s">
        <v>8830</v>
      </c>
      <c r="G3268" s="496" t="s">
        <v>8831</v>
      </c>
      <c r="H3268" s="494" t="s">
        <v>8216</v>
      </c>
      <c r="I3268" s="494" t="s">
        <v>4858</v>
      </c>
      <c r="J3268" s="494" t="s">
        <v>4858</v>
      </c>
      <c r="K3268" s="497">
        <v>1</v>
      </c>
      <c r="L3268" s="606" t="s">
        <v>7972</v>
      </c>
      <c r="M3268" s="607">
        <v>17749.86</v>
      </c>
      <c r="N3268" s="498" t="s">
        <v>5705</v>
      </c>
      <c r="O3268" s="605"/>
      <c r="P3268" s="608">
        <v>0</v>
      </c>
    </row>
    <row r="3269" spans="1:16" ht="33.75" x14ac:dyDescent="0.2">
      <c r="A3269" s="518" t="s">
        <v>7955</v>
      </c>
      <c r="B3269" s="605" t="s">
        <v>7875</v>
      </c>
      <c r="C3269" s="519" t="s">
        <v>111</v>
      </c>
      <c r="D3269" s="494" t="s">
        <v>8661</v>
      </c>
      <c r="E3269" s="495">
        <v>1800</v>
      </c>
      <c r="F3269" s="638" t="s">
        <v>8832</v>
      </c>
      <c r="G3269" s="496" t="s">
        <v>8833</v>
      </c>
      <c r="H3269" s="494" t="s">
        <v>8834</v>
      </c>
      <c r="I3269" s="494" t="s">
        <v>8834</v>
      </c>
      <c r="J3269" s="494" t="s">
        <v>8834</v>
      </c>
      <c r="K3269" s="497">
        <v>14</v>
      </c>
      <c r="L3269" s="606" t="s">
        <v>7959</v>
      </c>
      <c r="M3269" s="607">
        <v>21480</v>
      </c>
      <c r="N3269" s="498" t="s">
        <v>8485</v>
      </c>
      <c r="O3269" s="605" t="s">
        <v>7961</v>
      </c>
      <c r="P3269" s="608">
        <v>10800</v>
      </c>
    </row>
    <row r="3270" spans="1:16" ht="22.5" x14ac:dyDescent="0.2">
      <c r="A3270" s="518" t="s">
        <v>7955</v>
      </c>
      <c r="B3270" s="605" t="s">
        <v>7875</v>
      </c>
      <c r="C3270" s="519" t="s">
        <v>111</v>
      </c>
      <c r="D3270" s="494" t="s">
        <v>5128</v>
      </c>
      <c r="E3270" s="495">
        <v>7500</v>
      </c>
      <c r="F3270" s="638" t="s">
        <v>8835</v>
      </c>
      <c r="G3270" s="496" t="s">
        <v>8836</v>
      </c>
      <c r="H3270" s="494" t="s">
        <v>8378</v>
      </c>
      <c r="I3270" s="494" t="s">
        <v>8378</v>
      </c>
      <c r="J3270" s="494" t="s">
        <v>8378</v>
      </c>
      <c r="K3270" s="497">
        <v>3</v>
      </c>
      <c r="L3270" s="606" t="s">
        <v>7982</v>
      </c>
      <c r="M3270" s="607">
        <v>7452.08</v>
      </c>
      <c r="N3270" s="498" t="s">
        <v>5705</v>
      </c>
      <c r="O3270" s="605"/>
      <c r="P3270" s="608">
        <v>0</v>
      </c>
    </row>
    <row r="3271" spans="1:16" ht="33.75" x14ac:dyDescent="0.2">
      <c r="A3271" s="518" t="s">
        <v>7955</v>
      </c>
      <c r="B3271" s="605" t="s">
        <v>7875</v>
      </c>
      <c r="C3271" s="519" t="s">
        <v>111</v>
      </c>
      <c r="D3271" s="494" t="s">
        <v>8837</v>
      </c>
      <c r="E3271" s="495">
        <v>1900</v>
      </c>
      <c r="F3271" s="638" t="s">
        <v>8838</v>
      </c>
      <c r="G3271" s="496" t="s">
        <v>8839</v>
      </c>
      <c r="H3271" s="494" t="s">
        <v>8840</v>
      </c>
      <c r="I3271" s="494" t="s">
        <v>8840</v>
      </c>
      <c r="J3271" s="494" t="s">
        <v>8840</v>
      </c>
      <c r="K3271" s="497">
        <v>45</v>
      </c>
      <c r="L3271" s="606" t="s">
        <v>7959</v>
      </c>
      <c r="M3271" s="607">
        <v>21850</v>
      </c>
      <c r="N3271" s="498" t="s">
        <v>8841</v>
      </c>
      <c r="O3271" s="605" t="s">
        <v>7961</v>
      </c>
      <c r="P3271" s="608">
        <v>11400</v>
      </c>
    </row>
    <row r="3272" spans="1:16" ht="22.5" x14ac:dyDescent="0.2">
      <c r="A3272" s="518" t="s">
        <v>7955</v>
      </c>
      <c r="B3272" s="605" t="s">
        <v>7875</v>
      </c>
      <c r="C3272" s="519" t="s">
        <v>111</v>
      </c>
      <c r="D3272" s="494" t="s">
        <v>8665</v>
      </c>
      <c r="E3272" s="495">
        <v>10500</v>
      </c>
      <c r="F3272" s="638" t="s">
        <v>8842</v>
      </c>
      <c r="G3272" s="496" t="s">
        <v>8843</v>
      </c>
      <c r="H3272" s="494" t="s">
        <v>8134</v>
      </c>
      <c r="I3272" s="494" t="s">
        <v>8134</v>
      </c>
      <c r="J3272" s="494" t="s">
        <v>8134</v>
      </c>
      <c r="K3272" s="497" t="s">
        <v>7981</v>
      </c>
      <c r="L3272" s="606" t="s">
        <v>7982</v>
      </c>
      <c r="M3272" s="607">
        <v>10429.27</v>
      </c>
      <c r="N3272" s="498" t="s">
        <v>5705</v>
      </c>
      <c r="O3272" s="605"/>
      <c r="P3272" s="608">
        <v>0</v>
      </c>
    </row>
    <row r="3273" spans="1:16" ht="22.5" x14ac:dyDescent="0.2">
      <c r="A3273" s="518" t="s">
        <v>7955</v>
      </c>
      <c r="B3273" s="605" t="s">
        <v>7969</v>
      </c>
      <c r="C3273" s="519" t="s">
        <v>111</v>
      </c>
      <c r="D3273" s="494" t="s">
        <v>7985</v>
      </c>
      <c r="E3273" s="495">
        <v>4000</v>
      </c>
      <c r="F3273" s="638" t="s">
        <v>8844</v>
      </c>
      <c r="G3273" s="496" t="s">
        <v>8845</v>
      </c>
      <c r="H3273" s="494" t="s">
        <v>8216</v>
      </c>
      <c r="I3273" s="494" t="s">
        <v>4858</v>
      </c>
      <c r="J3273" s="494" t="s">
        <v>4858</v>
      </c>
      <c r="K3273" s="497">
        <v>1</v>
      </c>
      <c r="L3273" s="606" t="s">
        <v>7972</v>
      </c>
      <c r="M3273" s="607">
        <v>15469.16</v>
      </c>
      <c r="N3273" s="498" t="s">
        <v>5705</v>
      </c>
      <c r="O3273" s="605" t="s">
        <v>7965</v>
      </c>
      <c r="P3273" s="608">
        <v>7656.66</v>
      </c>
    </row>
    <row r="3274" spans="1:16" ht="22.5" x14ac:dyDescent="0.2">
      <c r="A3274" s="518" t="s">
        <v>7955</v>
      </c>
      <c r="B3274" s="605" t="s">
        <v>7875</v>
      </c>
      <c r="C3274" s="519" t="s">
        <v>111</v>
      </c>
      <c r="D3274" s="494" t="s">
        <v>8846</v>
      </c>
      <c r="E3274" s="495">
        <v>6000</v>
      </c>
      <c r="F3274" s="638" t="s">
        <v>8847</v>
      </c>
      <c r="G3274" s="496" t="s">
        <v>8848</v>
      </c>
      <c r="H3274" s="494" t="s">
        <v>7998</v>
      </c>
      <c r="I3274" s="494" t="s">
        <v>4858</v>
      </c>
      <c r="J3274" s="494" t="s">
        <v>4858</v>
      </c>
      <c r="K3274" s="497" t="s">
        <v>8849</v>
      </c>
      <c r="L3274" s="606" t="s">
        <v>7982</v>
      </c>
      <c r="M3274" s="607">
        <v>1400</v>
      </c>
      <c r="N3274" s="498" t="s">
        <v>7977</v>
      </c>
      <c r="O3274" s="605" t="s">
        <v>7961</v>
      </c>
      <c r="P3274" s="608">
        <v>35977.5</v>
      </c>
    </row>
    <row r="3275" spans="1:16" ht="33.75" x14ac:dyDescent="0.2">
      <c r="A3275" s="518" t="s">
        <v>7955</v>
      </c>
      <c r="B3275" s="605" t="s">
        <v>7969</v>
      </c>
      <c r="C3275" s="519" t="s">
        <v>111</v>
      </c>
      <c r="D3275" s="494" t="s">
        <v>8850</v>
      </c>
      <c r="E3275" s="495">
        <v>3000</v>
      </c>
      <c r="F3275" s="638" t="s">
        <v>8851</v>
      </c>
      <c r="G3275" s="496" t="s">
        <v>8852</v>
      </c>
      <c r="H3275" s="494" t="s">
        <v>8853</v>
      </c>
      <c r="I3275" s="494" t="s">
        <v>3191</v>
      </c>
      <c r="J3275" s="494" t="s">
        <v>3191</v>
      </c>
      <c r="K3275" s="497" t="s">
        <v>8854</v>
      </c>
      <c r="L3275" s="606" t="s">
        <v>7965</v>
      </c>
      <c r="M3275" s="607">
        <v>5700</v>
      </c>
      <c r="N3275" s="498" t="s">
        <v>7994</v>
      </c>
      <c r="O3275" s="605" t="s">
        <v>7961</v>
      </c>
      <c r="P3275" s="608">
        <v>18000</v>
      </c>
    </row>
    <row r="3276" spans="1:16" ht="45" x14ac:dyDescent="0.2">
      <c r="A3276" s="518" t="s">
        <v>7955</v>
      </c>
      <c r="B3276" s="605" t="s">
        <v>7875</v>
      </c>
      <c r="C3276" s="519" t="s">
        <v>111</v>
      </c>
      <c r="D3276" s="494" t="s">
        <v>8799</v>
      </c>
      <c r="E3276" s="495">
        <v>1044</v>
      </c>
      <c r="F3276" s="638" t="s">
        <v>8855</v>
      </c>
      <c r="G3276" s="496" t="s">
        <v>8856</v>
      </c>
      <c r="H3276" s="494" t="s">
        <v>718</v>
      </c>
      <c r="I3276" s="494" t="s">
        <v>718</v>
      </c>
      <c r="J3276" s="494" t="s">
        <v>718</v>
      </c>
      <c r="K3276" s="497" t="s">
        <v>8245</v>
      </c>
      <c r="L3276" s="606" t="s">
        <v>7959</v>
      </c>
      <c r="M3276" s="607">
        <v>0</v>
      </c>
      <c r="N3276" s="498" t="s">
        <v>8245</v>
      </c>
      <c r="O3276" s="605" t="s">
        <v>7961</v>
      </c>
      <c r="P3276" s="608">
        <v>5220</v>
      </c>
    </row>
    <row r="3277" spans="1:16" ht="33.75" x14ac:dyDescent="0.2">
      <c r="A3277" s="518" t="s">
        <v>7955</v>
      </c>
      <c r="B3277" s="605" t="s">
        <v>7875</v>
      </c>
      <c r="C3277" s="519" t="s">
        <v>111</v>
      </c>
      <c r="D3277" s="494" t="s">
        <v>8857</v>
      </c>
      <c r="E3277" s="495">
        <v>3000</v>
      </c>
      <c r="F3277" s="638" t="s">
        <v>8858</v>
      </c>
      <c r="G3277" s="496" t="s">
        <v>8859</v>
      </c>
      <c r="H3277" s="494" t="s">
        <v>8860</v>
      </c>
      <c r="I3277" s="494" t="s">
        <v>4858</v>
      </c>
      <c r="J3277" s="494" t="s">
        <v>4858</v>
      </c>
      <c r="K3277" s="497" t="s">
        <v>8861</v>
      </c>
      <c r="L3277" s="606" t="s">
        <v>7965</v>
      </c>
      <c r="M3277" s="607">
        <v>4300</v>
      </c>
      <c r="N3277" s="498" t="s">
        <v>7994</v>
      </c>
      <c r="O3277" s="605" t="s">
        <v>7961</v>
      </c>
      <c r="P3277" s="608">
        <v>18000</v>
      </c>
    </row>
    <row r="3278" spans="1:16" ht="22.5" x14ac:dyDescent="0.2">
      <c r="A3278" s="518" t="s">
        <v>7955</v>
      </c>
      <c r="B3278" s="605" t="s">
        <v>7875</v>
      </c>
      <c r="C3278" s="519" t="s">
        <v>111</v>
      </c>
      <c r="D3278" s="494" t="s">
        <v>8862</v>
      </c>
      <c r="E3278" s="495">
        <v>3000</v>
      </c>
      <c r="F3278" s="638" t="s">
        <v>8863</v>
      </c>
      <c r="G3278" s="496" t="s">
        <v>8864</v>
      </c>
      <c r="H3278" s="494" t="s">
        <v>8865</v>
      </c>
      <c r="I3278" s="494" t="s">
        <v>3191</v>
      </c>
      <c r="J3278" s="494" t="s">
        <v>3191</v>
      </c>
      <c r="K3278" s="497">
        <v>3</v>
      </c>
      <c r="L3278" s="606" t="s">
        <v>7961</v>
      </c>
      <c r="M3278" s="607">
        <v>16200</v>
      </c>
      <c r="N3278" s="498" t="s">
        <v>7984</v>
      </c>
      <c r="O3278" s="605" t="s">
        <v>7961</v>
      </c>
      <c r="P3278" s="608">
        <v>18000</v>
      </c>
    </row>
    <row r="3279" spans="1:16" ht="33.75" x14ac:dyDescent="0.2">
      <c r="A3279" s="518" t="s">
        <v>7955</v>
      </c>
      <c r="B3279" s="605" t="s">
        <v>7875</v>
      </c>
      <c r="C3279" s="519" t="s">
        <v>111</v>
      </c>
      <c r="D3279" s="494" t="s">
        <v>8866</v>
      </c>
      <c r="E3279" s="495">
        <v>1200</v>
      </c>
      <c r="F3279" s="638" t="s">
        <v>8867</v>
      </c>
      <c r="G3279" s="496" t="s">
        <v>8868</v>
      </c>
      <c r="H3279" s="494" t="s">
        <v>871</v>
      </c>
      <c r="I3279" s="494" t="s">
        <v>871</v>
      </c>
      <c r="J3279" s="494" t="s">
        <v>871</v>
      </c>
      <c r="K3279" s="497">
        <v>83</v>
      </c>
      <c r="L3279" s="606" t="s">
        <v>7968</v>
      </c>
      <c r="M3279" s="607">
        <v>11960</v>
      </c>
      <c r="N3279" s="498" t="s">
        <v>5705</v>
      </c>
      <c r="O3279" s="605"/>
      <c r="P3279" s="608">
        <v>0</v>
      </c>
    </row>
    <row r="3280" spans="1:16" ht="22.5" x14ac:dyDescent="0.2">
      <c r="A3280" s="518" t="s">
        <v>7955</v>
      </c>
      <c r="B3280" s="605" t="s">
        <v>7969</v>
      </c>
      <c r="C3280" s="519" t="s">
        <v>111</v>
      </c>
      <c r="D3280" s="494" t="s">
        <v>8869</v>
      </c>
      <c r="E3280" s="495">
        <v>5000</v>
      </c>
      <c r="F3280" s="638" t="s">
        <v>8870</v>
      </c>
      <c r="G3280" s="496" t="s">
        <v>8871</v>
      </c>
      <c r="H3280" s="494" t="s">
        <v>7998</v>
      </c>
      <c r="I3280" s="494" t="s">
        <v>4858</v>
      </c>
      <c r="J3280" s="494" t="s">
        <v>4858</v>
      </c>
      <c r="K3280" s="497" t="s">
        <v>8872</v>
      </c>
      <c r="L3280" s="606" t="s">
        <v>7965</v>
      </c>
      <c r="M3280" s="607">
        <v>9166.67</v>
      </c>
      <c r="N3280" s="498" t="s">
        <v>5705</v>
      </c>
      <c r="O3280" s="605" t="s">
        <v>7965</v>
      </c>
      <c r="P3280" s="608">
        <v>10000</v>
      </c>
    </row>
    <row r="3281" spans="1:16" ht="22.5" x14ac:dyDescent="0.2">
      <c r="A3281" s="518" t="s">
        <v>7955</v>
      </c>
      <c r="B3281" s="605" t="s">
        <v>7875</v>
      </c>
      <c r="C3281" s="519" t="s">
        <v>111</v>
      </c>
      <c r="D3281" s="494" t="s">
        <v>7990</v>
      </c>
      <c r="E3281" s="495">
        <v>3000</v>
      </c>
      <c r="F3281" s="638" t="s">
        <v>8873</v>
      </c>
      <c r="G3281" s="496" t="s">
        <v>8874</v>
      </c>
      <c r="H3281" s="494" t="s">
        <v>8003</v>
      </c>
      <c r="I3281" s="494" t="s">
        <v>4858</v>
      </c>
      <c r="J3281" s="494" t="s">
        <v>4858</v>
      </c>
      <c r="K3281" s="497" t="s">
        <v>8875</v>
      </c>
      <c r="L3281" s="606" t="s">
        <v>7982</v>
      </c>
      <c r="M3281" s="607">
        <v>1200</v>
      </c>
      <c r="N3281" s="498" t="s">
        <v>7994</v>
      </c>
      <c r="O3281" s="605" t="s">
        <v>7961</v>
      </c>
      <c r="P3281" s="608">
        <v>18000</v>
      </c>
    </row>
    <row r="3282" spans="1:16" ht="22.5" x14ac:dyDescent="0.2">
      <c r="A3282" s="518" t="s">
        <v>7955</v>
      </c>
      <c r="B3282" s="605" t="s">
        <v>7875</v>
      </c>
      <c r="C3282" s="519" t="s">
        <v>111</v>
      </c>
      <c r="D3282" s="494" t="s">
        <v>8876</v>
      </c>
      <c r="E3282" s="495">
        <v>15600</v>
      </c>
      <c r="F3282" s="638" t="s">
        <v>8877</v>
      </c>
      <c r="G3282" s="496" t="s">
        <v>8878</v>
      </c>
      <c r="H3282" s="494" t="s">
        <v>4858</v>
      </c>
      <c r="I3282" s="494" t="s">
        <v>4858</v>
      </c>
      <c r="J3282" s="494" t="s">
        <v>4858</v>
      </c>
      <c r="K3282" s="497" t="s">
        <v>7981</v>
      </c>
      <c r="L3282" s="606" t="s">
        <v>7959</v>
      </c>
      <c r="M3282" s="607">
        <v>187200</v>
      </c>
      <c r="N3282" s="498" t="s">
        <v>7981</v>
      </c>
      <c r="O3282" s="605" t="s">
        <v>7961</v>
      </c>
      <c r="P3282" s="608">
        <v>92040</v>
      </c>
    </row>
    <row r="3283" spans="1:16" ht="22.5" x14ac:dyDescent="0.2">
      <c r="A3283" s="518" t="s">
        <v>7955</v>
      </c>
      <c r="B3283" s="605" t="s">
        <v>7969</v>
      </c>
      <c r="C3283" s="519" t="s">
        <v>111</v>
      </c>
      <c r="D3283" s="494" t="s">
        <v>7970</v>
      </c>
      <c r="E3283" s="495">
        <v>4500</v>
      </c>
      <c r="F3283" s="638" t="s">
        <v>8879</v>
      </c>
      <c r="G3283" s="496" t="s">
        <v>8880</v>
      </c>
      <c r="H3283" s="494" t="s">
        <v>7998</v>
      </c>
      <c r="I3283" s="494" t="s">
        <v>4858</v>
      </c>
      <c r="J3283" s="494" t="s">
        <v>4858</v>
      </c>
      <c r="K3283" s="497" t="s">
        <v>8881</v>
      </c>
      <c r="L3283" s="606" t="s">
        <v>7982</v>
      </c>
      <c r="M3283" s="607">
        <v>4200</v>
      </c>
      <c r="N3283" s="498" t="s">
        <v>7972</v>
      </c>
      <c r="O3283" s="605" t="s">
        <v>7961</v>
      </c>
      <c r="P3283" s="608">
        <v>26823.119999999999</v>
      </c>
    </row>
    <row r="3284" spans="1:16" ht="22.5" x14ac:dyDescent="0.2">
      <c r="A3284" s="518" t="s">
        <v>7955</v>
      </c>
      <c r="B3284" s="605" t="s">
        <v>7875</v>
      </c>
      <c r="C3284" s="519" t="s">
        <v>111</v>
      </c>
      <c r="D3284" s="494" t="s">
        <v>8882</v>
      </c>
      <c r="E3284" s="495">
        <v>2500</v>
      </c>
      <c r="F3284" s="638" t="s">
        <v>8883</v>
      </c>
      <c r="G3284" s="496" t="s">
        <v>8884</v>
      </c>
      <c r="H3284" s="494" t="s">
        <v>8885</v>
      </c>
      <c r="I3284" s="494" t="s">
        <v>8885</v>
      </c>
      <c r="J3284" s="494" t="s">
        <v>8885</v>
      </c>
      <c r="K3284" s="497">
        <v>15</v>
      </c>
      <c r="L3284" s="606" t="s">
        <v>7959</v>
      </c>
      <c r="M3284" s="607">
        <v>29996.35</v>
      </c>
      <c r="N3284" s="498" t="s">
        <v>8165</v>
      </c>
      <c r="O3284" s="605" t="s">
        <v>7961</v>
      </c>
      <c r="P3284" s="608">
        <v>15000</v>
      </c>
    </row>
    <row r="3285" spans="1:16" ht="22.5" x14ac:dyDescent="0.2">
      <c r="A3285" s="518" t="s">
        <v>7955</v>
      </c>
      <c r="B3285" s="605" t="s">
        <v>7875</v>
      </c>
      <c r="C3285" s="519" t="s">
        <v>111</v>
      </c>
      <c r="D3285" s="494" t="s">
        <v>7990</v>
      </c>
      <c r="E3285" s="495">
        <v>3000</v>
      </c>
      <c r="F3285" s="638" t="s">
        <v>8886</v>
      </c>
      <c r="G3285" s="496" t="s">
        <v>8887</v>
      </c>
      <c r="H3285" s="494" t="s">
        <v>5589</v>
      </c>
      <c r="I3285" s="494" t="s">
        <v>3191</v>
      </c>
      <c r="J3285" s="494" t="s">
        <v>3191</v>
      </c>
      <c r="K3285" s="497" t="s">
        <v>8888</v>
      </c>
      <c r="L3285" s="606" t="s">
        <v>7982</v>
      </c>
      <c r="M3285" s="607">
        <v>1100</v>
      </c>
      <c r="N3285" s="498" t="s">
        <v>7994</v>
      </c>
      <c r="O3285" s="605" t="s">
        <v>7961</v>
      </c>
      <c r="P3285" s="608">
        <v>18000</v>
      </c>
    </row>
    <row r="3286" spans="1:16" ht="33.75" x14ac:dyDescent="0.2">
      <c r="A3286" s="518" t="s">
        <v>7955</v>
      </c>
      <c r="B3286" s="605" t="s">
        <v>7875</v>
      </c>
      <c r="C3286" s="519" t="s">
        <v>111</v>
      </c>
      <c r="D3286" s="494" t="s">
        <v>8048</v>
      </c>
      <c r="E3286" s="495">
        <v>3000</v>
      </c>
      <c r="F3286" s="638" t="s">
        <v>8889</v>
      </c>
      <c r="G3286" s="496" t="s">
        <v>8890</v>
      </c>
      <c r="H3286" s="494" t="s">
        <v>8891</v>
      </c>
      <c r="I3286" s="494" t="s">
        <v>3191</v>
      </c>
      <c r="J3286" s="494" t="s">
        <v>3191</v>
      </c>
      <c r="K3286" s="497" t="s">
        <v>8892</v>
      </c>
      <c r="L3286" s="606" t="s">
        <v>7965</v>
      </c>
      <c r="M3286" s="607">
        <v>4100</v>
      </c>
      <c r="N3286" s="498" t="s">
        <v>7994</v>
      </c>
      <c r="O3286" s="605" t="s">
        <v>7961</v>
      </c>
      <c r="P3286" s="608">
        <v>18000</v>
      </c>
    </row>
    <row r="3287" spans="1:16" ht="22.5" x14ac:dyDescent="0.2">
      <c r="A3287" s="518" t="s">
        <v>7955</v>
      </c>
      <c r="B3287" s="605" t="s">
        <v>7875</v>
      </c>
      <c r="C3287" s="519" t="s">
        <v>111</v>
      </c>
      <c r="D3287" s="494" t="s">
        <v>8893</v>
      </c>
      <c r="E3287" s="495">
        <v>7000</v>
      </c>
      <c r="F3287" s="638" t="s">
        <v>8894</v>
      </c>
      <c r="G3287" s="496" t="s">
        <v>8895</v>
      </c>
      <c r="H3287" s="494" t="s">
        <v>8896</v>
      </c>
      <c r="I3287" s="494" t="s">
        <v>8896</v>
      </c>
      <c r="J3287" s="494" t="s">
        <v>8896</v>
      </c>
      <c r="K3287" s="497" t="s">
        <v>8897</v>
      </c>
      <c r="L3287" s="606" t="s">
        <v>7977</v>
      </c>
      <c r="M3287" s="607">
        <v>13589.24</v>
      </c>
      <c r="N3287" s="498" t="s">
        <v>5705</v>
      </c>
      <c r="O3287" s="605"/>
      <c r="P3287" s="608">
        <v>0</v>
      </c>
    </row>
    <row r="3288" spans="1:16" ht="33.75" x14ac:dyDescent="0.2">
      <c r="A3288" s="518" t="s">
        <v>7955</v>
      </c>
      <c r="B3288" s="605" t="s">
        <v>7875</v>
      </c>
      <c r="C3288" s="519" t="s">
        <v>111</v>
      </c>
      <c r="D3288" s="494" t="s">
        <v>7990</v>
      </c>
      <c r="E3288" s="495">
        <v>3000</v>
      </c>
      <c r="F3288" s="638" t="s">
        <v>8898</v>
      </c>
      <c r="G3288" s="496" t="s">
        <v>8899</v>
      </c>
      <c r="H3288" s="494" t="s">
        <v>8900</v>
      </c>
      <c r="I3288" s="494" t="s">
        <v>3191</v>
      </c>
      <c r="J3288" s="494" t="s">
        <v>3191</v>
      </c>
      <c r="K3288" s="497" t="s">
        <v>8901</v>
      </c>
      <c r="L3288" s="606" t="s">
        <v>7982</v>
      </c>
      <c r="M3288" s="607">
        <v>1200</v>
      </c>
      <c r="N3288" s="498" t="s">
        <v>7994</v>
      </c>
      <c r="O3288" s="605" t="s">
        <v>7961</v>
      </c>
      <c r="P3288" s="608">
        <v>18000</v>
      </c>
    </row>
    <row r="3289" spans="1:16" ht="33.75" x14ac:dyDescent="0.2">
      <c r="A3289" s="518" t="s">
        <v>7955</v>
      </c>
      <c r="B3289" s="605" t="s">
        <v>7875</v>
      </c>
      <c r="C3289" s="519" t="s">
        <v>111</v>
      </c>
      <c r="D3289" s="494" t="s">
        <v>8048</v>
      </c>
      <c r="E3289" s="495">
        <v>3000</v>
      </c>
      <c r="F3289" s="638" t="s">
        <v>8902</v>
      </c>
      <c r="G3289" s="496" t="s">
        <v>8903</v>
      </c>
      <c r="H3289" s="494" t="s">
        <v>8390</v>
      </c>
      <c r="I3289" s="494" t="s">
        <v>3191</v>
      </c>
      <c r="J3289" s="494" t="s">
        <v>3191</v>
      </c>
      <c r="K3289" s="497" t="s">
        <v>8904</v>
      </c>
      <c r="L3289" s="606" t="s">
        <v>7965</v>
      </c>
      <c r="M3289" s="607">
        <v>4100</v>
      </c>
      <c r="N3289" s="498" t="s">
        <v>7994</v>
      </c>
      <c r="O3289" s="605" t="s">
        <v>7961</v>
      </c>
      <c r="P3289" s="608">
        <v>18000</v>
      </c>
    </row>
    <row r="3290" spans="1:16" ht="33.75" x14ac:dyDescent="0.2">
      <c r="A3290" s="518" t="s">
        <v>7955</v>
      </c>
      <c r="B3290" s="605" t="s">
        <v>7875</v>
      </c>
      <c r="C3290" s="519" t="s">
        <v>111</v>
      </c>
      <c r="D3290" s="494" t="s">
        <v>8905</v>
      </c>
      <c r="E3290" s="495">
        <v>2500</v>
      </c>
      <c r="F3290" s="638" t="s">
        <v>8906</v>
      </c>
      <c r="G3290" s="496" t="s">
        <v>8907</v>
      </c>
      <c r="H3290" s="494" t="s">
        <v>8908</v>
      </c>
      <c r="I3290" s="494" t="s">
        <v>8289</v>
      </c>
      <c r="J3290" s="494" t="s">
        <v>8289</v>
      </c>
      <c r="K3290" s="497" t="s">
        <v>8909</v>
      </c>
      <c r="L3290" s="606" t="s">
        <v>7977</v>
      </c>
      <c r="M3290" s="607">
        <v>6746.01</v>
      </c>
      <c r="N3290" s="498" t="s">
        <v>7977</v>
      </c>
      <c r="O3290" s="605" t="s">
        <v>7961</v>
      </c>
      <c r="P3290" s="608">
        <v>14976.35</v>
      </c>
    </row>
    <row r="3291" spans="1:16" ht="33.75" x14ac:dyDescent="0.2">
      <c r="A3291" s="518" t="s">
        <v>7955</v>
      </c>
      <c r="B3291" s="605" t="s">
        <v>7875</v>
      </c>
      <c r="C3291" s="519" t="s">
        <v>111</v>
      </c>
      <c r="D3291" s="494" t="s">
        <v>8910</v>
      </c>
      <c r="E3291" s="495">
        <v>2000</v>
      </c>
      <c r="F3291" s="638" t="s">
        <v>8911</v>
      </c>
      <c r="G3291" s="496" t="s">
        <v>8912</v>
      </c>
      <c r="H3291" s="494" t="s">
        <v>3976</v>
      </c>
      <c r="I3291" s="494" t="s">
        <v>3976</v>
      </c>
      <c r="J3291" s="494" t="s">
        <v>3976</v>
      </c>
      <c r="K3291" s="497">
        <v>19</v>
      </c>
      <c r="L3291" s="606" t="s">
        <v>7959</v>
      </c>
      <c r="M3291" s="607">
        <v>24000</v>
      </c>
      <c r="N3291" s="498" t="s">
        <v>8718</v>
      </c>
      <c r="O3291" s="605" t="s">
        <v>7961</v>
      </c>
      <c r="P3291" s="608">
        <v>12000</v>
      </c>
    </row>
    <row r="3292" spans="1:16" ht="33.75" x14ac:dyDescent="0.2">
      <c r="A3292" s="518" t="s">
        <v>7955</v>
      </c>
      <c r="B3292" s="605" t="s">
        <v>7875</v>
      </c>
      <c r="C3292" s="519" t="s">
        <v>111</v>
      </c>
      <c r="D3292" s="494" t="s">
        <v>8128</v>
      </c>
      <c r="E3292" s="495">
        <v>3000</v>
      </c>
      <c r="F3292" s="638" t="s">
        <v>8913</v>
      </c>
      <c r="G3292" s="496" t="s">
        <v>8914</v>
      </c>
      <c r="H3292" s="494" t="s">
        <v>6019</v>
      </c>
      <c r="I3292" s="494" t="s">
        <v>3191</v>
      </c>
      <c r="J3292" s="494" t="s">
        <v>3191</v>
      </c>
      <c r="K3292" s="497">
        <v>2</v>
      </c>
      <c r="L3292" s="606" t="s">
        <v>7972</v>
      </c>
      <c r="M3292" s="607">
        <v>11900</v>
      </c>
      <c r="N3292" s="498" t="s">
        <v>8044</v>
      </c>
      <c r="O3292" s="605" t="s">
        <v>7961</v>
      </c>
      <c r="P3292" s="608">
        <v>17800</v>
      </c>
    </row>
    <row r="3293" spans="1:16" ht="22.5" x14ac:dyDescent="0.2">
      <c r="A3293" s="518" t="s">
        <v>7955</v>
      </c>
      <c r="B3293" s="605" t="s">
        <v>7875</v>
      </c>
      <c r="C3293" s="519" t="s">
        <v>111</v>
      </c>
      <c r="D3293" s="494" t="s">
        <v>8023</v>
      </c>
      <c r="E3293" s="495">
        <v>3000</v>
      </c>
      <c r="F3293" s="638" t="s">
        <v>8915</v>
      </c>
      <c r="G3293" s="496" t="s">
        <v>8916</v>
      </c>
      <c r="H3293" s="494" t="s">
        <v>8917</v>
      </c>
      <c r="I3293" s="494" t="s">
        <v>4858</v>
      </c>
      <c r="J3293" s="494" t="s">
        <v>4858</v>
      </c>
      <c r="K3293" s="497" t="s">
        <v>8918</v>
      </c>
      <c r="L3293" s="606"/>
      <c r="M3293" s="607">
        <v>0</v>
      </c>
      <c r="N3293" s="498" t="s">
        <v>7994</v>
      </c>
      <c r="O3293" s="605" t="s">
        <v>7961</v>
      </c>
      <c r="P3293" s="608">
        <v>19200</v>
      </c>
    </row>
    <row r="3294" spans="1:16" ht="22.5" x14ac:dyDescent="0.2">
      <c r="A3294" s="518" t="s">
        <v>7955</v>
      </c>
      <c r="B3294" s="605" t="s">
        <v>7875</v>
      </c>
      <c r="C3294" s="519" t="s">
        <v>111</v>
      </c>
      <c r="D3294" s="494" t="s">
        <v>8919</v>
      </c>
      <c r="E3294" s="495">
        <v>1800</v>
      </c>
      <c r="F3294" s="638" t="s">
        <v>8920</v>
      </c>
      <c r="G3294" s="496" t="s">
        <v>8921</v>
      </c>
      <c r="H3294" s="494" t="s">
        <v>8922</v>
      </c>
      <c r="I3294" s="494" t="s">
        <v>8922</v>
      </c>
      <c r="J3294" s="494" t="s">
        <v>8922</v>
      </c>
      <c r="K3294" s="497">
        <v>31</v>
      </c>
      <c r="L3294" s="606" t="s">
        <v>7959</v>
      </c>
      <c r="M3294" s="607">
        <v>21600</v>
      </c>
      <c r="N3294" s="498" t="s">
        <v>8007</v>
      </c>
      <c r="O3294" s="605" t="s">
        <v>7961</v>
      </c>
      <c r="P3294" s="608">
        <v>10800</v>
      </c>
    </row>
    <row r="3295" spans="1:16" ht="33.75" x14ac:dyDescent="0.2">
      <c r="A3295" s="518" t="s">
        <v>7955</v>
      </c>
      <c r="B3295" s="605" t="s">
        <v>7875</v>
      </c>
      <c r="C3295" s="519" t="s">
        <v>111</v>
      </c>
      <c r="D3295" s="494" t="s">
        <v>8923</v>
      </c>
      <c r="E3295" s="495">
        <v>1800</v>
      </c>
      <c r="F3295" s="638" t="s">
        <v>8924</v>
      </c>
      <c r="G3295" s="496" t="s">
        <v>8925</v>
      </c>
      <c r="H3295" s="494" t="s">
        <v>8926</v>
      </c>
      <c r="I3295" s="494" t="s">
        <v>3191</v>
      </c>
      <c r="J3295" s="494" t="s">
        <v>3191</v>
      </c>
      <c r="K3295" s="497">
        <v>12</v>
      </c>
      <c r="L3295" s="606" t="s">
        <v>8142</v>
      </c>
      <c r="M3295" s="607">
        <v>18300</v>
      </c>
      <c r="N3295" s="498" t="s">
        <v>5705</v>
      </c>
      <c r="O3295" s="605"/>
      <c r="P3295" s="608">
        <v>0</v>
      </c>
    </row>
    <row r="3296" spans="1:16" ht="22.5" x14ac:dyDescent="0.2">
      <c r="A3296" s="518" t="s">
        <v>7955</v>
      </c>
      <c r="B3296" s="605" t="s">
        <v>7969</v>
      </c>
      <c r="C3296" s="519" t="s">
        <v>111</v>
      </c>
      <c r="D3296" s="494" t="s">
        <v>8927</v>
      </c>
      <c r="E3296" s="495">
        <v>3000</v>
      </c>
      <c r="F3296" s="638" t="s">
        <v>8924</v>
      </c>
      <c r="G3296" s="496" t="s">
        <v>8925</v>
      </c>
      <c r="H3296" s="494" t="s">
        <v>8926</v>
      </c>
      <c r="I3296" s="494" t="s">
        <v>3191</v>
      </c>
      <c r="J3296" s="494" t="s">
        <v>3191</v>
      </c>
      <c r="K3296" s="497" t="s">
        <v>8928</v>
      </c>
      <c r="L3296" s="606" t="s">
        <v>7965</v>
      </c>
      <c r="M3296" s="607">
        <v>5500</v>
      </c>
      <c r="N3296" s="498" t="s">
        <v>7994</v>
      </c>
      <c r="O3296" s="605" t="s">
        <v>7961</v>
      </c>
      <c r="P3296" s="608">
        <v>18000</v>
      </c>
    </row>
    <row r="3297" spans="1:16" ht="22.5" x14ac:dyDescent="0.2">
      <c r="A3297" s="518" t="s">
        <v>7955</v>
      </c>
      <c r="B3297" s="605" t="s">
        <v>7875</v>
      </c>
      <c r="C3297" s="519" t="s">
        <v>111</v>
      </c>
      <c r="D3297" s="494" t="s">
        <v>7985</v>
      </c>
      <c r="E3297" s="495">
        <v>2500</v>
      </c>
      <c r="F3297" s="638" t="s">
        <v>8929</v>
      </c>
      <c r="G3297" s="496" t="s">
        <v>8930</v>
      </c>
      <c r="H3297" s="494" t="s">
        <v>6192</v>
      </c>
      <c r="I3297" s="494" t="s">
        <v>3191</v>
      </c>
      <c r="J3297" s="494" t="s">
        <v>3191</v>
      </c>
      <c r="K3297" s="497">
        <v>20</v>
      </c>
      <c r="L3297" s="606" t="s">
        <v>7959</v>
      </c>
      <c r="M3297" s="607">
        <v>29955.360000000001</v>
      </c>
      <c r="N3297" s="498" t="s">
        <v>5705</v>
      </c>
      <c r="O3297" s="605"/>
      <c r="P3297" s="608">
        <v>0</v>
      </c>
    </row>
    <row r="3298" spans="1:16" ht="22.5" x14ac:dyDescent="0.2">
      <c r="A3298" s="518" t="s">
        <v>7955</v>
      </c>
      <c r="B3298" s="605" t="s">
        <v>7969</v>
      </c>
      <c r="C3298" s="519" t="s">
        <v>111</v>
      </c>
      <c r="D3298" s="494" t="s">
        <v>8259</v>
      </c>
      <c r="E3298" s="495">
        <v>4000</v>
      </c>
      <c r="F3298" s="638" t="s">
        <v>8929</v>
      </c>
      <c r="G3298" s="496" t="s">
        <v>8930</v>
      </c>
      <c r="H3298" s="494" t="s">
        <v>6192</v>
      </c>
      <c r="I3298" s="494" t="s">
        <v>3191</v>
      </c>
      <c r="J3298" s="494" t="s">
        <v>3191</v>
      </c>
      <c r="K3298" s="497" t="s">
        <v>8931</v>
      </c>
      <c r="L3298" s="606" t="s">
        <v>7982</v>
      </c>
      <c r="M3298" s="607">
        <v>1066.67</v>
      </c>
      <c r="N3298" s="498" t="s">
        <v>7972</v>
      </c>
      <c r="O3298" s="605" t="s">
        <v>7961</v>
      </c>
      <c r="P3298" s="608">
        <v>23714.720000000001</v>
      </c>
    </row>
    <row r="3299" spans="1:16" ht="22.5" x14ac:dyDescent="0.2">
      <c r="A3299" s="518" t="s">
        <v>7955</v>
      </c>
      <c r="B3299" s="605" t="s">
        <v>7875</v>
      </c>
      <c r="C3299" s="519" t="s">
        <v>111</v>
      </c>
      <c r="D3299" s="494" t="s">
        <v>8665</v>
      </c>
      <c r="E3299" s="495">
        <v>12000</v>
      </c>
      <c r="F3299" s="638" t="s">
        <v>8932</v>
      </c>
      <c r="G3299" s="496" t="s">
        <v>8933</v>
      </c>
      <c r="H3299" s="494" t="s">
        <v>8134</v>
      </c>
      <c r="I3299" s="494" t="s">
        <v>8134</v>
      </c>
      <c r="J3299" s="494" t="s">
        <v>8134</v>
      </c>
      <c r="K3299" s="497" t="s">
        <v>7981</v>
      </c>
      <c r="L3299" s="606" t="s">
        <v>7982</v>
      </c>
      <c r="M3299" s="607">
        <v>1200</v>
      </c>
      <c r="N3299" s="498" t="s">
        <v>5705</v>
      </c>
      <c r="O3299" s="605"/>
      <c r="P3299" s="608">
        <v>0</v>
      </c>
    </row>
    <row r="3300" spans="1:16" ht="22.5" x14ac:dyDescent="0.2">
      <c r="A3300" s="518" t="s">
        <v>7955</v>
      </c>
      <c r="B3300" s="605" t="s">
        <v>7875</v>
      </c>
      <c r="C3300" s="519" t="s">
        <v>111</v>
      </c>
      <c r="D3300" s="494" t="s">
        <v>7983</v>
      </c>
      <c r="E3300" s="495">
        <v>14000</v>
      </c>
      <c r="F3300" s="638" t="s">
        <v>8932</v>
      </c>
      <c r="G3300" s="496" t="s">
        <v>8933</v>
      </c>
      <c r="H3300" s="494" t="s">
        <v>8134</v>
      </c>
      <c r="I3300" s="494" t="s">
        <v>8134</v>
      </c>
      <c r="J3300" s="494" t="s">
        <v>8134</v>
      </c>
      <c r="K3300" s="497" t="s">
        <v>7981</v>
      </c>
      <c r="L3300" s="606" t="s">
        <v>7994</v>
      </c>
      <c r="M3300" s="607">
        <v>61600</v>
      </c>
      <c r="N3300" s="498" t="s">
        <v>5705</v>
      </c>
      <c r="O3300" s="605"/>
      <c r="P3300" s="608">
        <v>0</v>
      </c>
    </row>
    <row r="3301" spans="1:16" ht="22.5" x14ac:dyDescent="0.2">
      <c r="A3301" s="518" t="s">
        <v>7955</v>
      </c>
      <c r="B3301" s="605" t="s">
        <v>7875</v>
      </c>
      <c r="C3301" s="519" t="s">
        <v>111</v>
      </c>
      <c r="D3301" s="494" t="s">
        <v>7983</v>
      </c>
      <c r="E3301" s="495">
        <v>15000</v>
      </c>
      <c r="F3301" s="638" t="s">
        <v>8932</v>
      </c>
      <c r="G3301" s="496" t="s">
        <v>8933</v>
      </c>
      <c r="H3301" s="494" t="s">
        <v>8134</v>
      </c>
      <c r="I3301" s="494" t="s">
        <v>8134</v>
      </c>
      <c r="J3301" s="494" t="s">
        <v>8134</v>
      </c>
      <c r="K3301" s="497" t="s">
        <v>7981</v>
      </c>
      <c r="L3301" s="606" t="s">
        <v>7965</v>
      </c>
      <c r="M3301" s="607">
        <v>22500</v>
      </c>
      <c r="N3301" s="498" t="s">
        <v>5705</v>
      </c>
      <c r="O3301" s="605"/>
      <c r="P3301" s="608">
        <v>0</v>
      </c>
    </row>
    <row r="3302" spans="1:16" ht="22.5" x14ac:dyDescent="0.2">
      <c r="A3302" s="518" t="s">
        <v>7955</v>
      </c>
      <c r="B3302" s="605" t="s">
        <v>7875</v>
      </c>
      <c r="C3302" s="519" t="s">
        <v>111</v>
      </c>
      <c r="D3302" s="494" t="s">
        <v>7983</v>
      </c>
      <c r="E3302" s="495">
        <v>15000</v>
      </c>
      <c r="F3302" s="638" t="s">
        <v>8932</v>
      </c>
      <c r="G3302" s="496" t="s">
        <v>8933</v>
      </c>
      <c r="H3302" s="494" t="s">
        <v>8134</v>
      </c>
      <c r="I3302" s="494" t="s">
        <v>8134</v>
      </c>
      <c r="J3302" s="494" t="s">
        <v>8134</v>
      </c>
      <c r="K3302" s="497" t="s">
        <v>7981</v>
      </c>
      <c r="L3302" s="606" t="s">
        <v>7977</v>
      </c>
      <c r="M3302" s="607">
        <v>38500</v>
      </c>
      <c r="N3302" s="498" t="s">
        <v>7981</v>
      </c>
      <c r="O3302" s="605" t="s">
        <v>7961</v>
      </c>
      <c r="P3302" s="608">
        <v>88500</v>
      </c>
    </row>
    <row r="3303" spans="1:16" ht="22.5" x14ac:dyDescent="0.2">
      <c r="A3303" s="518" t="s">
        <v>7955</v>
      </c>
      <c r="B3303" s="605" t="s">
        <v>7875</v>
      </c>
      <c r="C3303" s="519" t="s">
        <v>111</v>
      </c>
      <c r="D3303" s="494" t="s">
        <v>8090</v>
      </c>
      <c r="E3303" s="495">
        <v>2000</v>
      </c>
      <c r="F3303" s="638" t="s">
        <v>8934</v>
      </c>
      <c r="G3303" s="496" t="s">
        <v>8935</v>
      </c>
      <c r="H3303" s="494" t="s">
        <v>7429</v>
      </c>
      <c r="I3303" s="494" t="s">
        <v>3191</v>
      </c>
      <c r="J3303" s="494" t="s">
        <v>3191</v>
      </c>
      <c r="K3303" s="497">
        <v>5</v>
      </c>
      <c r="L3303" s="606" t="s">
        <v>7984</v>
      </c>
      <c r="M3303" s="607">
        <v>14836.39</v>
      </c>
      <c r="N3303" s="498" t="s">
        <v>5705</v>
      </c>
      <c r="O3303" s="605"/>
      <c r="P3303" s="608">
        <v>0</v>
      </c>
    </row>
    <row r="3304" spans="1:16" ht="22.5" x14ac:dyDescent="0.2">
      <c r="A3304" s="518" t="s">
        <v>7955</v>
      </c>
      <c r="B3304" s="605" t="s">
        <v>7875</v>
      </c>
      <c r="C3304" s="519" t="s">
        <v>111</v>
      </c>
      <c r="D3304" s="494" t="s">
        <v>8936</v>
      </c>
      <c r="E3304" s="495">
        <v>4000</v>
      </c>
      <c r="F3304" s="638" t="s">
        <v>8934</v>
      </c>
      <c r="G3304" s="496" t="s">
        <v>8935</v>
      </c>
      <c r="H3304" s="494" t="s">
        <v>7429</v>
      </c>
      <c r="I3304" s="494" t="s">
        <v>3191</v>
      </c>
      <c r="J3304" s="494" t="s">
        <v>3191</v>
      </c>
      <c r="K3304" s="497" t="s">
        <v>8937</v>
      </c>
      <c r="L3304" s="606"/>
      <c r="M3304" s="607">
        <v>0</v>
      </c>
      <c r="N3304" s="498" t="s">
        <v>7972</v>
      </c>
      <c r="O3304" s="605" t="s">
        <v>7961</v>
      </c>
      <c r="P3304" s="608">
        <v>24030.28</v>
      </c>
    </row>
    <row r="3305" spans="1:16" ht="22.5" x14ac:dyDescent="0.2">
      <c r="A3305" s="518" t="s">
        <v>7955</v>
      </c>
      <c r="B3305" s="605" t="s">
        <v>7969</v>
      </c>
      <c r="C3305" s="519" t="s">
        <v>111</v>
      </c>
      <c r="D3305" s="494" t="s">
        <v>7970</v>
      </c>
      <c r="E3305" s="495">
        <v>4500</v>
      </c>
      <c r="F3305" s="638" t="s">
        <v>8938</v>
      </c>
      <c r="G3305" s="496" t="s">
        <v>8939</v>
      </c>
      <c r="H3305" s="494" t="s">
        <v>7998</v>
      </c>
      <c r="I3305" s="494" t="s">
        <v>4858</v>
      </c>
      <c r="J3305" s="494" t="s">
        <v>4858</v>
      </c>
      <c r="K3305" s="497" t="s">
        <v>8940</v>
      </c>
      <c r="L3305" s="606" t="s">
        <v>7982</v>
      </c>
      <c r="M3305" s="607">
        <v>3300</v>
      </c>
      <c r="N3305" s="498" t="s">
        <v>5705</v>
      </c>
      <c r="O3305" s="605" t="s">
        <v>7965</v>
      </c>
      <c r="P3305" s="608">
        <v>9000</v>
      </c>
    </row>
    <row r="3306" spans="1:16" ht="33.75" x14ac:dyDescent="0.2">
      <c r="A3306" s="518" t="s">
        <v>7955</v>
      </c>
      <c r="B3306" s="605" t="s">
        <v>7875</v>
      </c>
      <c r="C3306" s="519" t="s">
        <v>111</v>
      </c>
      <c r="D3306" s="494" t="s">
        <v>8544</v>
      </c>
      <c r="E3306" s="495">
        <v>3000</v>
      </c>
      <c r="F3306" s="638" t="s">
        <v>8941</v>
      </c>
      <c r="G3306" s="496" t="s">
        <v>8942</v>
      </c>
      <c r="H3306" s="494" t="s">
        <v>8390</v>
      </c>
      <c r="I3306" s="494" t="s">
        <v>3191</v>
      </c>
      <c r="J3306" s="494" t="s">
        <v>3191</v>
      </c>
      <c r="K3306" s="497">
        <v>3</v>
      </c>
      <c r="L3306" s="606" t="s">
        <v>7961</v>
      </c>
      <c r="M3306" s="607">
        <v>17589.79</v>
      </c>
      <c r="N3306" s="498" t="s">
        <v>7984</v>
      </c>
      <c r="O3306" s="605" t="s">
        <v>7961</v>
      </c>
      <c r="P3306" s="608">
        <v>18000</v>
      </c>
    </row>
    <row r="3307" spans="1:16" ht="33.75" x14ac:dyDescent="0.2">
      <c r="A3307" s="518" t="s">
        <v>7955</v>
      </c>
      <c r="B3307" s="605" t="s">
        <v>7875</v>
      </c>
      <c r="C3307" s="519" t="s">
        <v>111</v>
      </c>
      <c r="D3307" s="494" t="s">
        <v>8943</v>
      </c>
      <c r="E3307" s="495">
        <v>6000</v>
      </c>
      <c r="F3307" s="638" t="s">
        <v>8944</v>
      </c>
      <c r="G3307" s="496" t="s">
        <v>8945</v>
      </c>
      <c r="H3307" s="494" t="s">
        <v>8946</v>
      </c>
      <c r="I3307" s="494" t="s">
        <v>4858</v>
      </c>
      <c r="J3307" s="494" t="s">
        <v>4858</v>
      </c>
      <c r="K3307" s="497" t="s">
        <v>5705</v>
      </c>
      <c r="L3307" s="606"/>
      <c r="M3307" s="607">
        <v>0</v>
      </c>
      <c r="N3307" s="498" t="s">
        <v>7982</v>
      </c>
      <c r="O3307" s="605" t="s">
        <v>7972</v>
      </c>
      <c r="P3307" s="608">
        <v>23800</v>
      </c>
    </row>
    <row r="3308" spans="1:16" ht="22.5" x14ac:dyDescent="0.2">
      <c r="A3308" s="518" t="s">
        <v>7955</v>
      </c>
      <c r="B3308" s="605" t="s">
        <v>7875</v>
      </c>
      <c r="C3308" s="519" t="s">
        <v>111</v>
      </c>
      <c r="D3308" s="494" t="s">
        <v>8090</v>
      </c>
      <c r="E3308" s="495">
        <v>2000</v>
      </c>
      <c r="F3308" s="638" t="s">
        <v>8947</v>
      </c>
      <c r="G3308" s="496" t="s">
        <v>8948</v>
      </c>
      <c r="H3308" s="494" t="s">
        <v>8014</v>
      </c>
      <c r="I3308" s="494" t="s">
        <v>8014</v>
      </c>
      <c r="J3308" s="494" t="s">
        <v>8014</v>
      </c>
      <c r="K3308" s="497" t="s">
        <v>8949</v>
      </c>
      <c r="L3308" s="606" t="s">
        <v>7982</v>
      </c>
      <c r="M3308" s="607">
        <v>2000</v>
      </c>
      <c r="N3308" s="498" t="s">
        <v>5705</v>
      </c>
      <c r="O3308" s="605"/>
      <c r="P3308" s="608">
        <v>0</v>
      </c>
    </row>
    <row r="3309" spans="1:16" ht="33.75" x14ac:dyDescent="0.2">
      <c r="A3309" s="518" t="s">
        <v>7955</v>
      </c>
      <c r="B3309" s="605" t="s">
        <v>7875</v>
      </c>
      <c r="C3309" s="519" t="s">
        <v>111</v>
      </c>
      <c r="D3309" s="494" t="s">
        <v>8950</v>
      </c>
      <c r="E3309" s="495">
        <v>1800</v>
      </c>
      <c r="F3309" s="638" t="s">
        <v>8951</v>
      </c>
      <c r="G3309" s="496" t="s">
        <v>8952</v>
      </c>
      <c r="H3309" s="494" t="s">
        <v>8099</v>
      </c>
      <c r="I3309" s="494" t="s">
        <v>8099</v>
      </c>
      <c r="J3309" s="494" t="s">
        <v>8099</v>
      </c>
      <c r="K3309" s="497">
        <v>5</v>
      </c>
      <c r="L3309" s="606" t="s">
        <v>7729</v>
      </c>
      <c r="M3309" s="607">
        <v>16200</v>
      </c>
      <c r="N3309" s="498" t="s">
        <v>5705</v>
      </c>
      <c r="O3309" s="605">
        <v>0</v>
      </c>
      <c r="P3309" s="608">
        <v>0</v>
      </c>
    </row>
    <row r="3310" spans="1:16" ht="22.5" x14ac:dyDescent="0.2">
      <c r="A3310" s="518" t="s">
        <v>7955</v>
      </c>
      <c r="B3310" s="605" t="s">
        <v>7875</v>
      </c>
      <c r="C3310" s="519" t="s">
        <v>111</v>
      </c>
      <c r="D3310" s="494" t="s">
        <v>8076</v>
      </c>
      <c r="E3310" s="495">
        <v>2000</v>
      </c>
      <c r="F3310" s="638" t="s">
        <v>8953</v>
      </c>
      <c r="G3310" s="496" t="s">
        <v>8954</v>
      </c>
      <c r="H3310" s="494" t="s">
        <v>7998</v>
      </c>
      <c r="I3310" s="494" t="s">
        <v>7998</v>
      </c>
      <c r="J3310" s="494" t="s">
        <v>7998</v>
      </c>
      <c r="K3310" s="497">
        <v>22</v>
      </c>
      <c r="L3310" s="606" t="s">
        <v>8044</v>
      </c>
      <c r="M3310" s="607">
        <v>11904.289999999999</v>
      </c>
      <c r="N3310" s="498" t="s">
        <v>7984</v>
      </c>
      <c r="O3310" s="605"/>
      <c r="P3310" s="608">
        <v>0</v>
      </c>
    </row>
    <row r="3311" spans="1:16" ht="22.5" x14ac:dyDescent="0.2">
      <c r="A3311" s="518" t="s">
        <v>7955</v>
      </c>
      <c r="B3311" s="605" t="s">
        <v>7875</v>
      </c>
      <c r="C3311" s="519" t="s">
        <v>111</v>
      </c>
      <c r="D3311" s="494" t="s">
        <v>8955</v>
      </c>
      <c r="E3311" s="495">
        <v>3000</v>
      </c>
      <c r="F3311" s="638" t="s">
        <v>8953</v>
      </c>
      <c r="G3311" s="496" t="s">
        <v>8954</v>
      </c>
      <c r="H3311" s="494" t="s">
        <v>7998</v>
      </c>
      <c r="I3311" s="494" t="s">
        <v>7998</v>
      </c>
      <c r="J3311" s="494" t="s">
        <v>7998</v>
      </c>
      <c r="K3311" s="497">
        <v>3</v>
      </c>
      <c r="L3311" s="606" t="s">
        <v>7961</v>
      </c>
      <c r="M3311" s="607">
        <v>16300</v>
      </c>
      <c r="N3311" s="498" t="s">
        <v>7984</v>
      </c>
      <c r="O3311" s="605" t="s">
        <v>7961</v>
      </c>
      <c r="P3311" s="608">
        <v>18000</v>
      </c>
    </row>
    <row r="3312" spans="1:16" ht="22.5" x14ac:dyDescent="0.2">
      <c r="A3312" s="518" t="s">
        <v>7955</v>
      </c>
      <c r="B3312" s="605" t="s">
        <v>7875</v>
      </c>
      <c r="C3312" s="519" t="s">
        <v>111</v>
      </c>
      <c r="D3312" s="494" t="s">
        <v>4071</v>
      </c>
      <c r="E3312" s="495">
        <v>3000</v>
      </c>
      <c r="F3312" s="638" t="s">
        <v>8956</v>
      </c>
      <c r="G3312" s="496" t="s">
        <v>8957</v>
      </c>
      <c r="H3312" s="494" t="s">
        <v>718</v>
      </c>
      <c r="I3312" s="494" t="s">
        <v>718</v>
      </c>
      <c r="J3312" s="494" t="s">
        <v>718</v>
      </c>
      <c r="K3312" s="497">
        <v>38</v>
      </c>
      <c r="L3312" s="606" t="s">
        <v>7959</v>
      </c>
      <c r="M3312" s="607">
        <v>35781.67</v>
      </c>
      <c r="N3312" s="498" t="s">
        <v>8958</v>
      </c>
      <c r="O3312" s="605" t="s">
        <v>7961</v>
      </c>
      <c r="P3312" s="608">
        <v>17907.080000000002</v>
      </c>
    </row>
    <row r="3313" spans="1:16" ht="33.75" x14ac:dyDescent="0.2">
      <c r="A3313" s="518" t="s">
        <v>7955</v>
      </c>
      <c r="B3313" s="605" t="s">
        <v>7875</v>
      </c>
      <c r="C3313" s="519" t="s">
        <v>111</v>
      </c>
      <c r="D3313" s="494" t="s">
        <v>8959</v>
      </c>
      <c r="E3313" s="495">
        <v>1900</v>
      </c>
      <c r="F3313" s="638" t="s">
        <v>8960</v>
      </c>
      <c r="G3313" s="496" t="s">
        <v>8961</v>
      </c>
      <c r="H3313" s="494" t="s">
        <v>3370</v>
      </c>
      <c r="I3313" s="494" t="s">
        <v>3370</v>
      </c>
      <c r="J3313" s="494" t="s">
        <v>3370</v>
      </c>
      <c r="K3313" s="497">
        <v>85</v>
      </c>
      <c r="L3313" s="606" t="s">
        <v>7959</v>
      </c>
      <c r="M3313" s="607">
        <v>22800</v>
      </c>
      <c r="N3313" s="498" t="s">
        <v>7960</v>
      </c>
      <c r="O3313" s="605" t="s">
        <v>7961</v>
      </c>
      <c r="P3313" s="608">
        <v>11400</v>
      </c>
    </row>
    <row r="3314" spans="1:16" ht="22.5" x14ac:dyDescent="0.2">
      <c r="A3314" s="518" t="s">
        <v>7955</v>
      </c>
      <c r="B3314" s="605" t="s">
        <v>7875</v>
      </c>
      <c r="C3314" s="519" t="s">
        <v>111</v>
      </c>
      <c r="D3314" s="494" t="s">
        <v>8962</v>
      </c>
      <c r="E3314" s="495">
        <v>2500</v>
      </c>
      <c r="F3314" s="638" t="s">
        <v>8963</v>
      </c>
      <c r="G3314" s="496" t="s">
        <v>8964</v>
      </c>
      <c r="H3314" s="494" t="s">
        <v>5372</v>
      </c>
      <c r="I3314" s="494" t="s">
        <v>5372</v>
      </c>
      <c r="J3314" s="494" t="s">
        <v>5372</v>
      </c>
      <c r="K3314" s="497">
        <v>13</v>
      </c>
      <c r="L3314" s="606" t="s">
        <v>8044</v>
      </c>
      <c r="M3314" s="607">
        <v>17314.240000000002</v>
      </c>
      <c r="N3314" s="498" t="s">
        <v>5705</v>
      </c>
      <c r="O3314" s="605"/>
      <c r="P3314" s="608">
        <v>0</v>
      </c>
    </row>
    <row r="3315" spans="1:16" ht="22.5" x14ac:dyDescent="0.2">
      <c r="A3315" s="518" t="s">
        <v>7955</v>
      </c>
      <c r="B3315" s="605" t="s">
        <v>7875</v>
      </c>
      <c r="C3315" s="519" t="s">
        <v>111</v>
      </c>
      <c r="D3315" s="494" t="s">
        <v>8501</v>
      </c>
      <c r="E3315" s="495">
        <v>2500</v>
      </c>
      <c r="F3315" s="638" t="s">
        <v>8965</v>
      </c>
      <c r="G3315" s="496" t="s">
        <v>8966</v>
      </c>
      <c r="H3315" s="494" t="s">
        <v>726</v>
      </c>
      <c r="I3315" s="494" t="s">
        <v>726</v>
      </c>
      <c r="J3315" s="494" t="s">
        <v>726</v>
      </c>
      <c r="K3315" s="497" t="s">
        <v>8967</v>
      </c>
      <c r="L3315" s="606" t="s">
        <v>7977</v>
      </c>
      <c r="M3315" s="607">
        <v>5583.33</v>
      </c>
      <c r="N3315" s="498" t="s">
        <v>5705</v>
      </c>
      <c r="O3315" s="605" t="s">
        <v>7961</v>
      </c>
      <c r="P3315" s="608">
        <v>1976.25</v>
      </c>
    </row>
    <row r="3316" spans="1:16" ht="33.75" x14ac:dyDescent="0.2">
      <c r="A3316" s="518" t="s">
        <v>7955</v>
      </c>
      <c r="B3316" s="605" t="s">
        <v>7875</v>
      </c>
      <c r="C3316" s="519" t="s">
        <v>111</v>
      </c>
      <c r="D3316" s="494" t="s">
        <v>8968</v>
      </c>
      <c r="E3316" s="495">
        <v>1800</v>
      </c>
      <c r="F3316" s="638" t="s">
        <v>8969</v>
      </c>
      <c r="G3316" s="496" t="s">
        <v>8970</v>
      </c>
      <c r="H3316" s="494" t="s">
        <v>3191</v>
      </c>
      <c r="I3316" s="494" t="s">
        <v>3191</v>
      </c>
      <c r="J3316" s="494" t="s">
        <v>3191</v>
      </c>
      <c r="K3316" s="497">
        <v>15</v>
      </c>
      <c r="L3316" s="606" t="s">
        <v>7959</v>
      </c>
      <c r="M3316" s="607">
        <v>21600</v>
      </c>
      <c r="N3316" s="498" t="s">
        <v>8165</v>
      </c>
      <c r="O3316" s="605" t="s">
        <v>7961</v>
      </c>
      <c r="P3316" s="608">
        <v>10800</v>
      </c>
    </row>
    <row r="3317" spans="1:16" ht="33.75" x14ac:dyDescent="0.2">
      <c r="A3317" s="518" t="s">
        <v>7955</v>
      </c>
      <c r="B3317" s="605" t="s">
        <v>7875</v>
      </c>
      <c r="C3317" s="519" t="s">
        <v>111</v>
      </c>
      <c r="D3317" s="494" t="s">
        <v>8971</v>
      </c>
      <c r="E3317" s="495">
        <v>6500</v>
      </c>
      <c r="F3317" s="638" t="s">
        <v>8972</v>
      </c>
      <c r="G3317" s="496" t="s">
        <v>8973</v>
      </c>
      <c r="H3317" s="494" t="s">
        <v>8974</v>
      </c>
      <c r="I3317" s="494" t="s">
        <v>4858</v>
      </c>
      <c r="J3317" s="494" t="s">
        <v>4858</v>
      </c>
      <c r="K3317" s="497" t="s">
        <v>8975</v>
      </c>
      <c r="L3317" s="606" t="s">
        <v>7965</v>
      </c>
      <c r="M3317" s="607">
        <v>6933.33</v>
      </c>
      <c r="N3317" s="498" t="s">
        <v>5705</v>
      </c>
      <c r="O3317" s="605"/>
      <c r="P3317" s="608">
        <v>0</v>
      </c>
    </row>
    <row r="3318" spans="1:16" ht="33.75" x14ac:dyDescent="0.2">
      <c r="A3318" s="518" t="s">
        <v>7955</v>
      </c>
      <c r="B3318" s="605" t="s">
        <v>7969</v>
      </c>
      <c r="C3318" s="519" t="s">
        <v>111</v>
      </c>
      <c r="D3318" s="494" t="s">
        <v>8976</v>
      </c>
      <c r="E3318" s="495">
        <v>3000</v>
      </c>
      <c r="F3318" s="638" t="s">
        <v>8977</v>
      </c>
      <c r="G3318" s="496" t="s">
        <v>8978</v>
      </c>
      <c r="H3318" s="494" t="s">
        <v>8979</v>
      </c>
      <c r="I3318" s="494" t="s">
        <v>4858</v>
      </c>
      <c r="J3318" s="494" t="s">
        <v>4858</v>
      </c>
      <c r="K3318" s="497" t="s">
        <v>8980</v>
      </c>
      <c r="L3318" s="606" t="s">
        <v>7977</v>
      </c>
      <c r="M3318" s="607">
        <v>6100</v>
      </c>
      <c r="N3318" s="498" t="s">
        <v>7994</v>
      </c>
      <c r="O3318" s="605" t="s">
        <v>7961</v>
      </c>
      <c r="P3318" s="608">
        <v>18000</v>
      </c>
    </row>
    <row r="3319" spans="1:16" ht="22.5" x14ac:dyDescent="0.2">
      <c r="A3319" s="518" t="s">
        <v>7955</v>
      </c>
      <c r="B3319" s="605" t="s">
        <v>7875</v>
      </c>
      <c r="C3319" s="519" t="s">
        <v>111</v>
      </c>
      <c r="D3319" s="494" t="s">
        <v>8121</v>
      </c>
      <c r="E3319" s="495">
        <v>3000</v>
      </c>
      <c r="F3319" s="638" t="s">
        <v>8981</v>
      </c>
      <c r="G3319" s="496" t="s">
        <v>8982</v>
      </c>
      <c r="H3319" s="494" t="s">
        <v>6192</v>
      </c>
      <c r="I3319" s="494" t="s">
        <v>6192</v>
      </c>
      <c r="J3319" s="494" t="s">
        <v>6192</v>
      </c>
      <c r="K3319" s="497">
        <v>9</v>
      </c>
      <c r="L3319" s="606" t="s">
        <v>7994</v>
      </c>
      <c r="M3319" s="607">
        <v>12923.13</v>
      </c>
      <c r="N3319" s="498" t="s">
        <v>5705</v>
      </c>
      <c r="O3319" s="605"/>
      <c r="P3319" s="608">
        <v>0</v>
      </c>
    </row>
    <row r="3320" spans="1:16" ht="33.75" x14ac:dyDescent="0.2">
      <c r="A3320" s="518" t="s">
        <v>7955</v>
      </c>
      <c r="B3320" s="605" t="s">
        <v>7875</v>
      </c>
      <c r="C3320" s="519" t="s">
        <v>111</v>
      </c>
      <c r="D3320" s="494" t="s">
        <v>8983</v>
      </c>
      <c r="E3320" s="495">
        <v>1800</v>
      </c>
      <c r="F3320" s="638" t="s">
        <v>8984</v>
      </c>
      <c r="G3320" s="496" t="s">
        <v>8985</v>
      </c>
      <c r="H3320" s="494" t="s">
        <v>8986</v>
      </c>
      <c r="I3320" s="494" t="s">
        <v>3191</v>
      </c>
      <c r="J3320" s="494" t="s">
        <v>3191</v>
      </c>
      <c r="K3320" s="497">
        <v>10</v>
      </c>
      <c r="L3320" s="606" t="s">
        <v>7729</v>
      </c>
      <c r="M3320" s="607">
        <v>12840</v>
      </c>
      <c r="N3320" s="498" t="s">
        <v>5705</v>
      </c>
      <c r="O3320" s="605"/>
      <c r="P3320" s="608">
        <v>0</v>
      </c>
    </row>
    <row r="3321" spans="1:16" ht="33.75" x14ac:dyDescent="0.2">
      <c r="A3321" s="518" t="s">
        <v>7955</v>
      </c>
      <c r="B3321" s="605" t="s">
        <v>7875</v>
      </c>
      <c r="C3321" s="519" t="s">
        <v>111</v>
      </c>
      <c r="D3321" s="494" t="s">
        <v>8987</v>
      </c>
      <c r="E3321" s="495">
        <v>3000</v>
      </c>
      <c r="F3321" s="638" t="s">
        <v>8984</v>
      </c>
      <c r="G3321" s="496" t="s">
        <v>8985</v>
      </c>
      <c r="H3321" s="494" t="s">
        <v>8986</v>
      </c>
      <c r="I3321" s="494" t="s">
        <v>3191</v>
      </c>
      <c r="J3321" s="494" t="s">
        <v>3191</v>
      </c>
      <c r="K3321" s="497">
        <v>2</v>
      </c>
      <c r="L3321" s="606" t="s">
        <v>7972</v>
      </c>
      <c r="M3321" s="607">
        <v>13251.96</v>
      </c>
      <c r="N3321" s="498" t="s">
        <v>8044</v>
      </c>
      <c r="O3321" s="605" t="s">
        <v>7961</v>
      </c>
      <c r="P3321" s="608">
        <v>18000</v>
      </c>
    </row>
    <row r="3322" spans="1:16" ht="22.5" x14ac:dyDescent="0.2">
      <c r="A3322" s="518" t="s">
        <v>7955</v>
      </c>
      <c r="B3322" s="605" t="s">
        <v>7875</v>
      </c>
      <c r="C3322" s="519" t="s">
        <v>111</v>
      </c>
      <c r="D3322" s="494" t="s">
        <v>7990</v>
      </c>
      <c r="E3322" s="495">
        <v>3000</v>
      </c>
      <c r="F3322" s="638" t="s">
        <v>8988</v>
      </c>
      <c r="G3322" s="496" t="s">
        <v>8989</v>
      </c>
      <c r="H3322" s="494" t="s">
        <v>8079</v>
      </c>
      <c r="I3322" s="494" t="s">
        <v>4858</v>
      </c>
      <c r="J3322" s="494" t="s">
        <v>4858</v>
      </c>
      <c r="K3322" s="497" t="s">
        <v>8990</v>
      </c>
      <c r="L3322" s="606" t="s">
        <v>7982</v>
      </c>
      <c r="M3322" s="607">
        <v>700</v>
      </c>
      <c r="N3322" s="498" t="s">
        <v>7994</v>
      </c>
      <c r="O3322" s="605" t="s">
        <v>7961</v>
      </c>
      <c r="P3322" s="608">
        <v>18000</v>
      </c>
    </row>
    <row r="3323" spans="1:16" ht="22.5" x14ac:dyDescent="0.2">
      <c r="A3323" s="518" t="s">
        <v>7955</v>
      </c>
      <c r="B3323" s="605" t="s">
        <v>7875</v>
      </c>
      <c r="C3323" s="519" t="s">
        <v>111</v>
      </c>
      <c r="D3323" s="494" t="s">
        <v>8991</v>
      </c>
      <c r="E3323" s="495">
        <v>2500</v>
      </c>
      <c r="F3323" s="638" t="s">
        <v>8992</v>
      </c>
      <c r="G3323" s="496" t="s">
        <v>8993</v>
      </c>
      <c r="H3323" s="494" t="s">
        <v>5926</v>
      </c>
      <c r="I3323" s="494" t="s">
        <v>3191</v>
      </c>
      <c r="J3323" s="494" t="s">
        <v>3191</v>
      </c>
      <c r="K3323" s="497" t="s">
        <v>8994</v>
      </c>
      <c r="L3323" s="606" t="s">
        <v>7965</v>
      </c>
      <c r="M3323" s="607">
        <v>1250</v>
      </c>
      <c r="N3323" s="498" t="s">
        <v>5705</v>
      </c>
      <c r="O3323" s="605"/>
      <c r="P3323" s="608">
        <v>0</v>
      </c>
    </row>
    <row r="3324" spans="1:16" ht="33.75" x14ac:dyDescent="0.2">
      <c r="A3324" s="518" t="s">
        <v>7955</v>
      </c>
      <c r="B3324" s="605" t="s">
        <v>7875</v>
      </c>
      <c r="C3324" s="519" t="s">
        <v>111</v>
      </c>
      <c r="D3324" s="494" t="s">
        <v>7990</v>
      </c>
      <c r="E3324" s="495">
        <v>3000</v>
      </c>
      <c r="F3324" s="638" t="s">
        <v>8995</v>
      </c>
      <c r="G3324" s="496" t="s">
        <v>8996</v>
      </c>
      <c r="H3324" s="494" t="s">
        <v>8997</v>
      </c>
      <c r="I3324" s="494" t="s">
        <v>3191</v>
      </c>
      <c r="J3324" s="494" t="s">
        <v>3191</v>
      </c>
      <c r="K3324" s="497" t="s">
        <v>8998</v>
      </c>
      <c r="L3324" s="606" t="s">
        <v>7982</v>
      </c>
      <c r="M3324" s="607">
        <v>1200</v>
      </c>
      <c r="N3324" s="498" t="s">
        <v>7994</v>
      </c>
      <c r="O3324" s="605" t="s">
        <v>7961</v>
      </c>
      <c r="P3324" s="608">
        <v>18000</v>
      </c>
    </row>
    <row r="3325" spans="1:16" ht="22.5" x14ac:dyDescent="0.2">
      <c r="A3325" s="518" t="s">
        <v>7955</v>
      </c>
      <c r="B3325" s="605" t="s">
        <v>7875</v>
      </c>
      <c r="C3325" s="519" t="s">
        <v>111</v>
      </c>
      <c r="D3325" s="494" t="s">
        <v>3936</v>
      </c>
      <c r="E3325" s="495">
        <v>2200</v>
      </c>
      <c r="F3325" s="638" t="s">
        <v>8999</v>
      </c>
      <c r="G3325" s="496" t="s">
        <v>9000</v>
      </c>
      <c r="H3325" s="494" t="s">
        <v>9001</v>
      </c>
      <c r="I3325" s="494" t="s">
        <v>9001</v>
      </c>
      <c r="J3325" s="494" t="s">
        <v>9001</v>
      </c>
      <c r="K3325" s="497">
        <v>16</v>
      </c>
      <c r="L3325" s="606" t="s">
        <v>7959</v>
      </c>
      <c r="M3325" s="607">
        <v>26106.97</v>
      </c>
      <c r="N3325" s="498" t="s">
        <v>8165</v>
      </c>
      <c r="O3325" s="605" t="s">
        <v>7961</v>
      </c>
      <c r="P3325" s="608">
        <v>13137.52</v>
      </c>
    </row>
    <row r="3326" spans="1:16" ht="22.5" x14ac:dyDescent="0.2">
      <c r="A3326" s="518" t="s">
        <v>7955</v>
      </c>
      <c r="B3326" s="605" t="s">
        <v>7875</v>
      </c>
      <c r="C3326" s="519" t="s">
        <v>111</v>
      </c>
      <c r="D3326" s="494" t="s">
        <v>9002</v>
      </c>
      <c r="E3326" s="495">
        <v>4000</v>
      </c>
      <c r="F3326" s="638" t="s">
        <v>9003</v>
      </c>
      <c r="G3326" s="496" t="s">
        <v>9004</v>
      </c>
      <c r="H3326" s="494" t="s">
        <v>8003</v>
      </c>
      <c r="I3326" s="494" t="s">
        <v>4858</v>
      </c>
      <c r="J3326" s="494" t="s">
        <v>4858</v>
      </c>
      <c r="K3326" s="497">
        <v>31</v>
      </c>
      <c r="L3326" s="606" t="s">
        <v>7959</v>
      </c>
      <c r="M3326" s="607">
        <v>47705.279999999999</v>
      </c>
      <c r="N3326" s="498" t="s">
        <v>5705</v>
      </c>
      <c r="O3326" s="605"/>
      <c r="P3326" s="608">
        <v>0</v>
      </c>
    </row>
    <row r="3327" spans="1:16" ht="22.5" x14ac:dyDescent="0.2">
      <c r="A3327" s="518" t="s">
        <v>7955</v>
      </c>
      <c r="B3327" s="605" t="s">
        <v>7875</v>
      </c>
      <c r="C3327" s="519" t="s">
        <v>111</v>
      </c>
      <c r="D3327" s="494" t="s">
        <v>9005</v>
      </c>
      <c r="E3327" s="495">
        <v>6000</v>
      </c>
      <c r="F3327" s="638" t="s">
        <v>9003</v>
      </c>
      <c r="G3327" s="496" t="s">
        <v>9004</v>
      </c>
      <c r="H3327" s="494" t="s">
        <v>8003</v>
      </c>
      <c r="I3327" s="494" t="s">
        <v>4858</v>
      </c>
      <c r="J3327" s="494" t="s">
        <v>4858</v>
      </c>
      <c r="K3327" s="497" t="s">
        <v>9006</v>
      </c>
      <c r="L3327" s="606"/>
      <c r="M3327" s="607">
        <v>0</v>
      </c>
      <c r="N3327" s="498" t="s">
        <v>7977</v>
      </c>
      <c r="O3327" s="605" t="s">
        <v>7961</v>
      </c>
      <c r="P3327" s="608">
        <v>36065</v>
      </c>
    </row>
    <row r="3328" spans="1:16" ht="22.5" x14ac:dyDescent="0.2">
      <c r="A3328" s="518" t="s">
        <v>7955</v>
      </c>
      <c r="B3328" s="605" t="s">
        <v>7875</v>
      </c>
      <c r="C3328" s="519" t="s">
        <v>111</v>
      </c>
      <c r="D3328" s="494" t="s">
        <v>7985</v>
      </c>
      <c r="E3328" s="495">
        <v>4000</v>
      </c>
      <c r="F3328" s="638" t="s">
        <v>9007</v>
      </c>
      <c r="G3328" s="496" t="s">
        <v>9008</v>
      </c>
      <c r="H3328" s="494" t="s">
        <v>8216</v>
      </c>
      <c r="I3328" s="494" t="s">
        <v>4858</v>
      </c>
      <c r="J3328" s="494" t="s">
        <v>4858</v>
      </c>
      <c r="K3328" s="497" t="s">
        <v>5705</v>
      </c>
      <c r="L3328" s="606"/>
      <c r="M3328" s="607">
        <v>0</v>
      </c>
      <c r="N3328" s="498" t="s">
        <v>9009</v>
      </c>
      <c r="O3328" s="605" t="s">
        <v>7965</v>
      </c>
      <c r="P3328" s="608">
        <v>4533.33</v>
      </c>
    </row>
    <row r="3329" spans="1:16" ht="22.5" x14ac:dyDescent="0.2">
      <c r="A3329" s="518" t="s">
        <v>7955</v>
      </c>
      <c r="B3329" s="605" t="s">
        <v>7875</v>
      </c>
      <c r="C3329" s="519" t="s">
        <v>111</v>
      </c>
      <c r="D3329" s="494" t="s">
        <v>9010</v>
      </c>
      <c r="E3329" s="495">
        <v>5000</v>
      </c>
      <c r="F3329" s="638" t="s">
        <v>9011</v>
      </c>
      <c r="G3329" s="496" t="s">
        <v>9012</v>
      </c>
      <c r="H3329" s="494" t="s">
        <v>7998</v>
      </c>
      <c r="I3329" s="494" t="s">
        <v>4858</v>
      </c>
      <c r="J3329" s="494" t="s">
        <v>4858</v>
      </c>
      <c r="K3329" s="497" t="s">
        <v>9013</v>
      </c>
      <c r="L3329" s="606" t="s">
        <v>7982</v>
      </c>
      <c r="M3329" s="607">
        <v>2166.67</v>
      </c>
      <c r="N3329" s="498" t="s">
        <v>7994</v>
      </c>
      <c r="O3329" s="605" t="s">
        <v>7961</v>
      </c>
      <c r="P3329" s="608">
        <v>30000</v>
      </c>
    </row>
    <row r="3330" spans="1:16" ht="22.5" x14ac:dyDescent="0.2">
      <c r="A3330" s="518" t="s">
        <v>7955</v>
      </c>
      <c r="B3330" s="605" t="s">
        <v>7969</v>
      </c>
      <c r="C3330" s="519" t="s">
        <v>111</v>
      </c>
      <c r="D3330" s="494" t="s">
        <v>9014</v>
      </c>
      <c r="E3330" s="495">
        <v>4500</v>
      </c>
      <c r="F3330" s="638" t="s">
        <v>9015</v>
      </c>
      <c r="G3330" s="496" t="s">
        <v>9016</v>
      </c>
      <c r="H3330" s="494" t="s">
        <v>7998</v>
      </c>
      <c r="I3330" s="494" t="s">
        <v>4858</v>
      </c>
      <c r="J3330" s="494" t="s">
        <v>4858</v>
      </c>
      <c r="K3330" s="497" t="s">
        <v>9017</v>
      </c>
      <c r="L3330" s="606" t="s">
        <v>7977</v>
      </c>
      <c r="M3330" s="607">
        <v>9150</v>
      </c>
      <c r="N3330" s="498" t="s">
        <v>7994</v>
      </c>
      <c r="O3330" s="605" t="s">
        <v>7961</v>
      </c>
      <c r="P3330" s="608">
        <v>26950</v>
      </c>
    </row>
    <row r="3331" spans="1:16" ht="33.75" x14ac:dyDescent="0.2">
      <c r="A3331" s="518" t="s">
        <v>7955</v>
      </c>
      <c r="B3331" s="605" t="s">
        <v>7875</v>
      </c>
      <c r="C3331" s="519" t="s">
        <v>111</v>
      </c>
      <c r="D3331" s="494" t="s">
        <v>9018</v>
      </c>
      <c r="E3331" s="495">
        <v>5000</v>
      </c>
      <c r="F3331" s="638" t="s">
        <v>9019</v>
      </c>
      <c r="G3331" s="496" t="s">
        <v>9020</v>
      </c>
      <c r="H3331" s="494" t="s">
        <v>8414</v>
      </c>
      <c r="I3331" s="494" t="s">
        <v>4858</v>
      </c>
      <c r="J3331" s="494" t="s">
        <v>4858</v>
      </c>
      <c r="K3331" s="497" t="s">
        <v>9021</v>
      </c>
      <c r="L3331" s="606" t="s">
        <v>7982</v>
      </c>
      <c r="M3331" s="607">
        <v>2333.33</v>
      </c>
      <c r="N3331" s="498" t="s">
        <v>7994</v>
      </c>
      <c r="O3331" s="605" t="s">
        <v>7961</v>
      </c>
      <c r="P3331" s="608">
        <v>30000</v>
      </c>
    </row>
    <row r="3332" spans="1:16" x14ac:dyDescent="0.2">
      <c r="A3332" s="518" t="s">
        <v>7955</v>
      </c>
      <c r="B3332" s="605" t="s">
        <v>7875</v>
      </c>
      <c r="C3332" s="519" t="s">
        <v>111</v>
      </c>
      <c r="D3332" s="494" t="s">
        <v>9022</v>
      </c>
      <c r="E3332" s="495">
        <v>1800</v>
      </c>
      <c r="F3332" s="638" t="s">
        <v>9023</v>
      </c>
      <c r="G3332" s="496" t="s">
        <v>9024</v>
      </c>
      <c r="H3332" s="494" t="s">
        <v>3191</v>
      </c>
      <c r="I3332" s="494" t="s">
        <v>3191</v>
      </c>
      <c r="J3332" s="494" t="s">
        <v>3191</v>
      </c>
      <c r="K3332" s="497">
        <v>30</v>
      </c>
      <c r="L3332" s="606" t="s">
        <v>7959</v>
      </c>
      <c r="M3332" s="607">
        <v>21540</v>
      </c>
      <c r="N3332" s="498" t="s">
        <v>8018</v>
      </c>
      <c r="O3332" s="605" t="s">
        <v>7961</v>
      </c>
      <c r="P3332" s="608">
        <v>10800</v>
      </c>
    </row>
    <row r="3333" spans="1:16" ht="22.5" x14ac:dyDescent="0.2">
      <c r="A3333" s="518" t="s">
        <v>7955</v>
      </c>
      <c r="B3333" s="605" t="s">
        <v>7875</v>
      </c>
      <c r="C3333" s="519" t="s">
        <v>111</v>
      </c>
      <c r="D3333" s="494" t="s">
        <v>9025</v>
      </c>
      <c r="E3333" s="495">
        <v>2500</v>
      </c>
      <c r="F3333" s="638" t="s">
        <v>9026</v>
      </c>
      <c r="G3333" s="496" t="s">
        <v>9027</v>
      </c>
      <c r="H3333" s="494" t="s">
        <v>8134</v>
      </c>
      <c r="I3333" s="494" t="s">
        <v>8134</v>
      </c>
      <c r="J3333" s="494" t="s">
        <v>8134</v>
      </c>
      <c r="K3333" s="497">
        <v>12</v>
      </c>
      <c r="L3333" s="606" t="s">
        <v>7982</v>
      </c>
      <c r="M3333" s="607">
        <v>2214.41</v>
      </c>
      <c r="N3333" s="498" t="s">
        <v>5705</v>
      </c>
      <c r="O3333" s="605"/>
      <c r="P3333" s="608">
        <v>0</v>
      </c>
    </row>
    <row r="3334" spans="1:16" ht="22.5" x14ac:dyDescent="0.2">
      <c r="A3334" s="518" t="s">
        <v>7955</v>
      </c>
      <c r="B3334" s="605" t="s">
        <v>7875</v>
      </c>
      <c r="C3334" s="519" t="s">
        <v>111</v>
      </c>
      <c r="D3334" s="494" t="s">
        <v>9028</v>
      </c>
      <c r="E3334" s="495">
        <v>3000</v>
      </c>
      <c r="F3334" s="638" t="s">
        <v>9029</v>
      </c>
      <c r="G3334" s="496" t="s">
        <v>9030</v>
      </c>
      <c r="H3334" s="494" t="s">
        <v>718</v>
      </c>
      <c r="I3334" s="494" t="s">
        <v>718</v>
      </c>
      <c r="J3334" s="494" t="s">
        <v>718</v>
      </c>
      <c r="K3334" s="497">
        <v>27</v>
      </c>
      <c r="L3334" s="606" t="s">
        <v>7982</v>
      </c>
      <c r="M3334" s="607">
        <v>3000</v>
      </c>
      <c r="N3334" s="498" t="s">
        <v>5705</v>
      </c>
      <c r="O3334" s="605"/>
      <c r="P3334" s="608">
        <v>0</v>
      </c>
    </row>
    <row r="3335" spans="1:16" ht="22.5" x14ac:dyDescent="0.2">
      <c r="A3335" s="518" t="s">
        <v>7955</v>
      </c>
      <c r="B3335" s="605" t="s">
        <v>7875</v>
      </c>
      <c r="C3335" s="519" t="s">
        <v>111</v>
      </c>
      <c r="D3335" s="494" t="s">
        <v>8073</v>
      </c>
      <c r="E3335" s="495">
        <v>2000</v>
      </c>
      <c r="F3335" s="638" t="s">
        <v>9031</v>
      </c>
      <c r="G3335" s="496" t="s">
        <v>9032</v>
      </c>
      <c r="H3335" s="494" t="s">
        <v>9033</v>
      </c>
      <c r="I3335" s="494" t="s">
        <v>9033</v>
      </c>
      <c r="J3335" s="494" t="s">
        <v>9033</v>
      </c>
      <c r="K3335" s="497">
        <v>105</v>
      </c>
      <c r="L3335" s="606" t="s">
        <v>7959</v>
      </c>
      <c r="M3335" s="607">
        <v>24000</v>
      </c>
      <c r="N3335" s="498" t="s">
        <v>8054</v>
      </c>
      <c r="O3335" s="605" t="s">
        <v>7961</v>
      </c>
      <c r="P3335" s="608">
        <v>11933.33</v>
      </c>
    </row>
    <row r="3336" spans="1:16" ht="33.75" x14ac:dyDescent="0.2">
      <c r="A3336" s="518" t="s">
        <v>7955</v>
      </c>
      <c r="B3336" s="605" t="s">
        <v>7875</v>
      </c>
      <c r="C3336" s="519" t="s">
        <v>111</v>
      </c>
      <c r="D3336" s="494" t="s">
        <v>9034</v>
      </c>
      <c r="E3336" s="495">
        <v>1200</v>
      </c>
      <c r="F3336" s="638" t="s">
        <v>9035</v>
      </c>
      <c r="G3336" s="496" t="s">
        <v>9036</v>
      </c>
      <c r="H3336" s="494" t="s">
        <v>9037</v>
      </c>
      <c r="I3336" s="494" t="s">
        <v>9037</v>
      </c>
      <c r="J3336" s="494" t="s">
        <v>9037</v>
      </c>
      <c r="K3336" s="497">
        <v>85</v>
      </c>
      <c r="L3336" s="606" t="s">
        <v>7959</v>
      </c>
      <c r="M3336" s="607">
        <v>14400</v>
      </c>
      <c r="N3336" s="498" t="s">
        <v>7960</v>
      </c>
      <c r="O3336" s="605" t="s">
        <v>7961</v>
      </c>
      <c r="P3336" s="608">
        <v>7200</v>
      </c>
    </row>
    <row r="3337" spans="1:16" ht="22.5" x14ac:dyDescent="0.2">
      <c r="A3337" s="518" t="s">
        <v>7955</v>
      </c>
      <c r="B3337" s="605" t="s">
        <v>7875</v>
      </c>
      <c r="C3337" s="519" t="s">
        <v>111</v>
      </c>
      <c r="D3337" s="494" t="s">
        <v>9038</v>
      </c>
      <c r="E3337" s="495">
        <v>8500</v>
      </c>
      <c r="F3337" s="638" t="s">
        <v>9039</v>
      </c>
      <c r="G3337" s="496" t="s">
        <v>9040</v>
      </c>
      <c r="H3337" s="494" t="s">
        <v>9041</v>
      </c>
      <c r="I3337" s="494" t="s">
        <v>4858</v>
      </c>
      <c r="J3337" s="494" t="s">
        <v>4858</v>
      </c>
      <c r="K3337" s="497" t="s">
        <v>9042</v>
      </c>
      <c r="L3337" s="606"/>
      <c r="M3337" s="607">
        <v>0</v>
      </c>
      <c r="N3337" s="498" t="s">
        <v>7994</v>
      </c>
      <c r="O3337" s="605" t="s">
        <v>7961</v>
      </c>
      <c r="P3337" s="608">
        <v>52416.67</v>
      </c>
    </row>
    <row r="3338" spans="1:16" ht="22.5" x14ac:dyDescent="0.2">
      <c r="A3338" s="518" t="s">
        <v>7955</v>
      </c>
      <c r="B3338" s="605" t="s">
        <v>7875</v>
      </c>
      <c r="C3338" s="519" t="s">
        <v>111</v>
      </c>
      <c r="D3338" s="494" t="s">
        <v>8680</v>
      </c>
      <c r="E3338" s="495">
        <v>1800</v>
      </c>
      <c r="F3338" s="638" t="s">
        <v>9043</v>
      </c>
      <c r="G3338" s="496" t="s">
        <v>9044</v>
      </c>
      <c r="H3338" s="494" t="s">
        <v>989</v>
      </c>
      <c r="I3338" s="494" t="s">
        <v>989</v>
      </c>
      <c r="J3338" s="494" t="s">
        <v>989</v>
      </c>
      <c r="K3338" s="497">
        <v>14</v>
      </c>
      <c r="L3338" s="606" t="s">
        <v>7959</v>
      </c>
      <c r="M3338" s="607">
        <v>21600</v>
      </c>
      <c r="N3338" s="498" t="s">
        <v>8485</v>
      </c>
      <c r="O3338" s="605" t="s">
        <v>7961</v>
      </c>
      <c r="P3338" s="608">
        <v>10800</v>
      </c>
    </row>
    <row r="3339" spans="1:16" ht="22.5" x14ac:dyDescent="0.2">
      <c r="A3339" s="518" t="s">
        <v>7955</v>
      </c>
      <c r="B3339" s="605" t="s">
        <v>7875</v>
      </c>
      <c r="C3339" s="519" t="s">
        <v>111</v>
      </c>
      <c r="D3339" s="494" t="s">
        <v>9045</v>
      </c>
      <c r="E3339" s="495">
        <v>5000</v>
      </c>
      <c r="F3339" s="638" t="s">
        <v>9046</v>
      </c>
      <c r="G3339" s="496" t="s">
        <v>9047</v>
      </c>
      <c r="H3339" s="494" t="s">
        <v>7998</v>
      </c>
      <c r="I3339" s="494" t="s">
        <v>4858</v>
      </c>
      <c r="J3339" s="494" t="s">
        <v>4858</v>
      </c>
      <c r="K3339" s="497" t="s">
        <v>9048</v>
      </c>
      <c r="L3339" s="606"/>
      <c r="M3339" s="607">
        <v>0</v>
      </c>
      <c r="N3339" s="498" t="s">
        <v>7994</v>
      </c>
      <c r="O3339" s="605" t="s">
        <v>7961</v>
      </c>
      <c r="P3339" s="608">
        <v>31666.67</v>
      </c>
    </row>
    <row r="3340" spans="1:16" ht="22.5" x14ac:dyDescent="0.2">
      <c r="A3340" s="518" t="s">
        <v>7955</v>
      </c>
      <c r="B3340" s="605" t="s">
        <v>7875</v>
      </c>
      <c r="C3340" s="519" t="s">
        <v>111</v>
      </c>
      <c r="D3340" s="494" t="s">
        <v>8501</v>
      </c>
      <c r="E3340" s="495">
        <v>2500</v>
      </c>
      <c r="F3340" s="638" t="s">
        <v>9049</v>
      </c>
      <c r="G3340" s="496" t="s">
        <v>9050</v>
      </c>
      <c r="H3340" s="494" t="s">
        <v>9051</v>
      </c>
      <c r="I3340" s="494" t="s">
        <v>6431</v>
      </c>
      <c r="J3340" s="494" t="s">
        <v>6431</v>
      </c>
      <c r="K3340" s="497" t="s">
        <v>9052</v>
      </c>
      <c r="L3340" s="606" t="s">
        <v>7977</v>
      </c>
      <c r="M3340" s="607">
        <v>5750</v>
      </c>
      <c r="N3340" s="498" t="s">
        <v>7994</v>
      </c>
      <c r="O3340" s="605" t="s">
        <v>7961</v>
      </c>
      <c r="P3340" s="608">
        <v>15000</v>
      </c>
    </row>
    <row r="3341" spans="1:16" ht="33.75" x14ac:dyDescent="0.2">
      <c r="A3341" s="518" t="s">
        <v>7955</v>
      </c>
      <c r="B3341" s="605" t="s">
        <v>7875</v>
      </c>
      <c r="C3341" s="519" t="s">
        <v>111</v>
      </c>
      <c r="D3341" s="494" t="s">
        <v>8448</v>
      </c>
      <c r="E3341" s="495">
        <v>1800</v>
      </c>
      <c r="F3341" s="638" t="s">
        <v>9053</v>
      </c>
      <c r="G3341" s="496" t="s">
        <v>9054</v>
      </c>
      <c r="H3341" s="494" t="s">
        <v>6404</v>
      </c>
      <c r="I3341" s="494" t="s">
        <v>6404</v>
      </c>
      <c r="J3341" s="494" t="s">
        <v>6404</v>
      </c>
      <c r="K3341" s="497">
        <v>18</v>
      </c>
      <c r="L3341" s="606" t="s">
        <v>7959</v>
      </c>
      <c r="M3341" s="607">
        <v>21540</v>
      </c>
      <c r="N3341" s="498" t="s">
        <v>5705</v>
      </c>
      <c r="O3341" s="605">
        <v>0</v>
      </c>
      <c r="P3341" s="608">
        <v>0</v>
      </c>
    </row>
    <row r="3342" spans="1:16" ht="22.5" x14ac:dyDescent="0.2">
      <c r="A3342" s="518" t="s">
        <v>7955</v>
      </c>
      <c r="B3342" s="605" t="s">
        <v>7875</v>
      </c>
      <c r="C3342" s="519" t="s">
        <v>111</v>
      </c>
      <c r="D3342" s="494" t="s">
        <v>9055</v>
      </c>
      <c r="E3342" s="495">
        <v>2500</v>
      </c>
      <c r="F3342" s="638" t="s">
        <v>9056</v>
      </c>
      <c r="G3342" s="496" t="s">
        <v>9057</v>
      </c>
      <c r="H3342" s="494" t="s">
        <v>757</v>
      </c>
      <c r="I3342" s="494" t="s">
        <v>757</v>
      </c>
      <c r="J3342" s="494" t="s">
        <v>757</v>
      </c>
      <c r="K3342" s="497">
        <v>19</v>
      </c>
      <c r="L3342" s="606" t="s">
        <v>7959</v>
      </c>
      <c r="M3342" s="607">
        <v>30000</v>
      </c>
      <c r="N3342" s="498" t="s">
        <v>8739</v>
      </c>
      <c r="O3342" s="605" t="s">
        <v>7961</v>
      </c>
      <c r="P3342" s="608">
        <v>15000</v>
      </c>
    </row>
    <row r="3343" spans="1:16" ht="22.5" x14ac:dyDescent="0.2">
      <c r="A3343" s="518" t="s">
        <v>7955</v>
      </c>
      <c r="B3343" s="605" t="s">
        <v>7875</v>
      </c>
      <c r="C3343" s="519" t="s">
        <v>111</v>
      </c>
      <c r="D3343" s="494" t="s">
        <v>9058</v>
      </c>
      <c r="E3343" s="495">
        <v>8500</v>
      </c>
      <c r="F3343" s="638" t="s">
        <v>9059</v>
      </c>
      <c r="G3343" s="496" t="s">
        <v>9060</v>
      </c>
      <c r="H3343" s="494" t="s">
        <v>8896</v>
      </c>
      <c r="I3343" s="494" t="s">
        <v>4858</v>
      </c>
      <c r="J3343" s="494" t="s">
        <v>4858</v>
      </c>
      <c r="K3343" s="497">
        <v>3</v>
      </c>
      <c r="L3343" s="606" t="s">
        <v>7961</v>
      </c>
      <c r="M3343" s="607">
        <v>46750</v>
      </c>
      <c r="N3343" s="498" t="s">
        <v>7984</v>
      </c>
      <c r="O3343" s="605" t="s">
        <v>7961</v>
      </c>
      <c r="P3343" s="608">
        <v>51000</v>
      </c>
    </row>
    <row r="3344" spans="1:16" ht="22.5" x14ac:dyDescent="0.2">
      <c r="A3344" s="518" t="s">
        <v>7955</v>
      </c>
      <c r="B3344" s="605" t="s">
        <v>7875</v>
      </c>
      <c r="C3344" s="519" t="s">
        <v>111</v>
      </c>
      <c r="D3344" s="494" t="s">
        <v>8791</v>
      </c>
      <c r="E3344" s="495">
        <v>1500</v>
      </c>
      <c r="F3344" s="638" t="s">
        <v>9061</v>
      </c>
      <c r="G3344" s="496" t="s">
        <v>9062</v>
      </c>
      <c r="H3344" s="494" t="s">
        <v>9063</v>
      </c>
      <c r="I3344" s="494" t="s">
        <v>9063</v>
      </c>
      <c r="J3344" s="494" t="s">
        <v>9063</v>
      </c>
      <c r="K3344" s="497">
        <v>30</v>
      </c>
      <c r="L3344" s="606" t="s">
        <v>7959</v>
      </c>
      <c r="M3344" s="607">
        <v>17949.900000000001</v>
      </c>
      <c r="N3344" s="498" t="s">
        <v>8018</v>
      </c>
      <c r="O3344" s="605" t="s">
        <v>7961</v>
      </c>
      <c r="P3344" s="608">
        <v>9000</v>
      </c>
    </row>
    <row r="3345" spans="1:16" ht="33.75" x14ac:dyDescent="0.2">
      <c r="A3345" s="518" t="s">
        <v>7955</v>
      </c>
      <c r="B3345" s="605" t="s">
        <v>7875</v>
      </c>
      <c r="C3345" s="519" t="s">
        <v>111</v>
      </c>
      <c r="D3345" s="494" t="s">
        <v>9064</v>
      </c>
      <c r="E3345" s="495">
        <v>1800</v>
      </c>
      <c r="F3345" s="638" t="s">
        <v>9065</v>
      </c>
      <c r="G3345" s="496" t="s">
        <v>9066</v>
      </c>
      <c r="H3345" s="494" t="s">
        <v>9067</v>
      </c>
      <c r="I3345" s="494" t="s">
        <v>4858</v>
      </c>
      <c r="J3345" s="494" t="s">
        <v>4858</v>
      </c>
      <c r="K3345" s="497">
        <v>12</v>
      </c>
      <c r="L3345" s="606" t="s">
        <v>7984</v>
      </c>
      <c r="M3345" s="607">
        <v>12600</v>
      </c>
      <c r="N3345" s="498" t="s">
        <v>5705</v>
      </c>
      <c r="O3345" s="605"/>
      <c r="P3345" s="608">
        <v>0</v>
      </c>
    </row>
    <row r="3346" spans="1:16" ht="22.5" x14ac:dyDescent="0.2">
      <c r="A3346" s="518" t="s">
        <v>7955</v>
      </c>
      <c r="B3346" s="605" t="s">
        <v>7875</v>
      </c>
      <c r="C3346" s="519" t="s">
        <v>111</v>
      </c>
      <c r="D3346" s="494" t="s">
        <v>9068</v>
      </c>
      <c r="E3346" s="495">
        <v>5000</v>
      </c>
      <c r="F3346" s="638" t="s">
        <v>9065</v>
      </c>
      <c r="G3346" s="496" t="s">
        <v>9066</v>
      </c>
      <c r="H3346" s="494" t="s">
        <v>9067</v>
      </c>
      <c r="I3346" s="494" t="s">
        <v>4858</v>
      </c>
      <c r="J3346" s="494" t="s">
        <v>4858</v>
      </c>
      <c r="K3346" s="497">
        <v>2</v>
      </c>
      <c r="L3346" s="606" t="s">
        <v>7972</v>
      </c>
      <c r="M3346" s="607">
        <v>21633.33</v>
      </c>
      <c r="N3346" s="498" t="s">
        <v>8044</v>
      </c>
      <c r="O3346" s="605" t="s">
        <v>7961</v>
      </c>
      <c r="P3346" s="608">
        <v>30000</v>
      </c>
    </row>
    <row r="3347" spans="1:16" ht="22.5" x14ac:dyDescent="0.2">
      <c r="A3347" s="518" t="s">
        <v>7955</v>
      </c>
      <c r="B3347" s="605" t="s">
        <v>7875</v>
      </c>
      <c r="C3347" s="519" t="s">
        <v>111</v>
      </c>
      <c r="D3347" s="494" t="s">
        <v>7990</v>
      </c>
      <c r="E3347" s="495">
        <v>2000</v>
      </c>
      <c r="F3347" s="638" t="s">
        <v>9069</v>
      </c>
      <c r="G3347" s="496" t="s">
        <v>9070</v>
      </c>
      <c r="H3347" s="494" t="s">
        <v>9071</v>
      </c>
      <c r="I3347" s="494" t="s">
        <v>9071</v>
      </c>
      <c r="J3347" s="494" t="s">
        <v>9071</v>
      </c>
      <c r="K3347" s="497">
        <v>22</v>
      </c>
      <c r="L3347" s="606" t="s">
        <v>7977</v>
      </c>
      <c r="M3347" s="607">
        <v>5899.99</v>
      </c>
      <c r="N3347" s="498" t="s">
        <v>5705</v>
      </c>
      <c r="O3347" s="605"/>
      <c r="P3347" s="608">
        <v>0</v>
      </c>
    </row>
    <row r="3348" spans="1:16" ht="22.5" x14ac:dyDescent="0.2">
      <c r="A3348" s="518" t="s">
        <v>7955</v>
      </c>
      <c r="B3348" s="605" t="s">
        <v>7875</v>
      </c>
      <c r="C3348" s="519" t="s">
        <v>111</v>
      </c>
      <c r="D3348" s="494" t="s">
        <v>8041</v>
      </c>
      <c r="E3348" s="495">
        <v>2000</v>
      </c>
      <c r="F3348" s="638" t="s">
        <v>9072</v>
      </c>
      <c r="G3348" s="496" t="s">
        <v>9073</v>
      </c>
      <c r="H3348" s="494" t="s">
        <v>871</v>
      </c>
      <c r="I3348" s="494" t="s">
        <v>871</v>
      </c>
      <c r="J3348" s="494" t="s">
        <v>871</v>
      </c>
      <c r="K3348" s="497">
        <v>20</v>
      </c>
      <c r="L3348" s="606" t="s">
        <v>7972</v>
      </c>
      <c r="M3348" s="607">
        <v>7869.99</v>
      </c>
      <c r="N3348" s="498" t="s">
        <v>5705</v>
      </c>
      <c r="O3348" s="605"/>
      <c r="P3348" s="608">
        <v>0</v>
      </c>
    </row>
    <row r="3349" spans="1:16" ht="33.75" x14ac:dyDescent="0.2">
      <c r="A3349" s="518" t="s">
        <v>7955</v>
      </c>
      <c r="B3349" s="605" t="s">
        <v>7875</v>
      </c>
      <c r="C3349" s="519" t="s">
        <v>111</v>
      </c>
      <c r="D3349" s="494" t="s">
        <v>8806</v>
      </c>
      <c r="E3349" s="495">
        <v>1800</v>
      </c>
      <c r="F3349" s="638" t="s">
        <v>9074</v>
      </c>
      <c r="G3349" s="496" t="s">
        <v>9075</v>
      </c>
      <c r="H3349" s="494" t="s">
        <v>3148</v>
      </c>
      <c r="I3349" s="494" t="s">
        <v>3148</v>
      </c>
      <c r="J3349" s="494" t="s">
        <v>3148</v>
      </c>
      <c r="K3349" s="497">
        <v>39</v>
      </c>
      <c r="L3349" s="606" t="s">
        <v>7959</v>
      </c>
      <c r="M3349" s="607">
        <v>21600</v>
      </c>
      <c r="N3349" s="498" t="s">
        <v>9076</v>
      </c>
      <c r="O3349" s="605" t="s">
        <v>7961</v>
      </c>
      <c r="P3349" s="608">
        <v>10800</v>
      </c>
    </row>
    <row r="3350" spans="1:16" ht="33.75" x14ac:dyDescent="0.2">
      <c r="A3350" s="518" t="s">
        <v>7955</v>
      </c>
      <c r="B3350" s="605" t="s">
        <v>7875</v>
      </c>
      <c r="C3350" s="519" t="s">
        <v>111</v>
      </c>
      <c r="D3350" s="494" t="s">
        <v>9077</v>
      </c>
      <c r="E3350" s="495">
        <v>2500</v>
      </c>
      <c r="F3350" s="638" t="s">
        <v>9078</v>
      </c>
      <c r="G3350" s="496" t="s">
        <v>9079</v>
      </c>
      <c r="H3350" s="494" t="s">
        <v>8099</v>
      </c>
      <c r="I3350" s="494" t="s">
        <v>8099</v>
      </c>
      <c r="J3350" s="494" t="s">
        <v>8099</v>
      </c>
      <c r="K3350" s="497">
        <v>8</v>
      </c>
      <c r="L3350" s="606" t="s">
        <v>7959</v>
      </c>
      <c r="M3350" s="607">
        <v>29869.96</v>
      </c>
      <c r="N3350" s="498" t="s">
        <v>8142</v>
      </c>
      <c r="O3350" s="605" t="s">
        <v>7961</v>
      </c>
      <c r="P3350" s="608">
        <v>14980</v>
      </c>
    </row>
    <row r="3351" spans="1:16" ht="22.5" x14ac:dyDescent="0.2">
      <c r="A3351" s="518" t="s">
        <v>7955</v>
      </c>
      <c r="B3351" s="605" t="s">
        <v>7875</v>
      </c>
      <c r="C3351" s="519" t="s">
        <v>111</v>
      </c>
      <c r="D3351" s="494" t="s">
        <v>8070</v>
      </c>
      <c r="E3351" s="495">
        <v>15000</v>
      </c>
      <c r="F3351" s="638" t="s">
        <v>6388</v>
      </c>
      <c r="G3351" s="496" t="s">
        <v>6389</v>
      </c>
      <c r="H3351" s="494" t="s">
        <v>8631</v>
      </c>
      <c r="I3351" s="494" t="s">
        <v>8631</v>
      </c>
      <c r="J3351" s="494" t="s">
        <v>8631</v>
      </c>
      <c r="K3351" s="497" t="s">
        <v>5705</v>
      </c>
      <c r="L3351" s="606"/>
      <c r="M3351" s="607">
        <v>0</v>
      </c>
      <c r="N3351" s="498" t="s">
        <v>7981</v>
      </c>
      <c r="O3351" s="605" t="s">
        <v>7982</v>
      </c>
      <c r="P3351" s="608">
        <v>2700</v>
      </c>
    </row>
    <row r="3352" spans="1:16" ht="22.5" x14ac:dyDescent="0.2">
      <c r="A3352" s="518" t="s">
        <v>7955</v>
      </c>
      <c r="B3352" s="605" t="s">
        <v>7875</v>
      </c>
      <c r="C3352" s="519" t="s">
        <v>111</v>
      </c>
      <c r="D3352" s="494" t="s">
        <v>9080</v>
      </c>
      <c r="E3352" s="495">
        <v>6000</v>
      </c>
      <c r="F3352" s="638" t="s">
        <v>9081</v>
      </c>
      <c r="G3352" s="496" t="s">
        <v>9082</v>
      </c>
      <c r="H3352" s="494" t="s">
        <v>7998</v>
      </c>
      <c r="I3352" s="494" t="s">
        <v>4858</v>
      </c>
      <c r="J3352" s="494" t="s">
        <v>4858</v>
      </c>
      <c r="K3352" s="497">
        <v>3</v>
      </c>
      <c r="L3352" s="606" t="s">
        <v>7961</v>
      </c>
      <c r="M3352" s="607">
        <v>32800</v>
      </c>
      <c r="N3352" s="498" t="s">
        <v>7984</v>
      </c>
      <c r="O3352" s="605" t="s">
        <v>7961</v>
      </c>
      <c r="P3352" s="608">
        <v>36000</v>
      </c>
    </row>
    <row r="3353" spans="1:16" ht="22.5" x14ac:dyDescent="0.2">
      <c r="A3353" s="518" t="s">
        <v>7955</v>
      </c>
      <c r="B3353" s="605" t="s">
        <v>7875</v>
      </c>
      <c r="C3353" s="519" t="s">
        <v>111</v>
      </c>
      <c r="D3353" s="494" t="s">
        <v>9083</v>
      </c>
      <c r="E3353" s="495">
        <v>3000</v>
      </c>
      <c r="F3353" s="638" t="s">
        <v>9084</v>
      </c>
      <c r="G3353" s="496" t="s">
        <v>9085</v>
      </c>
      <c r="H3353" s="494" t="s">
        <v>6192</v>
      </c>
      <c r="I3353" s="494" t="s">
        <v>3191</v>
      </c>
      <c r="J3353" s="494" t="s">
        <v>3191</v>
      </c>
      <c r="K3353" s="497" t="s">
        <v>9086</v>
      </c>
      <c r="L3353" s="606"/>
      <c r="M3353" s="607">
        <v>0</v>
      </c>
      <c r="N3353" s="498" t="s">
        <v>7994</v>
      </c>
      <c r="O3353" s="605" t="s">
        <v>7961</v>
      </c>
      <c r="P3353" s="608">
        <v>18700</v>
      </c>
    </row>
    <row r="3354" spans="1:16" ht="45" x14ac:dyDescent="0.2">
      <c r="A3354" s="518" t="s">
        <v>7955</v>
      </c>
      <c r="B3354" s="605" t="s">
        <v>7875</v>
      </c>
      <c r="C3354" s="519" t="s">
        <v>111</v>
      </c>
      <c r="D3354" s="494" t="s">
        <v>8277</v>
      </c>
      <c r="E3354" s="495">
        <v>1044</v>
      </c>
      <c r="F3354" s="638" t="s">
        <v>9087</v>
      </c>
      <c r="G3354" s="496" t="s">
        <v>9088</v>
      </c>
      <c r="H3354" s="494" t="s">
        <v>718</v>
      </c>
      <c r="I3354" s="494" t="s">
        <v>718</v>
      </c>
      <c r="J3354" s="494" t="s">
        <v>718</v>
      </c>
      <c r="K3354" s="497" t="s">
        <v>5705</v>
      </c>
      <c r="L3354" s="606"/>
      <c r="M3354" s="607">
        <v>0</v>
      </c>
      <c r="N3354" s="498" t="s">
        <v>8245</v>
      </c>
      <c r="O3354" s="605" t="s">
        <v>7961</v>
      </c>
      <c r="P3354" s="608">
        <v>5602.8</v>
      </c>
    </row>
    <row r="3355" spans="1:16" ht="22.5" x14ac:dyDescent="0.2">
      <c r="A3355" s="518" t="s">
        <v>7955</v>
      </c>
      <c r="B3355" s="605" t="s">
        <v>7875</v>
      </c>
      <c r="C3355" s="519" t="s">
        <v>111</v>
      </c>
      <c r="D3355" s="494" t="s">
        <v>8590</v>
      </c>
      <c r="E3355" s="495">
        <v>1800</v>
      </c>
      <c r="F3355" s="638" t="s">
        <v>9089</v>
      </c>
      <c r="G3355" s="496" t="s">
        <v>9090</v>
      </c>
      <c r="H3355" s="494" t="s">
        <v>9091</v>
      </c>
      <c r="I3355" s="494" t="s">
        <v>9091</v>
      </c>
      <c r="J3355" s="494" t="s">
        <v>9091</v>
      </c>
      <c r="K3355" s="497">
        <v>28</v>
      </c>
      <c r="L3355" s="606" t="s">
        <v>7959</v>
      </c>
      <c r="M3355" s="607">
        <v>21597.859999999997</v>
      </c>
      <c r="N3355" s="498" t="s">
        <v>9092</v>
      </c>
      <c r="O3355" s="605" t="s">
        <v>7961</v>
      </c>
      <c r="P3355" s="608">
        <v>10736.119999999999</v>
      </c>
    </row>
    <row r="3356" spans="1:16" ht="33.75" x14ac:dyDescent="0.2">
      <c r="A3356" s="518" t="s">
        <v>7955</v>
      </c>
      <c r="B3356" s="605" t="s">
        <v>7875</v>
      </c>
      <c r="C3356" s="519" t="s">
        <v>111</v>
      </c>
      <c r="D3356" s="494" t="s">
        <v>8857</v>
      </c>
      <c r="E3356" s="495">
        <v>3000</v>
      </c>
      <c r="F3356" s="638" t="s">
        <v>9093</v>
      </c>
      <c r="G3356" s="496" t="s">
        <v>9094</v>
      </c>
      <c r="H3356" s="494" t="s">
        <v>9095</v>
      </c>
      <c r="I3356" s="494" t="s">
        <v>4858</v>
      </c>
      <c r="J3356" s="494" t="s">
        <v>4858</v>
      </c>
      <c r="K3356" s="497" t="s">
        <v>9096</v>
      </c>
      <c r="L3356" s="606" t="s">
        <v>7965</v>
      </c>
      <c r="M3356" s="607">
        <v>4300</v>
      </c>
      <c r="N3356" s="498" t="s">
        <v>7994</v>
      </c>
      <c r="O3356" s="605" t="s">
        <v>7961</v>
      </c>
      <c r="P3356" s="608">
        <v>18000</v>
      </c>
    </row>
    <row r="3357" spans="1:16" ht="22.5" x14ac:dyDescent="0.2">
      <c r="A3357" s="518" t="s">
        <v>7955</v>
      </c>
      <c r="B3357" s="605" t="s">
        <v>7875</v>
      </c>
      <c r="C3357" s="519" t="s">
        <v>111</v>
      </c>
      <c r="D3357" s="494" t="s">
        <v>8128</v>
      </c>
      <c r="E3357" s="495">
        <v>3000</v>
      </c>
      <c r="F3357" s="638" t="s">
        <v>9097</v>
      </c>
      <c r="G3357" s="496" t="s">
        <v>9098</v>
      </c>
      <c r="H3357" s="494" t="s">
        <v>6192</v>
      </c>
      <c r="I3357" s="494" t="s">
        <v>3191</v>
      </c>
      <c r="J3357" s="494" t="s">
        <v>3191</v>
      </c>
      <c r="K3357" s="497">
        <v>2</v>
      </c>
      <c r="L3357" s="606" t="s">
        <v>7994</v>
      </c>
      <c r="M3357" s="607">
        <v>12300</v>
      </c>
      <c r="N3357" s="498" t="s">
        <v>8044</v>
      </c>
      <c r="O3357" s="605" t="s">
        <v>7961</v>
      </c>
      <c r="P3357" s="608">
        <v>18000</v>
      </c>
    </row>
    <row r="3358" spans="1:16" ht="22.5" x14ac:dyDescent="0.2">
      <c r="A3358" s="518" t="s">
        <v>7955</v>
      </c>
      <c r="B3358" s="605" t="s">
        <v>7875</v>
      </c>
      <c r="C3358" s="519" t="s">
        <v>111</v>
      </c>
      <c r="D3358" s="494" t="s">
        <v>9099</v>
      </c>
      <c r="E3358" s="495">
        <v>2000</v>
      </c>
      <c r="F3358" s="638" t="s">
        <v>9100</v>
      </c>
      <c r="G3358" s="496" t="s">
        <v>9101</v>
      </c>
      <c r="H3358" s="494" t="s">
        <v>726</v>
      </c>
      <c r="I3358" s="494" t="s">
        <v>726</v>
      </c>
      <c r="J3358" s="494" t="s">
        <v>726</v>
      </c>
      <c r="K3358" s="497" t="s">
        <v>9102</v>
      </c>
      <c r="L3358" s="606" t="s">
        <v>7965</v>
      </c>
      <c r="M3358" s="607">
        <v>3800</v>
      </c>
      <c r="N3358" s="498" t="s">
        <v>7965</v>
      </c>
      <c r="O3358" s="605" t="s">
        <v>7961</v>
      </c>
      <c r="P3358" s="608">
        <v>11988.880000000001</v>
      </c>
    </row>
    <row r="3359" spans="1:16" ht="22.5" x14ac:dyDescent="0.2">
      <c r="A3359" s="518" t="s">
        <v>7955</v>
      </c>
      <c r="B3359" s="605" t="s">
        <v>7875</v>
      </c>
      <c r="C3359" s="519" t="s">
        <v>111</v>
      </c>
      <c r="D3359" s="494" t="s">
        <v>8070</v>
      </c>
      <c r="E3359" s="495">
        <v>15000</v>
      </c>
      <c r="F3359" s="638" t="s">
        <v>9103</v>
      </c>
      <c r="G3359" s="496" t="s">
        <v>9104</v>
      </c>
      <c r="H3359" s="494" t="s">
        <v>8079</v>
      </c>
      <c r="I3359" s="494" t="s">
        <v>4858</v>
      </c>
      <c r="J3359" s="494" t="s">
        <v>4858</v>
      </c>
      <c r="K3359" s="497" t="s">
        <v>7981</v>
      </c>
      <c r="L3359" s="606" t="s">
        <v>7972</v>
      </c>
      <c r="M3359" s="607">
        <v>45500</v>
      </c>
      <c r="N3359" s="498" t="s">
        <v>7981</v>
      </c>
      <c r="O3359" s="605" t="s">
        <v>7961</v>
      </c>
      <c r="P3359" s="608">
        <v>88500</v>
      </c>
    </row>
    <row r="3360" spans="1:16" ht="22.5" x14ac:dyDescent="0.2">
      <c r="A3360" s="518" t="s">
        <v>7955</v>
      </c>
      <c r="B3360" s="605" t="s">
        <v>7875</v>
      </c>
      <c r="C3360" s="519" t="s">
        <v>111</v>
      </c>
      <c r="D3360" s="494" t="s">
        <v>7990</v>
      </c>
      <c r="E3360" s="495">
        <v>3000</v>
      </c>
      <c r="F3360" s="638" t="s">
        <v>9105</v>
      </c>
      <c r="G3360" s="496" t="s">
        <v>9106</v>
      </c>
      <c r="H3360" s="494" t="s">
        <v>6192</v>
      </c>
      <c r="I3360" s="494" t="s">
        <v>3191</v>
      </c>
      <c r="J3360" s="494" t="s">
        <v>3191</v>
      </c>
      <c r="K3360" s="497" t="s">
        <v>9107</v>
      </c>
      <c r="L3360" s="606"/>
      <c r="M3360" s="607">
        <v>0</v>
      </c>
      <c r="N3360" s="498" t="s">
        <v>7994</v>
      </c>
      <c r="O3360" s="605" t="s">
        <v>7961</v>
      </c>
      <c r="P3360" s="608">
        <v>18100</v>
      </c>
    </row>
    <row r="3361" spans="1:16" x14ac:dyDescent="0.2">
      <c r="A3361" s="518" t="s">
        <v>7955</v>
      </c>
      <c r="B3361" s="605" t="s">
        <v>7875</v>
      </c>
      <c r="C3361" s="519" t="s">
        <v>111</v>
      </c>
      <c r="D3361" s="494" t="s">
        <v>7990</v>
      </c>
      <c r="E3361" s="495">
        <v>3000</v>
      </c>
      <c r="F3361" s="638" t="s">
        <v>9108</v>
      </c>
      <c r="G3361" s="496" t="s">
        <v>9109</v>
      </c>
      <c r="H3361" s="494" t="s">
        <v>2155</v>
      </c>
      <c r="I3361" s="494" t="s">
        <v>2155</v>
      </c>
      <c r="J3361" s="494" t="s">
        <v>2155</v>
      </c>
      <c r="K3361" s="497">
        <v>19</v>
      </c>
      <c r="L3361" s="606" t="s">
        <v>7959</v>
      </c>
      <c r="M3361" s="607">
        <v>35800</v>
      </c>
      <c r="N3361" s="498" t="s">
        <v>8433</v>
      </c>
      <c r="O3361" s="605" t="s">
        <v>7961</v>
      </c>
      <c r="P3361" s="608">
        <v>18000</v>
      </c>
    </row>
    <row r="3362" spans="1:16" ht="22.5" x14ac:dyDescent="0.2">
      <c r="A3362" s="518" t="s">
        <v>7955</v>
      </c>
      <c r="B3362" s="605" t="s">
        <v>7969</v>
      </c>
      <c r="C3362" s="519" t="s">
        <v>111</v>
      </c>
      <c r="D3362" s="494" t="s">
        <v>7985</v>
      </c>
      <c r="E3362" s="495">
        <v>4000</v>
      </c>
      <c r="F3362" s="638" t="s">
        <v>9110</v>
      </c>
      <c r="G3362" s="496" t="s">
        <v>9111</v>
      </c>
      <c r="H3362" s="494" t="s">
        <v>9112</v>
      </c>
      <c r="I3362" s="494" t="s">
        <v>4858</v>
      </c>
      <c r="J3362" s="494" t="s">
        <v>4858</v>
      </c>
      <c r="K3362" s="497" t="s">
        <v>9113</v>
      </c>
      <c r="L3362" s="606" t="s">
        <v>7977</v>
      </c>
      <c r="M3362" s="607">
        <v>10228.619999999999</v>
      </c>
      <c r="N3362" s="498" t="s">
        <v>7972</v>
      </c>
      <c r="O3362" s="605" t="s">
        <v>7961</v>
      </c>
      <c r="P3362" s="608">
        <v>23964.720000000001</v>
      </c>
    </row>
    <row r="3363" spans="1:16" ht="33.75" x14ac:dyDescent="0.2">
      <c r="A3363" s="518" t="s">
        <v>7955</v>
      </c>
      <c r="B3363" s="605" t="s">
        <v>7875</v>
      </c>
      <c r="C3363" s="519" t="s">
        <v>111</v>
      </c>
      <c r="D3363" s="494" t="s">
        <v>9114</v>
      </c>
      <c r="E3363" s="495">
        <v>1900</v>
      </c>
      <c r="F3363" s="638" t="s">
        <v>9115</v>
      </c>
      <c r="G3363" s="496" t="s">
        <v>9116</v>
      </c>
      <c r="H3363" s="494" t="s">
        <v>3148</v>
      </c>
      <c r="I3363" s="494" t="s">
        <v>3148</v>
      </c>
      <c r="J3363" s="494" t="s">
        <v>3148</v>
      </c>
      <c r="K3363" s="497">
        <v>85</v>
      </c>
      <c r="L3363" s="606" t="s">
        <v>7959</v>
      </c>
      <c r="M3363" s="607">
        <v>22800</v>
      </c>
      <c r="N3363" s="498" t="s">
        <v>7960</v>
      </c>
      <c r="O3363" s="605" t="s">
        <v>7961</v>
      </c>
      <c r="P3363" s="608">
        <v>11400</v>
      </c>
    </row>
    <row r="3364" spans="1:16" ht="22.5" x14ac:dyDescent="0.2">
      <c r="A3364" s="518" t="s">
        <v>7955</v>
      </c>
      <c r="B3364" s="605" t="s">
        <v>7875</v>
      </c>
      <c r="C3364" s="519" t="s">
        <v>111</v>
      </c>
      <c r="D3364" s="494" t="s">
        <v>7985</v>
      </c>
      <c r="E3364" s="495">
        <v>3300</v>
      </c>
      <c r="F3364" s="638" t="s">
        <v>9117</v>
      </c>
      <c r="G3364" s="496" t="s">
        <v>9118</v>
      </c>
      <c r="H3364" s="494" t="s">
        <v>8134</v>
      </c>
      <c r="I3364" s="494" t="s">
        <v>8134</v>
      </c>
      <c r="J3364" s="494" t="s">
        <v>8134</v>
      </c>
      <c r="K3364" s="497">
        <v>6</v>
      </c>
      <c r="L3364" s="606" t="s">
        <v>7961</v>
      </c>
      <c r="M3364" s="607">
        <v>17614.91</v>
      </c>
      <c r="N3364" s="498" t="s">
        <v>5705</v>
      </c>
      <c r="O3364" s="605"/>
      <c r="P3364" s="608">
        <v>0</v>
      </c>
    </row>
    <row r="3365" spans="1:16" ht="22.5" x14ac:dyDescent="0.2">
      <c r="A3365" s="518" t="s">
        <v>7955</v>
      </c>
      <c r="B3365" s="605" t="s">
        <v>7729</v>
      </c>
      <c r="C3365" s="519" t="s">
        <v>111</v>
      </c>
      <c r="D3365" s="494" t="s">
        <v>8135</v>
      </c>
      <c r="E3365" s="495">
        <v>5500</v>
      </c>
      <c r="F3365" s="638" t="s">
        <v>9117</v>
      </c>
      <c r="G3365" s="496" t="s">
        <v>9118</v>
      </c>
      <c r="H3365" s="494" t="s">
        <v>8134</v>
      </c>
      <c r="I3365" s="494" t="s">
        <v>8134</v>
      </c>
      <c r="J3365" s="494" t="s">
        <v>8134</v>
      </c>
      <c r="K3365" s="497">
        <v>6</v>
      </c>
      <c r="L3365" s="606" t="s">
        <v>8044</v>
      </c>
      <c r="M3365" s="607">
        <v>36189.229999999996</v>
      </c>
      <c r="N3365" s="498" t="s">
        <v>5705</v>
      </c>
      <c r="O3365" s="605">
        <v>0</v>
      </c>
      <c r="P3365" s="608">
        <v>0</v>
      </c>
    </row>
    <row r="3366" spans="1:16" ht="22.5" x14ac:dyDescent="0.2">
      <c r="A3366" s="518" t="s">
        <v>7955</v>
      </c>
      <c r="B3366" s="605" t="s">
        <v>7875</v>
      </c>
      <c r="C3366" s="519" t="s">
        <v>111</v>
      </c>
      <c r="D3366" s="494" t="s">
        <v>8593</v>
      </c>
      <c r="E3366" s="495">
        <v>3000</v>
      </c>
      <c r="F3366" s="638" t="s">
        <v>9119</v>
      </c>
      <c r="G3366" s="496" t="s">
        <v>9120</v>
      </c>
      <c r="H3366" s="494" t="s">
        <v>8079</v>
      </c>
      <c r="I3366" s="494" t="s">
        <v>4858</v>
      </c>
      <c r="J3366" s="494" t="s">
        <v>4858</v>
      </c>
      <c r="K3366" s="497" t="s">
        <v>9121</v>
      </c>
      <c r="L3366" s="606" t="s">
        <v>7965</v>
      </c>
      <c r="M3366" s="607">
        <v>4200</v>
      </c>
      <c r="N3366" s="498" t="s">
        <v>7994</v>
      </c>
      <c r="O3366" s="605" t="s">
        <v>7961</v>
      </c>
      <c r="P3366" s="608">
        <v>17900</v>
      </c>
    </row>
    <row r="3367" spans="1:16" ht="33.75" x14ac:dyDescent="0.2">
      <c r="A3367" s="518" t="s">
        <v>7955</v>
      </c>
      <c r="B3367" s="605" t="s">
        <v>7875</v>
      </c>
      <c r="C3367" s="519" t="s">
        <v>111</v>
      </c>
      <c r="D3367" s="494" t="s">
        <v>8166</v>
      </c>
      <c r="E3367" s="495">
        <v>3000</v>
      </c>
      <c r="F3367" s="638" t="s">
        <v>9122</v>
      </c>
      <c r="G3367" s="496" t="s">
        <v>9123</v>
      </c>
      <c r="H3367" s="494" t="s">
        <v>9124</v>
      </c>
      <c r="I3367" s="494" t="s">
        <v>4858</v>
      </c>
      <c r="J3367" s="494" t="s">
        <v>4858</v>
      </c>
      <c r="K3367" s="497">
        <v>2</v>
      </c>
      <c r="L3367" s="606" t="s">
        <v>7994</v>
      </c>
      <c r="M3367" s="607">
        <v>12300</v>
      </c>
      <c r="N3367" s="498" t="s">
        <v>8044</v>
      </c>
      <c r="O3367" s="605" t="s">
        <v>7961</v>
      </c>
      <c r="P3367" s="608">
        <v>18000</v>
      </c>
    </row>
    <row r="3368" spans="1:16" ht="45" x14ac:dyDescent="0.2">
      <c r="A3368" s="518" t="s">
        <v>7955</v>
      </c>
      <c r="B3368" s="605" t="s">
        <v>7875</v>
      </c>
      <c r="C3368" s="519" t="s">
        <v>111</v>
      </c>
      <c r="D3368" s="494" t="s">
        <v>9125</v>
      </c>
      <c r="E3368" s="495">
        <v>1200</v>
      </c>
      <c r="F3368" s="638" t="s">
        <v>9126</v>
      </c>
      <c r="G3368" s="496" t="s">
        <v>9127</v>
      </c>
      <c r="H3368" s="494" t="s">
        <v>871</v>
      </c>
      <c r="I3368" s="494" t="s">
        <v>871</v>
      </c>
      <c r="J3368" s="494" t="s">
        <v>871</v>
      </c>
      <c r="K3368" s="497">
        <v>85</v>
      </c>
      <c r="L3368" s="606" t="s">
        <v>7959</v>
      </c>
      <c r="M3368" s="607">
        <v>14400</v>
      </c>
      <c r="N3368" s="498" t="s">
        <v>7960</v>
      </c>
      <c r="O3368" s="605" t="s">
        <v>7961</v>
      </c>
      <c r="P3368" s="608">
        <v>7200</v>
      </c>
    </row>
    <row r="3369" spans="1:16" x14ac:dyDescent="0.2">
      <c r="A3369" s="518" t="s">
        <v>7955</v>
      </c>
      <c r="B3369" s="605" t="s">
        <v>7875</v>
      </c>
      <c r="C3369" s="519" t="s">
        <v>111</v>
      </c>
      <c r="D3369" s="494" t="s">
        <v>712</v>
      </c>
      <c r="E3369" s="495">
        <v>7000</v>
      </c>
      <c r="F3369" s="638" t="s">
        <v>9128</v>
      </c>
      <c r="G3369" s="496" t="s">
        <v>9129</v>
      </c>
      <c r="H3369" s="494" t="s">
        <v>696</v>
      </c>
      <c r="I3369" s="494" t="s">
        <v>696</v>
      </c>
      <c r="J3369" s="494" t="s">
        <v>696</v>
      </c>
      <c r="K3369" s="497">
        <v>27</v>
      </c>
      <c r="L3369" s="606" t="s">
        <v>7961</v>
      </c>
      <c r="M3369" s="607">
        <v>41876.03</v>
      </c>
      <c r="N3369" s="498" t="s">
        <v>5705</v>
      </c>
      <c r="O3369" s="605"/>
      <c r="P3369" s="608">
        <v>0</v>
      </c>
    </row>
    <row r="3370" spans="1:16" ht="33.75" x14ac:dyDescent="0.2">
      <c r="A3370" s="518" t="s">
        <v>7955</v>
      </c>
      <c r="B3370" s="605" t="s">
        <v>7875</v>
      </c>
      <c r="C3370" s="519" t="s">
        <v>111</v>
      </c>
      <c r="D3370" s="494" t="s">
        <v>8155</v>
      </c>
      <c r="E3370" s="495">
        <v>2500</v>
      </c>
      <c r="F3370" s="638" t="s">
        <v>9130</v>
      </c>
      <c r="G3370" s="496" t="s">
        <v>9131</v>
      </c>
      <c r="H3370" s="494" t="s">
        <v>9132</v>
      </c>
      <c r="I3370" s="494" t="s">
        <v>9132</v>
      </c>
      <c r="J3370" s="494" t="s">
        <v>9132</v>
      </c>
      <c r="K3370" s="497">
        <v>36</v>
      </c>
      <c r="L3370" s="606" t="s">
        <v>7959</v>
      </c>
      <c r="M3370" s="607">
        <v>25000</v>
      </c>
      <c r="N3370" s="498" t="s">
        <v>5705</v>
      </c>
      <c r="O3370" s="605">
        <v>0</v>
      </c>
      <c r="P3370" s="608">
        <v>0</v>
      </c>
    </row>
    <row r="3371" spans="1:16" ht="22.5" x14ac:dyDescent="0.2">
      <c r="A3371" s="518" t="s">
        <v>7955</v>
      </c>
      <c r="B3371" s="605" t="s">
        <v>7875</v>
      </c>
      <c r="C3371" s="519" t="s">
        <v>111</v>
      </c>
      <c r="D3371" s="494" t="s">
        <v>7985</v>
      </c>
      <c r="E3371" s="495">
        <v>4000</v>
      </c>
      <c r="F3371" s="638" t="s">
        <v>9133</v>
      </c>
      <c r="G3371" s="496" t="s">
        <v>9134</v>
      </c>
      <c r="H3371" s="494" t="s">
        <v>8216</v>
      </c>
      <c r="I3371" s="494" t="s">
        <v>4858</v>
      </c>
      <c r="J3371" s="494" t="s">
        <v>4858</v>
      </c>
      <c r="K3371" s="497" t="s">
        <v>9135</v>
      </c>
      <c r="L3371" s="606" t="s">
        <v>7977</v>
      </c>
      <c r="M3371" s="607">
        <v>9866.67</v>
      </c>
      <c r="N3371" s="498" t="s">
        <v>7972</v>
      </c>
      <c r="O3371" s="605" t="s">
        <v>7961</v>
      </c>
      <c r="P3371" s="608">
        <v>23988.33</v>
      </c>
    </row>
    <row r="3372" spans="1:16" ht="22.5" x14ac:dyDescent="0.2">
      <c r="A3372" s="518" t="s">
        <v>7955</v>
      </c>
      <c r="B3372" s="605" t="s">
        <v>7875</v>
      </c>
      <c r="C3372" s="519" t="s">
        <v>111</v>
      </c>
      <c r="D3372" s="494" t="s">
        <v>8108</v>
      </c>
      <c r="E3372" s="495">
        <v>3000</v>
      </c>
      <c r="F3372" s="638" t="s">
        <v>9136</v>
      </c>
      <c r="G3372" s="496" t="s">
        <v>9137</v>
      </c>
      <c r="H3372" s="494" t="s">
        <v>9138</v>
      </c>
      <c r="I3372" s="494" t="s">
        <v>3191</v>
      </c>
      <c r="J3372" s="494" t="s">
        <v>3191</v>
      </c>
      <c r="K3372" s="497" t="s">
        <v>9139</v>
      </c>
      <c r="L3372" s="606" t="s">
        <v>7977</v>
      </c>
      <c r="M3372" s="607">
        <v>6200</v>
      </c>
      <c r="N3372" s="498" t="s">
        <v>7994</v>
      </c>
      <c r="O3372" s="605" t="s">
        <v>7961</v>
      </c>
      <c r="P3372" s="608">
        <v>18000</v>
      </c>
    </row>
    <row r="3373" spans="1:16" ht="22.5" x14ac:dyDescent="0.2">
      <c r="A3373" s="518" t="s">
        <v>7955</v>
      </c>
      <c r="B3373" s="605" t="s">
        <v>7875</v>
      </c>
      <c r="C3373" s="519" t="s">
        <v>111</v>
      </c>
      <c r="D3373" s="494" t="s">
        <v>9140</v>
      </c>
      <c r="E3373" s="495">
        <v>10000</v>
      </c>
      <c r="F3373" s="638" t="s">
        <v>9141</v>
      </c>
      <c r="G3373" s="496" t="s">
        <v>9142</v>
      </c>
      <c r="H3373" s="494" t="s">
        <v>8003</v>
      </c>
      <c r="I3373" s="494" t="s">
        <v>4858</v>
      </c>
      <c r="J3373" s="494" t="s">
        <v>4858</v>
      </c>
      <c r="K3373" s="497" t="s">
        <v>9143</v>
      </c>
      <c r="L3373" s="606" t="s">
        <v>7982</v>
      </c>
      <c r="M3373" s="607">
        <v>2333.33</v>
      </c>
      <c r="N3373" s="498" t="s">
        <v>5705</v>
      </c>
      <c r="O3373" s="605" t="s">
        <v>7965</v>
      </c>
      <c r="P3373" s="608">
        <v>16876.39</v>
      </c>
    </row>
    <row r="3374" spans="1:16" ht="22.5" x14ac:dyDescent="0.2">
      <c r="A3374" s="518" t="s">
        <v>7955</v>
      </c>
      <c r="B3374" s="605" t="s">
        <v>7875</v>
      </c>
      <c r="C3374" s="519" t="s">
        <v>111</v>
      </c>
      <c r="D3374" s="494" t="s">
        <v>8846</v>
      </c>
      <c r="E3374" s="495">
        <v>6000</v>
      </c>
      <c r="F3374" s="638" t="s">
        <v>9144</v>
      </c>
      <c r="G3374" s="496" t="s">
        <v>9145</v>
      </c>
      <c r="H3374" s="494" t="s">
        <v>7998</v>
      </c>
      <c r="I3374" s="494" t="s">
        <v>4858</v>
      </c>
      <c r="J3374" s="494" t="s">
        <v>4858</v>
      </c>
      <c r="K3374" s="497" t="s">
        <v>9146</v>
      </c>
      <c r="L3374" s="606" t="s">
        <v>7982</v>
      </c>
      <c r="M3374" s="607">
        <v>1000</v>
      </c>
      <c r="N3374" s="498" t="s">
        <v>7977</v>
      </c>
      <c r="O3374" s="605" t="s">
        <v>7961</v>
      </c>
      <c r="P3374" s="608">
        <v>35879.589999999997</v>
      </c>
    </row>
    <row r="3375" spans="1:16" ht="33.75" x14ac:dyDescent="0.2">
      <c r="A3375" s="518" t="s">
        <v>7955</v>
      </c>
      <c r="B3375" s="605" t="s">
        <v>7875</v>
      </c>
      <c r="C3375" s="519" t="s">
        <v>111</v>
      </c>
      <c r="D3375" s="494" t="s">
        <v>8791</v>
      </c>
      <c r="E3375" s="495">
        <v>1500</v>
      </c>
      <c r="F3375" s="638" t="s">
        <v>9147</v>
      </c>
      <c r="G3375" s="496" t="s">
        <v>9148</v>
      </c>
      <c r="H3375" s="494" t="s">
        <v>9149</v>
      </c>
      <c r="I3375" s="494" t="s">
        <v>5432</v>
      </c>
      <c r="J3375" s="494" t="s">
        <v>5432</v>
      </c>
      <c r="K3375" s="497" t="s">
        <v>9150</v>
      </c>
      <c r="L3375" s="606" t="s">
        <v>7965</v>
      </c>
      <c r="M3375" s="607">
        <v>2350</v>
      </c>
      <c r="N3375" s="498" t="s">
        <v>5705</v>
      </c>
      <c r="O3375" s="605" t="s">
        <v>7961</v>
      </c>
      <c r="P3375" s="608">
        <v>8950</v>
      </c>
    </row>
    <row r="3376" spans="1:16" x14ac:dyDescent="0.2">
      <c r="A3376" s="518" t="s">
        <v>7955</v>
      </c>
      <c r="B3376" s="605" t="s">
        <v>7875</v>
      </c>
      <c r="C3376" s="519" t="s">
        <v>111</v>
      </c>
      <c r="D3376" s="494" t="s">
        <v>9151</v>
      </c>
      <c r="E3376" s="495">
        <v>2500</v>
      </c>
      <c r="F3376" s="638" t="s">
        <v>9152</v>
      </c>
      <c r="G3376" s="496" t="s">
        <v>9153</v>
      </c>
      <c r="H3376" s="494" t="s">
        <v>8600</v>
      </c>
      <c r="I3376" s="494" t="s">
        <v>8600</v>
      </c>
      <c r="J3376" s="494" t="s">
        <v>8600</v>
      </c>
      <c r="K3376" s="497">
        <v>6</v>
      </c>
      <c r="L3376" s="606" t="s">
        <v>7968</v>
      </c>
      <c r="M3376" s="607">
        <v>22911.980000000003</v>
      </c>
      <c r="N3376" s="498" t="s">
        <v>5705</v>
      </c>
      <c r="O3376" s="605"/>
      <c r="P3376" s="608">
        <v>0</v>
      </c>
    </row>
    <row r="3377" spans="1:16" ht="22.5" x14ac:dyDescent="0.2">
      <c r="A3377" s="518" t="s">
        <v>7955</v>
      </c>
      <c r="B3377" s="605" t="s">
        <v>7875</v>
      </c>
      <c r="C3377" s="519" t="s">
        <v>111</v>
      </c>
      <c r="D3377" s="494" t="s">
        <v>8824</v>
      </c>
      <c r="E3377" s="495">
        <v>3000</v>
      </c>
      <c r="F3377" s="638" t="s">
        <v>9154</v>
      </c>
      <c r="G3377" s="496" t="s">
        <v>9155</v>
      </c>
      <c r="H3377" s="494" t="s">
        <v>5555</v>
      </c>
      <c r="I3377" s="494" t="s">
        <v>3191</v>
      </c>
      <c r="J3377" s="494" t="s">
        <v>3191</v>
      </c>
      <c r="K3377" s="497" t="s">
        <v>9156</v>
      </c>
      <c r="L3377" s="606"/>
      <c r="M3377" s="607">
        <v>0</v>
      </c>
      <c r="N3377" s="498" t="s">
        <v>7994</v>
      </c>
      <c r="O3377" s="605" t="s">
        <v>7961</v>
      </c>
      <c r="P3377" s="608">
        <v>18100</v>
      </c>
    </row>
    <row r="3378" spans="1:16" ht="22.5" x14ac:dyDescent="0.2">
      <c r="A3378" s="518" t="s">
        <v>7955</v>
      </c>
      <c r="B3378" s="605" t="s">
        <v>7875</v>
      </c>
      <c r="C3378" s="519" t="s">
        <v>111</v>
      </c>
      <c r="D3378" s="494" t="s">
        <v>8983</v>
      </c>
      <c r="E3378" s="495">
        <v>1800</v>
      </c>
      <c r="F3378" s="638" t="s">
        <v>9157</v>
      </c>
      <c r="G3378" s="496" t="s">
        <v>9158</v>
      </c>
      <c r="H3378" s="494" t="s">
        <v>9159</v>
      </c>
      <c r="I3378" s="494" t="s">
        <v>9159</v>
      </c>
      <c r="J3378" s="494" t="s">
        <v>9159</v>
      </c>
      <c r="K3378" s="497">
        <v>5</v>
      </c>
      <c r="L3378" s="606" t="s">
        <v>7982</v>
      </c>
      <c r="M3378" s="607">
        <v>1800</v>
      </c>
      <c r="N3378" s="498" t="s">
        <v>5705</v>
      </c>
      <c r="O3378" s="605"/>
      <c r="P3378" s="608">
        <v>0</v>
      </c>
    </row>
    <row r="3379" spans="1:16" ht="22.5" x14ac:dyDescent="0.2">
      <c r="A3379" s="518" t="s">
        <v>7955</v>
      </c>
      <c r="B3379" s="605" t="s">
        <v>7875</v>
      </c>
      <c r="C3379" s="519" t="s">
        <v>111</v>
      </c>
      <c r="D3379" s="494" t="s">
        <v>7990</v>
      </c>
      <c r="E3379" s="495">
        <v>3000</v>
      </c>
      <c r="F3379" s="638" t="s">
        <v>9160</v>
      </c>
      <c r="G3379" s="496" t="s">
        <v>9161</v>
      </c>
      <c r="H3379" s="494" t="s">
        <v>9162</v>
      </c>
      <c r="I3379" s="494" t="s">
        <v>4858</v>
      </c>
      <c r="J3379" s="494" t="s">
        <v>4858</v>
      </c>
      <c r="K3379" s="497" t="s">
        <v>9163</v>
      </c>
      <c r="L3379" s="606"/>
      <c r="M3379" s="607">
        <v>0</v>
      </c>
      <c r="N3379" s="498" t="s">
        <v>7994</v>
      </c>
      <c r="O3379" s="605" t="s">
        <v>7961</v>
      </c>
      <c r="P3379" s="608">
        <v>19300</v>
      </c>
    </row>
    <row r="3380" spans="1:16" ht="33.75" x14ac:dyDescent="0.2">
      <c r="A3380" s="518" t="s">
        <v>7955</v>
      </c>
      <c r="B3380" s="605" t="s">
        <v>7875</v>
      </c>
      <c r="C3380" s="519" t="s">
        <v>111</v>
      </c>
      <c r="D3380" s="494" t="s">
        <v>8222</v>
      </c>
      <c r="E3380" s="495">
        <v>4000</v>
      </c>
      <c r="F3380" s="638" t="s">
        <v>9164</v>
      </c>
      <c r="G3380" s="496" t="s">
        <v>9165</v>
      </c>
      <c r="H3380" s="494" t="s">
        <v>7998</v>
      </c>
      <c r="I3380" s="494" t="s">
        <v>4858</v>
      </c>
      <c r="J3380" s="494" t="s">
        <v>4858</v>
      </c>
      <c r="K3380" s="497" t="s">
        <v>9166</v>
      </c>
      <c r="L3380" s="606" t="s">
        <v>7965</v>
      </c>
      <c r="M3380" s="607">
        <v>7328.8899999999994</v>
      </c>
      <c r="N3380" s="498" t="s">
        <v>7972</v>
      </c>
      <c r="O3380" s="605" t="s">
        <v>7961</v>
      </c>
      <c r="P3380" s="608">
        <v>23947.489999999998</v>
      </c>
    </row>
    <row r="3381" spans="1:16" ht="45" x14ac:dyDescent="0.2">
      <c r="A3381" s="518" t="s">
        <v>7955</v>
      </c>
      <c r="B3381" s="605" t="s">
        <v>7875</v>
      </c>
      <c r="C3381" s="519" t="s">
        <v>111</v>
      </c>
      <c r="D3381" s="494" t="s">
        <v>3204</v>
      </c>
      <c r="E3381" s="495">
        <v>2500</v>
      </c>
      <c r="F3381" s="638" t="s">
        <v>9167</v>
      </c>
      <c r="G3381" s="496" t="s">
        <v>9168</v>
      </c>
      <c r="H3381" s="494" t="s">
        <v>9169</v>
      </c>
      <c r="I3381" s="494" t="s">
        <v>6431</v>
      </c>
      <c r="J3381" s="494" t="s">
        <v>6431</v>
      </c>
      <c r="K3381" s="497">
        <v>3</v>
      </c>
      <c r="L3381" s="606" t="s">
        <v>7961</v>
      </c>
      <c r="M3381" s="607">
        <v>14065.300000000001</v>
      </c>
      <c r="N3381" s="498" t="s">
        <v>8044</v>
      </c>
      <c r="O3381" s="605" t="s">
        <v>7961</v>
      </c>
      <c r="P3381" s="608">
        <v>14970.84</v>
      </c>
    </row>
    <row r="3382" spans="1:16" ht="33.75" x14ac:dyDescent="0.2">
      <c r="A3382" s="518" t="s">
        <v>7955</v>
      </c>
      <c r="B3382" s="605" t="s">
        <v>7969</v>
      </c>
      <c r="C3382" s="519" t="s">
        <v>111</v>
      </c>
      <c r="D3382" s="494" t="s">
        <v>9170</v>
      </c>
      <c r="E3382" s="495">
        <v>3000</v>
      </c>
      <c r="F3382" s="638" t="s">
        <v>9171</v>
      </c>
      <c r="G3382" s="496" t="s">
        <v>9172</v>
      </c>
      <c r="H3382" s="494" t="s">
        <v>8986</v>
      </c>
      <c r="I3382" s="494" t="s">
        <v>3191</v>
      </c>
      <c r="J3382" s="494" t="s">
        <v>3191</v>
      </c>
      <c r="K3382" s="497" t="s">
        <v>9173</v>
      </c>
      <c r="L3382" s="606" t="s">
        <v>7965</v>
      </c>
      <c r="M3382" s="607">
        <v>5500</v>
      </c>
      <c r="N3382" s="498" t="s">
        <v>7994</v>
      </c>
      <c r="O3382" s="605" t="s">
        <v>7961</v>
      </c>
      <c r="P3382" s="608">
        <v>17900</v>
      </c>
    </row>
    <row r="3383" spans="1:16" ht="22.5" x14ac:dyDescent="0.2">
      <c r="A3383" s="518" t="s">
        <v>7955</v>
      </c>
      <c r="B3383" s="605" t="s">
        <v>7875</v>
      </c>
      <c r="C3383" s="519" t="s">
        <v>111</v>
      </c>
      <c r="D3383" s="494" t="s">
        <v>7983</v>
      </c>
      <c r="E3383" s="495">
        <v>15000</v>
      </c>
      <c r="F3383" s="638" t="s">
        <v>9174</v>
      </c>
      <c r="G3383" s="496" t="s">
        <v>9175</v>
      </c>
      <c r="H3383" s="494" t="s">
        <v>8896</v>
      </c>
      <c r="I3383" s="494" t="s">
        <v>4858</v>
      </c>
      <c r="J3383" s="494" t="s">
        <v>4858</v>
      </c>
      <c r="K3383" s="497" t="s">
        <v>7981</v>
      </c>
      <c r="L3383" s="606" t="s">
        <v>7977</v>
      </c>
      <c r="M3383" s="607">
        <v>20500</v>
      </c>
      <c r="N3383" s="498" t="s">
        <v>5705</v>
      </c>
      <c r="O3383" s="605"/>
      <c r="P3383" s="608">
        <v>0</v>
      </c>
    </row>
    <row r="3384" spans="1:16" ht="33.75" x14ac:dyDescent="0.2">
      <c r="A3384" s="518" t="s">
        <v>7955</v>
      </c>
      <c r="B3384" s="605" t="s">
        <v>7875</v>
      </c>
      <c r="C3384" s="519" t="s">
        <v>111</v>
      </c>
      <c r="D3384" s="494" t="s">
        <v>7995</v>
      </c>
      <c r="E3384" s="495">
        <v>3000</v>
      </c>
      <c r="F3384" s="638" t="s">
        <v>9176</v>
      </c>
      <c r="G3384" s="496" t="s">
        <v>9177</v>
      </c>
      <c r="H3384" s="494" t="s">
        <v>9178</v>
      </c>
      <c r="I3384" s="494" t="s">
        <v>4858</v>
      </c>
      <c r="J3384" s="494" t="s">
        <v>4858</v>
      </c>
      <c r="K3384" s="497" t="s">
        <v>9179</v>
      </c>
      <c r="L3384" s="606" t="s">
        <v>7982</v>
      </c>
      <c r="M3384" s="607">
        <v>1400</v>
      </c>
      <c r="N3384" s="498" t="s">
        <v>7994</v>
      </c>
      <c r="O3384" s="605" t="s">
        <v>7961</v>
      </c>
      <c r="P3384" s="608">
        <v>18000</v>
      </c>
    </row>
    <row r="3385" spans="1:16" ht="33.75" x14ac:dyDescent="0.2">
      <c r="A3385" s="518" t="s">
        <v>7955</v>
      </c>
      <c r="B3385" s="605" t="s">
        <v>7875</v>
      </c>
      <c r="C3385" s="519" t="s">
        <v>111</v>
      </c>
      <c r="D3385" s="494" t="s">
        <v>8073</v>
      </c>
      <c r="E3385" s="495">
        <v>2000</v>
      </c>
      <c r="F3385" s="638" t="s">
        <v>9180</v>
      </c>
      <c r="G3385" s="496" t="s">
        <v>9181</v>
      </c>
      <c r="H3385" s="494" t="s">
        <v>3976</v>
      </c>
      <c r="I3385" s="494" t="s">
        <v>3976</v>
      </c>
      <c r="J3385" s="494" t="s">
        <v>3976</v>
      </c>
      <c r="K3385" s="497">
        <v>103</v>
      </c>
      <c r="L3385" s="606" t="s">
        <v>7959</v>
      </c>
      <c r="M3385" s="607">
        <v>24000</v>
      </c>
      <c r="N3385" s="498" t="s">
        <v>9182</v>
      </c>
      <c r="O3385" s="605" t="s">
        <v>7961</v>
      </c>
      <c r="P3385" s="608">
        <v>12000</v>
      </c>
    </row>
    <row r="3386" spans="1:16" ht="22.5" x14ac:dyDescent="0.2">
      <c r="A3386" s="518" t="s">
        <v>7955</v>
      </c>
      <c r="B3386" s="605" t="s">
        <v>7875</v>
      </c>
      <c r="C3386" s="519" t="s">
        <v>111</v>
      </c>
      <c r="D3386" s="494" t="s">
        <v>8090</v>
      </c>
      <c r="E3386" s="495">
        <v>2000</v>
      </c>
      <c r="F3386" s="638" t="s">
        <v>9183</v>
      </c>
      <c r="G3386" s="496" t="s">
        <v>9184</v>
      </c>
      <c r="H3386" s="494" t="s">
        <v>8164</v>
      </c>
      <c r="I3386" s="494" t="s">
        <v>8164</v>
      </c>
      <c r="J3386" s="494" t="s">
        <v>8164</v>
      </c>
      <c r="K3386" s="497">
        <v>9</v>
      </c>
      <c r="L3386" s="606" t="s">
        <v>7984</v>
      </c>
      <c r="M3386" s="607">
        <v>15492.37</v>
      </c>
      <c r="N3386" s="498" t="s">
        <v>5705</v>
      </c>
      <c r="O3386" s="605"/>
      <c r="P3386" s="608">
        <v>0</v>
      </c>
    </row>
    <row r="3387" spans="1:16" ht="22.5" x14ac:dyDescent="0.2">
      <c r="A3387" s="518" t="s">
        <v>7955</v>
      </c>
      <c r="B3387" s="605" t="s">
        <v>7875</v>
      </c>
      <c r="C3387" s="519" t="s">
        <v>111</v>
      </c>
      <c r="D3387" s="494" t="s">
        <v>8128</v>
      </c>
      <c r="E3387" s="495">
        <v>3000</v>
      </c>
      <c r="F3387" s="638" t="s">
        <v>9185</v>
      </c>
      <c r="G3387" s="496" t="s">
        <v>9186</v>
      </c>
      <c r="H3387" s="494" t="s">
        <v>6192</v>
      </c>
      <c r="I3387" s="494" t="s">
        <v>3191</v>
      </c>
      <c r="J3387" s="494" t="s">
        <v>3191</v>
      </c>
      <c r="K3387" s="497">
        <v>2</v>
      </c>
      <c r="L3387" s="606" t="s">
        <v>7972</v>
      </c>
      <c r="M3387" s="607">
        <v>11900</v>
      </c>
      <c r="N3387" s="498" t="s">
        <v>8044</v>
      </c>
      <c r="O3387" s="605" t="s">
        <v>7961</v>
      </c>
      <c r="P3387" s="608">
        <v>18000</v>
      </c>
    </row>
    <row r="3388" spans="1:16" ht="33.75" x14ac:dyDescent="0.2">
      <c r="A3388" s="518" t="s">
        <v>7955</v>
      </c>
      <c r="B3388" s="605" t="s">
        <v>7875</v>
      </c>
      <c r="C3388" s="519" t="s">
        <v>111</v>
      </c>
      <c r="D3388" s="494" t="s">
        <v>9187</v>
      </c>
      <c r="E3388" s="495">
        <v>1800</v>
      </c>
      <c r="F3388" s="638" t="s">
        <v>9188</v>
      </c>
      <c r="G3388" s="496" t="s">
        <v>9189</v>
      </c>
      <c r="H3388" s="494" t="s">
        <v>718</v>
      </c>
      <c r="I3388" s="494" t="s">
        <v>718</v>
      </c>
      <c r="J3388" s="494" t="s">
        <v>718</v>
      </c>
      <c r="K3388" s="497">
        <v>15</v>
      </c>
      <c r="L3388" s="606" t="s">
        <v>7959</v>
      </c>
      <c r="M3388" s="607">
        <v>21600</v>
      </c>
      <c r="N3388" s="498" t="s">
        <v>8165</v>
      </c>
      <c r="O3388" s="605" t="s">
        <v>7961</v>
      </c>
      <c r="P3388" s="608">
        <v>10800</v>
      </c>
    </row>
    <row r="3389" spans="1:16" ht="33.75" x14ac:dyDescent="0.2">
      <c r="A3389" s="518" t="s">
        <v>7955</v>
      </c>
      <c r="B3389" s="605" t="s">
        <v>7875</v>
      </c>
      <c r="C3389" s="519" t="s">
        <v>111</v>
      </c>
      <c r="D3389" s="494" t="s">
        <v>8482</v>
      </c>
      <c r="E3389" s="495">
        <v>3000</v>
      </c>
      <c r="F3389" s="638" t="s">
        <v>9190</v>
      </c>
      <c r="G3389" s="496" t="s">
        <v>9191</v>
      </c>
      <c r="H3389" s="494" t="s">
        <v>9192</v>
      </c>
      <c r="I3389" s="494" t="s">
        <v>4858</v>
      </c>
      <c r="J3389" s="494" t="s">
        <v>4858</v>
      </c>
      <c r="K3389" s="497">
        <v>3</v>
      </c>
      <c r="L3389" s="606" t="s">
        <v>7961</v>
      </c>
      <c r="M3389" s="607">
        <v>17800</v>
      </c>
      <c r="N3389" s="498" t="s">
        <v>7984</v>
      </c>
      <c r="O3389" s="605" t="s">
        <v>7961</v>
      </c>
      <c r="P3389" s="608">
        <v>18000</v>
      </c>
    </row>
    <row r="3390" spans="1:16" ht="22.5" x14ac:dyDescent="0.2">
      <c r="A3390" s="518" t="s">
        <v>7955</v>
      </c>
      <c r="B3390" s="605" t="s">
        <v>7875</v>
      </c>
      <c r="C3390" s="519" t="s">
        <v>111</v>
      </c>
      <c r="D3390" s="494" t="s">
        <v>8824</v>
      </c>
      <c r="E3390" s="495">
        <v>3000</v>
      </c>
      <c r="F3390" s="638" t="s">
        <v>9193</v>
      </c>
      <c r="G3390" s="496" t="s">
        <v>9194</v>
      </c>
      <c r="H3390" s="494" t="s">
        <v>8026</v>
      </c>
      <c r="I3390" s="494" t="s">
        <v>4858</v>
      </c>
      <c r="J3390" s="494" t="s">
        <v>4858</v>
      </c>
      <c r="K3390" s="497" t="s">
        <v>9195</v>
      </c>
      <c r="L3390" s="606"/>
      <c r="M3390" s="607">
        <v>0</v>
      </c>
      <c r="N3390" s="498" t="s">
        <v>7994</v>
      </c>
      <c r="O3390" s="605" t="s">
        <v>7961</v>
      </c>
      <c r="P3390" s="608">
        <v>18700</v>
      </c>
    </row>
    <row r="3391" spans="1:16" ht="22.5" x14ac:dyDescent="0.2">
      <c r="A3391" s="518" t="s">
        <v>7955</v>
      </c>
      <c r="B3391" s="605" t="s">
        <v>7969</v>
      </c>
      <c r="C3391" s="519" t="s">
        <v>111</v>
      </c>
      <c r="D3391" s="494" t="s">
        <v>8066</v>
      </c>
      <c r="E3391" s="495">
        <v>3000</v>
      </c>
      <c r="F3391" s="638" t="s">
        <v>9196</v>
      </c>
      <c r="G3391" s="496" t="s">
        <v>9197</v>
      </c>
      <c r="H3391" s="494" t="s">
        <v>8079</v>
      </c>
      <c r="I3391" s="494" t="s">
        <v>4858</v>
      </c>
      <c r="J3391" s="494" t="s">
        <v>4858</v>
      </c>
      <c r="K3391" s="497" t="s">
        <v>9198</v>
      </c>
      <c r="L3391" s="606" t="s">
        <v>7965</v>
      </c>
      <c r="M3391" s="607">
        <v>5300</v>
      </c>
      <c r="N3391" s="498" t="s">
        <v>7994</v>
      </c>
      <c r="O3391" s="605" t="s">
        <v>7961</v>
      </c>
      <c r="P3391" s="608">
        <v>15100</v>
      </c>
    </row>
    <row r="3392" spans="1:16" ht="22.5" x14ac:dyDescent="0.2">
      <c r="A3392" s="518" t="s">
        <v>7955</v>
      </c>
      <c r="B3392" s="605" t="s">
        <v>7875</v>
      </c>
      <c r="C3392" s="519" t="s">
        <v>111</v>
      </c>
      <c r="D3392" s="494" t="s">
        <v>8250</v>
      </c>
      <c r="E3392" s="495">
        <v>3000</v>
      </c>
      <c r="F3392" s="638" t="s">
        <v>9199</v>
      </c>
      <c r="G3392" s="496" t="s">
        <v>9200</v>
      </c>
      <c r="H3392" s="494" t="s">
        <v>8026</v>
      </c>
      <c r="I3392" s="494" t="s">
        <v>4858</v>
      </c>
      <c r="J3392" s="494" t="s">
        <v>4858</v>
      </c>
      <c r="K3392" s="497">
        <v>2</v>
      </c>
      <c r="L3392" s="606" t="s">
        <v>7972</v>
      </c>
      <c r="M3392" s="607">
        <v>11900</v>
      </c>
      <c r="N3392" s="498" t="s">
        <v>8044</v>
      </c>
      <c r="O3392" s="605" t="s">
        <v>7961</v>
      </c>
      <c r="P3392" s="608">
        <v>18000</v>
      </c>
    </row>
    <row r="3393" spans="1:16" ht="22.5" x14ac:dyDescent="0.2">
      <c r="A3393" s="518" t="s">
        <v>7955</v>
      </c>
      <c r="B3393" s="605" t="s">
        <v>7875</v>
      </c>
      <c r="C3393" s="519" t="s">
        <v>111</v>
      </c>
      <c r="D3393" s="494" t="s">
        <v>8983</v>
      </c>
      <c r="E3393" s="495">
        <v>1800</v>
      </c>
      <c r="F3393" s="638" t="s">
        <v>9201</v>
      </c>
      <c r="G3393" s="496" t="s">
        <v>9202</v>
      </c>
      <c r="H3393" s="494" t="s">
        <v>5555</v>
      </c>
      <c r="I3393" s="494" t="s">
        <v>3191</v>
      </c>
      <c r="J3393" s="494" t="s">
        <v>3191</v>
      </c>
      <c r="K3393" s="497">
        <v>12</v>
      </c>
      <c r="L3393" s="606" t="s">
        <v>7729</v>
      </c>
      <c r="M3393" s="607">
        <v>14278.119999999999</v>
      </c>
      <c r="N3393" s="498" t="s">
        <v>5705</v>
      </c>
      <c r="O3393" s="605"/>
      <c r="P3393" s="608">
        <v>0</v>
      </c>
    </row>
    <row r="3394" spans="1:16" ht="22.5" x14ac:dyDescent="0.2">
      <c r="A3394" s="518" t="s">
        <v>7955</v>
      </c>
      <c r="B3394" s="605" t="s">
        <v>7875</v>
      </c>
      <c r="C3394" s="519" t="s">
        <v>111</v>
      </c>
      <c r="D3394" s="494" t="s">
        <v>8987</v>
      </c>
      <c r="E3394" s="495">
        <v>3000</v>
      </c>
      <c r="F3394" s="638" t="s">
        <v>9201</v>
      </c>
      <c r="G3394" s="496" t="s">
        <v>9202</v>
      </c>
      <c r="H3394" s="494" t="s">
        <v>5555</v>
      </c>
      <c r="I3394" s="494" t="s">
        <v>3191</v>
      </c>
      <c r="J3394" s="494" t="s">
        <v>3191</v>
      </c>
      <c r="K3394" s="497">
        <v>2</v>
      </c>
      <c r="L3394" s="606" t="s">
        <v>7972</v>
      </c>
      <c r="M3394" s="607">
        <v>11960</v>
      </c>
      <c r="N3394" s="498" t="s">
        <v>8044</v>
      </c>
      <c r="O3394" s="605" t="s">
        <v>7961</v>
      </c>
      <c r="P3394" s="608">
        <v>17998.54</v>
      </c>
    </row>
    <row r="3395" spans="1:16" ht="22.5" x14ac:dyDescent="0.2">
      <c r="A3395" s="518" t="s">
        <v>7955</v>
      </c>
      <c r="B3395" s="605" t="s">
        <v>7875</v>
      </c>
      <c r="C3395" s="519" t="s">
        <v>111</v>
      </c>
      <c r="D3395" s="494" t="s">
        <v>7990</v>
      </c>
      <c r="E3395" s="495">
        <v>3000</v>
      </c>
      <c r="F3395" s="638" t="s">
        <v>9203</v>
      </c>
      <c r="G3395" s="496" t="s">
        <v>9204</v>
      </c>
      <c r="H3395" s="494" t="s">
        <v>871</v>
      </c>
      <c r="I3395" s="494" t="s">
        <v>871</v>
      </c>
      <c r="J3395" s="494" t="s">
        <v>871</v>
      </c>
      <c r="K3395" s="497">
        <v>37</v>
      </c>
      <c r="L3395" s="606" t="s">
        <v>7729</v>
      </c>
      <c r="M3395" s="607">
        <v>26600</v>
      </c>
      <c r="N3395" s="498" t="s">
        <v>5705</v>
      </c>
      <c r="O3395" s="605"/>
      <c r="P3395" s="608">
        <v>0</v>
      </c>
    </row>
    <row r="3396" spans="1:16" ht="22.5" x14ac:dyDescent="0.2">
      <c r="A3396" s="518" t="s">
        <v>7955</v>
      </c>
      <c r="B3396" s="605" t="s">
        <v>7875</v>
      </c>
      <c r="C3396" s="519" t="s">
        <v>111</v>
      </c>
      <c r="D3396" s="494" t="s">
        <v>9205</v>
      </c>
      <c r="E3396" s="495">
        <v>2500</v>
      </c>
      <c r="F3396" s="638" t="s">
        <v>9206</v>
      </c>
      <c r="G3396" s="496" t="s">
        <v>9207</v>
      </c>
      <c r="H3396" s="494" t="s">
        <v>726</v>
      </c>
      <c r="I3396" s="494" t="s">
        <v>726</v>
      </c>
      <c r="J3396" s="494" t="s">
        <v>726</v>
      </c>
      <c r="K3396" s="497" t="s">
        <v>9208</v>
      </c>
      <c r="L3396" s="606" t="s">
        <v>7977</v>
      </c>
      <c r="M3396" s="607">
        <v>5750</v>
      </c>
      <c r="N3396" s="498" t="s">
        <v>7994</v>
      </c>
      <c r="O3396" s="605" t="s">
        <v>7961</v>
      </c>
      <c r="P3396" s="608">
        <v>15000</v>
      </c>
    </row>
    <row r="3397" spans="1:16" ht="33.75" x14ac:dyDescent="0.2">
      <c r="A3397" s="518" t="s">
        <v>7955</v>
      </c>
      <c r="B3397" s="605" t="s">
        <v>7875</v>
      </c>
      <c r="C3397" s="519" t="s">
        <v>111</v>
      </c>
      <c r="D3397" s="494" t="s">
        <v>8705</v>
      </c>
      <c r="E3397" s="495">
        <v>3000</v>
      </c>
      <c r="F3397" s="638" t="s">
        <v>9209</v>
      </c>
      <c r="G3397" s="496" t="s">
        <v>9210</v>
      </c>
      <c r="H3397" s="494" t="s">
        <v>9211</v>
      </c>
      <c r="I3397" s="494" t="s">
        <v>4858</v>
      </c>
      <c r="J3397" s="494" t="s">
        <v>4858</v>
      </c>
      <c r="K3397" s="497" t="s">
        <v>9212</v>
      </c>
      <c r="L3397" s="606" t="s">
        <v>7965</v>
      </c>
      <c r="M3397" s="607">
        <v>4200</v>
      </c>
      <c r="N3397" s="498" t="s">
        <v>7994</v>
      </c>
      <c r="O3397" s="605" t="s">
        <v>7961</v>
      </c>
      <c r="P3397" s="608">
        <v>18000</v>
      </c>
    </row>
    <row r="3398" spans="1:16" x14ac:dyDescent="0.2">
      <c r="A3398" s="518" t="s">
        <v>7955</v>
      </c>
      <c r="B3398" s="605" t="s">
        <v>7875</v>
      </c>
      <c r="C3398" s="519" t="s">
        <v>111</v>
      </c>
      <c r="D3398" s="494" t="s">
        <v>8779</v>
      </c>
      <c r="E3398" s="495">
        <v>2500</v>
      </c>
      <c r="F3398" s="638" t="s">
        <v>9213</v>
      </c>
      <c r="G3398" s="496" t="s">
        <v>9214</v>
      </c>
      <c r="H3398" s="494" t="s">
        <v>8164</v>
      </c>
      <c r="I3398" s="494" t="s">
        <v>8164</v>
      </c>
      <c r="J3398" s="494" t="s">
        <v>8164</v>
      </c>
      <c r="K3398" s="497">
        <v>4</v>
      </c>
      <c r="L3398" s="606" t="s">
        <v>7965</v>
      </c>
      <c r="M3398" s="607">
        <v>4263.54</v>
      </c>
      <c r="N3398" s="498" t="s">
        <v>5705</v>
      </c>
      <c r="O3398" s="605"/>
      <c r="P3398" s="608">
        <v>0</v>
      </c>
    </row>
    <row r="3399" spans="1:16" ht="33.75" x14ac:dyDescent="0.2">
      <c r="A3399" s="518" t="s">
        <v>7955</v>
      </c>
      <c r="B3399" s="605" t="s">
        <v>7875</v>
      </c>
      <c r="C3399" s="519" t="s">
        <v>111</v>
      </c>
      <c r="D3399" s="494" t="s">
        <v>8059</v>
      </c>
      <c r="E3399" s="495">
        <v>1800</v>
      </c>
      <c r="F3399" s="638" t="s">
        <v>9215</v>
      </c>
      <c r="G3399" s="496" t="s">
        <v>9216</v>
      </c>
      <c r="H3399" s="494" t="s">
        <v>9217</v>
      </c>
      <c r="I3399" s="494" t="s">
        <v>9217</v>
      </c>
      <c r="J3399" s="494" t="s">
        <v>9217</v>
      </c>
      <c r="K3399" s="497">
        <v>14</v>
      </c>
      <c r="L3399" s="606" t="s">
        <v>7959</v>
      </c>
      <c r="M3399" s="607">
        <v>21420</v>
      </c>
      <c r="N3399" s="498" t="s">
        <v>5705</v>
      </c>
      <c r="O3399" s="605">
        <v>0</v>
      </c>
      <c r="P3399" s="608">
        <v>0</v>
      </c>
    </row>
    <row r="3400" spans="1:16" ht="22.5" x14ac:dyDescent="0.2">
      <c r="A3400" s="518" t="s">
        <v>7955</v>
      </c>
      <c r="B3400" s="605" t="s">
        <v>7875</v>
      </c>
      <c r="C3400" s="519" t="s">
        <v>111</v>
      </c>
      <c r="D3400" s="494" t="s">
        <v>9218</v>
      </c>
      <c r="E3400" s="495">
        <v>2500</v>
      </c>
      <c r="F3400" s="638" t="s">
        <v>9219</v>
      </c>
      <c r="G3400" s="496" t="s">
        <v>9220</v>
      </c>
      <c r="H3400" s="494" t="s">
        <v>8216</v>
      </c>
      <c r="I3400" s="494" t="s">
        <v>4858</v>
      </c>
      <c r="J3400" s="494" t="s">
        <v>4858</v>
      </c>
      <c r="K3400" s="497">
        <v>16</v>
      </c>
      <c r="L3400" s="606" t="s">
        <v>7959</v>
      </c>
      <c r="M3400" s="607">
        <v>25992.35</v>
      </c>
      <c r="N3400" s="498" t="s">
        <v>5705</v>
      </c>
      <c r="O3400" s="605"/>
      <c r="P3400" s="608">
        <v>0</v>
      </c>
    </row>
    <row r="3401" spans="1:16" ht="22.5" x14ac:dyDescent="0.2">
      <c r="A3401" s="518" t="s">
        <v>7955</v>
      </c>
      <c r="B3401" s="605" t="s">
        <v>7969</v>
      </c>
      <c r="C3401" s="519" t="s">
        <v>111</v>
      </c>
      <c r="D3401" s="494" t="s">
        <v>7970</v>
      </c>
      <c r="E3401" s="495">
        <v>4500</v>
      </c>
      <c r="F3401" s="638" t="s">
        <v>9219</v>
      </c>
      <c r="G3401" s="496" t="s">
        <v>9220</v>
      </c>
      <c r="H3401" s="494" t="s">
        <v>8216</v>
      </c>
      <c r="I3401" s="494" t="s">
        <v>4858</v>
      </c>
      <c r="J3401" s="494" t="s">
        <v>4858</v>
      </c>
      <c r="K3401" s="497" t="s">
        <v>9221</v>
      </c>
      <c r="L3401" s="606" t="s">
        <v>7982</v>
      </c>
      <c r="M3401" s="607">
        <v>3750</v>
      </c>
      <c r="N3401" s="498" t="s">
        <v>7972</v>
      </c>
      <c r="O3401" s="605" t="s">
        <v>7961</v>
      </c>
      <c r="P3401" s="608">
        <v>26763.440000000002</v>
      </c>
    </row>
    <row r="3402" spans="1:16" ht="33.75" x14ac:dyDescent="0.2">
      <c r="A3402" s="518" t="s">
        <v>7955</v>
      </c>
      <c r="B3402" s="605" t="s">
        <v>7875</v>
      </c>
      <c r="C3402" s="519" t="s">
        <v>111</v>
      </c>
      <c r="D3402" s="494" t="s">
        <v>8055</v>
      </c>
      <c r="E3402" s="495">
        <v>1200</v>
      </c>
      <c r="F3402" s="638" t="s">
        <v>9222</v>
      </c>
      <c r="G3402" s="496" t="s">
        <v>9223</v>
      </c>
      <c r="H3402" s="494" t="s">
        <v>871</v>
      </c>
      <c r="I3402" s="494" t="s">
        <v>871</v>
      </c>
      <c r="J3402" s="494" t="s">
        <v>871</v>
      </c>
      <c r="K3402" s="497">
        <v>85</v>
      </c>
      <c r="L3402" s="606" t="s">
        <v>7959</v>
      </c>
      <c r="M3402" s="607">
        <v>14400</v>
      </c>
      <c r="N3402" s="498" t="s">
        <v>7960</v>
      </c>
      <c r="O3402" s="605" t="s">
        <v>7961</v>
      </c>
      <c r="P3402" s="608">
        <v>7200</v>
      </c>
    </row>
    <row r="3403" spans="1:16" ht="22.5" x14ac:dyDescent="0.2">
      <c r="A3403" s="518" t="s">
        <v>7955</v>
      </c>
      <c r="B3403" s="605" t="s">
        <v>7875</v>
      </c>
      <c r="C3403" s="519" t="s">
        <v>111</v>
      </c>
      <c r="D3403" s="494" t="s">
        <v>8501</v>
      </c>
      <c r="E3403" s="495">
        <v>2500</v>
      </c>
      <c r="F3403" s="638" t="s">
        <v>9224</v>
      </c>
      <c r="G3403" s="496" t="s">
        <v>9225</v>
      </c>
      <c r="H3403" s="494" t="s">
        <v>9226</v>
      </c>
      <c r="I3403" s="494" t="s">
        <v>8289</v>
      </c>
      <c r="J3403" s="494" t="s">
        <v>8289</v>
      </c>
      <c r="K3403" s="497" t="s">
        <v>9227</v>
      </c>
      <c r="L3403" s="606" t="s">
        <v>7977</v>
      </c>
      <c r="M3403" s="607">
        <v>5666.67</v>
      </c>
      <c r="N3403" s="498" t="s">
        <v>7994</v>
      </c>
      <c r="O3403" s="605" t="s">
        <v>7961</v>
      </c>
      <c r="P3403" s="608">
        <v>15000</v>
      </c>
    </row>
    <row r="3404" spans="1:16" ht="45" x14ac:dyDescent="0.2">
      <c r="A3404" s="518" t="s">
        <v>7955</v>
      </c>
      <c r="B3404" s="605" t="s">
        <v>7875</v>
      </c>
      <c r="C3404" s="519" t="s">
        <v>111</v>
      </c>
      <c r="D3404" s="494" t="s">
        <v>8546</v>
      </c>
      <c r="E3404" s="495">
        <v>1800</v>
      </c>
      <c r="F3404" s="638" t="s">
        <v>9228</v>
      </c>
      <c r="G3404" s="496" t="s">
        <v>9229</v>
      </c>
      <c r="H3404" s="494" t="s">
        <v>9230</v>
      </c>
      <c r="I3404" s="494" t="s">
        <v>9230</v>
      </c>
      <c r="J3404" s="494" t="s">
        <v>9230</v>
      </c>
      <c r="K3404" s="497">
        <v>7</v>
      </c>
      <c r="L3404" s="606" t="s">
        <v>7977</v>
      </c>
      <c r="M3404" s="607">
        <v>4200</v>
      </c>
      <c r="N3404" s="498" t="s">
        <v>5705</v>
      </c>
      <c r="O3404" s="605"/>
      <c r="P3404" s="608">
        <v>0</v>
      </c>
    </row>
    <row r="3405" spans="1:16" ht="22.5" x14ac:dyDescent="0.2">
      <c r="A3405" s="518" t="s">
        <v>7955</v>
      </c>
      <c r="B3405" s="605" t="s">
        <v>7875</v>
      </c>
      <c r="C3405" s="519" t="s">
        <v>111</v>
      </c>
      <c r="D3405" s="494" t="s">
        <v>9231</v>
      </c>
      <c r="E3405" s="495">
        <v>5000</v>
      </c>
      <c r="F3405" s="638" t="s">
        <v>9232</v>
      </c>
      <c r="G3405" s="496" t="s">
        <v>9233</v>
      </c>
      <c r="H3405" s="494" t="s">
        <v>7998</v>
      </c>
      <c r="I3405" s="494" t="s">
        <v>4858</v>
      </c>
      <c r="J3405" s="494" t="s">
        <v>4858</v>
      </c>
      <c r="K3405" s="497" t="s">
        <v>9234</v>
      </c>
      <c r="L3405" s="606" t="s">
        <v>7965</v>
      </c>
      <c r="M3405" s="607">
        <v>9161.8100000000013</v>
      </c>
      <c r="N3405" s="498" t="s">
        <v>7972</v>
      </c>
      <c r="O3405" s="605" t="s">
        <v>7961</v>
      </c>
      <c r="P3405" s="608">
        <v>29838.19</v>
      </c>
    </row>
    <row r="3406" spans="1:16" ht="33.75" x14ac:dyDescent="0.2">
      <c r="A3406" s="518" t="s">
        <v>7955</v>
      </c>
      <c r="B3406" s="605" t="s">
        <v>7875</v>
      </c>
      <c r="C3406" s="519" t="s">
        <v>111</v>
      </c>
      <c r="D3406" s="494" t="s">
        <v>7990</v>
      </c>
      <c r="E3406" s="495">
        <v>3000</v>
      </c>
      <c r="F3406" s="638" t="s">
        <v>9235</v>
      </c>
      <c r="G3406" s="496" t="s">
        <v>9236</v>
      </c>
      <c r="H3406" s="494" t="s">
        <v>9237</v>
      </c>
      <c r="I3406" s="494" t="s">
        <v>3191</v>
      </c>
      <c r="J3406" s="494" t="s">
        <v>3191</v>
      </c>
      <c r="K3406" s="497" t="s">
        <v>9238</v>
      </c>
      <c r="L3406" s="606" t="s">
        <v>7982</v>
      </c>
      <c r="M3406" s="607">
        <v>1400</v>
      </c>
      <c r="N3406" s="498" t="s">
        <v>7994</v>
      </c>
      <c r="O3406" s="605" t="s">
        <v>7961</v>
      </c>
      <c r="P3406" s="608">
        <v>18000</v>
      </c>
    </row>
    <row r="3407" spans="1:16" ht="33.75" x14ac:dyDescent="0.2">
      <c r="A3407" s="518" t="s">
        <v>7955</v>
      </c>
      <c r="B3407" s="605" t="s">
        <v>7875</v>
      </c>
      <c r="C3407" s="519" t="s">
        <v>111</v>
      </c>
      <c r="D3407" s="494" t="s">
        <v>8448</v>
      </c>
      <c r="E3407" s="495">
        <v>2000</v>
      </c>
      <c r="F3407" s="638" t="s">
        <v>9239</v>
      </c>
      <c r="G3407" s="496" t="s">
        <v>9240</v>
      </c>
      <c r="H3407" s="494" t="s">
        <v>6640</v>
      </c>
      <c r="I3407" s="494" t="s">
        <v>6640</v>
      </c>
      <c r="J3407" s="494" t="s">
        <v>6640</v>
      </c>
      <c r="K3407" s="497">
        <v>44</v>
      </c>
      <c r="L3407" s="606" t="s">
        <v>7984</v>
      </c>
      <c r="M3407" s="607">
        <v>15866.67</v>
      </c>
      <c r="N3407" s="498" t="s">
        <v>5705</v>
      </c>
      <c r="O3407" s="605"/>
      <c r="P3407" s="608">
        <v>0</v>
      </c>
    </row>
    <row r="3408" spans="1:16" ht="22.5" x14ac:dyDescent="0.2">
      <c r="A3408" s="518" t="s">
        <v>7955</v>
      </c>
      <c r="B3408" s="605" t="s">
        <v>7875</v>
      </c>
      <c r="C3408" s="519" t="s">
        <v>111</v>
      </c>
      <c r="D3408" s="494" t="s">
        <v>8250</v>
      </c>
      <c r="E3408" s="495">
        <v>3000</v>
      </c>
      <c r="F3408" s="638" t="s">
        <v>9241</v>
      </c>
      <c r="G3408" s="496" t="s">
        <v>9242</v>
      </c>
      <c r="H3408" s="494" t="s">
        <v>7998</v>
      </c>
      <c r="I3408" s="494" t="s">
        <v>4858</v>
      </c>
      <c r="J3408" s="494" t="s">
        <v>4858</v>
      </c>
      <c r="K3408" s="497" t="s">
        <v>9243</v>
      </c>
      <c r="L3408" s="606" t="s">
        <v>7977</v>
      </c>
      <c r="M3408" s="607">
        <v>6300</v>
      </c>
      <c r="N3408" s="498" t="s">
        <v>7994</v>
      </c>
      <c r="O3408" s="605" t="s">
        <v>7961</v>
      </c>
      <c r="P3408" s="608">
        <v>18000</v>
      </c>
    </row>
    <row r="3409" spans="1:16" ht="45" x14ac:dyDescent="0.2">
      <c r="A3409" s="518" t="s">
        <v>7955</v>
      </c>
      <c r="B3409" s="605" t="s">
        <v>7875</v>
      </c>
      <c r="C3409" s="519" t="s">
        <v>111</v>
      </c>
      <c r="D3409" s="494" t="s">
        <v>3550</v>
      </c>
      <c r="E3409" s="495">
        <v>2000</v>
      </c>
      <c r="F3409" s="638" t="s">
        <v>9244</v>
      </c>
      <c r="G3409" s="496" t="s">
        <v>9245</v>
      </c>
      <c r="H3409" s="494" t="s">
        <v>8191</v>
      </c>
      <c r="I3409" s="494" t="s">
        <v>3191</v>
      </c>
      <c r="J3409" s="494" t="s">
        <v>3191</v>
      </c>
      <c r="K3409" s="497" t="s">
        <v>9246</v>
      </c>
      <c r="L3409" s="606" t="s">
        <v>7982</v>
      </c>
      <c r="M3409" s="607">
        <v>1000</v>
      </c>
      <c r="N3409" s="498" t="s">
        <v>7972</v>
      </c>
      <c r="O3409" s="605" t="s">
        <v>7961</v>
      </c>
      <c r="P3409" s="608">
        <v>11983.48</v>
      </c>
    </row>
    <row r="3410" spans="1:16" ht="45" x14ac:dyDescent="0.2">
      <c r="A3410" s="518" t="s">
        <v>7955</v>
      </c>
      <c r="B3410" s="605" t="s">
        <v>7875</v>
      </c>
      <c r="C3410" s="519" t="s">
        <v>111</v>
      </c>
      <c r="D3410" s="494" t="s">
        <v>9247</v>
      </c>
      <c r="E3410" s="495">
        <v>7000</v>
      </c>
      <c r="F3410" s="638" t="s">
        <v>9248</v>
      </c>
      <c r="G3410" s="496" t="s">
        <v>9249</v>
      </c>
      <c r="H3410" s="494" t="s">
        <v>8134</v>
      </c>
      <c r="I3410" s="494" t="s">
        <v>8134</v>
      </c>
      <c r="J3410" s="494" t="s">
        <v>8134</v>
      </c>
      <c r="K3410" s="497">
        <v>8</v>
      </c>
      <c r="L3410" s="606" t="s">
        <v>7982</v>
      </c>
      <c r="M3410" s="607">
        <v>6982.5</v>
      </c>
      <c r="N3410" s="498" t="s">
        <v>5705</v>
      </c>
      <c r="O3410" s="605"/>
      <c r="P3410" s="608">
        <v>0</v>
      </c>
    </row>
    <row r="3411" spans="1:16" ht="33.75" x14ac:dyDescent="0.2">
      <c r="A3411" s="518" t="s">
        <v>7955</v>
      </c>
      <c r="B3411" s="605" t="s">
        <v>7875</v>
      </c>
      <c r="C3411" s="519" t="s">
        <v>111</v>
      </c>
      <c r="D3411" s="494" t="s">
        <v>8073</v>
      </c>
      <c r="E3411" s="495">
        <v>2000</v>
      </c>
      <c r="F3411" s="638" t="s">
        <v>9250</v>
      </c>
      <c r="G3411" s="496" t="s">
        <v>9251</v>
      </c>
      <c r="H3411" s="494" t="s">
        <v>9252</v>
      </c>
      <c r="I3411" s="494" t="s">
        <v>9252</v>
      </c>
      <c r="J3411" s="494" t="s">
        <v>9252</v>
      </c>
      <c r="K3411" s="497">
        <v>12</v>
      </c>
      <c r="L3411" s="606" t="s">
        <v>7994</v>
      </c>
      <c r="M3411" s="607">
        <v>8933.33</v>
      </c>
      <c r="N3411" s="498" t="s">
        <v>5705</v>
      </c>
      <c r="O3411" s="605"/>
      <c r="P3411" s="608">
        <v>0</v>
      </c>
    </row>
    <row r="3412" spans="1:16" ht="22.5" x14ac:dyDescent="0.2">
      <c r="A3412" s="518" t="s">
        <v>7955</v>
      </c>
      <c r="B3412" s="605" t="s">
        <v>7875</v>
      </c>
      <c r="C3412" s="519" t="s">
        <v>111</v>
      </c>
      <c r="D3412" s="494" t="s">
        <v>9253</v>
      </c>
      <c r="E3412" s="495">
        <v>5000</v>
      </c>
      <c r="F3412" s="638" t="s">
        <v>9254</v>
      </c>
      <c r="G3412" s="496" t="s">
        <v>9255</v>
      </c>
      <c r="H3412" s="494" t="s">
        <v>8216</v>
      </c>
      <c r="I3412" s="494" t="s">
        <v>4858</v>
      </c>
      <c r="J3412" s="494" t="s">
        <v>4858</v>
      </c>
      <c r="K3412" s="497">
        <v>2</v>
      </c>
      <c r="L3412" s="606" t="s">
        <v>7972</v>
      </c>
      <c r="M3412" s="607">
        <v>19833.330000000002</v>
      </c>
      <c r="N3412" s="498" t="s">
        <v>8044</v>
      </c>
      <c r="O3412" s="605" t="s">
        <v>7961</v>
      </c>
      <c r="P3412" s="608">
        <v>30000</v>
      </c>
    </row>
    <row r="3413" spans="1:16" ht="22.5" x14ac:dyDescent="0.2">
      <c r="A3413" s="518" t="s">
        <v>7955</v>
      </c>
      <c r="B3413" s="605" t="s">
        <v>7875</v>
      </c>
      <c r="C3413" s="519" t="s">
        <v>111</v>
      </c>
      <c r="D3413" s="494" t="s">
        <v>9256</v>
      </c>
      <c r="E3413" s="495">
        <v>2500</v>
      </c>
      <c r="F3413" s="638" t="s">
        <v>9257</v>
      </c>
      <c r="G3413" s="496" t="s">
        <v>9258</v>
      </c>
      <c r="H3413" s="494" t="s">
        <v>726</v>
      </c>
      <c r="I3413" s="494" t="s">
        <v>726</v>
      </c>
      <c r="J3413" s="494" t="s">
        <v>726</v>
      </c>
      <c r="K3413" s="497" t="s">
        <v>9259</v>
      </c>
      <c r="L3413" s="606" t="s">
        <v>7982</v>
      </c>
      <c r="M3413" s="607">
        <v>916.67000000000007</v>
      </c>
      <c r="N3413" s="498" t="s">
        <v>7972</v>
      </c>
      <c r="O3413" s="605" t="s">
        <v>7961</v>
      </c>
      <c r="P3413" s="608">
        <v>15000</v>
      </c>
    </row>
    <row r="3414" spans="1:16" ht="33.75" x14ac:dyDescent="0.2">
      <c r="A3414" s="518" t="s">
        <v>7955</v>
      </c>
      <c r="B3414" s="605" t="s">
        <v>7875</v>
      </c>
      <c r="C3414" s="519" t="s">
        <v>111</v>
      </c>
      <c r="D3414" s="494" t="s">
        <v>8661</v>
      </c>
      <c r="E3414" s="495">
        <v>1800</v>
      </c>
      <c r="F3414" s="638" t="s">
        <v>9260</v>
      </c>
      <c r="G3414" s="496" t="s">
        <v>9261</v>
      </c>
      <c r="H3414" s="494" t="s">
        <v>787</v>
      </c>
      <c r="I3414" s="494" t="s">
        <v>787</v>
      </c>
      <c r="J3414" s="494" t="s">
        <v>787</v>
      </c>
      <c r="K3414" s="497">
        <v>14</v>
      </c>
      <c r="L3414" s="606" t="s">
        <v>7959</v>
      </c>
      <c r="M3414" s="607">
        <v>21480</v>
      </c>
      <c r="N3414" s="498" t="s">
        <v>8485</v>
      </c>
      <c r="O3414" s="605" t="s">
        <v>7961</v>
      </c>
      <c r="P3414" s="608">
        <v>10800</v>
      </c>
    </row>
    <row r="3415" spans="1:16" ht="33.75" x14ac:dyDescent="0.2">
      <c r="A3415" s="518" t="s">
        <v>7955</v>
      </c>
      <c r="B3415" s="605" t="s">
        <v>7875</v>
      </c>
      <c r="C3415" s="519" t="s">
        <v>111</v>
      </c>
      <c r="D3415" s="494" t="s">
        <v>9262</v>
      </c>
      <c r="E3415" s="495">
        <v>3500</v>
      </c>
      <c r="F3415" s="638" t="s">
        <v>9263</v>
      </c>
      <c r="G3415" s="496" t="s">
        <v>9264</v>
      </c>
      <c r="H3415" s="494" t="s">
        <v>9265</v>
      </c>
      <c r="I3415" s="494" t="s">
        <v>4858</v>
      </c>
      <c r="J3415" s="494" t="s">
        <v>4858</v>
      </c>
      <c r="K3415" s="497" t="s">
        <v>9266</v>
      </c>
      <c r="L3415" s="606" t="s">
        <v>7965</v>
      </c>
      <c r="M3415" s="607">
        <v>5600</v>
      </c>
      <c r="N3415" s="498" t="s">
        <v>7961</v>
      </c>
      <c r="O3415" s="605" t="s">
        <v>7961</v>
      </c>
      <c r="P3415" s="608">
        <v>20948.47</v>
      </c>
    </row>
    <row r="3416" spans="1:16" ht="33.75" x14ac:dyDescent="0.2">
      <c r="A3416" s="518" t="s">
        <v>7955</v>
      </c>
      <c r="B3416" s="605" t="s">
        <v>7875</v>
      </c>
      <c r="C3416" s="519" t="s">
        <v>111</v>
      </c>
      <c r="D3416" s="494" t="s">
        <v>8665</v>
      </c>
      <c r="E3416" s="495">
        <v>12000</v>
      </c>
      <c r="F3416" s="638" t="s">
        <v>9267</v>
      </c>
      <c r="G3416" s="496" t="s">
        <v>9268</v>
      </c>
      <c r="H3416" s="494" t="s">
        <v>9269</v>
      </c>
      <c r="I3416" s="494" t="s">
        <v>4858</v>
      </c>
      <c r="J3416" s="494" t="s">
        <v>4858</v>
      </c>
      <c r="K3416" s="497" t="s">
        <v>7981</v>
      </c>
      <c r="L3416" s="606" t="s">
        <v>7961</v>
      </c>
      <c r="M3416" s="607">
        <v>68400</v>
      </c>
      <c r="N3416" s="498" t="s">
        <v>7981</v>
      </c>
      <c r="O3416" s="605" t="s">
        <v>7961</v>
      </c>
      <c r="P3416" s="608">
        <v>72000</v>
      </c>
    </row>
    <row r="3417" spans="1:16" ht="33.75" x14ac:dyDescent="0.2">
      <c r="A3417" s="518" t="s">
        <v>7955</v>
      </c>
      <c r="B3417" s="605" t="s">
        <v>7875</v>
      </c>
      <c r="C3417" s="519" t="s">
        <v>111</v>
      </c>
      <c r="D3417" s="494" t="s">
        <v>9270</v>
      </c>
      <c r="E3417" s="495">
        <v>10000</v>
      </c>
      <c r="F3417" s="638" t="s">
        <v>9271</v>
      </c>
      <c r="G3417" s="496" t="s">
        <v>9272</v>
      </c>
      <c r="H3417" s="494" t="s">
        <v>9041</v>
      </c>
      <c r="I3417" s="494" t="s">
        <v>4858</v>
      </c>
      <c r="J3417" s="494" t="s">
        <v>4858</v>
      </c>
      <c r="K3417" s="497">
        <v>1</v>
      </c>
      <c r="L3417" s="606" t="s">
        <v>7961</v>
      </c>
      <c r="M3417" s="607">
        <v>54656.25</v>
      </c>
      <c r="N3417" s="498" t="s">
        <v>7994</v>
      </c>
      <c r="O3417" s="605" t="s">
        <v>7961</v>
      </c>
      <c r="P3417" s="608">
        <v>60000</v>
      </c>
    </row>
    <row r="3418" spans="1:16" ht="22.5" x14ac:dyDescent="0.2">
      <c r="A3418" s="518" t="s">
        <v>7955</v>
      </c>
      <c r="B3418" s="605" t="s">
        <v>7875</v>
      </c>
      <c r="C3418" s="519" t="s">
        <v>111</v>
      </c>
      <c r="D3418" s="494" t="s">
        <v>8118</v>
      </c>
      <c r="E3418" s="495">
        <v>2500</v>
      </c>
      <c r="F3418" s="638" t="s">
        <v>9273</v>
      </c>
      <c r="G3418" s="496" t="s">
        <v>9274</v>
      </c>
      <c r="H3418" s="494" t="s">
        <v>8216</v>
      </c>
      <c r="I3418" s="494" t="s">
        <v>4858</v>
      </c>
      <c r="J3418" s="494" t="s">
        <v>4858</v>
      </c>
      <c r="K3418" s="497">
        <v>31</v>
      </c>
      <c r="L3418" s="606" t="s">
        <v>7729</v>
      </c>
      <c r="M3418" s="607">
        <v>19598.61</v>
      </c>
      <c r="N3418" s="498" t="s">
        <v>5705</v>
      </c>
      <c r="O3418" s="605"/>
      <c r="P3418" s="608">
        <v>0</v>
      </c>
    </row>
    <row r="3419" spans="1:16" ht="22.5" x14ac:dyDescent="0.2">
      <c r="A3419" s="518" t="s">
        <v>7955</v>
      </c>
      <c r="B3419" s="605" t="s">
        <v>7969</v>
      </c>
      <c r="C3419" s="519" t="s">
        <v>111</v>
      </c>
      <c r="D3419" s="494" t="s">
        <v>8135</v>
      </c>
      <c r="E3419" s="495">
        <v>5500</v>
      </c>
      <c r="F3419" s="638" t="s">
        <v>9273</v>
      </c>
      <c r="G3419" s="496" t="s">
        <v>9274</v>
      </c>
      <c r="H3419" s="494" t="s">
        <v>8216</v>
      </c>
      <c r="I3419" s="494" t="s">
        <v>4858</v>
      </c>
      <c r="J3419" s="494" t="s">
        <v>4858</v>
      </c>
      <c r="K3419" s="497">
        <v>1</v>
      </c>
      <c r="L3419" s="606" t="s">
        <v>7972</v>
      </c>
      <c r="M3419" s="607">
        <v>21450.98</v>
      </c>
      <c r="N3419" s="498" t="s">
        <v>7994</v>
      </c>
      <c r="O3419" s="605" t="s">
        <v>7961</v>
      </c>
      <c r="P3419" s="608">
        <v>32922.47</v>
      </c>
    </row>
    <row r="3420" spans="1:16" x14ac:dyDescent="0.2">
      <c r="A3420" s="518" t="s">
        <v>7955</v>
      </c>
      <c r="B3420" s="605" t="s">
        <v>7875</v>
      </c>
      <c r="C3420" s="519" t="s">
        <v>111</v>
      </c>
      <c r="D3420" s="494" t="s">
        <v>7990</v>
      </c>
      <c r="E3420" s="495">
        <v>3000</v>
      </c>
      <c r="F3420" s="638" t="s">
        <v>9275</v>
      </c>
      <c r="G3420" s="496" t="s">
        <v>9276</v>
      </c>
      <c r="H3420" s="494" t="s">
        <v>6431</v>
      </c>
      <c r="I3420" s="494" t="s">
        <v>6431</v>
      </c>
      <c r="J3420" s="494" t="s">
        <v>6431</v>
      </c>
      <c r="K3420" s="497">
        <v>39</v>
      </c>
      <c r="L3420" s="606" t="s">
        <v>7959</v>
      </c>
      <c r="M3420" s="607">
        <v>36000</v>
      </c>
      <c r="N3420" s="498" t="s">
        <v>8958</v>
      </c>
      <c r="O3420" s="605" t="s">
        <v>7961</v>
      </c>
      <c r="P3420" s="608">
        <v>18000</v>
      </c>
    </row>
    <row r="3421" spans="1:16" ht="22.5" x14ac:dyDescent="0.2">
      <c r="A3421" s="518" t="s">
        <v>7955</v>
      </c>
      <c r="B3421" s="605" t="s">
        <v>7875</v>
      </c>
      <c r="C3421" s="519" t="s">
        <v>111</v>
      </c>
      <c r="D3421" s="494" t="s">
        <v>8259</v>
      </c>
      <c r="E3421" s="495">
        <v>4000</v>
      </c>
      <c r="F3421" s="638" t="s">
        <v>9277</v>
      </c>
      <c r="G3421" s="496" t="s">
        <v>9278</v>
      </c>
      <c r="H3421" s="494" t="s">
        <v>7998</v>
      </c>
      <c r="I3421" s="494" t="s">
        <v>4858</v>
      </c>
      <c r="J3421" s="494" t="s">
        <v>4858</v>
      </c>
      <c r="K3421" s="497" t="s">
        <v>9279</v>
      </c>
      <c r="L3421" s="606"/>
      <c r="M3421" s="607">
        <v>0</v>
      </c>
      <c r="N3421" s="498" t="s">
        <v>5705</v>
      </c>
      <c r="O3421" s="605" t="s">
        <v>7965</v>
      </c>
      <c r="P3421" s="608">
        <v>9733.33</v>
      </c>
    </row>
    <row r="3422" spans="1:16" ht="33.75" x14ac:dyDescent="0.2">
      <c r="A3422" s="518" t="s">
        <v>7955</v>
      </c>
      <c r="B3422" s="605" t="s">
        <v>7875</v>
      </c>
      <c r="C3422" s="519" t="s">
        <v>111</v>
      </c>
      <c r="D3422" s="494" t="s">
        <v>8680</v>
      </c>
      <c r="E3422" s="495">
        <v>1800</v>
      </c>
      <c r="F3422" s="638" t="s">
        <v>9280</v>
      </c>
      <c r="G3422" s="496" t="s">
        <v>9281</v>
      </c>
      <c r="H3422" s="494" t="s">
        <v>9282</v>
      </c>
      <c r="I3422" s="494" t="s">
        <v>4858</v>
      </c>
      <c r="J3422" s="494" t="s">
        <v>4858</v>
      </c>
      <c r="K3422" s="497">
        <v>12</v>
      </c>
      <c r="L3422" s="606" t="s">
        <v>7984</v>
      </c>
      <c r="M3422" s="607">
        <v>12600</v>
      </c>
      <c r="N3422" s="498" t="s">
        <v>5705</v>
      </c>
      <c r="O3422" s="605"/>
      <c r="P3422" s="608">
        <v>0</v>
      </c>
    </row>
    <row r="3423" spans="1:16" ht="33.75" x14ac:dyDescent="0.2">
      <c r="A3423" s="518" t="s">
        <v>7955</v>
      </c>
      <c r="B3423" s="605" t="s">
        <v>7875</v>
      </c>
      <c r="C3423" s="519" t="s">
        <v>111</v>
      </c>
      <c r="D3423" s="494" t="s">
        <v>8166</v>
      </c>
      <c r="E3423" s="495">
        <v>3000</v>
      </c>
      <c r="F3423" s="638" t="s">
        <v>9280</v>
      </c>
      <c r="G3423" s="496" t="s">
        <v>9281</v>
      </c>
      <c r="H3423" s="494" t="s">
        <v>9282</v>
      </c>
      <c r="I3423" s="494" t="s">
        <v>4858</v>
      </c>
      <c r="J3423" s="494" t="s">
        <v>4858</v>
      </c>
      <c r="K3423" s="497">
        <v>2</v>
      </c>
      <c r="L3423" s="606" t="s">
        <v>7972</v>
      </c>
      <c r="M3423" s="607">
        <v>13700</v>
      </c>
      <c r="N3423" s="498" t="s">
        <v>8044</v>
      </c>
      <c r="O3423" s="605" t="s">
        <v>7961</v>
      </c>
      <c r="P3423" s="608">
        <v>18000</v>
      </c>
    </row>
    <row r="3424" spans="1:16" ht="33.75" x14ac:dyDescent="0.2">
      <c r="A3424" s="518" t="s">
        <v>7955</v>
      </c>
      <c r="B3424" s="605" t="s">
        <v>7875</v>
      </c>
      <c r="C3424" s="519" t="s">
        <v>111</v>
      </c>
      <c r="D3424" s="494" t="s">
        <v>9283</v>
      </c>
      <c r="E3424" s="495">
        <v>6000</v>
      </c>
      <c r="F3424" s="638" t="s">
        <v>9284</v>
      </c>
      <c r="G3424" s="496" t="s">
        <v>9285</v>
      </c>
      <c r="H3424" s="494" t="s">
        <v>8946</v>
      </c>
      <c r="I3424" s="494" t="s">
        <v>4858</v>
      </c>
      <c r="J3424" s="494" t="s">
        <v>4858</v>
      </c>
      <c r="K3424" s="497" t="s">
        <v>5705</v>
      </c>
      <c r="L3424" s="606"/>
      <c r="M3424" s="607">
        <v>0</v>
      </c>
      <c r="N3424" s="498" t="s">
        <v>7982</v>
      </c>
      <c r="O3424" s="605" t="s">
        <v>7972</v>
      </c>
      <c r="P3424" s="608">
        <v>23800</v>
      </c>
    </row>
    <row r="3425" spans="1:16" ht="33.75" x14ac:dyDescent="0.2">
      <c r="A3425" s="518" t="s">
        <v>7955</v>
      </c>
      <c r="B3425" s="605" t="s">
        <v>7875</v>
      </c>
      <c r="C3425" s="519" t="s">
        <v>111</v>
      </c>
      <c r="D3425" s="494" t="s">
        <v>8661</v>
      </c>
      <c r="E3425" s="495">
        <v>1800</v>
      </c>
      <c r="F3425" s="638" t="s">
        <v>9286</v>
      </c>
      <c r="G3425" s="496" t="s">
        <v>9287</v>
      </c>
      <c r="H3425" s="494" t="s">
        <v>871</v>
      </c>
      <c r="I3425" s="494" t="s">
        <v>871</v>
      </c>
      <c r="J3425" s="494" t="s">
        <v>871</v>
      </c>
      <c r="K3425" s="497">
        <v>14</v>
      </c>
      <c r="L3425" s="606" t="s">
        <v>7959</v>
      </c>
      <c r="M3425" s="607">
        <v>21420</v>
      </c>
      <c r="N3425" s="498" t="s">
        <v>8485</v>
      </c>
      <c r="O3425" s="605" t="s">
        <v>7961</v>
      </c>
      <c r="P3425" s="608">
        <v>10740</v>
      </c>
    </row>
    <row r="3426" spans="1:16" ht="33.75" x14ac:dyDescent="0.2">
      <c r="A3426" s="518" t="s">
        <v>7955</v>
      </c>
      <c r="B3426" s="605" t="s">
        <v>7875</v>
      </c>
      <c r="C3426" s="519" t="s">
        <v>111</v>
      </c>
      <c r="D3426" s="494" t="s">
        <v>9288</v>
      </c>
      <c r="E3426" s="495">
        <v>2320</v>
      </c>
      <c r="F3426" s="638" t="s">
        <v>9289</v>
      </c>
      <c r="G3426" s="496" t="s">
        <v>9290</v>
      </c>
      <c r="H3426" s="494" t="s">
        <v>9291</v>
      </c>
      <c r="I3426" s="494" t="s">
        <v>9291</v>
      </c>
      <c r="J3426" s="494" t="s">
        <v>9291</v>
      </c>
      <c r="K3426" s="497">
        <v>47</v>
      </c>
      <c r="L3426" s="606" t="s">
        <v>7959</v>
      </c>
      <c r="M3426" s="607">
        <v>27840</v>
      </c>
      <c r="N3426" s="498" t="s">
        <v>9292</v>
      </c>
      <c r="O3426" s="605" t="s">
        <v>7961</v>
      </c>
      <c r="P3426" s="608">
        <v>13920</v>
      </c>
    </row>
    <row r="3427" spans="1:16" ht="22.5" x14ac:dyDescent="0.2">
      <c r="A3427" s="518" t="s">
        <v>7955</v>
      </c>
      <c r="B3427" s="605" t="s">
        <v>7875</v>
      </c>
      <c r="C3427" s="519" t="s">
        <v>111</v>
      </c>
      <c r="D3427" s="494" t="s">
        <v>8108</v>
      </c>
      <c r="E3427" s="495">
        <v>3000</v>
      </c>
      <c r="F3427" s="638" t="s">
        <v>9293</v>
      </c>
      <c r="G3427" s="496" t="s">
        <v>9294</v>
      </c>
      <c r="H3427" s="494" t="s">
        <v>5555</v>
      </c>
      <c r="I3427" s="494" t="s">
        <v>3191</v>
      </c>
      <c r="J3427" s="494" t="s">
        <v>3191</v>
      </c>
      <c r="K3427" s="497" t="s">
        <v>9295</v>
      </c>
      <c r="L3427" s="606" t="s">
        <v>7977</v>
      </c>
      <c r="M3427" s="607">
        <v>6200</v>
      </c>
      <c r="N3427" s="498" t="s">
        <v>7994</v>
      </c>
      <c r="O3427" s="605" t="s">
        <v>7961</v>
      </c>
      <c r="P3427" s="608">
        <v>18000</v>
      </c>
    </row>
    <row r="3428" spans="1:16" ht="45" x14ac:dyDescent="0.2">
      <c r="A3428" s="518" t="s">
        <v>7955</v>
      </c>
      <c r="B3428" s="605" t="s">
        <v>7875</v>
      </c>
      <c r="C3428" s="519" t="s">
        <v>111</v>
      </c>
      <c r="D3428" s="494" t="s">
        <v>9296</v>
      </c>
      <c r="E3428" s="495">
        <v>1200</v>
      </c>
      <c r="F3428" s="638" t="s">
        <v>9297</v>
      </c>
      <c r="G3428" s="496" t="s">
        <v>9298</v>
      </c>
      <c r="H3428" s="494" t="s">
        <v>9299</v>
      </c>
      <c r="I3428" s="494" t="s">
        <v>718</v>
      </c>
      <c r="J3428" s="494" t="s">
        <v>718</v>
      </c>
      <c r="K3428" s="497" t="s">
        <v>8245</v>
      </c>
      <c r="L3428" s="606" t="s">
        <v>7959</v>
      </c>
      <c r="M3428" s="607">
        <v>0</v>
      </c>
      <c r="N3428" s="498" t="s">
        <v>8245</v>
      </c>
      <c r="O3428" s="605" t="s">
        <v>7961</v>
      </c>
      <c r="P3428" s="608">
        <v>6000</v>
      </c>
    </row>
    <row r="3429" spans="1:16" ht="22.5" x14ac:dyDescent="0.2">
      <c r="A3429" s="518" t="s">
        <v>7955</v>
      </c>
      <c r="B3429" s="605" t="s">
        <v>7875</v>
      </c>
      <c r="C3429" s="519" t="s">
        <v>111</v>
      </c>
      <c r="D3429" s="494" t="s">
        <v>9300</v>
      </c>
      <c r="E3429" s="495">
        <v>3000</v>
      </c>
      <c r="F3429" s="638" t="s">
        <v>9301</v>
      </c>
      <c r="G3429" s="496" t="s">
        <v>9302</v>
      </c>
      <c r="H3429" s="494" t="s">
        <v>6192</v>
      </c>
      <c r="I3429" s="494" t="s">
        <v>3191</v>
      </c>
      <c r="J3429" s="494" t="s">
        <v>3191</v>
      </c>
      <c r="K3429" s="497" t="s">
        <v>9303</v>
      </c>
      <c r="L3429" s="606" t="s">
        <v>7982</v>
      </c>
      <c r="M3429" s="607">
        <v>800</v>
      </c>
      <c r="N3429" s="498" t="s">
        <v>7994</v>
      </c>
      <c r="O3429" s="605" t="s">
        <v>7961</v>
      </c>
      <c r="P3429" s="608">
        <v>18500</v>
      </c>
    </row>
    <row r="3430" spans="1:16" ht="22.5" x14ac:dyDescent="0.2">
      <c r="A3430" s="518" t="s">
        <v>7955</v>
      </c>
      <c r="B3430" s="605" t="s">
        <v>7875</v>
      </c>
      <c r="C3430" s="519" t="s">
        <v>111</v>
      </c>
      <c r="D3430" s="494" t="s">
        <v>8184</v>
      </c>
      <c r="E3430" s="495">
        <v>3000</v>
      </c>
      <c r="F3430" s="638" t="s">
        <v>9304</v>
      </c>
      <c r="G3430" s="496" t="s">
        <v>9305</v>
      </c>
      <c r="H3430" s="494" t="s">
        <v>6192</v>
      </c>
      <c r="I3430" s="494" t="s">
        <v>3191</v>
      </c>
      <c r="J3430" s="494" t="s">
        <v>3191</v>
      </c>
      <c r="K3430" s="497" t="s">
        <v>9306</v>
      </c>
      <c r="L3430" s="606" t="s">
        <v>7982</v>
      </c>
      <c r="M3430" s="607">
        <v>800</v>
      </c>
      <c r="N3430" s="498" t="s">
        <v>7994</v>
      </c>
      <c r="O3430" s="605" t="s">
        <v>7961</v>
      </c>
      <c r="P3430" s="608">
        <v>18000</v>
      </c>
    </row>
    <row r="3431" spans="1:16" ht="45" x14ac:dyDescent="0.2">
      <c r="A3431" s="518" t="s">
        <v>7955</v>
      </c>
      <c r="B3431" s="605" t="s">
        <v>7875</v>
      </c>
      <c r="C3431" s="519" t="s">
        <v>111</v>
      </c>
      <c r="D3431" s="494" t="s">
        <v>8987</v>
      </c>
      <c r="E3431" s="495">
        <v>3000</v>
      </c>
      <c r="F3431" s="638" t="s">
        <v>9307</v>
      </c>
      <c r="G3431" s="496" t="s">
        <v>9308</v>
      </c>
      <c r="H3431" s="494" t="s">
        <v>9309</v>
      </c>
      <c r="I3431" s="494" t="s">
        <v>4858</v>
      </c>
      <c r="J3431" s="494" t="s">
        <v>4858</v>
      </c>
      <c r="K3431" s="497">
        <v>2</v>
      </c>
      <c r="L3431" s="606" t="s">
        <v>7972</v>
      </c>
      <c r="M3431" s="607">
        <v>11899.380000000001</v>
      </c>
      <c r="N3431" s="498" t="s">
        <v>8044</v>
      </c>
      <c r="O3431" s="605" t="s">
        <v>7961</v>
      </c>
      <c r="P3431" s="608">
        <v>17900</v>
      </c>
    </row>
    <row r="3432" spans="1:16" ht="33.75" x14ac:dyDescent="0.2">
      <c r="A3432" s="518" t="s">
        <v>7955</v>
      </c>
      <c r="B3432" s="605" t="s">
        <v>7875</v>
      </c>
      <c r="C3432" s="519" t="s">
        <v>111</v>
      </c>
      <c r="D3432" s="494" t="s">
        <v>9310</v>
      </c>
      <c r="E3432" s="495">
        <v>5000</v>
      </c>
      <c r="F3432" s="638" t="s">
        <v>9311</v>
      </c>
      <c r="G3432" s="496" t="s">
        <v>9312</v>
      </c>
      <c r="H3432" s="494" t="s">
        <v>9282</v>
      </c>
      <c r="I3432" s="494" t="s">
        <v>4858</v>
      </c>
      <c r="J3432" s="494" t="s">
        <v>4858</v>
      </c>
      <c r="K3432" s="497" t="s">
        <v>9313</v>
      </c>
      <c r="L3432" s="606"/>
      <c r="M3432" s="607">
        <v>0</v>
      </c>
      <c r="N3432" s="498" t="s">
        <v>7994</v>
      </c>
      <c r="O3432" s="605" t="s">
        <v>7961</v>
      </c>
      <c r="P3432" s="608">
        <v>31333.33</v>
      </c>
    </row>
    <row r="3433" spans="1:16" ht="45" x14ac:dyDescent="0.2">
      <c r="A3433" s="518" t="s">
        <v>7955</v>
      </c>
      <c r="B3433" s="605" t="s">
        <v>7875</v>
      </c>
      <c r="C3433" s="519" t="s">
        <v>111</v>
      </c>
      <c r="D3433" s="494" t="s">
        <v>9314</v>
      </c>
      <c r="E3433" s="495">
        <v>6000</v>
      </c>
      <c r="F3433" s="638" t="s">
        <v>9315</v>
      </c>
      <c r="G3433" s="496" t="s">
        <v>9316</v>
      </c>
      <c r="H3433" s="494" t="s">
        <v>9317</v>
      </c>
      <c r="I3433" s="494" t="s">
        <v>4858</v>
      </c>
      <c r="J3433" s="494" t="s">
        <v>4858</v>
      </c>
      <c r="K3433" s="497" t="s">
        <v>9318</v>
      </c>
      <c r="L3433" s="606" t="s">
        <v>7982</v>
      </c>
      <c r="M3433" s="607">
        <v>2800</v>
      </c>
      <c r="N3433" s="498" t="s">
        <v>7994</v>
      </c>
      <c r="O3433" s="605" t="s">
        <v>7961</v>
      </c>
      <c r="P3433" s="608">
        <v>36000</v>
      </c>
    </row>
    <row r="3434" spans="1:16" ht="22.5" x14ac:dyDescent="0.2">
      <c r="A3434" s="518" t="s">
        <v>7955</v>
      </c>
      <c r="B3434" s="605" t="s">
        <v>7875</v>
      </c>
      <c r="C3434" s="519" t="s">
        <v>111</v>
      </c>
      <c r="D3434" s="494" t="s">
        <v>9319</v>
      </c>
      <c r="E3434" s="495">
        <v>3500</v>
      </c>
      <c r="F3434" s="638" t="s">
        <v>9320</v>
      </c>
      <c r="G3434" s="496" t="s">
        <v>9321</v>
      </c>
      <c r="H3434" s="494" t="s">
        <v>9322</v>
      </c>
      <c r="I3434" s="494" t="s">
        <v>9322</v>
      </c>
      <c r="J3434" s="494" t="s">
        <v>9322</v>
      </c>
      <c r="K3434" s="497">
        <v>28</v>
      </c>
      <c r="L3434" s="606" t="s">
        <v>7959</v>
      </c>
      <c r="M3434" s="607">
        <v>41997.33</v>
      </c>
      <c r="N3434" s="498" t="s">
        <v>9092</v>
      </c>
      <c r="O3434" s="605" t="s">
        <v>7961</v>
      </c>
      <c r="P3434" s="608">
        <v>20991.489999999998</v>
      </c>
    </row>
    <row r="3435" spans="1:16" ht="33.75" x14ac:dyDescent="0.2">
      <c r="A3435" s="518" t="s">
        <v>7955</v>
      </c>
      <c r="B3435" s="605" t="s">
        <v>7875</v>
      </c>
      <c r="C3435" s="519" t="s">
        <v>111</v>
      </c>
      <c r="D3435" s="494" t="s">
        <v>8448</v>
      </c>
      <c r="E3435" s="495">
        <v>1800</v>
      </c>
      <c r="F3435" s="638" t="s">
        <v>9323</v>
      </c>
      <c r="G3435" s="496" t="s">
        <v>9324</v>
      </c>
      <c r="H3435" s="494" t="s">
        <v>8196</v>
      </c>
      <c r="I3435" s="494" t="s">
        <v>8196</v>
      </c>
      <c r="J3435" s="494" t="s">
        <v>8196</v>
      </c>
      <c r="K3435" s="497">
        <v>3</v>
      </c>
      <c r="L3435" s="606" t="s">
        <v>7977</v>
      </c>
      <c r="M3435" s="607">
        <v>5400</v>
      </c>
      <c r="N3435" s="498" t="s">
        <v>5705</v>
      </c>
      <c r="O3435" s="605"/>
      <c r="P3435" s="608">
        <v>0</v>
      </c>
    </row>
    <row r="3436" spans="1:16" ht="22.5" x14ac:dyDescent="0.2">
      <c r="A3436" s="518" t="s">
        <v>7955</v>
      </c>
      <c r="B3436" s="605" t="s">
        <v>7875</v>
      </c>
      <c r="C3436" s="519" t="s">
        <v>111</v>
      </c>
      <c r="D3436" s="494" t="s">
        <v>9325</v>
      </c>
      <c r="E3436" s="495">
        <v>6000</v>
      </c>
      <c r="F3436" s="638" t="s">
        <v>9326</v>
      </c>
      <c r="G3436" s="496" t="s">
        <v>9327</v>
      </c>
      <c r="H3436" s="494" t="s">
        <v>7998</v>
      </c>
      <c r="I3436" s="494" t="s">
        <v>4858</v>
      </c>
      <c r="J3436" s="494" t="s">
        <v>4858</v>
      </c>
      <c r="K3436" s="497" t="s">
        <v>9328</v>
      </c>
      <c r="L3436" s="606"/>
      <c r="M3436" s="607">
        <v>0</v>
      </c>
      <c r="N3436" s="498" t="s">
        <v>7994</v>
      </c>
      <c r="O3436" s="605" t="s">
        <v>7961</v>
      </c>
      <c r="P3436" s="608">
        <v>38600</v>
      </c>
    </row>
    <row r="3437" spans="1:16" ht="22.5" x14ac:dyDescent="0.2">
      <c r="A3437" s="518" t="s">
        <v>7955</v>
      </c>
      <c r="B3437" s="605" t="s">
        <v>7875</v>
      </c>
      <c r="C3437" s="519" t="s">
        <v>111</v>
      </c>
      <c r="D3437" s="494" t="s">
        <v>8121</v>
      </c>
      <c r="E3437" s="495">
        <v>2500</v>
      </c>
      <c r="F3437" s="638" t="s">
        <v>9329</v>
      </c>
      <c r="G3437" s="496" t="s">
        <v>9330</v>
      </c>
      <c r="H3437" s="494" t="s">
        <v>7998</v>
      </c>
      <c r="I3437" s="494" t="s">
        <v>4858</v>
      </c>
      <c r="J3437" s="494" t="s">
        <v>4858</v>
      </c>
      <c r="K3437" s="497" t="s">
        <v>9331</v>
      </c>
      <c r="L3437" s="606" t="s">
        <v>7965</v>
      </c>
      <c r="M3437" s="607">
        <v>4166.67</v>
      </c>
      <c r="N3437" s="498" t="s">
        <v>7972</v>
      </c>
      <c r="O3437" s="605" t="s">
        <v>7961</v>
      </c>
      <c r="P3437" s="608">
        <v>14977.43</v>
      </c>
    </row>
    <row r="3438" spans="1:16" x14ac:dyDescent="0.2">
      <c r="A3438" s="518" t="s">
        <v>7955</v>
      </c>
      <c r="B3438" s="605" t="s">
        <v>7875</v>
      </c>
      <c r="C3438" s="519" t="s">
        <v>111</v>
      </c>
      <c r="D3438" s="494" t="s">
        <v>7985</v>
      </c>
      <c r="E3438" s="495">
        <v>4000</v>
      </c>
      <c r="F3438" s="638" t="s">
        <v>9332</v>
      </c>
      <c r="G3438" s="496" t="s">
        <v>9333</v>
      </c>
      <c r="H3438" s="494" t="s">
        <v>4858</v>
      </c>
      <c r="I3438" s="494" t="s">
        <v>4858</v>
      </c>
      <c r="J3438" s="494" t="s">
        <v>4858</v>
      </c>
      <c r="K3438" s="497">
        <v>5</v>
      </c>
      <c r="L3438" s="606" t="s">
        <v>7984</v>
      </c>
      <c r="M3438" s="607">
        <v>29045</v>
      </c>
      <c r="N3438" s="498" t="s">
        <v>7729</v>
      </c>
      <c r="O3438" s="605" t="s">
        <v>7961</v>
      </c>
      <c r="P3438" s="608">
        <v>24000</v>
      </c>
    </row>
    <row r="3439" spans="1:16" ht="22.5" x14ac:dyDescent="0.2">
      <c r="A3439" s="518" t="s">
        <v>7955</v>
      </c>
      <c r="B3439" s="605" t="s">
        <v>7875</v>
      </c>
      <c r="C3439" s="519" t="s">
        <v>111</v>
      </c>
      <c r="D3439" s="494" t="s">
        <v>7985</v>
      </c>
      <c r="E3439" s="495">
        <v>3300</v>
      </c>
      <c r="F3439" s="638" t="s">
        <v>9334</v>
      </c>
      <c r="G3439" s="496" t="s">
        <v>9335</v>
      </c>
      <c r="H3439" s="494" t="s">
        <v>6192</v>
      </c>
      <c r="I3439" s="494" t="s">
        <v>3191</v>
      </c>
      <c r="J3439" s="494" t="s">
        <v>3191</v>
      </c>
      <c r="K3439" s="497" t="s">
        <v>9336</v>
      </c>
      <c r="L3439" s="606" t="s">
        <v>7982</v>
      </c>
      <c r="M3439" s="607">
        <v>3190</v>
      </c>
      <c r="N3439" s="498" t="s">
        <v>7994</v>
      </c>
      <c r="O3439" s="605"/>
      <c r="P3439" s="608">
        <v>0</v>
      </c>
    </row>
    <row r="3440" spans="1:16" ht="22.5" x14ac:dyDescent="0.2">
      <c r="A3440" s="518" t="s">
        <v>7955</v>
      </c>
      <c r="B3440" s="605" t="s">
        <v>7875</v>
      </c>
      <c r="C3440" s="519" t="s">
        <v>111</v>
      </c>
      <c r="D3440" s="494" t="s">
        <v>8048</v>
      </c>
      <c r="E3440" s="495">
        <v>3000</v>
      </c>
      <c r="F3440" s="638" t="s">
        <v>9334</v>
      </c>
      <c r="G3440" s="496" t="s">
        <v>9335</v>
      </c>
      <c r="H3440" s="494" t="s">
        <v>6192</v>
      </c>
      <c r="I3440" s="494" t="s">
        <v>3191</v>
      </c>
      <c r="J3440" s="494" t="s">
        <v>3191</v>
      </c>
      <c r="K3440" s="497">
        <v>1</v>
      </c>
      <c r="L3440" s="606" t="s">
        <v>7965</v>
      </c>
      <c r="M3440" s="607">
        <v>3600</v>
      </c>
      <c r="N3440" s="498" t="s">
        <v>5705</v>
      </c>
      <c r="O3440" s="605" t="s">
        <v>7961</v>
      </c>
      <c r="P3440" s="608">
        <v>18000</v>
      </c>
    </row>
    <row r="3441" spans="1:16" ht="22.5" x14ac:dyDescent="0.2">
      <c r="A3441" s="518" t="s">
        <v>7955</v>
      </c>
      <c r="B3441" s="605" t="s">
        <v>7875</v>
      </c>
      <c r="C3441" s="519" t="s">
        <v>111</v>
      </c>
      <c r="D3441" s="494" t="s">
        <v>8593</v>
      </c>
      <c r="E3441" s="495">
        <v>3000</v>
      </c>
      <c r="F3441" s="638" t="s">
        <v>9337</v>
      </c>
      <c r="G3441" s="496" t="s">
        <v>9338</v>
      </c>
      <c r="H3441" s="494" t="s">
        <v>8079</v>
      </c>
      <c r="I3441" s="494" t="s">
        <v>4858</v>
      </c>
      <c r="J3441" s="494" t="s">
        <v>4858</v>
      </c>
      <c r="K3441" s="497" t="s">
        <v>9339</v>
      </c>
      <c r="L3441" s="606" t="s">
        <v>7965</v>
      </c>
      <c r="M3441" s="607">
        <v>4200</v>
      </c>
      <c r="N3441" s="498" t="s">
        <v>7994</v>
      </c>
      <c r="O3441" s="605" t="s">
        <v>7961</v>
      </c>
      <c r="P3441" s="608">
        <v>18000</v>
      </c>
    </row>
    <row r="3442" spans="1:16" ht="22.5" x14ac:dyDescent="0.2">
      <c r="A3442" s="518" t="s">
        <v>7955</v>
      </c>
      <c r="B3442" s="605" t="s">
        <v>7969</v>
      </c>
      <c r="C3442" s="519" t="s">
        <v>111</v>
      </c>
      <c r="D3442" s="494" t="s">
        <v>7985</v>
      </c>
      <c r="E3442" s="495">
        <v>4000</v>
      </c>
      <c r="F3442" s="638" t="s">
        <v>9340</v>
      </c>
      <c r="G3442" s="496" t="s">
        <v>9341</v>
      </c>
      <c r="H3442" s="494" t="s">
        <v>8216</v>
      </c>
      <c r="I3442" s="494" t="s">
        <v>4858</v>
      </c>
      <c r="J3442" s="494" t="s">
        <v>4858</v>
      </c>
      <c r="K3442" s="497" t="s">
        <v>9342</v>
      </c>
      <c r="L3442" s="606" t="s">
        <v>7977</v>
      </c>
      <c r="M3442" s="607">
        <v>10266.67</v>
      </c>
      <c r="N3442" s="498" t="s">
        <v>7972</v>
      </c>
      <c r="O3442" s="605" t="s">
        <v>7961</v>
      </c>
      <c r="P3442" s="608">
        <v>24000</v>
      </c>
    </row>
    <row r="3443" spans="1:16" ht="33.75" x14ac:dyDescent="0.2">
      <c r="A3443" s="518" t="s">
        <v>7955</v>
      </c>
      <c r="B3443" s="605" t="s">
        <v>7875</v>
      </c>
      <c r="C3443" s="519" t="s">
        <v>111</v>
      </c>
      <c r="D3443" s="494" t="s">
        <v>8448</v>
      </c>
      <c r="E3443" s="495">
        <v>1800</v>
      </c>
      <c r="F3443" s="638" t="s">
        <v>9343</v>
      </c>
      <c r="G3443" s="496" t="s">
        <v>9344</v>
      </c>
      <c r="H3443" s="494" t="s">
        <v>9345</v>
      </c>
      <c r="I3443" s="494" t="s">
        <v>9345</v>
      </c>
      <c r="J3443" s="494" t="s">
        <v>9345</v>
      </c>
      <c r="K3443" s="497">
        <v>10</v>
      </c>
      <c r="L3443" s="606" t="s">
        <v>7959</v>
      </c>
      <c r="M3443" s="607">
        <v>18093.089999999997</v>
      </c>
      <c r="N3443" s="498" t="s">
        <v>8158</v>
      </c>
      <c r="O3443" s="605" t="s">
        <v>7961</v>
      </c>
      <c r="P3443" s="608">
        <v>10740</v>
      </c>
    </row>
    <row r="3444" spans="1:16" ht="22.5" x14ac:dyDescent="0.2">
      <c r="A3444" s="518" t="s">
        <v>7955</v>
      </c>
      <c r="B3444" s="605" t="s">
        <v>7875</v>
      </c>
      <c r="C3444" s="519" t="s">
        <v>111</v>
      </c>
      <c r="D3444" s="494" t="s">
        <v>8665</v>
      </c>
      <c r="E3444" s="495">
        <v>12000</v>
      </c>
      <c r="F3444" s="638" t="s">
        <v>9346</v>
      </c>
      <c r="G3444" s="496" t="s">
        <v>9347</v>
      </c>
      <c r="H3444" s="494" t="s">
        <v>7998</v>
      </c>
      <c r="I3444" s="494" t="s">
        <v>4858</v>
      </c>
      <c r="J3444" s="494" t="s">
        <v>4858</v>
      </c>
      <c r="K3444" s="497" t="s">
        <v>5705</v>
      </c>
      <c r="L3444" s="606"/>
      <c r="M3444" s="607">
        <v>0</v>
      </c>
      <c r="N3444" s="498" t="s">
        <v>7981</v>
      </c>
      <c r="O3444" s="605" t="s">
        <v>7972</v>
      </c>
      <c r="P3444" s="608">
        <v>42000</v>
      </c>
    </row>
    <row r="3445" spans="1:16" ht="56.25" x14ac:dyDescent="0.2">
      <c r="A3445" s="518" t="s">
        <v>7955</v>
      </c>
      <c r="B3445" s="605" t="s">
        <v>7875</v>
      </c>
      <c r="C3445" s="519" t="s">
        <v>111</v>
      </c>
      <c r="D3445" s="494" t="s">
        <v>9348</v>
      </c>
      <c r="E3445" s="495">
        <v>2000</v>
      </c>
      <c r="F3445" s="638" t="s">
        <v>9349</v>
      </c>
      <c r="G3445" s="496" t="s">
        <v>9350</v>
      </c>
      <c r="H3445" s="494" t="s">
        <v>718</v>
      </c>
      <c r="I3445" s="494" t="s">
        <v>718</v>
      </c>
      <c r="J3445" s="494" t="s">
        <v>718</v>
      </c>
      <c r="K3445" s="497">
        <v>64</v>
      </c>
      <c r="L3445" s="606" t="s">
        <v>7959</v>
      </c>
      <c r="M3445" s="607">
        <v>24000</v>
      </c>
      <c r="N3445" s="498" t="s">
        <v>9351</v>
      </c>
      <c r="O3445" s="605" t="s">
        <v>7961</v>
      </c>
      <c r="P3445" s="608">
        <v>12000</v>
      </c>
    </row>
    <row r="3446" spans="1:16" ht="22.5" x14ac:dyDescent="0.2">
      <c r="A3446" s="518" t="s">
        <v>7955</v>
      </c>
      <c r="B3446" s="605" t="s">
        <v>7875</v>
      </c>
      <c r="C3446" s="519" t="s">
        <v>111</v>
      </c>
      <c r="D3446" s="494" t="s">
        <v>9352</v>
      </c>
      <c r="E3446" s="495">
        <v>1800</v>
      </c>
      <c r="F3446" s="638" t="s">
        <v>9353</v>
      </c>
      <c r="G3446" s="496" t="s">
        <v>9354</v>
      </c>
      <c r="H3446" s="494" t="s">
        <v>726</v>
      </c>
      <c r="I3446" s="494" t="s">
        <v>726</v>
      </c>
      <c r="J3446" s="494" t="s">
        <v>726</v>
      </c>
      <c r="K3446" s="497">
        <v>30</v>
      </c>
      <c r="L3446" s="606" t="s">
        <v>7959</v>
      </c>
      <c r="M3446" s="607">
        <v>21360</v>
      </c>
      <c r="N3446" s="498" t="s">
        <v>8018</v>
      </c>
      <c r="O3446" s="605" t="s">
        <v>7961</v>
      </c>
      <c r="P3446" s="608">
        <v>10800</v>
      </c>
    </row>
    <row r="3447" spans="1:16" ht="22.5" x14ac:dyDescent="0.2">
      <c r="A3447" s="518" t="s">
        <v>7955</v>
      </c>
      <c r="B3447" s="605" t="s">
        <v>7875</v>
      </c>
      <c r="C3447" s="519" t="s">
        <v>111</v>
      </c>
      <c r="D3447" s="494" t="s">
        <v>8198</v>
      </c>
      <c r="E3447" s="495">
        <v>2500</v>
      </c>
      <c r="F3447" s="638" t="s">
        <v>9355</v>
      </c>
      <c r="G3447" s="496" t="s">
        <v>9356</v>
      </c>
      <c r="H3447" s="494" t="s">
        <v>6640</v>
      </c>
      <c r="I3447" s="494" t="s">
        <v>3191</v>
      </c>
      <c r="J3447" s="494" t="s">
        <v>3191</v>
      </c>
      <c r="K3447" s="497" t="s">
        <v>9357</v>
      </c>
      <c r="L3447" s="606" t="s">
        <v>7982</v>
      </c>
      <c r="M3447" s="607">
        <v>916.67000000000007</v>
      </c>
      <c r="N3447" s="498" t="s">
        <v>7977</v>
      </c>
      <c r="O3447" s="605" t="s">
        <v>7961</v>
      </c>
      <c r="P3447" s="608">
        <v>14811.12</v>
      </c>
    </row>
    <row r="3448" spans="1:16" ht="45" x14ac:dyDescent="0.2">
      <c r="A3448" s="518" t="s">
        <v>7955</v>
      </c>
      <c r="B3448" s="605" t="s">
        <v>7875</v>
      </c>
      <c r="C3448" s="519" t="s">
        <v>111</v>
      </c>
      <c r="D3448" s="494" t="s">
        <v>9358</v>
      </c>
      <c r="E3448" s="495">
        <v>2320</v>
      </c>
      <c r="F3448" s="638" t="s">
        <v>9359</v>
      </c>
      <c r="G3448" s="496" t="s">
        <v>9360</v>
      </c>
      <c r="H3448" s="494" t="s">
        <v>721</v>
      </c>
      <c r="I3448" s="494" t="s">
        <v>721</v>
      </c>
      <c r="J3448" s="494" t="s">
        <v>721</v>
      </c>
      <c r="K3448" s="497">
        <v>79</v>
      </c>
      <c r="L3448" s="606" t="s">
        <v>7959</v>
      </c>
      <c r="M3448" s="607">
        <v>27840</v>
      </c>
      <c r="N3448" s="498" t="s">
        <v>9361</v>
      </c>
      <c r="O3448" s="605" t="s">
        <v>7961</v>
      </c>
      <c r="P3448" s="608">
        <v>13920</v>
      </c>
    </row>
    <row r="3449" spans="1:16" ht="22.5" x14ac:dyDescent="0.2">
      <c r="A3449" s="518" t="s">
        <v>7955</v>
      </c>
      <c r="B3449" s="605" t="s">
        <v>7875</v>
      </c>
      <c r="C3449" s="519" t="s">
        <v>111</v>
      </c>
      <c r="D3449" s="494" t="s">
        <v>9362</v>
      </c>
      <c r="E3449" s="495">
        <v>2500</v>
      </c>
      <c r="F3449" s="638" t="s">
        <v>9363</v>
      </c>
      <c r="G3449" s="496" t="s">
        <v>9364</v>
      </c>
      <c r="H3449" s="494" t="s">
        <v>718</v>
      </c>
      <c r="I3449" s="494" t="s">
        <v>718</v>
      </c>
      <c r="J3449" s="494" t="s">
        <v>718</v>
      </c>
      <c r="K3449" s="497">
        <v>38</v>
      </c>
      <c r="L3449" s="606" t="s">
        <v>7959</v>
      </c>
      <c r="M3449" s="607">
        <v>30000</v>
      </c>
      <c r="N3449" s="498" t="s">
        <v>9365</v>
      </c>
      <c r="O3449" s="605" t="s">
        <v>7961</v>
      </c>
      <c r="P3449" s="608">
        <v>15000</v>
      </c>
    </row>
    <row r="3450" spans="1:16" ht="22.5" x14ac:dyDescent="0.2">
      <c r="A3450" s="518" t="s">
        <v>7955</v>
      </c>
      <c r="B3450" s="605" t="s">
        <v>7875</v>
      </c>
      <c r="C3450" s="519" t="s">
        <v>111</v>
      </c>
      <c r="D3450" s="494" t="s">
        <v>9366</v>
      </c>
      <c r="E3450" s="495">
        <v>3000</v>
      </c>
      <c r="F3450" s="638" t="s">
        <v>9367</v>
      </c>
      <c r="G3450" s="496" t="s">
        <v>9368</v>
      </c>
      <c r="H3450" s="494" t="s">
        <v>8003</v>
      </c>
      <c r="I3450" s="494" t="s">
        <v>4858</v>
      </c>
      <c r="J3450" s="494" t="s">
        <v>4858</v>
      </c>
      <c r="K3450" s="497" t="s">
        <v>9369</v>
      </c>
      <c r="L3450" s="606" t="s">
        <v>7965</v>
      </c>
      <c r="M3450" s="607">
        <v>4100</v>
      </c>
      <c r="N3450" s="498" t="s">
        <v>5705</v>
      </c>
      <c r="O3450" s="605" t="s">
        <v>7982</v>
      </c>
      <c r="P3450" s="608">
        <v>2844</v>
      </c>
    </row>
    <row r="3451" spans="1:16" ht="33.75" x14ac:dyDescent="0.2">
      <c r="A3451" s="518" t="s">
        <v>7955</v>
      </c>
      <c r="B3451" s="605" t="s">
        <v>7875</v>
      </c>
      <c r="C3451" s="519" t="s">
        <v>111</v>
      </c>
      <c r="D3451" s="494" t="s">
        <v>9370</v>
      </c>
      <c r="E3451" s="495">
        <v>5000</v>
      </c>
      <c r="F3451" s="638" t="s">
        <v>9371</v>
      </c>
      <c r="G3451" s="496" t="s">
        <v>9372</v>
      </c>
      <c r="H3451" s="494" t="s">
        <v>4858</v>
      </c>
      <c r="I3451" s="494" t="s">
        <v>4858</v>
      </c>
      <c r="J3451" s="494" t="s">
        <v>4858</v>
      </c>
      <c r="K3451" s="497">
        <v>38</v>
      </c>
      <c r="L3451" s="606" t="s">
        <v>7959</v>
      </c>
      <c r="M3451" s="607">
        <v>60000</v>
      </c>
      <c r="N3451" s="498" t="s">
        <v>9365</v>
      </c>
      <c r="O3451" s="605" t="s">
        <v>7961</v>
      </c>
      <c r="P3451" s="608">
        <v>30000</v>
      </c>
    </row>
    <row r="3452" spans="1:16" x14ac:dyDescent="0.2">
      <c r="A3452" s="518" t="s">
        <v>7955</v>
      </c>
      <c r="B3452" s="605" t="s">
        <v>7875</v>
      </c>
      <c r="C3452" s="519" t="s">
        <v>111</v>
      </c>
      <c r="D3452" s="494" t="s">
        <v>3294</v>
      </c>
      <c r="E3452" s="495">
        <v>8000</v>
      </c>
      <c r="F3452" s="638" t="s">
        <v>9373</v>
      </c>
      <c r="G3452" s="496" t="s">
        <v>9374</v>
      </c>
      <c r="H3452" s="494" t="s">
        <v>4858</v>
      </c>
      <c r="I3452" s="494" t="s">
        <v>4858</v>
      </c>
      <c r="J3452" s="494" t="s">
        <v>4858</v>
      </c>
      <c r="K3452" s="497">
        <v>1</v>
      </c>
      <c r="L3452" s="606" t="s">
        <v>8044</v>
      </c>
      <c r="M3452" s="607">
        <v>48966.11</v>
      </c>
      <c r="N3452" s="498" t="s">
        <v>7972</v>
      </c>
      <c r="O3452" s="605" t="s">
        <v>7961</v>
      </c>
      <c r="P3452" s="608">
        <v>47548.89</v>
      </c>
    </row>
    <row r="3453" spans="1:16" ht="22.5" x14ac:dyDescent="0.2">
      <c r="A3453" s="518" t="s">
        <v>7955</v>
      </c>
      <c r="B3453" s="605" t="s">
        <v>7875</v>
      </c>
      <c r="C3453" s="519" t="s">
        <v>111</v>
      </c>
      <c r="D3453" s="494" t="s">
        <v>7978</v>
      </c>
      <c r="E3453" s="495">
        <v>13000</v>
      </c>
      <c r="F3453" s="638" t="s">
        <v>9375</v>
      </c>
      <c r="G3453" s="496" t="s">
        <v>9376</v>
      </c>
      <c r="H3453" s="494" t="s">
        <v>7998</v>
      </c>
      <c r="I3453" s="494" t="s">
        <v>4858</v>
      </c>
      <c r="J3453" s="494" t="s">
        <v>4858</v>
      </c>
      <c r="K3453" s="497" t="s">
        <v>7981</v>
      </c>
      <c r="L3453" s="606" t="s">
        <v>7961</v>
      </c>
      <c r="M3453" s="607">
        <v>74100</v>
      </c>
      <c r="N3453" s="498" t="s">
        <v>7981</v>
      </c>
      <c r="O3453" s="605" t="s">
        <v>7961</v>
      </c>
      <c r="P3453" s="608">
        <v>77300</v>
      </c>
    </row>
    <row r="3454" spans="1:16" ht="45" x14ac:dyDescent="0.2">
      <c r="A3454" s="518" t="s">
        <v>7955</v>
      </c>
      <c r="B3454" s="605" t="s">
        <v>7875</v>
      </c>
      <c r="C3454" s="519" t="s">
        <v>111</v>
      </c>
      <c r="D3454" s="494" t="s">
        <v>8128</v>
      </c>
      <c r="E3454" s="495">
        <v>3000</v>
      </c>
      <c r="F3454" s="638" t="s">
        <v>9377</v>
      </c>
      <c r="G3454" s="496" t="s">
        <v>9378</v>
      </c>
      <c r="H3454" s="494" t="s">
        <v>9379</v>
      </c>
      <c r="I3454" s="494" t="s">
        <v>4858</v>
      </c>
      <c r="J3454" s="494" t="s">
        <v>4858</v>
      </c>
      <c r="K3454" s="497">
        <v>2</v>
      </c>
      <c r="L3454" s="606" t="s">
        <v>7994</v>
      </c>
      <c r="M3454" s="607">
        <v>12400</v>
      </c>
      <c r="N3454" s="498" t="s">
        <v>8044</v>
      </c>
      <c r="O3454" s="605" t="s">
        <v>7961</v>
      </c>
      <c r="P3454" s="608">
        <v>18000</v>
      </c>
    </row>
    <row r="3455" spans="1:16" ht="33.75" x14ac:dyDescent="0.2">
      <c r="A3455" s="518" t="s">
        <v>7955</v>
      </c>
      <c r="B3455" s="605" t="s">
        <v>7875</v>
      </c>
      <c r="C3455" s="519" t="s">
        <v>111</v>
      </c>
      <c r="D3455" s="494" t="s">
        <v>9380</v>
      </c>
      <c r="E3455" s="495">
        <v>1800</v>
      </c>
      <c r="F3455" s="638" t="s">
        <v>9381</v>
      </c>
      <c r="G3455" s="496" t="s">
        <v>9382</v>
      </c>
      <c r="H3455" s="494" t="s">
        <v>9383</v>
      </c>
      <c r="I3455" s="494" t="s">
        <v>9383</v>
      </c>
      <c r="J3455" s="494" t="s">
        <v>9383</v>
      </c>
      <c r="K3455" s="497">
        <v>19</v>
      </c>
      <c r="L3455" s="606" t="s">
        <v>7959</v>
      </c>
      <c r="M3455" s="607">
        <v>21600</v>
      </c>
      <c r="N3455" s="498" t="s">
        <v>8739</v>
      </c>
      <c r="O3455" s="605" t="s">
        <v>7961</v>
      </c>
      <c r="P3455" s="608">
        <v>10800</v>
      </c>
    </row>
    <row r="3456" spans="1:16" ht="22.5" x14ac:dyDescent="0.2">
      <c r="A3456" s="518" t="s">
        <v>7955</v>
      </c>
      <c r="B3456" s="605" t="s">
        <v>7875</v>
      </c>
      <c r="C3456" s="519" t="s">
        <v>111</v>
      </c>
      <c r="D3456" s="494" t="s">
        <v>9384</v>
      </c>
      <c r="E3456" s="495">
        <v>6000</v>
      </c>
      <c r="F3456" s="638" t="s">
        <v>9385</v>
      </c>
      <c r="G3456" s="496" t="s">
        <v>9386</v>
      </c>
      <c r="H3456" s="494" t="s">
        <v>8134</v>
      </c>
      <c r="I3456" s="494" t="s">
        <v>8134</v>
      </c>
      <c r="J3456" s="494" t="s">
        <v>8134</v>
      </c>
      <c r="K3456" s="497">
        <v>9</v>
      </c>
      <c r="L3456" s="606" t="s">
        <v>8044</v>
      </c>
      <c r="M3456" s="607">
        <v>39000</v>
      </c>
      <c r="N3456" s="498" t="s">
        <v>5705</v>
      </c>
      <c r="O3456" s="605"/>
      <c r="P3456" s="608">
        <v>0</v>
      </c>
    </row>
    <row r="3457" spans="1:16" ht="22.5" x14ac:dyDescent="0.2">
      <c r="A3457" s="518" t="s">
        <v>7955</v>
      </c>
      <c r="B3457" s="605" t="s">
        <v>7875</v>
      </c>
      <c r="C3457" s="519" t="s">
        <v>111</v>
      </c>
      <c r="D3457" s="494" t="s">
        <v>9387</v>
      </c>
      <c r="E3457" s="495">
        <v>6000</v>
      </c>
      <c r="F3457" s="638" t="s">
        <v>9385</v>
      </c>
      <c r="G3457" s="496" t="s">
        <v>9386</v>
      </c>
      <c r="H3457" s="494" t="s">
        <v>8134</v>
      </c>
      <c r="I3457" s="494" t="s">
        <v>8134</v>
      </c>
      <c r="J3457" s="494" t="s">
        <v>8134</v>
      </c>
      <c r="K3457" s="497">
        <v>3</v>
      </c>
      <c r="L3457" s="606" t="s">
        <v>7961</v>
      </c>
      <c r="M3457" s="607">
        <v>32991.67</v>
      </c>
      <c r="N3457" s="498" t="s">
        <v>7984</v>
      </c>
      <c r="O3457" s="605" t="s">
        <v>7961</v>
      </c>
      <c r="P3457" s="608">
        <v>35941.25</v>
      </c>
    </row>
    <row r="3458" spans="1:16" ht="22.5" x14ac:dyDescent="0.2">
      <c r="A3458" s="518" t="s">
        <v>7955</v>
      </c>
      <c r="B3458" s="605" t="s">
        <v>7875</v>
      </c>
      <c r="C3458" s="519" t="s">
        <v>111</v>
      </c>
      <c r="D3458" s="494" t="s">
        <v>7990</v>
      </c>
      <c r="E3458" s="495">
        <v>3000</v>
      </c>
      <c r="F3458" s="638" t="s">
        <v>9388</v>
      </c>
      <c r="G3458" s="496" t="s">
        <v>9389</v>
      </c>
      <c r="H3458" s="494" t="s">
        <v>8088</v>
      </c>
      <c r="I3458" s="494" t="s">
        <v>3191</v>
      </c>
      <c r="J3458" s="494" t="s">
        <v>3191</v>
      </c>
      <c r="K3458" s="497" t="s">
        <v>9390</v>
      </c>
      <c r="L3458" s="606"/>
      <c r="M3458" s="607">
        <v>0</v>
      </c>
      <c r="N3458" s="498" t="s">
        <v>7994</v>
      </c>
      <c r="O3458" s="605" t="s">
        <v>7961</v>
      </c>
      <c r="P3458" s="608">
        <v>18000</v>
      </c>
    </row>
    <row r="3459" spans="1:16" ht="33.75" x14ac:dyDescent="0.2">
      <c r="A3459" s="518" t="s">
        <v>7955</v>
      </c>
      <c r="B3459" s="605" t="s">
        <v>7875</v>
      </c>
      <c r="C3459" s="519" t="s">
        <v>111</v>
      </c>
      <c r="D3459" s="494" t="s">
        <v>8059</v>
      </c>
      <c r="E3459" s="495">
        <v>1800</v>
      </c>
      <c r="F3459" s="638" t="s">
        <v>9391</v>
      </c>
      <c r="G3459" s="496" t="s">
        <v>9392</v>
      </c>
      <c r="H3459" s="494" t="s">
        <v>718</v>
      </c>
      <c r="I3459" s="494" t="s">
        <v>718</v>
      </c>
      <c r="J3459" s="494" t="s">
        <v>718</v>
      </c>
      <c r="K3459" s="497">
        <v>14</v>
      </c>
      <c r="L3459" s="606" t="s">
        <v>7959</v>
      </c>
      <c r="M3459" s="607">
        <v>21360</v>
      </c>
      <c r="N3459" s="498" t="s">
        <v>5705</v>
      </c>
      <c r="O3459" s="605">
        <v>0</v>
      </c>
      <c r="P3459" s="608">
        <v>0</v>
      </c>
    </row>
    <row r="3460" spans="1:16" ht="33.75" x14ac:dyDescent="0.2">
      <c r="A3460" s="518" t="s">
        <v>7955</v>
      </c>
      <c r="B3460" s="605" t="s">
        <v>7875</v>
      </c>
      <c r="C3460" s="519" t="s">
        <v>111</v>
      </c>
      <c r="D3460" s="494" t="s">
        <v>9393</v>
      </c>
      <c r="E3460" s="495">
        <v>1900</v>
      </c>
      <c r="F3460" s="638" t="s">
        <v>9394</v>
      </c>
      <c r="G3460" s="496" t="s">
        <v>9395</v>
      </c>
      <c r="H3460" s="494" t="s">
        <v>3148</v>
      </c>
      <c r="I3460" s="494" t="s">
        <v>3148</v>
      </c>
      <c r="J3460" s="494" t="s">
        <v>3148</v>
      </c>
      <c r="K3460" s="497">
        <v>85</v>
      </c>
      <c r="L3460" s="606" t="s">
        <v>7959</v>
      </c>
      <c r="M3460" s="607">
        <v>22800</v>
      </c>
      <c r="N3460" s="498" t="s">
        <v>7960</v>
      </c>
      <c r="O3460" s="605" t="s">
        <v>7961</v>
      </c>
      <c r="P3460" s="608">
        <v>11400</v>
      </c>
    </row>
    <row r="3461" spans="1:16" ht="22.5" x14ac:dyDescent="0.2">
      <c r="A3461" s="518" t="s">
        <v>7955</v>
      </c>
      <c r="B3461" s="605" t="s">
        <v>7875</v>
      </c>
      <c r="C3461" s="519" t="s">
        <v>111</v>
      </c>
      <c r="D3461" s="494" t="s">
        <v>9396</v>
      </c>
      <c r="E3461" s="495">
        <v>6000</v>
      </c>
      <c r="F3461" s="638" t="s">
        <v>9397</v>
      </c>
      <c r="G3461" s="496" t="s">
        <v>9398</v>
      </c>
      <c r="H3461" s="494" t="s">
        <v>9399</v>
      </c>
      <c r="I3461" s="494" t="s">
        <v>4858</v>
      </c>
      <c r="J3461" s="494" t="s">
        <v>4858</v>
      </c>
      <c r="K3461" s="497" t="s">
        <v>9400</v>
      </c>
      <c r="L3461" s="606"/>
      <c r="M3461" s="607">
        <v>0</v>
      </c>
      <c r="N3461" s="498" t="s">
        <v>7994</v>
      </c>
      <c r="O3461" s="605" t="s">
        <v>7961</v>
      </c>
      <c r="P3461" s="608">
        <v>38200</v>
      </c>
    </row>
    <row r="3462" spans="1:16" ht="22.5" x14ac:dyDescent="0.2">
      <c r="A3462" s="518" t="s">
        <v>7955</v>
      </c>
      <c r="B3462" s="605" t="s">
        <v>7875</v>
      </c>
      <c r="C3462" s="519" t="s">
        <v>111</v>
      </c>
      <c r="D3462" s="494" t="s">
        <v>8073</v>
      </c>
      <c r="E3462" s="495">
        <v>2000</v>
      </c>
      <c r="F3462" s="638" t="s">
        <v>9401</v>
      </c>
      <c r="G3462" s="496" t="s">
        <v>9402</v>
      </c>
      <c r="H3462" s="494" t="s">
        <v>9403</v>
      </c>
      <c r="I3462" s="494" t="s">
        <v>9403</v>
      </c>
      <c r="J3462" s="494" t="s">
        <v>9403</v>
      </c>
      <c r="K3462" s="497">
        <v>16</v>
      </c>
      <c r="L3462" s="606" t="s">
        <v>7977</v>
      </c>
      <c r="M3462" s="607">
        <v>6000</v>
      </c>
      <c r="N3462" s="498" t="s">
        <v>5705</v>
      </c>
      <c r="O3462" s="605"/>
      <c r="P3462" s="608">
        <v>0</v>
      </c>
    </row>
    <row r="3463" spans="1:16" ht="22.5" x14ac:dyDescent="0.2">
      <c r="A3463" s="518" t="s">
        <v>7955</v>
      </c>
      <c r="B3463" s="605" t="s">
        <v>7875</v>
      </c>
      <c r="C3463" s="519" t="s">
        <v>111</v>
      </c>
      <c r="D3463" s="494" t="s">
        <v>9404</v>
      </c>
      <c r="E3463" s="495">
        <v>2500</v>
      </c>
      <c r="F3463" s="638" t="s">
        <v>9405</v>
      </c>
      <c r="G3463" s="496" t="s">
        <v>9406</v>
      </c>
      <c r="H3463" s="494" t="s">
        <v>6640</v>
      </c>
      <c r="I3463" s="494" t="s">
        <v>3191</v>
      </c>
      <c r="J3463" s="494" t="s">
        <v>3191</v>
      </c>
      <c r="K3463" s="497" t="s">
        <v>9407</v>
      </c>
      <c r="L3463" s="606" t="s">
        <v>7982</v>
      </c>
      <c r="M3463" s="607">
        <v>1083.33</v>
      </c>
      <c r="N3463" s="498" t="s">
        <v>7994</v>
      </c>
      <c r="O3463" s="605" t="s">
        <v>7961</v>
      </c>
      <c r="P3463" s="608">
        <v>15000</v>
      </c>
    </row>
    <row r="3464" spans="1:16" ht="22.5" x14ac:dyDescent="0.2">
      <c r="A3464" s="518" t="s">
        <v>7955</v>
      </c>
      <c r="B3464" s="605" t="s">
        <v>7875</v>
      </c>
      <c r="C3464" s="519" t="s">
        <v>111</v>
      </c>
      <c r="D3464" s="494" t="s">
        <v>9408</v>
      </c>
      <c r="E3464" s="495">
        <v>2500</v>
      </c>
      <c r="F3464" s="638" t="s">
        <v>9409</v>
      </c>
      <c r="G3464" s="496" t="s">
        <v>9410</v>
      </c>
      <c r="H3464" s="494" t="s">
        <v>9411</v>
      </c>
      <c r="I3464" s="494" t="s">
        <v>8289</v>
      </c>
      <c r="J3464" s="494" t="s">
        <v>8289</v>
      </c>
      <c r="K3464" s="497">
        <v>1</v>
      </c>
      <c r="L3464" s="606" t="s">
        <v>7972</v>
      </c>
      <c r="M3464" s="607">
        <v>8500</v>
      </c>
      <c r="N3464" s="498" t="s">
        <v>7961</v>
      </c>
      <c r="O3464" s="605" t="s">
        <v>7961</v>
      </c>
      <c r="P3464" s="608">
        <v>15000</v>
      </c>
    </row>
    <row r="3465" spans="1:16" ht="33.75" x14ac:dyDescent="0.2">
      <c r="A3465" s="518" t="s">
        <v>7955</v>
      </c>
      <c r="B3465" s="605" t="s">
        <v>7875</v>
      </c>
      <c r="C3465" s="519" t="s">
        <v>111</v>
      </c>
      <c r="D3465" s="494" t="s">
        <v>8222</v>
      </c>
      <c r="E3465" s="495">
        <v>4000</v>
      </c>
      <c r="F3465" s="638" t="s">
        <v>9412</v>
      </c>
      <c r="G3465" s="496" t="s">
        <v>9413</v>
      </c>
      <c r="H3465" s="494" t="s">
        <v>8216</v>
      </c>
      <c r="I3465" s="494" t="s">
        <v>4858</v>
      </c>
      <c r="J3465" s="494" t="s">
        <v>4858</v>
      </c>
      <c r="K3465" s="497">
        <v>1</v>
      </c>
      <c r="L3465" s="606" t="s">
        <v>7972</v>
      </c>
      <c r="M3465" s="607">
        <v>13866.67</v>
      </c>
      <c r="N3465" s="498" t="s">
        <v>7994</v>
      </c>
      <c r="O3465" s="605" t="s">
        <v>7961</v>
      </c>
      <c r="P3465" s="608">
        <v>24000</v>
      </c>
    </row>
    <row r="3466" spans="1:16" ht="33.75" x14ac:dyDescent="0.2">
      <c r="A3466" s="518" t="s">
        <v>7955</v>
      </c>
      <c r="B3466" s="605" t="s">
        <v>7875</v>
      </c>
      <c r="C3466" s="519" t="s">
        <v>111</v>
      </c>
      <c r="D3466" s="494" t="s">
        <v>9414</v>
      </c>
      <c r="E3466" s="495">
        <v>1800</v>
      </c>
      <c r="F3466" s="638" t="s">
        <v>9415</v>
      </c>
      <c r="G3466" s="496" t="s">
        <v>9416</v>
      </c>
      <c r="H3466" s="494" t="s">
        <v>9417</v>
      </c>
      <c r="I3466" s="494" t="s">
        <v>9417</v>
      </c>
      <c r="J3466" s="494" t="s">
        <v>9417</v>
      </c>
      <c r="K3466" s="497">
        <v>15</v>
      </c>
      <c r="L3466" s="606" t="s">
        <v>7959</v>
      </c>
      <c r="M3466" s="607">
        <v>21540</v>
      </c>
      <c r="N3466" s="498" t="s">
        <v>8165</v>
      </c>
      <c r="O3466" s="605" t="s">
        <v>7961</v>
      </c>
      <c r="P3466" s="608">
        <v>10800</v>
      </c>
    </row>
    <row r="3467" spans="1:16" ht="22.5" x14ac:dyDescent="0.2">
      <c r="A3467" s="518" t="s">
        <v>7955</v>
      </c>
      <c r="B3467" s="605" t="s">
        <v>7875</v>
      </c>
      <c r="C3467" s="519" t="s">
        <v>111</v>
      </c>
      <c r="D3467" s="494" t="s">
        <v>8048</v>
      </c>
      <c r="E3467" s="495">
        <v>3000</v>
      </c>
      <c r="F3467" s="638" t="s">
        <v>9418</v>
      </c>
      <c r="G3467" s="496" t="s">
        <v>9419</v>
      </c>
      <c r="H3467" s="494" t="s">
        <v>9420</v>
      </c>
      <c r="I3467" s="494" t="s">
        <v>3191</v>
      </c>
      <c r="J3467" s="494" t="s">
        <v>3191</v>
      </c>
      <c r="K3467" s="497" t="s">
        <v>9421</v>
      </c>
      <c r="L3467" s="606" t="s">
        <v>7965</v>
      </c>
      <c r="M3467" s="607">
        <v>4200</v>
      </c>
      <c r="N3467" s="498" t="s">
        <v>7994</v>
      </c>
      <c r="O3467" s="605" t="s">
        <v>7961</v>
      </c>
      <c r="P3467" s="608">
        <v>18000</v>
      </c>
    </row>
    <row r="3468" spans="1:16" ht="33.75" x14ac:dyDescent="0.2">
      <c r="A3468" s="518" t="s">
        <v>7955</v>
      </c>
      <c r="B3468" s="605" t="s">
        <v>7875</v>
      </c>
      <c r="C3468" s="519" t="s">
        <v>111</v>
      </c>
      <c r="D3468" s="494" t="s">
        <v>9422</v>
      </c>
      <c r="E3468" s="495">
        <v>6000</v>
      </c>
      <c r="F3468" s="638" t="s">
        <v>9423</v>
      </c>
      <c r="G3468" s="496" t="s">
        <v>9424</v>
      </c>
      <c r="H3468" s="494" t="s">
        <v>9095</v>
      </c>
      <c r="I3468" s="494" t="s">
        <v>4858</v>
      </c>
      <c r="J3468" s="494" t="s">
        <v>4858</v>
      </c>
      <c r="K3468" s="497" t="s">
        <v>9425</v>
      </c>
      <c r="L3468" s="606" t="s">
        <v>7965</v>
      </c>
      <c r="M3468" s="607">
        <v>10767.5</v>
      </c>
      <c r="N3468" s="498" t="s">
        <v>7994</v>
      </c>
      <c r="O3468" s="605" t="s">
        <v>7961</v>
      </c>
      <c r="P3468" s="608">
        <v>35745.83</v>
      </c>
    </row>
    <row r="3469" spans="1:16" ht="22.5" x14ac:dyDescent="0.2">
      <c r="A3469" s="518" t="s">
        <v>7955</v>
      </c>
      <c r="B3469" s="605" t="s">
        <v>7875</v>
      </c>
      <c r="C3469" s="519" t="s">
        <v>111</v>
      </c>
      <c r="D3469" s="494" t="s">
        <v>8910</v>
      </c>
      <c r="E3469" s="495">
        <v>2000</v>
      </c>
      <c r="F3469" s="638" t="s">
        <v>9426</v>
      </c>
      <c r="G3469" s="496" t="s">
        <v>9427</v>
      </c>
      <c r="H3469" s="494" t="s">
        <v>3370</v>
      </c>
      <c r="I3469" s="494" t="s">
        <v>3370</v>
      </c>
      <c r="J3469" s="494" t="s">
        <v>3370</v>
      </c>
      <c r="K3469" s="497">
        <v>24</v>
      </c>
      <c r="L3469" s="606" t="s">
        <v>7959</v>
      </c>
      <c r="M3469" s="607">
        <v>23999.72</v>
      </c>
      <c r="N3469" s="498" t="s">
        <v>8103</v>
      </c>
      <c r="O3469" s="605" t="s">
        <v>7961</v>
      </c>
      <c r="P3469" s="608">
        <v>12000</v>
      </c>
    </row>
    <row r="3470" spans="1:16" ht="22.5" x14ac:dyDescent="0.2">
      <c r="A3470" s="518" t="s">
        <v>7955</v>
      </c>
      <c r="B3470" s="605" t="s">
        <v>7875</v>
      </c>
      <c r="C3470" s="519" t="s">
        <v>111</v>
      </c>
      <c r="D3470" s="494" t="s">
        <v>8184</v>
      </c>
      <c r="E3470" s="495">
        <v>3000</v>
      </c>
      <c r="F3470" s="638" t="s">
        <v>9428</v>
      </c>
      <c r="G3470" s="496" t="s">
        <v>9429</v>
      </c>
      <c r="H3470" s="494" t="s">
        <v>7998</v>
      </c>
      <c r="I3470" s="494" t="s">
        <v>4858</v>
      </c>
      <c r="J3470" s="494" t="s">
        <v>4858</v>
      </c>
      <c r="K3470" s="497" t="s">
        <v>9430</v>
      </c>
      <c r="L3470" s="606" t="s">
        <v>7982</v>
      </c>
      <c r="M3470" s="607">
        <v>1300</v>
      </c>
      <c r="N3470" s="498" t="s">
        <v>7994</v>
      </c>
      <c r="O3470" s="605" t="s">
        <v>7961</v>
      </c>
      <c r="P3470" s="608">
        <v>18000</v>
      </c>
    </row>
    <row r="3471" spans="1:16" ht="22.5" x14ac:dyDescent="0.2">
      <c r="A3471" s="518" t="s">
        <v>7955</v>
      </c>
      <c r="B3471" s="605" t="s">
        <v>7875</v>
      </c>
      <c r="C3471" s="519" t="s">
        <v>111</v>
      </c>
      <c r="D3471" s="494" t="s">
        <v>8291</v>
      </c>
      <c r="E3471" s="495">
        <v>3000</v>
      </c>
      <c r="F3471" s="638" t="s">
        <v>9431</v>
      </c>
      <c r="G3471" s="496" t="s">
        <v>9432</v>
      </c>
      <c r="H3471" s="494" t="s">
        <v>8003</v>
      </c>
      <c r="I3471" s="494" t="s">
        <v>4858</v>
      </c>
      <c r="J3471" s="494" t="s">
        <v>4858</v>
      </c>
      <c r="K3471" s="497" t="s">
        <v>9433</v>
      </c>
      <c r="L3471" s="606"/>
      <c r="M3471" s="607">
        <v>0</v>
      </c>
      <c r="N3471" s="498" t="s">
        <v>7994</v>
      </c>
      <c r="O3471" s="605" t="s">
        <v>7961</v>
      </c>
      <c r="P3471" s="608">
        <v>19100</v>
      </c>
    </row>
    <row r="3472" spans="1:16" ht="33.75" x14ac:dyDescent="0.2">
      <c r="A3472" s="518" t="s">
        <v>7955</v>
      </c>
      <c r="B3472" s="605" t="s">
        <v>7875</v>
      </c>
      <c r="C3472" s="519" t="s">
        <v>111</v>
      </c>
      <c r="D3472" s="494" t="s">
        <v>9434</v>
      </c>
      <c r="E3472" s="495">
        <v>2000</v>
      </c>
      <c r="F3472" s="638" t="s">
        <v>9435</v>
      </c>
      <c r="G3472" s="496" t="s">
        <v>9436</v>
      </c>
      <c r="H3472" s="494" t="s">
        <v>8134</v>
      </c>
      <c r="I3472" s="494" t="s">
        <v>8134</v>
      </c>
      <c r="J3472" s="494" t="s">
        <v>8134</v>
      </c>
      <c r="K3472" s="497" t="s">
        <v>5705</v>
      </c>
      <c r="L3472" s="606" t="s">
        <v>5705</v>
      </c>
      <c r="M3472" s="607">
        <v>0</v>
      </c>
      <c r="N3472" s="498"/>
      <c r="O3472" s="605"/>
      <c r="P3472" s="608">
        <v>0</v>
      </c>
    </row>
    <row r="3473" spans="1:16" ht="33.75" x14ac:dyDescent="0.2">
      <c r="A3473" s="518" t="s">
        <v>7955</v>
      </c>
      <c r="B3473" s="605" t="s">
        <v>7875</v>
      </c>
      <c r="C3473" s="519" t="s">
        <v>111</v>
      </c>
      <c r="D3473" s="494" t="s">
        <v>8108</v>
      </c>
      <c r="E3473" s="495">
        <v>3000</v>
      </c>
      <c r="F3473" s="638" t="s">
        <v>9437</v>
      </c>
      <c r="G3473" s="496" t="s">
        <v>9438</v>
      </c>
      <c r="H3473" s="494" t="s">
        <v>9439</v>
      </c>
      <c r="I3473" s="494" t="s">
        <v>3191</v>
      </c>
      <c r="J3473" s="494" t="s">
        <v>3191</v>
      </c>
      <c r="K3473" s="497">
        <v>2</v>
      </c>
      <c r="L3473" s="606" t="s">
        <v>7972</v>
      </c>
      <c r="M3473" s="607">
        <v>11900</v>
      </c>
      <c r="N3473" s="498" t="s">
        <v>8044</v>
      </c>
      <c r="O3473" s="605" t="s">
        <v>7961</v>
      </c>
      <c r="P3473" s="608">
        <v>17900</v>
      </c>
    </row>
    <row r="3474" spans="1:16" ht="33.75" x14ac:dyDescent="0.2">
      <c r="A3474" s="518" t="s">
        <v>7955</v>
      </c>
      <c r="B3474" s="605" t="s">
        <v>7875</v>
      </c>
      <c r="C3474" s="519" t="s">
        <v>111</v>
      </c>
      <c r="D3474" s="494" t="s">
        <v>9440</v>
      </c>
      <c r="E3474" s="495">
        <v>1800</v>
      </c>
      <c r="F3474" s="638" t="s">
        <v>9441</v>
      </c>
      <c r="G3474" s="496" t="s">
        <v>9442</v>
      </c>
      <c r="H3474" s="494" t="s">
        <v>700</v>
      </c>
      <c r="I3474" s="494" t="s">
        <v>700</v>
      </c>
      <c r="J3474" s="494" t="s">
        <v>700</v>
      </c>
      <c r="K3474" s="497">
        <v>11</v>
      </c>
      <c r="L3474" s="606" t="s">
        <v>7965</v>
      </c>
      <c r="M3474" s="607">
        <v>1980</v>
      </c>
      <c r="N3474" s="498" t="s">
        <v>5705</v>
      </c>
      <c r="O3474" s="605"/>
      <c r="P3474" s="608">
        <v>0</v>
      </c>
    </row>
    <row r="3475" spans="1:16" ht="33.75" x14ac:dyDescent="0.2">
      <c r="A3475" s="518" t="s">
        <v>7955</v>
      </c>
      <c r="B3475" s="605" t="s">
        <v>7875</v>
      </c>
      <c r="C3475" s="519" t="s">
        <v>111</v>
      </c>
      <c r="D3475" s="494" t="s">
        <v>8198</v>
      </c>
      <c r="E3475" s="495">
        <v>2500</v>
      </c>
      <c r="F3475" s="638" t="s">
        <v>9443</v>
      </c>
      <c r="G3475" s="496" t="s">
        <v>9444</v>
      </c>
      <c r="H3475" s="494" t="s">
        <v>9445</v>
      </c>
      <c r="I3475" s="494" t="s">
        <v>5432</v>
      </c>
      <c r="J3475" s="494" t="s">
        <v>5432</v>
      </c>
      <c r="K3475" s="497" t="s">
        <v>9446</v>
      </c>
      <c r="L3475" s="606" t="s">
        <v>7965</v>
      </c>
      <c r="M3475" s="607">
        <v>3833.33</v>
      </c>
      <c r="N3475" s="498" t="s">
        <v>5705</v>
      </c>
      <c r="O3475" s="605" t="s">
        <v>7982</v>
      </c>
      <c r="P3475" s="608">
        <v>2500</v>
      </c>
    </row>
    <row r="3476" spans="1:16" ht="22.5" x14ac:dyDescent="0.2">
      <c r="A3476" s="518" t="s">
        <v>7955</v>
      </c>
      <c r="B3476" s="605" t="s">
        <v>7875</v>
      </c>
      <c r="C3476" s="519" t="s">
        <v>111</v>
      </c>
      <c r="D3476" s="494" t="s">
        <v>9447</v>
      </c>
      <c r="E3476" s="495">
        <v>6000</v>
      </c>
      <c r="F3476" s="638" t="s">
        <v>9448</v>
      </c>
      <c r="G3476" s="496" t="s">
        <v>9449</v>
      </c>
      <c r="H3476" s="494" t="s">
        <v>4858</v>
      </c>
      <c r="I3476" s="494" t="s">
        <v>4858</v>
      </c>
      <c r="J3476" s="494" t="s">
        <v>4858</v>
      </c>
      <c r="K3476" s="497">
        <v>21</v>
      </c>
      <c r="L3476" s="606" t="s">
        <v>7994</v>
      </c>
      <c r="M3476" s="607">
        <v>24396.67</v>
      </c>
      <c r="N3476" s="498" t="s">
        <v>5705</v>
      </c>
      <c r="O3476" s="605"/>
      <c r="P3476" s="608">
        <v>0</v>
      </c>
    </row>
    <row r="3477" spans="1:16" ht="33.75" x14ac:dyDescent="0.2">
      <c r="A3477" s="518" t="s">
        <v>7955</v>
      </c>
      <c r="B3477" s="605" t="s">
        <v>7729</v>
      </c>
      <c r="C3477" s="519" t="s">
        <v>111</v>
      </c>
      <c r="D3477" s="494" t="s">
        <v>9450</v>
      </c>
      <c r="E3477" s="495">
        <v>7000</v>
      </c>
      <c r="F3477" s="638" t="s">
        <v>9448</v>
      </c>
      <c r="G3477" s="496" t="s">
        <v>9449</v>
      </c>
      <c r="H3477" s="494" t="s">
        <v>4858</v>
      </c>
      <c r="I3477" s="494" t="s">
        <v>4858</v>
      </c>
      <c r="J3477" s="494" t="s">
        <v>4858</v>
      </c>
      <c r="K3477" s="497">
        <v>1</v>
      </c>
      <c r="L3477" s="606" t="s">
        <v>7984</v>
      </c>
      <c r="M3477" s="607">
        <v>55533.33</v>
      </c>
      <c r="N3477" s="498" t="s">
        <v>7965</v>
      </c>
      <c r="O3477" s="605" t="s">
        <v>7961</v>
      </c>
      <c r="P3477" s="608">
        <v>41960</v>
      </c>
    </row>
    <row r="3478" spans="1:16" ht="33.75" x14ac:dyDescent="0.2">
      <c r="A3478" s="518" t="s">
        <v>7955</v>
      </c>
      <c r="B3478" s="605" t="s">
        <v>7875</v>
      </c>
      <c r="C3478" s="519" t="s">
        <v>111</v>
      </c>
      <c r="D3478" s="494" t="s">
        <v>9451</v>
      </c>
      <c r="E3478" s="495">
        <v>1200</v>
      </c>
      <c r="F3478" s="638" t="s">
        <v>9452</v>
      </c>
      <c r="G3478" s="496" t="s">
        <v>9453</v>
      </c>
      <c r="H3478" s="494" t="s">
        <v>3976</v>
      </c>
      <c r="I3478" s="494" t="s">
        <v>3976</v>
      </c>
      <c r="J3478" s="494" t="s">
        <v>3976</v>
      </c>
      <c r="K3478" s="497">
        <v>85</v>
      </c>
      <c r="L3478" s="606" t="s">
        <v>7959</v>
      </c>
      <c r="M3478" s="607">
        <v>14400</v>
      </c>
      <c r="N3478" s="498" t="s">
        <v>7960</v>
      </c>
      <c r="O3478" s="605" t="s">
        <v>7961</v>
      </c>
      <c r="P3478" s="608">
        <v>7200</v>
      </c>
    </row>
    <row r="3479" spans="1:16" ht="22.5" x14ac:dyDescent="0.2">
      <c r="A3479" s="518" t="s">
        <v>7955</v>
      </c>
      <c r="B3479" s="605" t="s">
        <v>7875</v>
      </c>
      <c r="C3479" s="519" t="s">
        <v>111</v>
      </c>
      <c r="D3479" s="494" t="s">
        <v>9454</v>
      </c>
      <c r="E3479" s="495">
        <v>3000</v>
      </c>
      <c r="F3479" s="638" t="s">
        <v>9455</v>
      </c>
      <c r="G3479" s="496" t="s">
        <v>9456</v>
      </c>
      <c r="H3479" s="494" t="s">
        <v>9457</v>
      </c>
      <c r="I3479" s="494" t="s">
        <v>3191</v>
      </c>
      <c r="J3479" s="494" t="s">
        <v>3191</v>
      </c>
      <c r="K3479" s="497">
        <v>3</v>
      </c>
      <c r="L3479" s="606" t="s">
        <v>7961</v>
      </c>
      <c r="M3479" s="607">
        <v>18000</v>
      </c>
      <c r="N3479" s="498" t="s">
        <v>7984</v>
      </c>
      <c r="O3479" s="605" t="s">
        <v>7961</v>
      </c>
      <c r="P3479" s="608">
        <v>18000</v>
      </c>
    </row>
    <row r="3480" spans="1:16" ht="22.5" x14ac:dyDescent="0.2">
      <c r="A3480" s="518" t="s">
        <v>7955</v>
      </c>
      <c r="B3480" s="605" t="s">
        <v>7875</v>
      </c>
      <c r="C3480" s="519" t="s">
        <v>111</v>
      </c>
      <c r="D3480" s="494" t="s">
        <v>3429</v>
      </c>
      <c r="E3480" s="495">
        <v>2000</v>
      </c>
      <c r="F3480" s="638" t="s">
        <v>9458</v>
      </c>
      <c r="G3480" s="496" t="s">
        <v>9459</v>
      </c>
      <c r="H3480" s="494" t="s">
        <v>8088</v>
      </c>
      <c r="I3480" s="494" t="s">
        <v>3191</v>
      </c>
      <c r="J3480" s="494" t="s">
        <v>3191</v>
      </c>
      <c r="K3480" s="497" t="s">
        <v>9460</v>
      </c>
      <c r="L3480" s="606" t="s">
        <v>7982</v>
      </c>
      <c r="M3480" s="607">
        <v>1666.67</v>
      </c>
      <c r="N3480" s="498" t="s">
        <v>7965</v>
      </c>
      <c r="O3480" s="605" t="s">
        <v>7961</v>
      </c>
      <c r="P3480" s="608">
        <v>11910.97</v>
      </c>
    </row>
    <row r="3481" spans="1:16" ht="22.5" x14ac:dyDescent="0.2">
      <c r="A3481" s="518" t="s">
        <v>7955</v>
      </c>
      <c r="B3481" s="605" t="s">
        <v>7875</v>
      </c>
      <c r="C3481" s="519" t="s">
        <v>111</v>
      </c>
      <c r="D3481" s="494" t="s">
        <v>8369</v>
      </c>
      <c r="E3481" s="495">
        <v>2500</v>
      </c>
      <c r="F3481" s="638" t="s">
        <v>9461</v>
      </c>
      <c r="G3481" s="496" t="s">
        <v>9462</v>
      </c>
      <c r="H3481" s="494" t="s">
        <v>726</v>
      </c>
      <c r="I3481" s="494" t="s">
        <v>726</v>
      </c>
      <c r="J3481" s="494" t="s">
        <v>726</v>
      </c>
      <c r="K3481" s="497" t="s">
        <v>9463</v>
      </c>
      <c r="L3481" s="606" t="s">
        <v>7982</v>
      </c>
      <c r="M3481" s="607">
        <v>916.67000000000007</v>
      </c>
      <c r="N3481" s="498" t="s">
        <v>7994</v>
      </c>
      <c r="O3481" s="605" t="s">
        <v>7961</v>
      </c>
      <c r="P3481" s="608">
        <v>15000</v>
      </c>
    </row>
    <row r="3482" spans="1:16" ht="33.75" x14ac:dyDescent="0.2">
      <c r="A3482" s="518" t="s">
        <v>7955</v>
      </c>
      <c r="B3482" s="605" t="s">
        <v>7875</v>
      </c>
      <c r="C3482" s="519" t="s">
        <v>111</v>
      </c>
      <c r="D3482" s="494" t="s">
        <v>8073</v>
      </c>
      <c r="E3482" s="495">
        <v>2000</v>
      </c>
      <c r="F3482" s="638" t="s">
        <v>9464</v>
      </c>
      <c r="G3482" s="496" t="s">
        <v>9465</v>
      </c>
      <c r="H3482" s="494" t="s">
        <v>9466</v>
      </c>
      <c r="I3482" s="494" t="s">
        <v>9466</v>
      </c>
      <c r="J3482" s="494" t="s">
        <v>9466</v>
      </c>
      <c r="K3482" s="497">
        <v>89</v>
      </c>
      <c r="L3482" s="606" t="s">
        <v>7959</v>
      </c>
      <c r="M3482" s="607">
        <v>24000</v>
      </c>
      <c r="N3482" s="498" t="s">
        <v>8571</v>
      </c>
      <c r="O3482" s="605" t="s">
        <v>7961</v>
      </c>
      <c r="P3482" s="608">
        <v>11866.66</v>
      </c>
    </row>
    <row r="3483" spans="1:16" ht="22.5" x14ac:dyDescent="0.2">
      <c r="A3483" s="518" t="s">
        <v>7955</v>
      </c>
      <c r="B3483" s="605" t="s">
        <v>7875</v>
      </c>
      <c r="C3483" s="519" t="s">
        <v>111</v>
      </c>
      <c r="D3483" s="494" t="s">
        <v>8590</v>
      </c>
      <c r="E3483" s="495">
        <v>1800</v>
      </c>
      <c r="F3483" s="638" t="s">
        <v>9467</v>
      </c>
      <c r="G3483" s="496" t="s">
        <v>9468</v>
      </c>
      <c r="H3483" s="494" t="s">
        <v>7006</v>
      </c>
      <c r="I3483" s="494" t="s">
        <v>7006</v>
      </c>
      <c r="J3483" s="494" t="s">
        <v>7006</v>
      </c>
      <c r="K3483" s="497">
        <v>19</v>
      </c>
      <c r="L3483" s="606" t="s">
        <v>7959</v>
      </c>
      <c r="M3483" s="607">
        <v>21600</v>
      </c>
      <c r="N3483" s="498" t="s">
        <v>8739</v>
      </c>
      <c r="O3483" s="605" t="s">
        <v>7961</v>
      </c>
      <c r="P3483" s="608">
        <v>10800</v>
      </c>
    </row>
    <row r="3484" spans="1:16" ht="33.75" x14ac:dyDescent="0.2">
      <c r="A3484" s="518" t="s">
        <v>7955</v>
      </c>
      <c r="B3484" s="605" t="s">
        <v>7875</v>
      </c>
      <c r="C3484" s="519" t="s">
        <v>111</v>
      </c>
      <c r="D3484" s="494" t="s">
        <v>7990</v>
      </c>
      <c r="E3484" s="495">
        <v>3000</v>
      </c>
      <c r="F3484" s="638" t="s">
        <v>9469</v>
      </c>
      <c r="G3484" s="496" t="s">
        <v>9470</v>
      </c>
      <c r="H3484" s="494" t="s">
        <v>8714</v>
      </c>
      <c r="I3484" s="494" t="s">
        <v>3191</v>
      </c>
      <c r="J3484" s="494" t="s">
        <v>3191</v>
      </c>
      <c r="K3484" s="497" t="s">
        <v>9471</v>
      </c>
      <c r="L3484" s="606" t="s">
        <v>7982</v>
      </c>
      <c r="M3484" s="607">
        <v>1300</v>
      </c>
      <c r="N3484" s="498" t="s">
        <v>7994</v>
      </c>
      <c r="O3484" s="605" t="s">
        <v>7961</v>
      </c>
      <c r="P3484" s="608">
        <v>18000</v>
      </c>
    </row>
    <row r="3485" spans="1:16" ht="22.5" x14ac:dyDescent="0.2">
      <c r="A3485" s="518" t="s">
        <v>7955</v>
      </c>
      <c r="B3485" s="605" t="s">
        <v>7875</v>
      </c>
      <c r="C3485" s="519" t="s">
        <v>111</v>
      </c>
      <c r="D3485" s="494" t="s">
        <v>7985</v>
      </c>
      <c r="E3485" s="495">
        <v>4000</v>
      </c>
      <c r="F3485" s="638" t="s">
        <v>9472</v>
      </c>
      <c r="G3485" s="496" t="s">
        <v>9473</v>
      </c>
      <c r="H3485" s="494" t="s">
        <v>6192</v>
      </c>
      <c r="I3485" s="494" t="s">
        <v>3191</v>
      </c>
      <c r="J3485" s="494" t="s">
        <v>3191</v>
      </c>
      <c r="K3485" s="497" t="s">
        <v>9474</v>
      </c>
      <c r="L3485" s="606"/>
      <c r="M3485" s="607">
        <v>0</v>
      </c>
      <c r="N3485" s="498" t="s">
        <v>7972</v>
      </c>
      <c r="O3485" s="605" t="s">
        <v>7961</v>
      </c>
      <c r="P3485" s="608">
        <v>24115</v>
      </c>
    </row>
    <row r="3486" spans="1:16" ht="22.5" x14ac:dyDescent="0.2">
      <c r="A3486" s="518" t="s">
        <v>7955</v>
      </c>
      <c r="B3486" s="605" t="s">
        <v>7875</v>
      </c>
      <c r="C3486" s="519" t="s">
        <v>111</v>
      </c>
      <c r="D3486" s="494" t="s">
        <v>9475</v>
      </c>
      <c r="E3486" s="495">
        <v>3000</v>
      </c>
      <c r="F3486" s="638" t="s">
        <v>9476</v>
      </c>
      <c r="G3486" s="496" t="s">
        <v>9477</v>
      </c>
      <c r="H3486" s="494" t="s">
        <v>7998</v>
      </c>
      <c r="I3486" s="494" t="s">
        <v>4858</v>
      </c>
      <c r="J3486" s="494" t="s">
        <v>4858</v>
      </c>
      <c r="K3486" s="497">
        <v>28</v>
      </c>
      <c r="L3486" s="606" t="s">
        <v>7994</v>
      </c>
      <c r="M3486" s="607">
        <v>14916.66</v>
      </c>
      <c r="N3486" s="498" t="s">
        <v>5705</v>
      </c>
      <c r="O3486" s="605"/>
      <c r="P3486" s="608">
        <v>0</v>
      </c>
    </row>
    <row r="3487" spans="1:16" ht="22.5" x14ac:dyDescent="0.2">
      <c r="A3487" s="518" t="s">
        <v>7955</v>
      </c>
      <c r="B3487" s="605" t="s">
        <v>7875</v>
      </c>
      <c r="C3487" s="519" t="s">
        <v>111</v>
      </c>
      <c r="D3487" s="494" t="s">
        <v>9478</v>
      </c>
      <c r="E3487" s="495">
        <v>4000</v>
      </c>
      <c r="F3487" s="638" t="s">
        <v>9476</v>
      </c>
      <c r="G3487" s="496" t="s">
        <v>9477</v>
      </c>
      <c r="H3487" s="494" t="s">
        <v>7998</v>
      </c>
      <c r="I3487" s="494" t="s">
        <v>4858</v>
      </c>
      <c r="J3487" s="494" t="s">
        <v>4858</v>
      </c>
      <c r="K3487" s="497" t="s">
        <v>9479</v>
      </c>
      <c r="L3487" s="606" t="s">
        <v>7965</v>
      </c>
      <c r="M3487" s="607">
        <v>4236.1099999999997</v>
      </c>
      <c r="N3487" s="498" t="s">
        <v>5705</v>
      </c>
      <c r="O3487" s="605"/>
      <c r="P3487" s="608">
        <v>0</v>
      </c>
    </row>
    <row r="3488" spans="1:16" ht="22.5" x14ac:dyDescent="0.2">
      <c r="A3488" s="518" t="s">
        <v>7955</v>
      </c>
      <c r="B3488" s="605" t="s">
        <v>7875</v>
      </c>
      <c r="C3488" s="519" t="s">
        <v>111</v>
      </c>
      <c r="D3488" s="494" t="s">
        <v>4038</v>
      </c>
      <c r="E3488" s="495">
        <v>8500</v>
      </c>
      <c r="F3488" s="638" t="s">
        <v>9476</v>
      </c>
      <c r="G3488" s="496" t="s">
        <v>9477</v>
      </c>
      <c r="H3488" s="494" t="s">
        <v>7998</v>
      </c>
      <c r="I3488" s="494" t="s">
        <v>4858</v>
      </c>
      <c r="J3488" s="494" t="s">
        <v>4858</v>
      </c>
      <c r="K3488" s="497" t="s">
        <v>9480</v>
      </c>
      <c r="L3488" s="606" t="s">
        <v>7965</v>
      </c>
      <c r="M3488" s="607">
        <v>11333.33</v>
      </c>
      <c r="N3488" s="498" t="s">
        <v>7972</v>
      </c>
      <c r="O3488" s="605" t="s">
        <v>7961</v>
      </c>
      <c r="P3488" s="608">
        <v>50769.21</v>
      </c>
    </row>
    <row r="3489" spans="1:16" ht="22.5" x14ac:dyDescent="0.2">
      <c r="A3489" s="518" t="s">
        <v>7955</v>
      </c>
      <c r="B3489" s="605" t="s">
        <v>7875</v>
      </c>
      <c r="C3489" s="519" t="s">
        <v>111</v>
      </c>
      <c r="D3489" s="494" t="s">
        <v>8073</v>
      </c>
      <c r="E3489" s="495">
        <v>2000</v>
      </c>
      <c r="F3489" s="638" t="s">
        <v>9481</v>
      </c>
      <c r="G3489" s="496" t="s">
        <v>9482</v>
      </c>
      <c r="H3489" s="494" t="s">
        <v>733</v>
      </c>
      <c r="I3489" s="494" t="s">
        <v>733</v>
      </c>
      <c r="J3489" s="494" t="s">
        <v>733</v>
      </c>
      <c r="K3489" s="497">
        <v>90</v>
      </c>
      <c r="L3489" s="606" t="s">
        <v>7959</v>
      </c>
      <c r="M3489" s="607">
        <v>23992.639999999999</v>
      </c>
      <c r="N3489" s="498" t="s">
        <v>8276</v>
      </c>
      <c r="O3489" s="605" t="s">
        <v>7961</v>
      </c>
      <c r="P3489" s="608">
        <v>11978.89</v>
      </c>
    </row>
    <row r="3490" spans="1:16" ht="22.5" x14ac:dyDescent="0.2">
      <c r="A3490" s="518" t="s">
        <v>7955</v>
      </c>
      <c r="B3490" s="605" t="s">
        <v>7875</v>
      </c>
      <c r="C3490" s="519" t="s">
        <v>111</v>
      </c>
      <c r="D3490" s="494" t="s">
        <v>8760</v>
      </c>
      <c r="E3490" s="495">
        <v>5000</v>
      </c>
      <c r="F3490" s="638" t="s">
        <v>9483</v>
      </c>
      <c r="G3490" s="496" t="s">
        <v>9484</v>
      </c>
      <c r="H3490" s="494" t="s">
        <v>9485</v>
      </c>
      <c r="I3490" s="494" t="s">
        <v>4858</v>
      </c>
      <c r="J3490" s="494" t="s">
        <v>4858</v>
      </c>
      <c r="K3490" s="497">
        <v>2</v>
      </c>
      <c r="L3490" s="606" t="s">
        <v>7972</v>
      </c>
      <c r="M3490" s="607">
        <v>19333.330000000002</v>
      </c>
      <c r="N3490" s="498" t="s">
        <v>8044</v>
      </c>
      <c r="O3490" s="605" t="s">
        <v>7961</v>
      </c>
      <c r="P3490" s="608">
        <v>30000</v>
      </c>
    </row>
    <row r="3491" spans="1:16" ht="33.75" x14ac:dyDescent="0.2">
      <c r="A3491" s="518" t="s">
        <v>7955</v>
      </c>
      <c r="B3491" s="605" t="s">
        <v>7875</v>
      </c>
      <c r="C3491" s="519" t="s">
        <v>111</v>
      </c>
      <c r="D3491" s="494" t="s">
        <v>9486</v>
      </c>
      <c r="E3491" s="495">
        <v>4000</v>
      </c>
      <c r="F3491" s="638" t="s">
        <v>9487</v>
      </c>
      <c r="G3491" s="496" t="s">
        <v>9488</v>
      </c>
      <c r="H3491" s="494" t="s">
        <v>7279</v>
      </c>
      <c r="I3491" s="494" t="s">
        <v>7279</v>
      </c>
      <c r="J3491" s="494" t="s">
        <v>7279</v>
      </c>
      <c r="K3491" s="497">
        <v>4</v>
      </c>
      <c r="L3491" s="606" t="s">
        <v>7959</v>
      </c>
      <c r="M3491" s="607">
        <v>47454.46</v>
      </c>
      <c r="N3491" s="498" t="s">
        <v>8044</v>
      </c>
      <c r="O3491" s="605" t="s">
        <v>7961</v>
      </c>
      <c r="P3491" s="608">
        <v>23846.94</v>
      </c>
    </row>
    <row r="3492" spans="1:16" ht="22.5" x14ac:dyDescent="0.2">
      <c r="A3492" s="518" t="s">
        <v>7955</v>
      </c>
      <c r="B3492" s="605" t="s">
        <v>7875</v>
      </c>
      <c r="C3492" s="519" t="s">
        <v>111</v>
      </c>
      <c r="D3492" s="494" t="s">
        <v>8893</v>
      </c>
      <c r="E3492" s="495">
        <v>5000</v>
      </c>
      <c r="F3492" s="638" t="s">
        <v>9489</v>
      </c>
      <c r="G3492" s="496" t="s">
        <v>9490</v>
      </c>
      <c r="H3492" s="494" t="s">
        <v>8134</v>
      </c>
      <c r="I3492" s="494" t="s">
        <v>8134</v>
      </c>
      <c r="J3492" s="494" t="s">
        <v>8134</v>
      </c>
      <c r="K3492" s="497">
        <v>24</v>
      </c>
      <c r="L3492" s="606" t="s">
        <v>7959</v>
      </c>
      <c r="M3492" s="607">
        <v>59152.42</v>
      </c>
      <c r="N3492" s="498" t="s">
        <v>8103</v>
      </c>
      <c r="O3492" s="605" t="s">
        <v>7961</v>
      </c>
      <c r="P3492" s="608">
        <v>29111.17</v>
      </c>
    </row>
    <row r="3493" spans="1:16" ht="45" x14ac:dyDescent="0.2">
      <c r="A3493" s="518" t="s">
        <v>7955</v>
      </c>
      <c r="B3493" s="605" t="s">
        <v>7875</v>
      </c>
      <c r="C3493" s="519" t="s">
        <v>111</v>
      </c>
      <c r="D3493" s="494" t="s">
        <v>7990</v>
      </c>
      <c r="E3493" s="495">
        <v>3000</v>
      </c>
      <c r="F3493" s="638" t="s">
        <v>9491</v>
      </c>
      <c r="G3493" s="496" t="s">
        <v>9492</v>
      </c>
      <c r="H3493" s="494" t="s">
        <v>5624</v>
      </c>
      <c r="I3493" s="494" t="s">
        <v>3191</v>
      </c>
      <c r="J3493" s="494" t="s">
        <v>3191</v>
      </c>
      <c r="K3493" s="497" t="s">
        <v>9493</v>
      </c>
      <c r="L3493" s="606" t="s">
        <v>7982</v>
      </c>
      <c r="M3493" s="607">
        <v>1200</v>
      </c>
      <c r="N3493" s="498" t="s">
        <v>7994</v>
      </c>
      <c r="O3493" s="605" t="s">
        <v>7961</v>
      </c>
      <c r="P3493" s="608">
        <v>17900</v>
      </c>
    </row>
    <row r="3494" spans="1:16" ht="22.5" x14ac:dyDescent="0.2">
      <c r="A3494" s="518" t="s">
        <v>7955</v>
      </c>
      <c r="B3494" s="605" t="s">
        <v>7875</v>
      </c>
      <c r="C3494" s="519" t="s">
        <v>111</v>
      </c>
      <c r="D3494" s="494" t="s">
        <v>8624</v>
      </c>
      <c r="E3494" s="495">
        <v>3000</v>
      </c>
      <c r="F3494" s="638" t="s">
        <v>9494</v>
      </c>
      <c r="G3494" s="496" t="s">
        <v>9495</v>
      </c>
      <c r="H3494" s="494" t="s">
        <v>8026</v>
      </c>
      <c r="I3494" s="494" t="s">
        <v>4858</v>
      </c>
      <c r="J3494" s="494" t="s">
        <v>4858</v>
      </c>
      <c r="K3494" s="497" t="s">
        <v>9496</v>
      </c>
      <c r="L3494" s="606"/>
      <c r="M3494" s="607">
        <v>0</v>
      </c>
      <c r="N3494" s="498" t="s">
        <v>7994</v>
      </c>
      <c r="O3494" s="605" t="s">
        <v>7961</v>
      </c>
      <c r="P3494" s="608">
        <v>19100</v>
      </c>
    </row>
    <row r="3495" spans="1:16" ht="33.75" x14ac:dyDescent="0.2">
      <c r="A3495" s="518" t="s">
        <v>7955</v>
      </c>
      <c r="B3495" s="605" t="s">
        <v>7875</v>
      </c>
      <c r="C3495" s="519" t="s">
        <v>111</v>
      </c>
      <c r="D3495" s="494" t="s">
        <v>9414</v>
      </c>
      <c r="E3495" s="495">
        <v>1800</v>
      </c>
      <c r="F3495" s="638" t="s">
        <v>9497</v>
      </c>
      <c r="G3495" s="496" t="s">
        <v>9498</v>
      </c>
      <c r="H3495" s="494" t="s">
        <v>726</v>
      </c>
      <c r="I3495" s="494" t="s">
        <v>726</v>
      </c>
      <c r="J3495" s="494" t="s">
        <v>726</v>
      </c>
      <c r="K3495" s="497">
        <v>15</v>
      </c>
      <c r="L3495" s="606" t="s">
        <v>7959</v>
      </c>
      <c r="M3495" s="607">
        <v>21360</v>
      </c>
      <c r="N3495" s="498" t="s">
        <v>8165</v>
      </c>
      <c r="O3495" s="605" t="s">
        <v>7961</v>
      </c>
      <c r="P3495" s="608">
        <v>10800</v>
      </c>
    </row>
    <row r="3496" spans="1:16" ht="22.5" x14ac:dyDescent="0.2">
      <c r="A3496" s="518" t="s">
        <v>7955</v>
      </c>
      <c r="B3496" s="605" t="s">
        <v>7875</v>
      </c>
      <c r="C3496" s="519" t="s">
        <v>111</v>
      </c>
      <c r="D3496" s="494" t="s">
        <v>9499</v>
      </c>
      <c r="E3496" s="495">
        <v>7000</v>
      </c>
      <c r="F3496" s="638" t="s">
        <v>6080</v>
      </c>
      <c r="G3496" s="496" t="s">
        <v>6081</v>
      </c>
      <c r="H3496" s="494" t="s">
        <v>8750</v>
      </c>
      <c r="I3496" s="494" t="s">
        <v>8750</v>
      </c>
      <c r="J3496" s="494" t="s">
        <v>8750</v>
      </c>
      <c r="K3496" s="497" t="s">
        <v>9500</v>
      </c>
      <c r="L3496" s="606" t="s">
        <v>7982</v>
      </c>
      <c r="M3496" s="607">
        <v>6766.67</v>
      </c>
      <c r="N3496" s="498" t="s">
        <v>5705</v>
      </c>
      <c r="O3496" s="605"/>
      <c r="P3496" s="608">
        <v>0</v>
      </c>
    </row>
    <row r="3497" spans="1:16" ht="33.75" x14ac:dyDescent="0.2">
      <c r="A3497" s="518" t="s">
        <v>7955</v>
      </c>
      <c r="B3497" s="605" t="s">
        <v>7875</v>
      </c>
      <c r="C3497" s="519" t="s">
        <v>111</v>
      </c>
      <c r="D3497" s="494" t="s">
        <v>9501</v>
      </c>
      <c r="E3497" s="495">
        <v>3000</v>
      </c>
      <c r="F3497" s="638" t="s">
        <v>9502</v>
      </c>
      <c r="G3497" s="496" t="s">
        <v>9503</v>
      </c>
      <c r="H3497" s="494" t="s">
        <v>8367</v>
      </c>
      <c r="I3497" s="494" t="s">
        <v>4858</v>
      </c>
      <c r="J3497" s="494" t="s">
        <v>4858</v>
      </c>
      <c r="K3497" s="497" t="s">
        <v>9504</v>
      </c>
      <c r="L3497" s="606" t="s">
        <v>7977</v>
      </c>
      <c r="M3497" s="607">
        <v>7400</v>
      </c>
      <c r="N3497" s="498" t="s">
        <v>5705</v>
      </c>
      <c r="O3497" s="605"/>
      <c r="P3497" s="608">
        <v>0</v>
      </c>
    </row>
    <row r="3498" spans="1:16" ht="33.75" x14ac:dyDescent="0.2">
      <c r="A3498" s="518" t="s">
        <v>7955</v>
      </c>
      <c r="B3498" s="605" t="s">
        <v>7969</v>
      </c>
      <c r="C3498" s="519" t="s">
        <v>111</v>
      </c>
      <c r="D3498" s="494" t="s">
        <v>9505</v>
      </c>
      <c r="E3498" s="495">
        <v>3000</v>
      </c>
      <c r="F3498" s="638" t="s">
        <v>9506</v>
      </c>
      <c r="G3498" s="496" t="s">
        <v>9507</v>
      </c>
      <c r="H3498" s="494" t="s">
        <v>8714</v>
      </c>
      <c r="I3498" s="494" t="s">
        <v>3191</v>
      </c>
      <c r="J3498" s="494" t="s">
        <v>3191</v>
      </c>
      <c r="K3498" s="497" t="s">
        <v>9508</v>
      </c>
      <c r="L3498" s="606" t="s">
        <v>7965</v>
      </c>
      <c r="M3498" s="607">
        <v>5700</v>
      </c>
      <c r="N3498" s="498" t="s">
        <v>7994</v>
      </c>
      <c r="O3498" s="605" t="s">
        <v>7961</v>
      </c>
      <c r="P3498" s="608">
        <v>18000</v>
      </c>
    </row>
    <row r="3499" spans="1:16" ht="22.5" x14ac:dyDescent="0.2">
      <c r="A3499" s="518" t="s">
        <v>7955</v>
      </c>
      <c r="B3499" s="605" t="s">
        <v>7875</v>
      </c>
      <c r="C3499" s="519" t="s">
        <v>111</v>
      </c>
      <c r="D3499" s="494" t="s">
        <v>8291</v>
      </c>
      <c r="E3499" s="495">
        <v>3000</v>
      </c>
      <c r="F3499" s="638" t="s">
        <v>9509</v>
      </c>
      <c r="G3499" s="496" t="s">
        <v>9510</v>
      </c>
      <c r="H3499" s="494" t="s">
        <v>9511</v>
      </c>
      <c r="I3499" s="494" t="s">
        <v>4858</v>
      </c>
      <c r="J3499" s="494" t="s">
        <v>4858</v>
      </c>
      <c r="K3499" s="497" t="s">
        <v>9512</v>
      </c>
      <c r="L3499" s="606"/>
      <c r="M3499" s="607">
        <v>0</v>
      </c>
      <c r="N3499" s="498" t="s">
        <v>7994</v>
      </c>
      <c r="O3499" s="605" t="s">
        <v>7961</v>
      </c>
      <c r="P3499" s="608">
        <v>19400</v>
      </c>
    </row>
    <row r="3500" spans="1:16" ht="22.5" x14ac:dyDescent="0.2">
      <c r="A3500" s="518" t="s">
        <v>7955</v>
      </c>
      <c r="B3500" s="605" t="s">
        <v>7875</v>
      </c>
      <c r="C3500" s="519" t="s">
        <v>111</v>
      </c>
      <c r="D3500" s="494" t="s">
        <v>9010</v>
      </c>
      <c r="E3500" s="495">
        <v>5000</v>
      </c>
      <c r="F3500" s="638" t="s">
        <v>9513</v>
      </c>
      <c r="G3500" s="496" t="s">
        <v>9514</v>
      </c>
      <c r="H3500" s="494" t="s">
        <v>7998</v>
      </c>
      <c r="I3500" s="494" t="s">
        <v>4858</v>
      </c>
      <c r="J3500" s="494" t="s">
        <v>4858</v>
      </c>
      <c r="K3500" s="497" t="s">
        <v>9515</v>
      </c>
      <c r="L3500" s="606" t="s">
        <v>7982</v>
      </c>
      <c r="M3500" s="607">
        <v>1833.33</v>
      </c>
      <c r="N3500" s="498" t="s">
        <v>7994</v>
      </c>
      <c r="O3500" s="605" t="s">
        <v>7961</v>
      </c>
      <c r="P3500" s="608">
        <v>30000</v>
      </c>
    </row>
    <row r="3501" spans="1:16" ht="22.5" x14ac:dyDescent="0.2">
      <c r="A3501" s="518" t="s">
        <v>7955</v>
      </c>
      <c r="B3501" s="605" t="s">
        <v>7875</v>
      </c>
      <c r="C3501" s="519" t="s">
        <v>111</v>
      </c>
      <c r="D3501" s="494" t="s">
        <v>7995</v>
      </c>
      <c r="E3501" s="495">
        <v>3000</v>
      </c>
      <c r="F3501" s="638" t="s">
        <v>9516</v>
      </c>
      <c r="G3501" s="496" t="s">
        <v>9517</v>
      </c>
      <c r="H3501" s="494" t="s">
        <v>9518</v>
      </c>
      <c r="I3501" s="494" t="s">
        <v>8631</v>
      </c>
      <c r="J3501" s="494" t="s">
        <v>8631</v>
      </c>
      <c r="K3501" s="497" t="s">
        <v>9519</v>
      </c>
      <c r="L3501" s="606" t="s">
        <v>7982</v>
      </c>
      <c r="M3501" s="607">
        <v>1300</v>
      </c>
      <c r="N3501" s="498" t="s">
        <v>5705</v>
      </c>
      <c r="O3501" s="605" t="s">
        <v>7965</v>
      </c>
      <c r="P3501" s="608">
        <v>6000</v>
      </c>
    </row>
    <row r="3502" spans="1:16" ht="33.75" x14ac:dyDescent="0.2">
      <c r="A3502" s="518" t="s">
        <v>7955</v>
      </c>
      <c r="B3502" s="605" t="s">
        <v>7875</v>
      </c>
      <c r="C3502" s="519" t="s">
        <v>111</v>
      </c>
      <c r="D3502" s="494" t="s">
        <v>9520</v>
      </c>
      <c r="E3502" s="495">
        <v>5000</v>
      </c>
      <c r="F3502" s="638" t="s">
        <v>9521</v>
      </c>
      <c r="G3502" s="496" t="s">
        <v>9522</v>
      </c>
      <c r="H3502" s="494" t="s">
        <v>8026</v>
      </c>
      <c r="I3502" s="494" t="s">
        <v>4858</v>
      </c>
      <c r="J3502" s="494" t="s">
        <v>4858</v>
      </c>
      <c r="K3502" s="497" t="s">
        <v>9523</v>
      </c>
      <c r="L3502" s="606"/>
      <c r="M3502" s="607">
        <v>0</v>
      </c>
      <c r="N3502" s="498" t="s">
        <v>7994</v>
      </c>
      <c r="O3502" s="605" t="s">
        <v>7961</v>
      </c>
      <c r="P3502" s="608">
        <v>31833.33</v>
      </c>
    </row>
    <row r="3503" spans="1:16" ht="22.5" x14ac:dyDescent="0.2">
      <c r="A3503" s="518" t="s">
        <v>7955</v>
      </c>
      <c r="B3503" s="605" t="s">
        <v>7875</v>
      </c>
      <c r="C3503" s="519" t="s">
        <v>111</v>
      </c>
      <c r="D3503" s="494" t="s">
        <v>9524</v>
      </c>
      <c r="E3503" s="495">
        <v>1500</v>
      </c>
      <c r="F3503" s="638" t="s">
        <v>9525</v>
      </c>
      <c r="G3503" s="496" t="s">
        <v>9526</v>
      </c>
      <c r="H3503" s="494" t="s">
        <v>8196</v>
      </c>
      <c r="I3503" s="494" t="s">
        <v>8196</v>
      </c>
      <c r="J3503" s="494" t="s">
        <v>8196</v>
      </c>
      <c r="K3503" s="497">
        <v>13</v>
      </c>
      <c r="L3503" s="606" t="s">
        <v>7959</v>
      </c>
      <c r="M3503" s="607">
        <v>17750</v>
      </c>
      <c r="N3503" s="498" t="s">
        <v>8197</v>
      </c>
      <c r="O3503" s="605" t="s">
        <v>7961</v>
      </c>
      <c r="P3503" s="608">
        <v>9000</v>
      </c>
    </row>
    <row r="3504" spans="1:16" ht="22.5" x14ac:dyDescent="0.2">
      <c r="A3504" s="518" t="s">
        <v>7955</v>
      </c>
      <c r="B3504" s="605" t="s">
        <v>7875</v>
      </c>
      <c r="C3504" s="519" t="s">
        <v>111</v>
      </c>
      <c r="D3504" s="494" t="s">
        <v>8108</v>
      </c>
      <c r="E3504" s="495">
        <v>3000</v>
      </c>
      <c r="F3504" s="638" t="s">
        <v>9527</v>
      </c>
      <c r="G3504" s="496" t="s">
        <v>9528</v>
      </c>
      <c r="H3504" s="494" t="s">
        <v>9529</v>
      </c>
      <c r="I3504" s="494" t="s">
        <v>4858</v>
      </c>
      <c r="J3504" s="494" t="s">
        <v>4858</v>
      </c>
      <c r="K3504" s="497">
        <v>2</v>
      </c>
      <c r="L3504" s="606" t="s">
        <v>7972</v>
      </c>
      <c r="M3504" s="607">
        <v>11900</v>
      </c>
      <c r="N3504" s="498" t="s">
        <v>8044</v>
      </c>
      <c r="O3504" s="605" t="s">
        <v>7961</v>
      </c>
      <c r="P3504" s="608">
        <v>18000</v>
      </c>
    </row>
    <row r="3505" spans="1:16" ht="22.5" x14ac:dyDescent="0.2">
      <c r="A3505" s="518" t="s">
        <v>7955</v>
      </c>
      <c r="B3505" s="605" t="s">
        <v>7875</v>
      </c>
      <c r="C3505" s="519" t="s">
        <v>111</v>
      </c>
      <c r="D3505" s="494" t="s">
        <v>8109</v>
      </c>
      <c r="E3505" s="495">
        <v>3000</v>
      </c>
      <c r="F3505" s="638" t="s">
        <v>9530</v>
      </c>
      <c r="G3505" s="496" t="s">
        <v>9531</v>
      </c>
      <c r="H3505" s="494" t="s">
        <v>8079</v>
      </c>
      <c r="I3505" s="494" t="s">
        <v>4858</v>
      </c>
      <c r="J3505" s="494" t="s">
        <v>4858</v>
      </c>
      <c r="K3505" s="497" t="s">
        <v>9532</v>
      </c>
      <c r="L3505" s="606" t="s">
        <v>7965</v>
      </c>
      <c r="M3505" s="607">
        <v>3400</v>
      </c>
      <c r="N3505" s="498" t="s">
        <v>7994</v>
      </c>
      <c r="O3505" s="605" t="s">
        <v>7961</v>
      </c>
      <c r="P3505" s="608">
        <v>18000</v>
      </c>
    </row>
    <row r="3506" spans="1:16" ht="22.5" x14ac:dyDescent="0.2">
      <c r="A3506" s="518" t="s">
        <v>7955</v>
      </c>
      <c r="B3506" s="605" t="s">
        <v>7875</v>
      </c>
      <c r="C3506" s="519" t="s">
        <v>111</v>
      </c>
      <c r="D3506" s="494" t="s">
        <v>8824</v>
      </c>
      <c r="E3506" s="495">
        <v>3000</v>
      </c>
      <c r="F3506" s="638" t="s">
        <v>9533</v>
      </c>
      <c r="G3506" s="496" t="s">
        <v>9534</v>
      </c>
      <c r="H3506" s="494" t="s">
        <v>6192</v>
      </c>
      <c r="I3506" s="494" t="s">
        <v>3191</v>
      </c>
      <c r="J3506" s="494" t="s">
        <v>3191</v>
      </c>
      <c r="K3506" s="497">
        <v>3</v>
      </c>
      <c r="L3506" s="606" t="s">
        <v>7961</v>
      </c>
      <c r="M3506" s="607">
        <v>18000</v>
      </c>
      <c r="N3506" s="498" t="s">
        <v>7984</v>
      </c>
      <c r="O3506" s="605" t="s">
        <v>7961</v>
      </c>
      <c r="P3506" s="608">
        <v>18000</v>
      </c>
    </row>
    <row r="3507" spans="1:16" ht="22.5" x14ac:dyDescent="0.2">
      <c r="A3507" s="518" t="s">
        <v>7955</v>
      </c>
      <c r="B3507" s="605" t="s">
        <v>7875</v>
      </c>
      <c r="C3507" s="519" t="s">
        <v>111</v>
      </c>
      <c r="D3507" s="494" t="s">
        <v>3607</v>
      </c>
      <c r="E3507" s="495">
        <v>7000</v>
      </c>
      <c r="F3507" s="638" t="s">
        <v>2388</v>
      </c>
      <c r="G3507" s="496" t="s">
        <v>9535</v>
      </c>
      <c r="H3507" s="494" t="s">
        <v>7998</v>
      </c>
      <c r="I3507" s="494" t="s">
        <v>4858</v>
      </c>
      <c r="J3507" s="494" t="s">
        <v>4858</v>
      </c>
      <c r="K3507" s="497" t="s">
        <v>9536</v>
      </c>
      <c r="L3507" s="606" t="s">
        <v>7965</v>
      </c>
      <c r="M3507" s="607">
        <v>12352.57</v>
      </c>
      <c r="N3507" s="498" t="s">
        <v>7965</v>
      </c>
      <c r="O3507" s="605" t="s">
        <v>7961</v>
      </c>
      <c r="P3507" s="608">
        <v>41912.979999999996</v>
      </c>
    </row>
    <row r="3508" spans="1:16" ht="33.75" x14ac:dyDescent="0.2">
      <c r="A3508" s="518" t="s">
        <v>7955</v>
      </c>
      <c r="B3508" s="605" t="s">
        <v>7875</v>
      </c>
      <c r="C3508" s="519" t="s">
        <v>111</v>
      </c>
      <c r="D3508" s="494" t="s">
        <v>9454</v>
      </c>
      <c r="E3508" s="495">
        <v>3000</v>
      </c>
      <c r="F3508" s="638" t="s">
        <v>9537</v>
      </c>
      <c r="G3508" s="496" t="s">
        <v>9538</v>
      </c>
      <c r="H3508" s="494" t="s">
        <v>9095</v>
      </c>
      <c r="I3508" s="494" t="s">
        <v>4858</v>
      </c>
      <c r="J3508" s="494" t="s">
        <v>4858</v>
      </c>
      <c r="K3508" s="497" t="s">
        <v>9539</v>
      </c>
      <c r="L3508" s="606"/>
      <c r="M3508" s="607">
        <v>0</v>
      </c>
      <c r="N3508" s="498" t="s">
        <v>7994</v>
      </c>
      <c r="O3508" s="605" t="s">
        <v>7961</v>
      </c>
      <c r="P3508" s="608">
        <v>18800</v>
      </c>
    </row>
    <row r="3509" spans="1:16" ht="33.75" x14ac:dyDescent="0.2">
      <c r="A3509" s="518" t="s">
        <v>7955</v>
      </c>
      <c r="B3509" s="605" t="s">
        <v>7875</v>
      </c>
      <c r="C3509" s="519" t="s">
        <v>111</v>
      </c>
      <c r="D3509" s="494" t="s">
        <v>7990</v>
      </c>
      <c r="E3509" s="495">
        <v>3000</v>
      </c>
      <c r="F3509" s="638" t="s">
        <v>9540</v>
      </c>
      <c r="G3509" s="496" t="s">
        <v>9541</v>
      </c>
      <c r="H3509" s="494" t="s">
        <v>8446</v>
      </c>
      <c r="I3509" s="494" t="s">
        <v>4858</v>
      </c>
      <c r="J3509" s="494" t="s">
        <v>4858</v>
      </c>
      <c r="K3509" s="497" t="s">
        <v>9542</v>
      </c>
      <c r="L3509" s="606" t="s">
        <v>7982</v>
      </c>
      <c r="M3509" s="607">
        <v>700</v>
      </c>
      <c r="N3509" s="498" t="s">
        <v>7994</v>
      </c>
      <c r="O3509" s="605" t="s">
        <v>7961</v>
      </c>
      <c r="P3509" s="608">
        <v>18000</v>
      </c>
    </row>
    <row r="3510" spans="1:16" x14ac:dyDescent="0.2">
      <c r="A3510" s="518" t="s">
        <v>7955</v>
      </c>
      <c r="B3510" s="605" t="s">
        <v>7875</v>
      </c>
      <c r="C3510" s="519" t="s">
        <v>111</v>
      </c>
      <c r="D3510" s="494" t="s">
        <v>8015</v>
      </c>
      <c r="E3510" s="495">
        <v>1800</v>
      </c>
      <c r="F3510" s="638" t="s">
        <v>9543</v>
      </c>
      <c r="G3510" s="496" t="s">
        <v>9544</v>
      </c>
      <c r="H3510" s="494" t="s">
        <v>9545</v>
      </c>
      <c r="I3510" s="494" t="s">
        <v>9545</v>
      </c>
      <c r="J3510" s="494" t="s">
        <v>9545</v>
      </c>
      <c r="K3510" s="497">
        <v>30</v>
      </c>
      <c r="L3510" s="606" t="s">
        <v>7959</v>
      </c>
      <c r="M3510" s="607">
        <v>21600</v>
      </c>
      <c r="N3510" s="498" t="s">
        <v>8018</v>
      </c>
      <c r="O3510" s="605" t="s">
        <v>7961</v>
      </c>
      <c r="P3510" s="608">
        <v>10800</v>
      </c>
    </row>
    <row r="3511" spans="1:16" x14ac:dyDescent="0.2">
      <c r="A3511" s="518" t="s">
        <v>7955</v>
      </c>
      <c r="B3511" s="605" t="s">
        <v>7875</v>
      </c>
      <c r="C3511" s="519" t="s">
        <v>111</v>
      </c>
      <c r="D3511" s="494" t="s">
        <v>7985</v>
      </c>
      <c r="E3511" s="495">
        <v>4000</v>
      </c>
      <c r="F3511" s="638" t="s">
        <v>9546</v>
      </c>
      <c r="G3511" s="496" t="s">
        <v>9547</v>
      </c>
      <c r="H3511" s="494" t="s">
        <v>4858</v>
      </c>
      <c r="I3511" s="494" t="s">
        <v>4858</v>
      </c>
      <c r="J3511" s="494" t="s">
        <v>4858</v>
      </c>
      <c r="K3511" s="497">
        <v>5</v>
      </c>
      <c r="L3511" s="606" t="s">
        <v>7984</v>
      </c>
      <c r="M3511" s="607">
        <v>29024.45</v>
      </c>
      <c r="N3511" s="498" t="s">
        <v>5705</v>
      </c>
      <c r="O3511" s="605">
        <v>0</v>
      </c>
      <c r="P3511" s="608">
        <v>0</v>
      </c>
    </row>
    <row r="3512" spans="1:16" ht="22.5" x14ac:dyDescent="0.2">
      <c r="A3512" s="518" t="s">
        <v>7955</v>
      </c>
      <c r="B3512" s="605" t="s">
        <v>7875</v>
      </c>
      <c r="C3512" s="519" t="s">
        <v>111</v>
      </c>
      <c r="D3512" s="494" t="s">
        <v>7995</v>
      </c>
      <c r="E3512" s="495">
        <v>3000</v>
      </c>
      <c r="F3512" s="638" t="s">
        <v>9548</v>
      </c>
      <c r="G3512" s="496" t="s">
        <v>9549</v>
      </c>
      <c r="H3512" s="494" t="s">
        <v>6192</v>
      </c>
      <c r="I3512" s="494" t="s">
        <v>3191</v>
      </c>
      <c r="J3512" s="494" t="s">
        <v>3191</v>
      </c>
      <c r="K3512" s="497" t="s">
        <v>9550</v>
      </c>
      <c r="L3512" s="606" t="s">
        <v>7982</v>
      </c>
      <c r="M3512" s="607">
        <v>1400</v>
      </c>
      <c r="N3512" s="498" t="s">
        <v>7994</v>
      </c>
      <c r="O3512" s="605" t="s">
        <v>7961</v>
      </c>
      <c r="P3512" s="608">
        <v>17900</v>
      </c>
    </row>
    <row r="3513" spans="1:16" ht="22.5" x14ac:dyDescent="0.2">
      <c r="A3513" s="518" t="s">
        <v>7955</v>
      </c>
      <c r="B3513" s="605" t="s">
        <v>7875</v>
      </c>
      <c r="C3513" s="519" t="s">
        <v>111</v>
      </c>
      <c r="D3513" s="494" t="s">
        <v>9551</v>
      </c>
      <c r="E3513" s="495">
        <v>4500</v>
      </c>
      <c r="F3513" s="638" t="s">
        <v>9552</v>
      </c>
      <c r="G3513" s="496" t="s">
        <v>9553</v>
      </c>
      <c r="H3513" s="494" t="s">
        <v>3191</v>
      </c>
      <c r="I3513" s="494" t="s">
        <v>3191</v>
      </c>
      <c r="J3513" s="494" t="s">
        <v>3191</v>
      </c>
      <c r="K3513" s="497">
        <v>8</v>
      </c>
      <c r="L3513" s="606" t="s">
        <v>7959</v>
      </c>
      <c r="M3513" s="607">
        <v>53949.68</v>
      </c>
      <c r="N3513" s="498" t="s">
        <v>7729</v>
      </c>
      <c r="O3513" s="605" t="s">
        <v>7961</v>
      </c>
      <c r="P3513" s="608">
        <v>26904.370000000003</v>
      </c>
    </row>
    <row r="3514" spans="1:16" ht="22.5" x14ac:dyDescent="0.2">
      <c r="A3514" s="518" t="s">
        <v>7955</v>
      </c>
      <c r="B3514" s="605" t="s">
        <v>7875</v>
      </c>
      <c r="C3514" s="519" t="s">
        <v>111</v>
      </c>
      <c r="D3514" s="494" t="s">
        <v>4071</v>
      </c>
      <c r="E3514" s="495">
        <v>2600</v>
      </c>
      <c r="F3514" s="638" t="s">
        <v>9554</v>
      </c>
      <c r="G3514" s="496" t="s">
        <v>9555</v>
      </c>
      <c r="H3514" s="494" t="s">
        <v>8164</v>
      </c>
      <c r="I3514" s="494" t="s">
        <v>8164</v>
      </c>
      <c r="J3514" s="494" t="s">
        <v>8164</v>
      </c>
      <c r="K3514" s="497">
        <v>3</v>
      </c>
      <c r="L3514" s="606" t="s">
        <v>7965</v>
      </c>
      <c r="M3514" s="607">
        <v>2600</v>
      </c>
      <c r="N3514" s="498" t="s">
        <v>5705</v>
      </c>
      <c r="O3514" s="605"/>
      <c r="P3514" s="608">
        <v>0</v>
      </c>
    </row>
    <row r="3515" spans="1:16" ht="33.75" x14ac:dyDescent="0.2">
      <c r="A3515" s="518" t="s">
        <v>7955</v>
      </c>
      <c r="B3515" s="605" t="s">
        <v>7875</v>
      </c>
      <c r="C3515" s="519" t="s">
        <v>111</v>
      </c>
      <c r="D3515" s="494" t="s">
        <v>9556</v>
      </c>
      <c r="E3515" s="495">
        <v>1800</v>
      </c>
      <c r="F3515" s="638" t="s">
        <v>9557</v>
      </c>
      <c r="G3515" s="496" t="s">
        <v>9558</v>
      </c>
      <c r="H3515" s="494" t="s">
        <v>726</v>
      </c>
      <c r="I3515" s="494" t="s">
        <v>726</v>
      </c>
      <c r="J3515" s="494" t="s">
        <v>726</v>
      </c>
      <c r="K3515" s="497">
        <v>7</v>
      </c>
      <c r="L3515" s="606" t="s">
        <v>7965</v>
      </c>
      <c r="M3515" s="607">
        <v>3600</v>
      </c>
      <c r="N3515" s="498" t="s">
        <v>5705</v>
      </c>
      <c r="O3515" s="605"/>
      <c r="P3515" s="608">
        <v>0</v>
      </c>
    </row>
    <row r="3516" spans="1:16" ht="33.75" x14ac:dyDescent="0.2">
      <c r="A3516" s="518" t="s">
        <v>7955</v>
      </c>
      <c r="B3516" s="605" t="s">
        <v>7969</v>
      </c>
      <c r="C3516" s="519" t="s">
        <v>111</v>
      </c>
      <c r="D3516" s="494" t="s">
        <v>9505</v>
      </c>
      <c r="E3516" s="495">
        <v>3000</v>
      </c>
      <c r="F3516" s="638" t="s">
        <v>9559</v>
      </c>
      <c r="G3516" s="496" t="s">
        <v>9560</v>
      </c>
      <c r="H3516" s="494" t="s">
        <v>9561</v>
      </c>
      <c r="I3516" s="494" t="s">
        <v>4858</v>
      </c>
      <c r="J3516" s="494" t="s">
        <v>4858</v>
      </c>
      <c r="K3516" s="497" t="s">
        <v>9562</v>
      </c>
      <c r="L3516" s="606" t="s">
        <v>7965</v>
      </c>
      <c r="M3516" s="607">
        <v>5700</v>
      </c>
      <c r="N3516" s="498" t="s">
        <v>7994</v>
      </c>
      <c r="O3516" s="605" t="s">
        <v>7961</v>
      </c>
      <c r="P3516" s="608">
        <v>18000</v>
      </c>
    </row>
    <row r="3517" spans="1:16" ht="45" x14ac:dyDescent="0.2">
      <c r="A3517" s="518" t="s">
        <v>7955</v>
      </c>
      <c r="B3517" s="605" t="s">
        <v>7875</v>
      </c>
      <c r="C3517" s="519" t="s">
        <v>111</v>
      </c>
      <c r="D3517" s="494" t="s">
        <v>9563</v>
      </c>
      <c r="E3517" s="495">
        <v>6000</v>
      </c>
      <c r="F3517" s="638" t="s">
        <v>9564</v>
      </c>
      <c r="G3517" s="496" t="s">
        <v>9565</v>
      </c>
      <c r="H3517" s="494" t="s">
        <v>9566</v>
      </c>
      <c r="I3517" s="494" t="s">
        <v>4858</v>
      </c>
      <c r="J3517" s="494" t="s">
        <v>4858</v>
      </c>
      <c r="K3517" s="497" t="s">
        <v>5705</v>
      </c>
      <c r="L3517" s="606"/>
      <c r="M3517" s="607">
        <v>0</v>
      </c>
      <c r="N3517" s="498" t="s">
        <v>7982</v>
      </c>
      <c r="O3517" s="605" t="s">
        <v>7972</v>
      </c>
      <c r="P3517" s="608">
        <v>23600</v>
      </c>
    </row>
    <row r="3518" spans="1:16" ht="33.75" x14ac:dyDescent="0.2">
      <c r="A3518" s="518" t="s">
        <v>7955</v>
      </c>
      <c r="B3518" s="605" t="s">
        <v>7875</v>
      </c>
      <c r="C3518" s="519" t="s">
        <v>111</v>
      </c>
      <c r="D3518" s="494" t="s">
        <v>9567</v>
      </c>
      <c r="E3518" s="495">
        <v>3000</v>
      </c>
      <c r="F3518" s="638" t="s">
        <v>9568</v>
      </c>
      <c r="G3518" s="496" t="s">
        <v>9569</v>
      </c>
      <c r="H3518" s="494" t="s">
        <v>9570</v>
      </c>
      <c r="I3518" s="494" t="s">
        <v>3191</v>
      </c>
      <c r="J3518" s="494" t="s">
        <v>3191</v>
      </c>
      <c r="K3518" s="497" t="s">
        <v>9571</v>
      </c>
      <c r="L3518" s="606" t="s">
        <v>7965</v>
      </c>
      <c r="M3518" s="607">
        <v>4000</v>
      </c>
      <c r="N3518" s="498" t="s">
        <v>7994</v>
      </c>
      <c r="O3518" s="605" t="s">
        <v>7961</v>
      </c>
      <c r="P3518" s="608">
        <v>17900</v>
      </c>
    </row>
    <row r="3519" spans="1:16" ht="22.5" x14ac:dyDescent="0.2">
      <c r="A3519" s="518" t="s">
        <v>7955</v>
      </c>
      <c r="B3519" s="605" t="s">
        <v>7875</v>
      </c>
      <c r="C3519" s="519" t="s">
        <v>111</v>
      </c>
      <c r="D3519" s="494" t="s">
        <v>8824</v>
      </c>
      <c r="E3519" s="495">
        <v>3000</v>
      </c>
      <c r="F3519" s="638" t="s">
        <v>9572</v>
      </c>
      <c r="G3519" s="496" t="s">
        <v>9573</v>
      </c>
      <c r="H3519" s="494" t="s">
        <v>7998</v>
      </c>
      <c r="I3519" s="494" t="s">
        <v>4858</v>
      </c>
      <c r="J3519" s="494" t="s">
        <v>4858</v>
      </c>
      <c r="K3519" s="497" t="s">
        <v>5705</v>
      </c>
      <c r="L3519" s="606"/>
      <c r="M3519" s="607">
        <v>0</v>
      </c>
      <c r="N3519" s="498" t="s">
        <v>7972</v>
      </c>
      <c r="O3519" s="605" t="s">
        <v>7961</v>
      </c>
      <c r="P3519" s="608">
        <v>17900</v>
      </c>
    </row>
    <row r="3520" spans="1:16" ht="22.5" x14ac:dyDescent="0.2">
      <c r="A3520" s="518" t="s">
        <v>7955</v>
      </c>
      <c r="B3520" s="605" t="s">
        <v>7875</v>
      </c>
      <c r="C3520" s="519" t="s">
        <v>111</v>
      </c>
      <c r="D3520" s="494" t="s">
        <v>9454</v>
      </c>
      <c r="E3520" s="495">
        <v>3000</v>
      </c>
      <c r="F3520" s="638" t="s">
        <v>9574</v>
      </c>
      <c r="G3520" s="496" t="s">
        <v>9575</v>
      </c>
      <c r="H3520" s="494" t="s">
        <v>9576</v>
      </c>
      <c r="I3520" s="494" t="s">
        <v>3191</v>
      </c>
      <c r="J3520" s="494" t="s">
        <v>3191</v>
      </c>
      <c r="K3520" s="497">
        <v>3</v>
      </c>
      <c r="L3520" s="606" t="s">
        <v>7961</v>
      </c>
      <c r="M3520" s="607">
        <v>18000</v>
      </c>
      <c r="N3520" s="498" t="s">
        <v>7984</v>
      </c>
      <c r="O3520" s="605" t="s">
        <v>7961</v>
      </c>
      <c r="P3520" s="608">
        <v>18000</v>
      </c>
    </row>
    <row r="3521" spans="1:16" ht="22.5" x14ac:dyDescent="0.2">
      <c r="A3521" s="518" t="s">
        <v>7955</v>
      </c>
      <c r="B3521" s="605" t="s">
        <v>7875</v>
      </c>
      <c r="C3521" s="519" t="s">
        <v>111</v>
      </c>
      <c r="D3521" s="494" t="s">
        <v>9577</v>
      </c>
      <c r="E3521" s="495">
        <v>5000</v>
      </c>
      <c r="F3521" s="638" t="s">
        <v>9578</v>
      </c>
      <c r="G3521" s="496" t="s">
        <v>9579</v>
      </c>
      <c r="H3521" s="494" t="s">
        <v>7998</v>
      </c>
      <c r="I3521" s="494" t="s">
        <v>4858</v>
      </c>
      <c r="J3521" s="494" t="s">
        <v>4858</v>
      </c>
      <c r="K3521" s="497" t="s">
        <v>9580</v>
      </c>
      <c r="L3521" s="606"/>
      <c r="M3521" s="607">
        <v>0</v>
      </c>
      <c r="N3521" s="498" t="s">
        <v>7994</v>
      </c>
      <c r="O3521" s="605" t="s">
        <v>7961</v>
      </c>
      <c r="P3521" s="608">
        <v>32166.67</v>
      </c>
    </row>
    <row r="3522" spans="1:16" ht="45" x14ac:dyDescent="0.2">
      <c r="A3522" s="518" t="s">
        <v>7955</v>
      </c>
      <c r="B3522" s="605" t="s">
        <v>7875</v>
      </c>
      <c r="C3522" s="519" t="s">
        <v>111</v>
      </c>
      <c r="D3522" s="494" t="s">
        <v>8242</v>
      </c>
      <c r="E3522" s="495">
        <v>1200</v>
      </c>
      <c r="F3522" s="638" t="s">
        <v>9581</v>
      </c>
      <c r="G3522" s="496" t="s">
        <v>9582</v>
      </c>
      <c r="H3522" s="494" t="s">
        <v>9583</v>
      </c>
      <c r="I3522" s="494" t="s">
        <v>718</v>
      </c>
      <c r="J3522" s="494" t="s">
        <v>718</v>
      </c>
      <c r="K3522" s="497" t="s">
        <v>8245</v>
      </c>
      <c r="L3522" s="606" t="s">
        <v>7959</v>
      </c>
      <c r="M3522" s="607">
        <v>0</v>
      </c>
      <c r="N3522" s="498" t="s">
        <v>8245</v>
      </c>
      <c r="O3522" s="605" t="s">
        <v>7961</v>
      </c>
      <c r="P3522" s="608">
        <v>6000</v>
      </c>
    </row>
    <row r="3523" spans="1:16" ht="22.5" x14ac:dyDescent="0.2">
      <c r="A3523" s="518" t="s">
        <v>7955</v>
      </c>
      <c r="B3523" s="605" t="s">
        <v>7875</v>
      </c>
      <c r="C3523" s="519" t="s">
        <v>111</v>
      </c>
      <c r="D3523" s="494" t="s">
        <v>7990</v>
      </c>
      <c r="E3523" s="495">
        <v>3000</v>
      </c>
      <c r="F3523" s="638" t="s">
        <v>9584</v>
      </c>
      <c r="G3523" s="496" t="s">
        <v>9585</v>
      </c>
      <c r="H3523" s="494" t="s">
        <v>7998</v>
      </c>
      <c r="I3523" s="494" t="s">
        <v>4858</v>
      </c>
      <c r="J3523" s="494" t="s">
        <v>4858</v>
      </c>
      <c r="K3523" s="497" t="s">
        <v>9586</v>
      </c>
      <c r="L3523" s="606" t="s">
        <v>7982</v>
      </c>
      <c r="M3523" s="607">
        <v>1300</v>
      </c>
      <c r="N3523" s="498" t="s">
        <v>7994</v>
      </c>
      <c r="O3523" s="605" t="s">
        <v>7961</v>
      </c>
      <c r="P3523" s="608">
        <v>18000</v>
      </c>
    </row>
    <row r="3524" spans="1:16" ht="33.75" x14ac:dyDescent="0.2">
      <c r="A3524" s="518" t="s">
        <v>7955</v>
      </c>
      <c r="B3524" s="605" t="s">
        <v>7875</v>
      </c>
      <c r="C3524" s="519" t="s">
        <v>111</v>
      </c>
      <c r="D3524" s="494" t="s">
        <v>9587</v>
      </c>
      <c r="E3524" s="495">
        <v>4000</v>
      </c>
      <c r="F3524" s="638" t="s">
        <v>9588</v>
      </c>
      <c r="G3524" s="496" t="s">
        <v>9589</v>
      </c>
      <c r="H3524" s="494" t="s">
        <v>9590</v>
      </c>
      <c r="I3524" s="494" t="s">
        <v>4858</v>
      </c>
      <c r="J3524" s="494" t="s">
        <v>4858</v>
      </c>
      <c r="K3524" s="497">
        <v>22</v>
      </c>
      <c r="L3524" s="606" t="s">
        <v>7984</v>
      </c>
      <c r="M3524" s="607">
        <v>31789.99</v>
      </c>
      <c r="N3524" s="498" t="s">
        <v>5705</v>
      </c>
      <c r="O3524" s="605"/>
      <c r="P3524" s="608">
        <v>0</v>
      </c>
    </row>
    <row r="3525" spans="1:16" ht="33.75" x14ac:dyDescent="0.2">
      <c r="A3525" s="518" t="s">
        <v>7955</v>
      </c>
      <c r="B3525" s="605" t="s">
        <v>7875</v>
      </c>
      <c r="C3525" s="519" t="s">
        <v>111</v>
      </c>
      <c r="D3525" s="494" t="s">
        <v>9591</v>
      </c>
      <c r="E3525" s="495">
        <v>6000</v>
      </c>
      <c r="F3525" s="638" t="s">
        <v>9588</v>
      </c>
      <c r="G3525" s="496" t="s">
        <v>9589</v>
      </c>
      <c r="H3525" s="494" t="s">
        <v>9590</v>
      </c>
      <c r="I3525" s="494" t="s">
        <v>4858</v>
      </c>
      <c r="J3525" s="494" t="s">
        <v>4858</v>
      </c>
      <c r="K3525" s="497" t="s">
        <v>9592</v>
      </c>
      <c r="L3525" s="606" t="s">
        <v>7994</v>
      </c>
      <c r="M3525" s="607">
        <v>24537.5</v>
      </c>
      <c r="N3525" s="498" t="s">
        <v>7982</v>
      </c>
      <c r="O3525" s="605" t="s">
        <v>7961</v>
      </c>
      <c r="P3525" s="608">
        <v>35890.410000000003</v>
      </c>
    </row>
    <row r="3526" spans="1:16" ht="33.75" x14ac:dyDescent="0.2">
      <c r="A3526" s="518" t="s">
        <v>7955</v>
      </c>
      <c r="B3526" s="605" t="s">
        <v>7875</v>
      </c>
      <c r="C3526" s="519" t="s">
        <v>111</v>
      </c>
      <c r="D3526" s="494" t="s">
        <v>8448</v>
      </c>
      <c r="E3526" s="495">
        <v>1800</v>
      </c>
      <c r="F3526" s="638" t="s">
        <v>9593</v>
      </c>
      <c r="G3526" s="496" t="s">
        <v>9594</v>
      </c>
      <c r="H3526" s="494" t="s">
        <v>9595</v>
      </c>
      <c r="I3526" s="494" t="s">
        <v>9595</v>
      </c>
      <c r="J3526" s="494" t="s">
        <v>9595</v>
      </c>
      <c r="K3526" s="497">
        <v>16</v>
      </c>
      <c r="L3526" s="606" t="s">
        <v>7959</v>
      </c>
      <c r="M3526" s="607">
        <v>21300</v>
      </c>
      <c r="N3526" s="498" t="s">
        <v>8205</v>
      </c>
      <c r="O3526" s="605" t="s">
        <v>7961</v>
      </c>
      <c r="P3526" s="608">
        <v>10800</v>
      </c>
    </row>
    <row r="3527" spans="1:16" ht="22.5" x14ac:dyDescent="0.2">
      <c r="A3527" s="518" t="s">
        <v>7955</v>
      </c>
      <c r="B3527" s="605" t="s">
        <v>7875</v>
      </c>
      <c r="C3527" s="519" t="s">
        <v>111</v>
      </c>
      <c r="D3527" s="494" t="s">
        <v>9022</v>
      </c>
      <c r="E3527" s="495">
        <v>1800</v>
      </c>
      <c r="F3527" s="638" t="s">
        <v>9596</v>
      </c>
      <c r="G3527" s="496" t="s">
        <v>9597</v>
      </c>
      <c r="H3527" s="494" t="s">
        <v>871</v>
      </c>
      <c r="I3527" s="494" t="s">
        <v>871</v>
      </c>
      <c r="J3527" s="494" t="s">
        <v>871</v>
      </c>
      <c r="K3527" s="497">
        <v>30</v>
      </c>
      <c r="L3527" s="606" t="s">
        <v>7959</v>
      </c>
      <c r="M3527" s="607">
        <v>21600</v>
      </c>
      <c r="N3527" s="498" t="s">
        <v>8018</v>
      </c>
      <c r="O3527" s="605" t="s">
        <v>7961</v>
      </c>
      <c r="P3527" s="608">
        <v>10800</v>
      </c>
    </row>
    <row r="3528" spans="1:16" ht="33.75" x14ac:dyDescent="0.2">
      <c r="A3528" s="518" t="s">
        <v>7955</v>
      </c>
      <c r="B3528" s="605" t="s">
        <v>7875</v>
      </c>
      <c r="C3528" s="519" t="s">
        <v>111</v>
      </c>
      <c r="D3528" s="494" t="s">
        <v>8048</v>
      </c>
      <c r="E3528" s="495">
        <v>3000</v>
      </c>
      <c r="F3528" s="638" t="s">
        <v>9598</v>
      </c>
      <c r="G3528" s="496" t="s">
        <v>9599</v>
      </c>
      <c r="H3528" s="494" t="s">
        <v>9269</v>
      </c>
      <c r="I3528" s="494" t="s">
        <v>4858</v>
      </c>
      <c r="J3528" s="494" t="s">
        <v>4858</v>
      </c>
      <c r="K3528" s="497" t="s">
        <v>9600</v>
      </c>
      <c r="L3528" s="606" t="s">
        <v>7965</v>
      </c>
      <c r="M3528" s="607">
        <v>3600</v>
      </c>
      <c r="N3528" s="498" t="s">
        <v>7994</v>
      </c>
      <c r="O3528" s="605" t="s">
        <v>7961</v>
      </c>
      <c r="P3528" s="608">
        <v>17700</v>
      </c>
    </row>
    <row r="3529" spans="1:16" x14ac:dyDescent="0.2">
      <c r="A3529" s="518" t="s">
        <v>7955</v>
      </c>
      <c r="B3529" s="605" t="s">
        <v>7875</v>
      </c>
      <c r="C3529" s="519" t="s">
        <v>111</v>
      </c>
      <c r="D3529" s="494" t="s">
        <v>9601</v>
      </c>
      <c r="E3529" s="495">
        <v>6000</v>
      </c>
      <c r="F3529" s="638" t="s">
        <v>9602</v>
      </c>
      <c r="G3529" s="496" t="s">
        <v>9603</v>
      </c>
      <c r="H3529" s="494" t="s">
        <v>4858</v>
      </c>
      <c r="I3529" s="494" t="s">
        <v>4858</v>
      </c>
      <c r="J3529" s="494" t="s">
        <v>4858</v>
      </c>
      <c r="K3529" s="497">
        <v>14</v>
      </c>
      <c r="L3529" s="606" t="s">
        <v>7982</v>
      </c>
      <c r="M3529" s="607">
        <v>6000</v>
      </c>
      <c r="N3529" s="498" t="s">
        <v>5705</v>
      </c>
      <c r="O3529" s="605"/>
      <c r="P3529" s="608">
        <v>0</v>
      </c>
    </row>
    <row r="3530" spans="1:16" ht="22.5" x14ac:dyDescent="0.2">
      <c r="A3530" s="518" t="s">
        <v>7955</v>
      </c>
      <c r="B3530" s="605" t="s">
        <v>7875</v>
      </c>
      <c r="C3530" s="519" t="s">
        <v>111</v>
      </c>
      <c r="D3530" s="494" t="s">
        <v>9045</v>
      </c>
      <c r="E3530" s="495">
        <v>5000</v>
      </c>
      <c r="F3530" s="638" t="s">
        <v>9604</v>
      </c>
      <c r="G3530" s="496" t="s">
        <v>9605</v>
      </c>
      <c r="H3530" s="494" t="s">
        <v>7998</v>
      </c>
      <c r="I3530" s="494" t="s">
        <v>4858</v>
      </c>
      <c r="J3530" s="494" t="s">
        <v>4858</v>
      </c>
      <c r="K3530" s="497" t="s">
        <v>9606</v>
      </c>
      <c r="L3530" s="606"/>
      <c r="M3530" s="607">
        <v>0</v>
      </c>
      <c r="N3530" s="498" t="s">
        <v>7994</v>
      </c>
      <c r="O3530" s="605" t="s">
        <v>7961</v>
      </c>
      <c r="P3530" s="608">
        <v>32333.33</v>
      </c>
    </row>
    <row r="3531" spans="1:16" ht="22.5" x14ac:dyDescent="0.2">
      <c r="A3531" s="518" t="s">
        <v>7955</v>
      </c>
      <c r="B3531" s="605" t="s">
        <v>7875</v>
      </c>
      <c r="C3531" s="519" t="s">
        <v>111</v>
      </c>
      <c r="D3531" s="494" t="s">
        <v>9607</v>
      </c>
      <c r="E3531" s="495">
        <v>8500</v>
      </c>
      <c r="F3531" s="638" t="s">
        <v>9608</v>
      </c>
      <c r="G3531" s="496" t="s">
        <v>9609</v>
      </c>
      <c r="H3531" s="494" t="s">
        <v>9610</v>
      </c>
      <c r="I3531" s="494" t="s">
        <v>4858</v>
      </c>
      <c r="J3531" s="494" t="s">
        <v>4858</v>
      </c>
      <c r="K3531" s="497">
        <v>3</v>
      </c>
      <c r="L3531" s="606" t="s">
        <v>7961</v>
      </c>
      <c r="M3531" s="607">
        <v>50716.67</v>
      </c>
      <c r="N3531" s="498" t="s">
        <v>7984</v>
      </c>
      <c r="O3531" s="605" t="s">
        <v>7961</v>
      </c>
      <c r="P3531" s="608">
        <v>51000</v>
      </c>
    </row>
    <row r="3532" spans="1:16" ht="33.75" x14ac:dyDescent="0.2">
      <c r="A3532" s="518" t="s">
        <v>7955</v>
      </c>
      <c r="B3532" s="605" t="s">
        <v>7875</v>
      </c>
      <c r="C3532" s="519" t="s">
        <v>111</v>
      </c>
      <c r="D3532" s="494" t="s">
        <v>9611</v>
      </c>
      <c r="E3532" s="495">
        <v>3000</v>
      </c>
      <c r="F3532" s="638" t="s">
        <v>9612</v>
      </c>
      <c r="G3532" s="496" t="s">
        <v>9613</v>
      </c>
      <c r="H3532" s="494" t="s">
        <v>8446</v>
      </c>
      <c r="I3532" s="494" t="s">
        <v>4858</v>
      </c>
      <c r="J3532" s="494" t="s">
        <v>4858</v>
      </c>
      <c r="K3532" s="497" t="s">
        <v>9614</v>
      </c>
      <c r="L3532" s="606" t="s">
        <v>7977</v>
      </c>
      <c r="M3532" s="607">
        <v>7100</v>
      </c>
      <c r="N3532" s="498" t="s">
        <v>5705</v>
      </c>
      <c r="O3532" s="605"/>
      <c r="P3532" s="608">
        <v>0</v>
      </c>
    </row>
    <row r="3533" spans="1:16" ht="33.75" x14ac:dyDescent="0.2">
      <c r="A3533" s="518" t="s">
        <v>7955</v>
      </c>
      <c r="B3533" s="605" t="s">
        <v>7875</v>
      </c>
      <c r="C3533" s="519" t="s">
        <v>111</v>
      </c>
      <c r="D3533" s="494" t="s">
        <v>4071</v>
      </c>
      <c r="E3533" s="495">
        <v>2000</v>
      </c>
      <c r="F3533" s="638" t="s">
        <v>9615</v>
      </c>
      <c r="G3533" s="496" t="s">
        <v>9616</v>
      </c>
      <c r="H3533" s="494" t="s">
        <v>5488</v>
      </c>
      <c r="I3533" s="494" t="s">
        <v>8289</v>
      </c>
      <c r="J3533" s="494" t="s">
        <v>8289</v>
      </c>
      <c r="K3533" s="497" t="s">
        <v>9617</v>
      </c>
      <c r="L3533" s="606" t="s">
        <v>7965</v>
      </c>
      <c r="M3533" s="607">
        <v>2400</v>
      </c>
      <c r="N3533" s="498" t="s">
        <v>7972</v>
      </c>
      <c r="O3533" s="605" t="s">
        <v>7961</v>
      </c>
      <c r="P3533" s="608">
        <v>11999.58</v>
      </c>
    </row>
    <row r="3534" spans="1:16" x14ac:dyDescent="0.2">
      <c r="A3534" s="518" t="s">
        <v>7955</v>
      </c>
      <c r="B3534" s="605" t="s">
        <v>7875</v>
      </c>
      <c r="C3534" s="519" t="s">
        <v>111</v>
      </c>
      <c r="D3534" s="494" t="s">
        <v>9618</v>
      </c>
      <c r="E3534" s="495">
        <v>6000</v>
      </c>
      <c r="F3534" s="638" t="s">
        <v>9619</v>
      </c>
      <c r="G3534" s="496" t="s">
        <v>9620</v>
      </c>
      <c r="H3534" s="494" t="s">
        <v>4858</v>
      </c>
      <c r="I3534" s="494" t="s">
        <v>4858</v>
      </c>
      <c r="J3534" s="494" t="s">
        <v>4858</v>
      </c>
      <c r="K3534" s="497">
        <v>25</v>
      </c>
      <c r="L3534" s="606" t="s">
        <v>7959</v>
      </c>
      <c r="M3534" s="607">
        <v>72000</v>
      </c>
      <c r="N3534" s="498" t="s">
        <v>8096</v>
      </c>
      <c r="O3534" s="605" t="s">
        <v>7961</v>
      </c>
      <c r="P3534" s="608">
        <v>36000</v>
      </c>
    </row>
    <row r="3535" spans="1:16" ht="33.75" x14ac:dyDescent="0.2">
      <c r="A3535" s="518" t="s">
        <v>7955</v>
      </c>
      <c r="B3535" s="605" t="s">
        <v>7969</v>
      </c>
      <c r="C3535" s="519" t="s">
        <v>111</v>
      </c>
      <c r="D3535" s="494" t="s">
        <v>9621</v>
      </c>
      <c r="E3535" s="495">
        <v>3000</v>
      </c>
      <c r="F3535" s="638" t="s">
        <v>9622</v>
      </c>
      <c r="G3535" s="496" t="s">
        <v>9623</v>
      </c>
      <c r="H3535" s="494" t="s">
        <v>5527</v>
      </c>
      <c r="I3535" s="494" t="s">
        <v>3191</v>
      </c>
      <c r="J3535" s="494" t="s">
        <v>3191</v>
      </c>
      <c r="K3535" s="497" t="s">
        <v>9624</v>
      </c>
      <c r="L3535" s="606" t="s">
        <v>7965</v>
      </c>
      <c r="M3535" s="607">
        <v>5500</v>
      </c>
      <c r="N3535" s="498" t="s">
        <v>7994</v>
      </c>
      <c r="O3535" s="605" t="s">
        <v>7961</v>
      </c>
      <c r="P3535" s="608">
        <v>18000</v>
      </c>
    </row>
    <row r="3536" spans="1:16" ht="22.5" x14ac:dyDescent="0.2">
      <c r="A3536" s="518" t="s">
        <v>7955</v>
      </c>
      <c r="B3536" s="605" t="s">
        <v>7875</v>
      </c>
      <c r="C3536" s="519" t="s">
        <v>111</v>
      </c>
      <c r="D3536" s="494" t="s">
        <v>7985</v>
      </c>
      <c r="E3536" s="495">
        <v>2500</v>
      </c>
      <c r="F3536" s="638" t="s">
        <v>9625</v>
      </c>
      <c r="G3536" s="496" t="s">
        <v>9626</v>
      </c>
      <c r="H3536" s="494" t="s">
        <v>6192</v>
      </c>
      <c r="I3536" s="494" t="s">
        <v>3191</v>
      </c>
      <c r="J3536" s="494" t="s">
        <v>3191</v>
      </c>
      <c r="K3536" s="497">
        <v>11</v>
      </c>
      <c r="L3536" s="606" t="s">
        <v>7959</v>
      </c>
      <c r="M3536" s="607">
        <v>29516.510000000002</v>
      </c>
      <c r="N3536" s="498" t="s">
        <v>5705</v>
      </c>
      <c r="O3536" s="605"/>
      <c r="P3536" s="608">
        <v>0</v>
      </c>
    </row>
    <row r="3537" spans="1:16" ht="22.5" x14ac:dyDescent="0.2">
      <c r="A3537" s="518" t="s">
        <v>7955</v>
      </c>
      <c r="B3537" s="605" t="s">
        <v>7969</v>
      </c>
      <c r="C3537" s="519" t="s">
        <v>111</v>
      </c>
      <c r="D3537" s="494" t="s">
        <v>8259</v>
      </c>
      <c r="E3537" s="495">
        <v>4000</v>
      </c>
      <c r="F3537" s="638" t="s">
        <v>9625</v>
      </c>
      <c r="G3537" s="496" t="s">
        <v>9626</v>
      </c>
      <c r="H3537" s="494" t="s">
        <v>6192</v>
      </c>
      <c r="I3537" s="494" t="s">
        <v>3191</v>
      </c>
      <c r="J3537" s="494" t="s">
        <v>3191</v>
      </c>
      <c r="K3537" s="497" t="s">
        <v>9627</v>
      </c>
      <c r="L3537" s="606" t="s">
        <v>7982</v>
      </c>
      <c r="M3537" s="607">
        <v>1066.67</v>
      </c>
      <c r="N3537" s="498" t="s">
        <v>7972</v>
      </c>
      <c r="O3537" s="605" t="s">
        <v>7961</v>
      </c>
      <c r="P3537" s="608">
        <v>22391.5</v>
      </c>
    </row>
    <row r="3538" spans="1:16" ht="22.5" x14ac:dyDescent="0.2">
      <c r="A3538" s="518" t="s">
        <v>7955</v>
      </c>
      <c r="B3538" s="605" t="s">
        <v>7875</v>
      </c>
      <c r="C3538" s="519" t="s">
        <v>111</v>
      </c>
      <c r="D3538" s="494" t="s">
        <v>9628</v>
      </c>
      <c r="E3538" s="495">
        <v>6000</v>
      </c>
      <c r="F3538" s="638" t="s">
        <v>9629</v>
      </c>
      <c r="G3538" s="496" t="s">
        <v>9630</v>
      </c>
      <c r="H3538" s="494" t="s">
        <v>7998</v>
      </c>
      <c r="I3538" s="494" t="s">
        <v>4858</v>
      </c>
      <c r="J3538" s="494" t="s">
        <v>4858</v>
      </c>
      <c r="K3538" s="497">
        <v>3</v>
      </c>
      <c r="L3538" s="606" t="s">
        <v>7961</v>
      </c>
      <c r="M3538" s="607">
        <v>33000</v>
      </c>
      <c r="N3538" s="498" t="s">
        <v>7984</v>
      </c>
      <c r="O3538" s="605" t="s">
        <v>7961</v>
      </c>
      <c r="P3538" s="608">
        <v>36000</v>
      </c>
    </row>
    <row r="3539" spans="1:16" ht="22.5" x14ac:dyDescent="0.2">
      <c r="A3539" s="518" t="s">
        <v>7955</v>
      </c>
      <c r="B3539" s="605" t="s">
        <v>7875</v>
      </c>
      <c r="C3539" s="519" t="s">
        <v>111</v>
      </c>
      <c r="D3539" s="494" t="s">
        <v>9010</v>
      </c>
      <c r="E3539" s="495">
        <v>5000</v>
      </c>
      <c r="F3539" s="638" t="s">
        <v>9631</v>
      </c>
      <c r="G3539" s="496" t="s">
        <v>9632</v>
      </c>
      <c r="H3539" s="494" t="s">
        <v>7998</v>
      </c>
      <c r="I3539" s="494" t="s">
        <v>4858</v>
      </c>
      <c r="J3539" s="494" t="s">
        <v>4858</v>
      </c>
      <c r="K3539" s="497" t="s">
        <v>9633</v>
      </c>
      <c r="L3539" s="606" t="s">
        <v>7982</v>
      </c>
      <c r="M3539" s="607">
        <v>2166.67</v>
      </c>
      <c r="N3539" s="498" t="s">
        <v>7994</v>
      </c>
      <c r="O3539" s="605" t="s">
        <v>7961</v>
      </c>
      <c r="P3539" s="608">
        <v>30000</v>
      </c>
    </row>
    <row r="3540" spans="1:16" ht="22.5" x14ac:dyDescent="0.2">
      <c r="A3540" s="518" t="s">
        <v>7955</v>
      </c>
      <c r="B3540" s="605" t="s">
        <v>7875</v>
      </c>
      <c r="C3540" s="519" t="s">
        <v>111</v>
      </c>
      <c r="D3540" s="494" t="s">
        <v>9099</v>
      </c>
      <c r="E3540" s="495">
        <v>2000</v>
      </c>
      <c r="F3540" s="638" t="s">
        <v>9634</v>
      </c>
      <c r="G3540" s="496" t="s">
        <v>9635</v>
      </c>
      <c r="H3540" s="494" t="s">
        <v>726</v>
      </c>
      <c r="I3540" s="494" t="s">
        <v>726</v>
      </c>
      <c r="J3540" s="494" t="s">
        <v>726</v>
      </c>
      <c r="K3540" s="497">
        <v>1</v>
      </c>
      <c r="L3540" s="606" t="s">
        <v>7972</v>
      </c>
      <c r="M3540" s="607">
        <v>6796.9400000000005</v>
      </c>
      <c r="N3540" s="498" t="s">
        <v>7977</v>
      </c>
      <c r="O3540" s="605" t="s">
        <v>7961</v>
      </c>
      <c r="P3540" s="608">
        <v>11846.5</v>
      </c>
    </row>
    <row r="3541" spans="1:16" ht="22.5" x14ac:dyDescent="0.2">
      <c r="A3541" s="518" t="s">
        <v>7955</v>
      </c>
      <c r="B3541" s="605" t="s">
        <v>7969</v>
      </c>
      <c r="C3541" s="519" t="s">
        <v>111</v>
      </c>
      <c r="D3541" s="494" t="s">
        <v>8028</v>
      </c>
      <c r="E3541" s="495">
        <v>6000</v>
      </c>
      <c r="F3541" s="638" t="s">
        <v>9636</v>
      </c>
      <c r="G3541" s="496" t="s">
        <v>9637</v>
      </c>
      <c r="H3541" s="494" t="s">
        <v>7998</v>
      </c>
      <c r="I3541" s="494" t="s">
        <v>4858</v>
      </c>
      <c r="J3541" s="494" t="s">
        <v>4858</v>
      </c>
      <c r="K3541" s="497" t="s">
        <v>9638</v>
      </c>
      <c r="L3541" s="606" t="s">
        <v>7982</v>
      </c>
      <c r="M3541" s="607">
        <v>2800</v>
      </c>
      <c r="N3541" s="498" t="s">
        <v>7994</v>
      </c>
      <c r="O3541" s="605" t="s">
        <v>7961</v>
      </c>
      <c r="P3541" s="608">
        <v>36000</v>
      </c>
    </row>
    <row r="3542" spans="1:16" ht="45" x14ac:dyDescent="0.2">
      <c r="A3542" s="518" t="s">
        <v>7955</v>
      </c>
      <c r="B3542" s="605" t="s">
        <v>7875</v>
      </c>
      <c r="C3542" s="519" t="s">
        <v>111</v>
      </c>
      <c r="D3542" s="494" t="s">
        <v>9639</v>
      </c>
      <c r="E3542" s="495">
        <v>5500</v>
      </c>
      <c r="F3542" s="638" t="s">
        <v>9640</v>
      </c>
      <c r="G3542" s="496" t="s">
        <v>9641</v>
      </c>
      <c r="H3542" s="494" t="s">
        <v>9642</v>
      </c>
      <c r="I3542" s="494" t="s">
        <v>4858</v>
      </c>
      <c r="J3542" s="494" t="s">
        <v>4858</v>
      </c>
      <c r="K3542" s="497" t="s">
        <v>9643</v>
      </c>
      <c r="L3542" s="606" t="s">
        <v>7977</v>
      </c>
      <c r="M3542" s="607">
        <v>13750</v>
      </c>
      <c r="N3542" s="498" t="s">
        <v>7982</v>
      </c>
      <c r="O3542" s="605" t="s">
        <v>7961</v>
      </c>
      <c r="P3542" s="608">
        <v>32960</v>
      </c>
    </row>
    <row r="3543" spans="1:16" ht="22.5" x14ac:dyDescent="0.2">
      <c r="A3543" s="518" t="s">
        <v>7955</v>
      </c>
      <c r="B3543" s="605" t="s">
        <v>7875</v>
      </c>
      <c r="C3543" s="519" t="s">
        <v>111</v>
      </c>
      <c r="D3543" s="494" t="s">
        <v>7990</v>
      </c>
      <c r="E3543" s="495">
        <v>2000</v>
      </c>
      <c r="F3543" s="638" t="s">
        <v>9644</v>
      </c>
      <c r="G3543" s="496" t="s">
        <v>9645</v>
      </c>
      <c r="H3543" s="494" t="s">
        <v>5372</v>
      </c>
      <c r="I3543" s="494" t="s">
        <v>3191</v>
      </c>
      <c r="J3543" s="494" t="s">
        <v>3191</v>
      </c>
      <c r="K3543" s="497">
        <v>24</v>
      </c>
      <c r="L3543" s="606" t="s">
        <v>8142</v>
      </c>
      <c r="M3543" s="607">
        <v>20727.39</v>
      </c>
      <c r="N3543" s="498" t="s">
        <v>5705</v>
      </c>
      <c r="O3543" s="605"/>
      <c r="P3543" s="608">
        <v>0</v>
      </c>
    </row>
    <row r="3544" spans="1:16" ht="22.5" x14ac:dyDescent="0.2">
      <c r="A3544" s="518" t="s">
        <v>7955</v>
      </c>
      <c r="B3544" s="605" t="s">
        <v>7875</v>
      </c>
      <c r="C3544" s="519" t="s">
        <v>111</v>
      </c>
      <c r="D3544" s="494" t="s">
        <v>9646</v>
      </c>
      <c r="E3544" s="495">
        <v>3000</v>
      </c>
      <c r="F3544" s="638" t="s">
        <v>9644</v>
      </c>
      <c r="G3544" s="496" t="s">
        <v>9645</v>
      </c>
      <c r="H3544" s="494" t="s">
        <v>5372</v>
      </c>
      <c r="I3544" s="494" t="s">
        <v>3191</v>
      </c>
      <c r="J3544" s="494" t="s">
        <v>3191</v>
      </c>
      <c r="K3544" s="497" t="s">
        <v>9647</v>
      </c>
      <c r="L3544" s="606" t="s">
        <v>7965</v>
      </c>
      <c r="M3544" s="607">
        <v>4792.92</v>
      </c>
      <c r="N3544" s="498" t="s">
        <v>7972</v>
      </c>
      <c r="O3544" s="605" t="s">
        <v>7961</v>
      </c>
      <c r="P3544" s="608">
        <v>17975.620000000003</v>
      </c>
    </row>
    <row r="3545" spans="1:16" ht="33.75" x14ac:dyDescent="0.2">
      <c r="A3545" s="518" t="s">
        <v>7955</v>
      </c>
      <c r="B3545" s="605" t="s">
        <v>7875</v>
      </c>
      <c r="C3545" s="519" t="s">
        <v>111</v>
      </c>
      <c r="D3545" s="494" t="s">
        <v>9648</v>
      </c>
      <c r="E3545" s="495">
        <v>1200</v>
      </c>
      <c r="F3545" s="638" t="s">
        <v>9649</v>
      </c>
      <c r="G3545" s="496" t="s">
        <v>9650</v>
      </c>
      <c r="H3545" s="494" t="s">
        <v>871</v>
      </c>
      <c r="I3545" s="494" t="s">
        <v>871</v>
      </c>
      <c r="J3545" s="494" t="s">
        <v>871</v>
      </c>
      <c r="K3545" s="497">
        <v>85</v>
      </c>
      <c r="L3545" s="606" t="s">
        <v>7959</v>
      </c>
      <c r="M3545" s="607">
        <v>14400</v>
      </c>
      <c r="N3545" s="498" t="s">
        <v>7960</v>
      </c>
      <c r="O3545" s="605" t="s">
        <v>7961</v>
      </c>
      <c r="P3545" s="608">
        <v>7200</v>
      </c>
    </row>
    <row r="3546" spans="1:16" x14ac:dyDescent="0.2">
      <c r="A3546" s="518" t="s">
        <v>7955</v>
      </c>
      <c r="B3546" s="605" t="s">
        <v>7875</v>
      </c>
      <c r="C3546" s="519" t="s">
        <v>111</v>
      </c>
      <c r="D3546" s="494" t="s">
        <v>9651</v>
      </c>
      <c r="E3546" s="495">
        <v>2000</v>
      </c>
      <c r="F3546" s="638" t="s">
        <v>9652</v>
      </c>
      <c r="G3546" s="496" t="s">
        <v>9653</v>
      </c>
      <c r="H3546" s="494" t="s">
        <v>3191</v>
      </c>
      <c r="I3546" s="494" t="s">
        <v>3191</v>
      </c>
      <c r="J3546" s="494" t="s">
        <v>3191</v>
      </c>
      <c r="K3546" s="497">
        <v>21</v>
      </c>
      <c r="L3546" s="606" t="s">
        <v>7982</v>
      </c>
      <c r="M3546" s="607">
        <v>133.33000000000001</v>
      </c>
      <c r="N3546" s="498" t="s">
        <v>5705</v>
      </c>
      <c r="O3546" s="605"/>
      <c r="P3546" s="608">
        <v>0</v>
      </c>
    </row>
    <row r="3547" spans="1:16" ht="45" x14ac:dyDescent="0.2">
      <c r="A3547" s="518" t="s">
        <v>7955</v>
      </c>
      <c r="B3547" s="605" t="s">
        <v>7875</v>
      </c>
      <c r="C3547" s="519" t="s">
        <v>111</v>
      </c>
      <c r="D3547" s="494" t="s">
        <v>9654</v>
      </c>
      <c r="E3547" s="495">
        <v>3000</v>
      </c>
      <c r="F3547" s="638" t="s">
        <v>9652</v>
      </c>
      <c r="G3547" s="496" t="s">
        <v>9653</v>
      </c>
      <c r="H3547" s="494" t="s">
        <v>3191</v>
      </c>
      <c r="I3547" s="494" t="s">
        <v>3191</v>
      </c>
      <c r="J3547" s="494" t="s">
        <v>3191</v>
      </c>
      <c r="K3547" s="497">
        <v>4</v>
      </c>
      <c r="L3547" s="606" t="s">
        <v>7959</v>
      </c>
      <c r="M3547" s="607">
        <v>35503.120000000003</v>
      </c>
      <c r="N3547" s="498" t="s">
        <v>7961</v>
      </c>
      <c r="O3547" s="605" t="s">
        <v>7961</v>
      </c>
      <c r="P3547" s="608">
        <v>17810.419999999998</v>
      </c>
    </row>
    <row r="3548" spans="1:16" ht="33.75" x14ac:dyDescent="0.2">
      <c r="A3548" s="518" t="s">
        <v>7955</v>
      </c>
      <c r="B3548" s="605" t="s">
        <v>7875</v>
      </c>
      <c r="C3548" s="519" t="s">
        <v>111</v>
      </c>
      <c r="D3548" s="494" t="s">
        <v>8448</v>
      </c>
      <c r="E3548" s="495">
        <v>2000</v>
      </c>
      <c r="F3548" s="638" t="s">
        <v>9655</v>
      </c>
      <c r="G3548" s="496" t="s">
        <v>9656</v>
      </c>
      <c r="H3548" s="494" t="s">
        <v>8896</v>
      </c>
      <c r="I3548" s="494" t="s">
        <v>4858</v>
      </c>
      <c r="J3548" s="494" t="s">
        <v>4858</v>
      </c>
      <c r="K3548" s="497">
        <v>54</v>
      </c>
      <c r="L3548" s="606" t="s">
        <v>7729</v>
      </c>
      <c r="M3548" s="607">
        <v>16000</v>
      </c>
      <c r="N3548" s="498" t="s">
        <v>5705</v>
      </c>
      <c r="O3548" s="605"/>
      <c r="P3548" s="608">
        <v>0</v>
      </c>
    </row>
    <row r="3549" spans="1:16" ht="22.5" x14ac:dyDescent="0.2">
      <c r="A3549" s="518" t="s">
        <v>7955</v>
      </c>
      <c r="B3549" s="605" t="s">
        <v>7875</v>
      </c>
      <c r="C3549" s="519" t="s">
        <v>111</v>
      </c>
      <c r="D3549" s="494" t="s">
        <v>9657</v>
      </c>
      <c r="E3549" s="495">
        <v>5000</v>
      </c>
      <c r="F3549" s="638" t="s">
        <v>9655</v>
      </c>
      <c r="G3549" s="496" t="s">
        <v>9656</v>
      </c>
      <c r="H3549" s="494" t="s">
        <v>8896</v>
      </c>
      <c r="I3549" s="494" t="s">
        <v>4858</v>
      </c>
      <c r="J3549" s="494" t="s">
        <v>4858</v>
      </c>
      <c r="K3549" s="497">
        <v>2</v>
      </c>
      <c r="L3549" s="606" t="s">
        <v>7972</v>
      </c>
      <c r="M3549" s="607">
        <v>19800</v>
      </c>
      <c r="N3549" s="498" t="s">
        <v>8044</v>
      </c>
      <c r="O3549" s="605" t="s">
        <v>7961</v>
      </c>
      <c r="P3549" s="608">
        <v>30000</v>
      </c>
    </row>
    <row r="3550" spans="1:16" ht="22.5" x14ac:dyDescent="0.2">
      <c r="A3550" s="518" t="s">
        <v>7955</v>
      </c>
      <c r="B3550" s="605" t="s">
        <v>7875</v>
      </c>
      <c r="C3550" s="519" t="s">
        <v>111</v>
      </c>
      <c r="D3550" s="494" t="s">
        <v>8732</v>
      </c>
      <c r="E3550" s="495">
        <v>7000</v>
      </c>
      <c r="F3550" s="638" t="s">
        <v>9658</v>
      </c>
      <c r="G3550" s="496" t="s">
        <v>9659</v>
      </c>
      <c r="H3550" s="494" t="s">
        <v>8003</v>
      </c>
      <c r="I3550" s="494" t="s">
        <v>4858</v>
      </c>
      <c r="J3550" s="494" t="s">
        <v>4858</v>
      </c>
      <c r="K3550" s="497" t="s">
        <v>9660</v>
      </c>
      <c r="L3550" s="606" t="s">
        <v>7982</v>
      </c>
      <c r="M3550" s="607">
        <v>6066.67</v>
      </c>
      <c r="N3550" s="498" t="s">
        <v>7972</v>
      </c>
      <c r="O3550" s="605" t="s">
        <v>7961</v>
      </c>
      <c r="P3550" s="608">
        <v>41924.160000000003</v>
      </c>
    </row>
    <row r="3551" spans="1:16" ht="22.5" x14ac:dyDescent="0.2">
      <c r="A3551" s="518" t="s">
        <v>7955</v>
      </c>
      <c r="B3551" s="605" t="s">
        <v>7875</v>
      </c>
      <c r="C3551" s="519" t="s">
        <v>111</v>
      </c>
      <c r="D3551" s="494" t="s">
        <v>9661</v>
      </c>
      <c r="E3551" s="495">
        <v>3000</v>
      </c>
      <c r="F3551" s="638" t="s">
        <v>9662</v>
      </c>
      <c r="G3551" s="496" t="s">
        <v>9663</v>
      </c>
      <c r="H3551" s="494" t="s">
        <v>7998</v>
      </c>
      <c r="I3551" s="494" t="s">
        <v>4858</v>
      </c>
      <c r="J3551" s="494" t="s">
        <v>4858</v>
      </c>
      <c r="K3551" s="497">
        <v>11</v>
      </c>
      <c r="L3551" s="606" t="s">
        <v>8044</v>
      </c>
      <c r="M3551" s="607">
        <v>19384.580000000002</v>
      </c>
      <c r="N3551" s="498" t="s">
        <v>5705</v>
      </c>
      <c r="O3551" s="605"/>
      <c r="P3551" s="608">
        <v>0</v>
      </c>
    </row>
    <row r="3552" spans="1:16" ht="22.5" x14ac:dyDescent="0.2">
      <c r="A3552" s="518" t="s">
        <v>7955</v>
      </c>
      <c r="B3552" s="605" t="s">
        <v>7875</v>
      </c>
      <c r="C3552" s="519" t="s">
        <v>111</v>
      </c>
      <c r="D3552" s="494" t="s">
        <v>9664</v>
      </c>
      <c r="E3552" s="495">
        <v>6000</v>
      </c>
      <c r="F3552" s="638" t="s">
        <v>9662</v>
      </c>
      <c r="G3552" s="496" t="s">
        <v>9663</v>
      </c>
      <c r="H3552" s="494" t="s">
        <v>7998</v>
      </c>
      <c r="I3552" s="494" t="s">
        <v>4858</v>
      </c>
      <c r="J3552" s="494" t="s">
        <v>4858</v>
      </c>
      <c r="K3552" s="497">
        <v>3</v>
      </c>
      <c r="L3552" s="606" t="s">
        <v>7961</v>
      </c>
      <c r="M3552" s="607">
        <v>33200</v>
      </c>
      <c r="N3552" s="498" t="s">
        <v>7984</v>
      </c>
      <c r="O3552" s="605" t="s">
        <v>7961</v>
      </c>
      <c r="P3552" s="608">
        <v>36000</v>
      </c>
    </row>
    <row r="3553" spans="1:16" ht="22.5" x14ac:dyDescent="0.2">
      <c r="A3553" s="518" t="s">
        <v>7955</v>
      </c>
      <c r="B3553" s="605" t="s">
        <v>7875</v>
      </c>
      <c r="C3553" s="519" t="s">
        <v>111</v>
      </c>
      <c r="D3553" s="494" t="s">
        <v>8041</v>
      </c>
      <c r="E3553" s="495">
        <v>2000</v>
      </c>
      <c r="F3553" s="638" t="s">
        <v>9665</v>
      </c>
      <c r="G3553" s="496" t="s">
        <v>9666</v>
      </c>
      <c r="H3553" s="494" t="s">
        <v>9667</v>
      </c>
      <c r="I3553" s="494" t="s">
        <v>5432</v>
      </c>
      <c r="J3553" s="494" t="s">
        <v>5432</v>
      </c>
      <c r="K3553" s="497" t="s">
        <v>9668</v>
      </c>
      <c r="L3553" s="606" t="s">
        <v>7982</v>
      </c>
      <c r="M3553" s="607">
        <v>1266.67</v>
      </c>
      <c r="N3553" s="498" t="s">
        <v>5705</v>
      </c>
      <c r="O3553" s="605" t="s">
        <v>7982</v>
      </c>
      <c r="P3553" s="608">
        <v>2000</v>
      </c>
    </row>
    <row r="3554" spans="1:16" ht="22.5" x14ac:dyDescent="0.2">
      <c r="A3554" s="518" t="s">
        <v>7955</v>
      </c>
      <c r="B3554" s="605" t="s">
        <v>7875</v>
      </c>
      <c r="C3554" s="519" t="s">
        <v>111</v>
      </c>
      <c r="D3554" s="494" t="s">
        <v>8665</v>
      </c>
      <c r="E3554" s="495">
        <v>12000</v>
      </c>
      <c r="F3554" s="638" t="s">
        <v>9669</v>
      </c>
      <c r="G3554" s="496" t="s">
        <v>9670</v>
      </c>
      <c r="H3554" s="494" t="s">
        <v>4858</v>
      </c>
      <c r="I3554" s="494" t="s">
        <v>4858</v>
      </c>
      <c r="J3554" s="494" t="s">
        <v>4858</v>
      </c>
      <c r="K3554" s="497" t="s">
        <v>7981</v>
      </c>
      <c r="L3554" s="606" t="s">
        <v>7994</v>
      </c>
      <c r="M3554" s="607">
        <v>49200</v>
      </c>
      <c r="N3554" s="498" t="s">
        <v>5705</v>
      </c>
      <c r="O3554" s="605"/>
      <c r="P3554" s="608">
        <v>0</v>
      </c>
    </row>
    <row r="3555" spans="1:16" ht="22.5" x14ac:dyDescent="0.2">
      <c r="A3555" s="518" t="s">
        <v>7955</v>
      </c>
      <c r="B3555" s="605" t="s">
        <v>7875</v>
      </c>
      <c r="C3555" s="519" t="s">
        <v>111</v>
      </c>
      <c r="D3555" s="494" t="s">
        <v>8776</v>
      </c>
      <c r="E3555" s="495">
        <v>4000</v>
      </c>
      <c r="F3555" s="638" t="s">
        <v>9671</v>
      </c>
      <c r="G3555" s="496" t="s">
        <v>9672</v>
      </c>
      <c r="H3555" s="494" t="s">
        <v>9673</v>
      </c>
      <c r="I3555" s="494" t="s">
        <v>9673</v>
      </c>
      <c r="J3555" s="494" t="s">
        <v>9673</v>
      </c>
      <c r="K3555" s="497">
        <v>20</v>
      </c>
      <c r="L3555" s="606" t="s">
        <v>7959</v>
      </c>
      <c r="M3555" s="607">
        <v>44738.57</v>
      </c>
      <c r="N3555" s="498" t="s">
        <v>8154</v>
      </c>
      <c r="O3555" s="605" t="s">
        <v>7961</v>
      </c>
      <c r="P3555" s="608">
        <v>23374.38</v>
      </c>
    </row>
    <row r="3556" spans="1:16" x14ac:dyDescent="0.2">
      <c r="A3556" s="518" t="s">
        <v>7955</v>
      </c>
      <c r="B3556" s="605" t="s">
        <v>7875</v>
      </c>
      <c r="C3556" s="519" t="s">
        <v>111</v>
      </c>
      <c r="D3556" s="494" t="s">
        <v>8198</v>
      </c>
      <c r="E3556" s="495">
        <v>3800</v>
      </c>
      <c r="F3556" s="638" t="s">
        <v>9674</v>
      </c>
      <c r="G3556" s="496" t="s">
        <v>9675</v>
      </c>
      <c r="H3556" s="494" t="s">
        <v>3191</v>
      </c>
      <c r="I3556" s="494" t="s">
        <v>3191</v>
      </c>
      <c r="J3556" s="494" t="s">
        <v>3191</v>
      </c>
      <c r="K3556" s="497">
        <v>6</v>
      </c>
      <c r="L3556" s="606" t="s">
        <v>7961</v>
      </c>
      <c r="M3556" s="607">
        <v>22718.47</v>
      </c>
      <c r="N3556" s="498" t="s">
        <v>5705</v>
      </c>
      <c r="O3556" s="605"/>
      <c r="P3556" s="608">
        <v>0</v>
      </c>
    </row>
    <row r="3557" spans="1:16" ht="22.5" x14ac:dyDescent="0.2">
      <c r="A3557" s="518" t="s">
        <v>7955</v>
      </c>
      <c r="B3557" s="605" t="s">
        <v>7875</v>
      </c>
      <c r="C3557" s="519" t="s">
        <v>111</v>
      </c>
      <c r="D3557" s="494" t="s">
        <v>8073</v>
      </c>
      <c r="E3557" s="495">
        <v>2000</v>
      </c>
      <c r="F3557" s="638" t="s">
        <v>9676</v>
      </c>
      <c r="G3557" s="496" t="s">
        <v>9677</v>
      </c>
      <c r="H3557" s="494" t="s">
        <v>9678</v>
      </c>
      <c r="I3557" s="494" t="s">
        <v>9678</v>
      </c>
      <c r="J3557" s="494" t="s">
        <v>9678</v>
      </c>
      <c r="K3557" s="497">
        <v>105</v>
      </c>
      <c r="L3557" s="606" t="s">
        <v>7959</v>
      </c>
      <c r="M3557" s="607">
        <v>24000</v>
      </c>
      <c r="N3557" s="498" t="s">
        <v>8054</v>
      </c>
      <c r="O3557" s="605" t="s">
        <v>7961</v>
      </c>
      <c r="P3557" s="608">
        <v>12000</v>
      </c>
    </row>
    <row r="3558" spans="1:16" ht="33.75" x14ac:dyDescent="0.2">
      <c r="A3558" s="518" t="s">
        <v>7955</v>
      </c>
      <c r="B3558" s="605" t="s">
        <v>7875</v>
      </c>
      <c r="C3558" s="519" t="s">
        <v>111</v>
      </c>
      <c r="D3558" s="494" t="s">
        <v>9679</v>
      </c>
      <c r="E3558" s="495">
        <v>6000</v>
      </c>
      <c r="F3558" s="638" t="s">
        <v>9680</v>
      </c>
      <c r="G3558" s="496" t="s">
        <v>9681</v>
      </c>
      <c r="H3558" s="494" t="s">
        <v>8297</v>
      </c>
      <c r="I3558" s="494" t="s">
        <v>4858</v>
      </c>
      <c r="J3558" s="494" t="s">
        <v>4858</v>
      </c>
      <c r="K3558" s="497" t="s">
        <v>9682</v>
      </c>
      <c r="L3558" s="606" t="s">
        <v>7965</v>
      </c>
      <c r="M3558" s="607">
        <v>11400</v>
      </c>
      <c r="N3558" s="498" t="s">
        <v>7994</v>
      </c>
      <c r="O3558" s="605" t="s">
        <v>7961</v>
      </c>
      <c r="P3558" s="608">
        <v>36000</v>
      </c>
    </row>
    <row r="3559" spans="1:16" ht="33.75" x14ac:dyDescent="0.2">
      <c r="A3559" s="518" t="s">
        <v>7955</v>
      </c>
      <c r="B3559" s="605" t="s">
        <v>7875</v>
      </c>
      <c r="C3559" s="519" t="s">
        <v>111</v>
      </c>
      <c r="D3559" s="494" t="s">
        <v>9683</v>
      </c>
      <c r="E3559" s="495">
        <v>1800</v>
      </c>
      <c r="F3559" s="638" t="s">
        <v>9684</v>
      </c>
      <c r="G3559" s="496" t="s">
        <v>9685</v>
      </c>
      <c r="H3559" s="494" t="s">
        <v>8714</v>
      </c>
      <c r="I3559" s="494" t="s">
        <v>8714</v>
      </c>
      <c r="J3559" s="494" t="s">
        <v>8714</v>
      </c>
      <c r="K3559" s="497">
        <v>19</v>
      </c>
      <c r="L3559" s="606" t="s">
        <v>7959</v>
      </c>
      <c r="M3559" s="607">
        <v>21360</v>
      </c>
      <c r="N3559" s="498" t="s">
        <v>8739</v>
      </c>
      <c r="O3559" s="605" t="s">
        <v>7961</v>
      </c>
      <c r="P3559" s="608">
        <v>10680</v>
      </c>
    </row>
    <row r="3560" spans="1:16" x14ac:dyDescent="0.2">
      <c r="A3560" s="518" t="s">
        <v>7955</v>
      </c>
      <c r="B3560" s="605" t="s">
        <v>7875</v>
      </c>
      <c r="C3560" s="519" t="s">
        <v>111</v>
      </c>
      <c r="D3560" s="494" t="s">
        <v>7985</v>
      </c>
      <c r="E3560" s="495">
        <v>4000</v>
      </c>
      <c r="F3560" s="638" t="s">
        <v>9686</v>
      </c>
      <c r="G3560" s="496" t="s">
        <v>9687</v>
      </c>
      <c r="H3560" s="494" t="s">
        <v>4858</v>
      </c>
      <c r="I3560" s="494" t="s">
        <v>4858</v>
      </c>
      <c r="J3560" s="494" t="s">
        <v>4858</v>
      </c>
      <c r="K3560" s="497">
        <v>5</v>
      </c>
      <c r="L3560" s="606" t="s">
        <v>7984</v>
      </c>
      <c r="M3560" s="607">
        <v>29066.67</v>
      </c>
      <c r="N3560" s="498" t="s">
        <v>7729</v>
      </c>
      <c r="O3560" s="605" t="s">
        <v>7961</v>
      </c>
      <c r="P3560" s="608">
        <v>24000</v>
      </c>
    </row>
    <row r="3561" spans="1:16" ht="22.5" x14ac:dyDescent="0.2">
      <c r="A3561" s="518" t="s">
        <v>7955</v>
      </c>
      <c r="B3561" s="605" t="s">
        <v>7875</v>
      </c>
      <c r="C3561" s="519" t="s">
        <v>111</v>
      </c>
      <c r="D3561" s="494" t="s">
        <v>9688</v>
      </c>
      <c r="E3561" s="495">
        <v>5000</v>
      </c>
      <c r="F3561" s="638" t="s">
        <v>9689</v>
      </c>
      <c r="G3561" s="496" t="s">
        <v>9690</v>
      </c>
      <c r="H3561" s="494" t="s">
        <v>8026</v>
      </c>
      <c r="I3561" s="494" t="s">
        <v>4858</v>
      </c>
      <c r="J3561" s="494" t="s">
        <v>4858</v>
      </c>
      <c r="K3561" s="497" t="s">
        <v>9691</v>
      </c>
      <c r="L3561" s="606"/>
      <c r="M3561" s="607">
        <v>0</v>
      </c>
      <c r="N3561" s="498" t="s">
        <v>7965</v>
      </c>
      <c r="O3561" s="605" t="s">
        <v>7961</v>
      </c>
      <c r="P3561" s="608">
        <v>30783.33</v>
      </c>
    </row>
    <row r="3562" spans="1:16" ht="33.75" x14ac:dyDescent="0.2">
      <c r="A3562" s="518" t="s">
        <v>7955</v>
      </c>
      <c r="B3562" s="605" t="s">
        <v>7875</v>
      </c>
      <c r="C3562" s="519" t="s">
        <v>111</v>
      </c>
      <c r="D3562" s="494" t="s">
        <v>9692</v>
      </c>
      <c r="E3562" s="495">
        <v>3800</v>
      </c>
      <c r="F3562" s="638" t="s">
        <v>9693</v>
      </c>
      <c r="G3562" s="496" t="s">
        <v>9694</v>
      </c>
      <c r="H3562" s="494" t="s">
        <v>9695</v>
      </c>
      <c r="I3562" s="494" t="s">
        <v>8289</v>
      </c>
      <c r="J3562" s="494" t="s">
        <v>8289</v>
      </c>
      <c r="K3562" s="497">
        <v>10</v>
      </c>
      <c r="L3562" s="606" t="s">
        <v>7959</v>
      </c>
      <c r="M3562" s="607">
        <v>45356.69</v>
      </c>
      <c r="N3562" s="498" t="s">
        <v>5705</v>
      </c>
      <c r="O3562" s="605"/>
      <c r="P3562" s="608">
        <v>0</v>
      </c>
    </row>
    <row r="3563" spans="1:16" ht="33.75" x14ac:dyDescent="0.2">
      <c r="A3563" s="518" t="s">
        <v>7955</v>
      </c>
      <c r="B3563" s="605" t="s">
        <v>7875</v>
      </c>
      <c r="C3563" s="519" t="s">
        <v>111</v>
      </c>
      <c r="D3563" s="494" t="s">
        <v>9696</v>
      </c>
      <c r="E3563" s="495">
        <v>5500</v>
      </c>
      <c r="F3563" s="638" t="s">
        <v>9693</v>
      </c>
      <c r="G3563" s="496" t="s">
        <v>9694</v>
      </c>
      <c r="H3563" s="494" t="s">
        <v>9695</v>
      </c>
      <c r="I3563" s="494" t="s">
        <v>8289</v>
      </c>
      <c r="J3563" s="494" t="s">
        <v>8289</v>
      </c>
      <c r="K3563" s="497" t="s">
        <v>9697</v>
      </c>
      <c r="L3563" s="606"/>
      <c r="M3563" s="607">
        <v>0</v>
      </c>
      <c r="N3563" s="498" t="s">
        <v>7972</v>
      </c>
      <c r="O3563" s="605" t="s">
        <v>7961</v>
      </c>
      <c r="P3563" s="608">
        <v>33686.35</v>
      </c>
    </row>
    <row r="3564" spans="1:16" ht="22.5" x14ac:dyDescent="0.2">
      <c r="A3564" s="518" t="s">
        <v>7955</v>
      </c>
      <c r="B3564" s="605" t="s">
        <v>7875</v>
      </c>
      <c r="C3564" s="519" t="s">
        <v>111</v>
      </c>
      <c r="D3564" s="494" t="s">
        <v>9611</v>
      </c>
      <c r="E3564" s="495">
        <v>3000</v>
      </c>
      <c r="F3564" s="638" t="s">
        <v>9698</v>
      </c>
      <c r="G3564" s="496" t="s">
        <v>9699</v>
      </c>
      <c r="H3564" s="494" t="s">
        <v>9041</v>
      </c>
      <c r="I3564" s="494" t="s">
        <v>4858</v>
      </c>
      <c r="J3564" s="494" t="s">
        <v>4858</v>
      </c>
      <c r="K3564" s="497">
        <v>3</v>
      </c>
      <c r="L3564" s="606" t="s">
        <v>7961</v>
      </c>
      <c r="M3564" s="607">
        <v>16400</v>
      </c>
      <c r="N3564" s="498" t="s">
        <v>7984</v>
      </c>
      <c r="O3564" s="605" t="s">
        <v>7961</v>
      </c>
      <c r="P3564" s="608">
        <v>18000</v>
      </c>
    </row>
    <row r="3565" spans="1:16" ht="45" x14ac:dyDescent="0.2">
      <c r="A3565" s="518" t="s">
        <v>7955</v>
      </c>
      <c r="B3565" s="605" t="s">
        <v>7969</v>
      </c>
      <c r="C3565" s="519" t="s">
        <v>111</v>
      </c>
      <c r="D3565" s="494" t="s">
        <v>9700</v>
      </c>
      <c r="E3565" s="495">
        <v>3000</v>
      </c>
      <c r="F3565" s="638" t="s">
        <v>9701</v>
      </c>
      <c r="G3565" s="496" t="s">
        <v>9702</v>
      </c>
      <c r="H3565" s="494" t="s">
        <v>9703</v>
      </c>
      <c r="I3565" s="494" t="s">
        <v>3191</v>
      </c>
      <c r="J3565" s="494" t="s">
        <v>3191</v>
      </c>
      <c r="K3565" s="497" t="s">
        <v>9704</v>
      </c>
      <c r="L3565" s="606" t="s">
        <v>7977</v>
      </c>
      <c r="M3565" s="607">
        <v>6100</v>
      </c>
      <c r="N3565" s="498" t="s">
        <v>7994</v>
      </c>
      <c r="O3565" s="605" t="s">
        <v>7961</v>
      </c>
      <c r="P3565" s="608">
        <v>18000</v>
      </c>
    </row>
    <row r="3566" spans="1:16" ht="22.5" x14ac:dyDescent="0.2">
      <c r="A3566" s="518" t="s">
        <v>7955</v>
      </c>
      <c r="B3566" s="605" t="s">
        <v>7875</v>
      </c>
      <c r="C3566" s="519" t="s">
        <v>111</v>
      </c>
      <c r="D3566" s="494" t="s">
        <v>7990</v>
      </c>
      <c r="E3566" s="495">
        <v>3000</v>
      </c>
      <c r="F3566" s="638" t="s">
        <v>9705</v>
      </c>
      <c r="G3566" s="496" t="s">
        <v>9706</v>
      </c>
      <c r="H3566" s="494" t="s">
        <v>8003</v>
      </c>
      <c r="I3566" s="494" t="s">
        <v>4858</v>
      </c>
      <c r="J3566" s="494" t="s">
        <v>4858</v>
      </c>
      <c r="K3566" s="497" t="s">
        <v>9707</v>
      </c>
      <c r="L3566" s="606" t="s">
        <v>7982</v>
      </c>
      <c r="M3566" s="607">
        <v>700</v>
      </c>
      <c r="N3566" s="498" t="s">
        <v>7994</v>
      </c>
      <c r="O3566" s="605" t="s">
        <v>7961</v>
      </c>
      <c r="P3566" s="608">
        <v>17900</v>
      </c>
    </row>
    <row r="3567" spans="1:16" ht="33.75" x14ac:dyDescent="0.2">
      <c r="A3567" s="518" t="s">
        <v>7955</v>
      </c>
      <c r="B3567" s="605" t="s">
        <v>7875</v>
      </c>
      <c r="C3567" s="519" t="s">
        <v>111</v>
      </c>
      <c r="D3567" s="494" t="s">
        <v>9218</v>
      </c>
      <c r="E3567" s="495">
        <v>2500</v>
      </c>
      <c r="F3567" s="638" t="s">
        <v>9708</v>
      </c>
      <c r="G3567" s="496" t="s">
        <v>9709</v>
      </c>
      <c r="H3567" s="494" t="s">
        <v>7028</v>
      </c>
      <c r="I3567" s="494" t="s">
        <v>7028</v>
      </c>
      <c r="J3567" s="494" t="s">
        <v>7028</v>
      </c>
      <c r="K3567" s="497">
        <v>10</v>
      </c>
      <c r="L3567" s="606" t="s">
        <v>7961</v>
      </c>
      <c r="M3567" s="607">
        <v>14797.75</v>
      </c>
      <c r="N3567" s="498" t="s">
        <v>5705</v>
      </c>
      <c r="O3567" s="605"/>
      <c r="P3567" s="608">
        <v>0</v>
      </c>
    </row>
    <row r="3568" spans="1:16" ht="33.75" x14ac:dyDescent="0.2">
      <c r="A3568" s="518" t="s">
        <v>7955</v>
      </c>
      <c r="B3568" s="605" t="s">
        <v>7875</v>
      </c>
      <c r="C3568" s="519" t="s">
        <v>111</v>
      </c>
      <c r="D3568" s="494" t="s">
        <v>9710</v>
      </c>
      <c r="E3568" s="495">
        <v>5500</v>
      </c>
      <c r="F3568" s="638" t="s">
        <v>9708</v>
      </c>
      <c r="G3568" s="496" t="s">
        <v>9709</v>
      </c>
      <c r="H3568" s="494" t="s">
        <v>7028</v>
      </c>
      <c r="I3568" s="494" t="s">
        <v>7028</v>
      </c>
      <c r="J3568" s="494" t="s">
        <v>7028</v>
      </c>
      <c r="K3568" s="497">
        <v>3</v>
      </c>
      <c r="L3568" s="606" t="s">
        <v>8044</v>
      </c>
      <c r="M3568" s="607">
        <v>33528.6</v>
      </c>
      <c r="N3568" s="498" t="s">
        <v>5705</v>
      </c>
      <c r="O3568" s="605" t="s">
        <v>7982</v>
      </c>
      <c r="P3568" s="608">
        <v>5500</v>
      </c>
    </row>
    <row r="3569" spans="1:16" ht="22.5" x14ac:dyDescent="0.2">
      <c r="A3569" s="518" t="s">
        <v>7955</v>
      </c>
      <c r="B3569" s="605" t="s">
        <v>7875</v>
      </c>
      <c r="C3569" s="519" t="s">
        <v>111</v>
      </c>
      <c r="D3569" s="494" t="s">
        <v>8041</v>
      </c>
      <c r="E3569" s="495">
        <v>2000</v>
      </c>
      <c r="F3569" s="638" t="s">
        <v>9711</v>
      </c>
      <c r="G3569" s="496" t="s">
        <v>9712</v>
      </c>
      <c r="H3569" s="494" t="s">
        <v>9485</v>
      </c>
      <c r="I3569" s="494" t="s">
        <v>4858</v>
      </c>
      <c r="J3569" s="494" t="s">
        <v>4858</v>
      </c>
      <c r="K3569" s="497">
        <v>3</v>
      </c>
      <c r="L3569" s="606" t="s">
        <v>8044</v>
      </c>
      <c r="M3569" s="607">
        <v>13466.67</v>
      </c>
      <c r="N3569" s="498" t="s">
        <v>5705</v>
      </c>
      <c r="O3569" s="605"/>
      <c r="P3569" s="608">
        <v>0</v>
      </c>
    </row>
    <row r="3570" spans="1:16" ht="22.5" x14ac:dyDescent="0.2">
      <c r="A3570" s="518" t="s">
        <v>7955</v>
      </c>
      <c r="B3570" s="605" t="s">
        <v>7875</v>
      </c>
      <c r="C3570" s="519" t="s">
        <v>111</v>
      </c>
      <c r="D3570" s="494" t="s">
        <v>7990</v>
      </c>
      <c r="E3570" s="495">
        <v>3000</v>
      </c>
      <c r="F3570" s="638" t="s">
        <v>9711</v>
      </c>
      <c r="G3570" s="496" t="s">
        <v>9712</v>
      </c>
      <c r="H3570" s="494" t="s">
        <v>9485</v>
      </c>
      <c r="I3570" s="494" t="s">
        <v>4858</v>
      </c>
      <c r="J3570" s="494" t="s">
        <v>4858</v>
      </c>
      <c r="K3570" s="497" t="s">
        <v>9713</v>
      </c>
      <c r="L3570" s="606"/>
      <c r="M3570" s="607">
        <v>0</v>
      </c>
      <c r="N3570" s="498" t="s">
        <v>7994</v>
      </c>
      <c r="O3570" s="605" t="s">
        <v>7961</v>
      </c>
      <c r="P3570" s="608">
        <v>18000</v>
      </c>
    </row>
    <row r="3571" spans="1:16" ht="22.5" x14ac:dyDescent="0.2">
      <c r="A3571" s="518" t="s">
        <v>7955</v>
      </c>
      <c r="B3571" s="605" t="s">
        <v>7875</v>
      </c>
      <c r="C3571" s="519" t="s">
        <v>111</v>
      </c>
      <c r="D3571" s="494" t="s">
        <v>7990</v>
      </c>
      <c r="E3571" s="495">
        <v>3000</v>
      </c>
      <c r="F3571" s="638" t="s">
        <v>9714</v>
      </c>
      <c r="G3571" s="496" t="s">
        <v>9715</v>
      </c>
      <c r="H3571" s="494" t="s">
        <v>8003</v>
      </c>
      <c r="I3571" s="494" t="s">
        <v>4858</v>
      </c>
      <c r="J3571" s="494" t="s">
        <v>4858</v>
      </c>
      <c r="K3571" s="497" t="s">
        <v>9716</v>
      </c>
      <c r="L3571" s="606"/>
      <c r="M3571" s="607">
        <v>0</v>
      </c>
      <c r="N3571" s="498" t="s">
        <v>5705</v>
      </c>
      <c r="O3571" s="605">
        <v>0</v>
      </c>
      <c r="P3571" s="608">
        <v>1100</v>
      </c>
    </row>
    <row r="3572" spans="1:16" ht="33.75" x14ac:dyDescent="0.2">
      <c r="A3572" s="518" t="s">
        <v>7955</v>
      </c>
      <c r="B3572" s="605" t="s">
        <v>7875</v>
      </c>
      <c r="C3572" s="519" t="s">
        <v>111</v>
      </c>
      <c r="D3572" s="494" t="s">
        <v>9717</v>
      </c>
      <c r="E3572" s="495">
        <v>1700</v>
      </c>
      <c r="F3572" s="638" t="s">
        <v>9718</v>
      </c>
      <c r="G3572" s="496" t="s">
        <v>9719</v>
      </c>
      <c r="H3572" s="494" t="s">
        <v>1266</v>
      </c>
      <c r="I3572" s="494" t="s">
        <v>1266</v>
      </c>
      <c r="J3572" s="494" t="s">
        <v>1266</v>
      </c>
      <c r="K3572" s="497">
        <v>10</v>
      </c>
      <c r="L3572" s="606" t="s">
        <v>7982</v>
      </c>
      <c r="M3572" s="607">
        <v>113.33</v>
      </c>
      <c r="N3572" s="498" t="s">
        <v>5705</v>
      </c>
      <c r="O3572" s="605"/>
      <c r="P3572" s="608">
        <v>0</v>
      </c>
    </row>
    <row r="3573" spans="1:16" ht="33.75" x14ac:dyDescent="0.2">
      <c r="A3573" s="518" t="s">
        <v>7955</v>
      </c>
      <c r="B3573" s="605" t="s">
        <v>7875</v>
      </c>
      <c r="C3573" s="519" t="s">
        <v>111</v>
      </c>
      <c r="D3573" s="494" t="s">
        <v>4071</v>
      </c>
      <c r="E3573" s="495">
        <v>2500</v>
      </c>
      <c r="F3573" s="638" t="s">
        <v>9718</v>
      </c>
      <c r="G3573" s="496" t="s">
        <v>9719</v>
      </c>
      <c r="H3573" s="494" t="s">
        <v>1266</v>
      </c>
      <c r="I3573" s="494" t="s">
        <v>1266</v>
      </c>
      <c r="J3573" s="494" t="s">
        <v>1266</v>
      </c>
      <c r="K3573" s="497">
        <v>4</v>
      </c>
      <c r="L3573" s="606" t="s">
        <v>7959</v>
      </c>
      <c r="M3573" s="607">
        <v>29487.160000000003</v>
      </c>
      <c r="N3573" s="498" t="s">
        <v>7994</v>
      </c>
      <c r="O3573" s="605" t="s">
        <v>7961</v>
      </c>
      <c r="P3573" s="608">
        <v>14909.720000000001</v>
      </c>
    </row>
    <row r="3574" spans="1:16" ht="22.5" x14ac:dyDescent="0.2">
      <c r="A3574" s="518" t="s">
        <v>7955</v>
      </c>
      <c r="B3574" s="605" t="s">
        <v>7875</v>
      </c>
      <c r="C3574" s="519" t="s">
        <v>111</v>
      </c>
      <c r="D3574" s="494" t="s">
        <v>8048</v>
      </c>
      <c r="E3574" s="495">
        <v>3000</v>
      </c>
      <c r="F3574" s="638" t="s">
        <v>9720</v>
      </c>
      <c r="G3574" s="496" t="s">
        <v>9721</v>
      </c>
      <c r="H3574" s="494" t="s">
        <v>8079</v>
      </c>
      <c r="I3574" s="494" t="s">
        <v>4858</v>
      </c>
      <c r="J3574" s="494" t="s">
        <v>4858</v>
      </c>
      <c r="K3574" s="497" t="s">
        <v>9722</v>
      </c>
      <c r="L3574" s="606" t="s">
        <v>7965</v>
      </c>
      <c r="M3574" s="607">
        <v>4200</v>
      </c>
      <c r="N3574" s="498" t="s">
        <v>5705</v>
      </c>
      <c r="O3574" s="605" t="s">
        <v>7961</v>
      </c>
      <c r="P3574" s="608">
        <v>0</v>
      </c>
    </row>
    <row r="3575" spans="1:16" ht="33.75" x14ac:dyDescent="0.2">
      <c r="A3575" s="518" t="s">
        <v>7955</v>
      </c>
      <c r="B3575" s="605" t="s">
        <v>7875</v>
      </c>
      <c r="C3575" s="519" t="s">
        <v>111</v>
      </c>
      <c r="D3575" s="494" t="s">
        <v>8073</v>
      </c>
      <c r="E3575" s="495">
        <v>2000</v>
      </c>
      <c r="F3575" s="638" t="s">
        <v>9723</v>
      </c>
      <c r="G3575" s="496" t="s">
        <v>9724</v>
      </c>
      <c r="H3575" s="494" t="s">
        <v>9725</v>
      </c>
      <c r="I3575" s="494" t="s">
        <v>9725</v>
      </c>
      <c r="J3575" s="494" t="s">
        <v>9725</v>
      </c>
      <c r="K3575" s="497">
        <v>89</v>
      </c>
      <c r="L3575" s="606" t="s">
        <v>7959</v>
      </c>
      <c r="M3575" s="607">
        <v>24000</v>
      </c>
      <c r="N3575" s="498" t="s">
        <v>8571</v>
      </c>
      <c r="O3575" s="605" t="s">
        <v>7961</v>
      </c>
      <c r="P3575" s="608">
        <v>12000</v>
      </c>
    </row>
    <row r="3576" spans="1:16" ht="22.5" x14ac:dyDescent="0.2">
      <c r="A3576" s="518" t="s">
        <v>7955</v>
      </c>
      <c r="B3576" s="605" t="s">
        <v>7875</v>
      </c>
      <c r="C3576" s="519" t="s">
        <v>111</v>
      </c>
      <c r="D3576" s="494" t="s">
        <v>9726</v>
      </c>
      <c r="E3576" s="495">
        <v>3000</v>
      </c>
      <c r="F3576" s="638" t="s">
        <v>9727</v>
      </c>
      <c r="G3576" s="496" t="s">
        <v>9728</v>
      </c>
      <c r="H3576" s="494" t="s">
        <v>871</v>
      </c>
      <c r="I3576" s="494" t="s">
        <v>871</v>
      </c>
      <c r="J3576" s="494" t="s">
        <v>871</v>
      </c>
      <c r="K3576" s="497">
        <v>22</v>
      </c>
      <c r="L3576" s="606" t="s">
        <v>7959</v>
      </c>
      <c r="M3576" s="607">
        <v>29900</v>
      </c>
      <c r="N3576" s="498" t="s">
        <v>8154</v>
      </c>
      <c r="O3576" s="605" t="s">
        <v>7961</v>
      </c>
      <c r="P3576" s="608">
        <v>18000</v>
      </c>
    </row>
    <row r="3577" spans="1:16" ht="22.5" x14ac:dyDescent="0.2">
      <c r="A3577" s="518" t="s">
        <v>7955</v>
      </c>
      <c r="B3577" s="605" t="s">
        <v>7875</v>
      </c>
      <c r="C3577" s="519" t="s">
        <v>111</v>
      </c>
      <c r="D3577" s="494" t="s">
        <v>8250</v>
      </c>
      <c r="E3577" s="495">
        <v>3000</v>
      </c>
      <c r="F3577" s="638" t="s">
        <v>9729</v>
      </c>
      <c r="G3577" s="496" t="s">
        <v>9730</v>
      </c>
      <c r="H3577" s="494" t="s">
        <v>9138</v>
      </c>
      <c r="I3577" s="494" t="s">
        <v>3191</v>
      </c>
      <c r="J3577" s="494" t="s">
        <v>3191</v>
      </c>
      <c r="K3577" s="497" t="s">
        <v>9731</v>
      </c>
      <c r="L3577" s="606" t="s">
        <v>7977</v>
      </c>
      <c r="M3577" s="607">
        <v>6300</v>
      </c>
      <c r="N3577" s="498" t="s">
        <v>7994</v>
      </c>
      <c r="O3577" s="605" t="s">
        <v>7961</v>
      </c>
      <c r="P3577" s="608">
        <v>18000</v>
      </c>
    </row>
    <row r="3578" spans="1:16" ht="22.5" x14ac:dyDescent="0.2">
      <c r="A3578" s="518" t="s">
        <v>7955</v>
      </c>
      <c r="B3578" s="605" t="s">
        <v>7875</v>
      </c>
      <c r="C3578" s="519" t="s">
        <v>111</v>
      </c>
      <c r="D3578" s="494" t="s">
        <v>9256</v>
      </c>
      <c r="E3578" s="495">
        <v>2500</v>
      </c>
      <c r="F3578" s="638" t="s">
        <v>9732</v>
      </c>
      <c r="G3578" s="496" t="s">
        <v>9733</v>
      </c>
      <c r="H3578" s="494" t="s">
        <v>726</v>
      </c>
      <c r="I3578" s="494" t="s">
        <v>726</v>
      </c>
      <c r="J3578" s="494" t="s">
        <v>726</v>
      </c>
      <c r="K3578" s="497" t="s">
        <v>9734</v>
      </c>
      <c r="L3578" s="606" t="s">
        <v>7982</v>
      </c>
      <c r="M3578" s="607">
        <v>916.67000000000007</v>
      </c>
      <c r="N3578" s="498" t="s">
        <v>7972</v>
      </c>
      <c r="O3578" s="605" t="s">
        <v>7961</v>
      </c>
      <c r="P3578" s="608">
        <v>15000</v>
      </c>
    </row>
    <row r="3579" spans="1:16" ht="22.5" x14ac:dyDescent="0.2">
      <c r="A3579" s="518" t="s">
        <v>7955</v>
      </c>
      <c r="B3579" s="605" t="s">
        <v>7875</v>
      </c>
      <c r="C3579" s="519" t="s">
        <v>111</v>
      </c>
      <c r="D3579" s="494" t="s">
        <v>9408</v>
      </c>
      <c r="E3579" s="495">
        <v>2500</v>
      </c>
      <c r="F3579" s="638" t="s">
        <v>9735</v>
      </c>
      <c r="G3579" s="496" t="s">
        <v>9736</v>
      </c>
      <c r="H3579" s="494" t="s">
        <v>5555</v>
      </c>
      <c r="I3579" s="494" t="s">
        <v>3191</v>
      </c>
      <c r="J3579" s="494" t="s">
        <v>3191</v>
      </c>
      <c r="K3579" s="497">
        <v>1</v>
      </c>
      <c r="L3579" s="606" t="s">
        <v>7972</v>
      </c>
      <c r="M3579" s="607">
        <v>8500</v>
      </c>
      <c r="N3579" s="498" t="s">
        <v>7961</v>
      </c>
      <c r="O3579" s="605" t="s">
        <v>7961</v>
      </c>
      <c r="P3579" s="608">
        <v>15000</v>
      </c>
    </row>
    <row r="3580" spans="1:16" ht="22.5" x14ac:dyDescent="0.2">
      <c r="A3580" s="518" t="s">
        <v>7955</v>
      </c>
      <c r="B3580" s="605" t="s">
        <v>7875</v>
      </c>
      <c r="C3580" s="519" t="s">
        <v>111</v>
      </c>
      <c r="D3580" s="494" t="s">
        <v>8023</v>
      </c>
      <c r="E3580" s="495">
        <v>3000</v>
      </c>
      <c r="F3580" s="638" t="s">
        <v>9737</v>
      </c>
      <c r="G3580" s="496" t="s">
        <v>9738</v>
      </c>
      <c r="H3580" s="494" t="s">
        <v>9739</v>
      </c>
      <c r="I3580" s="494" t="s">
        <v>3191</v>
      </c>
      <c r="J3580" s="494" t="s">
        <v>3191</v>
      </c>
      <c r="K3580" s="497" t="s">
        <v>9740</v>
      </c>
      <c r="L3580" s="606"/>
      <c r="M3580" s="607">
        <v>0</v>
      </c>
      <c r="N3580" s="498" t="s">
        <v>7994</v>
      </c>
      <c r="O3580" s="605" t="s">
        <v>7961</v>
      </c>
      <c r="P3580" s="608">
        <v>19200</v>
      </c>
    </row>
    <row r="3581" spans="1:16" ht="22.5" x14ac:dyDescent="0.2">
      <c r="A3581" s="518" t="s">
        <v>7955</v>
      </c>
      <c r="B3581" s="605" t="s">
        <v>7969</v>
      </c>
      <c r="C3581" s="519" t="s">
        <v>111</v>
      </c>
      <c r="D3581" s="494" t="s">
        <v>9741</v>
      </c>
      <c r="E3581" s="495">
        <v>4500</v>
      </c>
      <c r="F3581" s="638" t="s">
        <v>9742</v>
      </c>
      <c r="G3581" s="496" t="s">
        <v>9743</v>
      </c>
      <c r="H3581" s="494" t="s">
        <v>7998</v>
      </c>
      <c r="I3581" s="494" t="s">
        <v>4858</v>
      </c>
      <c r="J3581" s="494" t="s">
        <v>4858</v>
      </c>
      <c r="K3581" s="497" t="s">
        <v>9744</v>
      </c>
      <c r="L3581" s="606" t="s">
        <v>7982</v>
      </c>
      <c r="M3581" s="607">
        <v>4050</v>
      </c>
      <c r="N3581" s="498" t="s">
        <v>7994</v>
      </c>
      <c r="O3581" s="605" t="s">
        <v>7961</v>
      </c>
      <c r="P3581" s="608">
        <v>27000</v>
      </c>
    </row>
    <row r="3582" spans="1:16" ht="45" x14ac:dyDescent="0.2">
      <c r="A3582" s="518" t="s">
        <v>7955</v>
      </c>
      <c r="B3582" s="605" t="s">
        <v>7875</v>
      </c>
      <c r="C3582" s="519" t="s">
        <v>111</v>
      </c>
      <c r="D3582" s="494" t="s">
        <v>9745</v>
      </c>
      <c r="E3582" s="495">
        <v>1800</v>
      </c>
      <c r="F3582" s="638" t="s">
        <v>9746</v>
      </c>
      <c r="G3582" s="496" t="s">
        <v>9747</v>
      </c>
      <c r="H3582" s="494" t="s">
        <v>9748</v>
      </c>
      <c r="I3582" s="494" t="s">
        <v>9748</v>
      </c>
      <c r="J3582" s="494" t="s">
        <v>9748</v>
      </c>
      <c r="K3582" s="497">
        <v>34</v>
      </c>
      <c r="L3582" s="606" t="s">
        <v>7729</v>
      </c>
      <c r="M3582" s="607">
        <v>15971.99</v>
      </c>
      <c r="N3582" s="498" t="s">
        <v>5705</v>
      </c>
      <c r="O3582" s="605"/>
      <c r="P3582" s="608">
        <v>0</v>
      </c>
    </row>
    <row r="3583" spans="1:16" ht="22.5" x14ac:dyDescent="0.2">
      <c r="A3583" s="518" t="s">
        <v>7955</v>
      </c>
      <c r="B3583" s="605" t="s">
        <v>7875</v>
      </c>
      <c r="C3583" s="519" t="s">
        <v>111</v>
      </c>
      <c r="D3583" s="494" t="s">
        <v>3819</v>
      </c>
      <c r="E3583" s="495">
        <v>3500</v>
      </c>
      <c r="F3583" s="638" t="s">
        <v>9749</v>
      </c>
      <c r="G3583" s="496" t="s">
        <v>9750</v>
      </c>
      <c r="H3583" s="494" t="s">
        <v>8088</v>
      </c>
      <c r="I3583" s="494" t="s">
        <v>3191</v>
      </c>
      <c r="J3583" s="494" t="s">
        <v>3191</v>
      </c>
      <c r="K3583" s="497" t="s">
        <v>9751</v>
      </c>
      <c r="L3583" s="606"/>
      <c r="M3583" s="607">
        <v>0</v>
      </c>
      <c r="N3583" s="498" t="s">
        <v>7965</v>
      </c>
      <c r="O3583" s="605" t="s">
        <v>7961</v>
      </c>
      <c r="P3583" s="608">
        <v>21393.09</v>
      </c>
    </row>
    <row r="3584" spans="1:16" ht="22.5" x14ac:dyDescent="0.2">
      <c r="A3584" s="518" t="s">
        <v>7955</v>
      </c>
      <c r="B3584" s="605" t="s">
        <v>7875</v>
      </c>
      <c r="C3584" s="519" t="s">
        <v>111</v>
      </c>
      <c r="D3584" s="494" t="s">
        <v>8070</v>
      </c>
      <c r="E3584" s="495">
        <v>13000</v>
      </c>
      <c r="F3584" s="638" t="s">
        <v>9752</v>
      </c>
      <c r="G3584" s="496" t="s">
        <v>9753</v>
      </c>
      <c r="H3584" s="494" t="s">
        <v>4858</v>
      </c>
      <c r="I3584" s="494" t="s">
        <v>4858</v>
      </c>
      <c r="J3584" s="494" t="s">
        <v>4858</v>
      </c>
      <c r="K3584" s="497" t="s">
        <v>7981</v>
      </c>
      <c r="L3584" s="606" t="s">
        <v>7959</v>
      </c>
      <c r="M3584" s="607">
        <v>154700</v>
      </c>
      <c r="N3584" s="498" t="s">
        <v>7981</v>
      </c>
      <c r="O3584" s="605" t="s">
        <v>7961</v>
      </c>
      <c r="P3584" s="608">
        <v>77100</v>
      </c>
    </row>
    <row r="3585" spans="1:16" ht="33.75" x14ac:dyDescent="0.2">
      <c r="A3585" s="518" t="s">
        <v>7955</v>
      </c>
      <c r="B3585" s="605" t="s">
        <v>7875</v>
      </c>
      <c r="C3585" s="519" t="s">
        <v>111</v>
      </c>
      <c r="D3585" s="494" t="s">
        <v>3550</v>
      </c>
      <c r="E3585" s="495">
        <v>2000</v>
      </c>
      <c r="F3585" s="638" t="s">
        <v>9754</v>
      </c>
      <c r="G3585" s="496" t="s">
        <v>9755</v>
      </c>
      <c r="H3585" s="494" t="s">
        <v>9756</v>
      </c>
      <c r="I3585" s="494" t="s">
        <v>5432</v>
      </c>
      <c r="J3585" s="494" t="s">
        <v>5432</v>
      </c>
      <c r="K3585" s="497" t="s">
        <v>9757</v>
      </c>
      <c r="L3585" s="606"/>
      <c r="M3585" s="607">
        <v>0</v>
      </c>
      <c r="N3585" s="498" t="s">
        <v>7972</v>
      </c>
      <c r="O3585" s="605" t="s">
        <v>7961</v>
      </c>
      <c r="P3585" s="608">
        <v>12933.33</v>
      </c>
    </row>
    <row r="3586" spans="1:16" ht="22.5" x14ac:dyDescent="0.2">
      <c r="A3586" s="518" t="s">
        <v>7955</v>
      </c>
      <c r="B3586" s="605" t="s">
        <v>7875</v>
      </c>
      <c r="C3586" s="519" t="s">
        <v>111</v>
      </c>
      <c r="D3586" s="494" t="s">
        <v>9758</v>
      </c>
      <c r="E3586" s="495">
        <v>3000</v>
      </c>
      <c r="F3586" s="638" t="s">
        <v>9759</v>
      </c>
      <c r="G3586" s="496" t="s">
        <v>9760</v>
      </c>
      <c r="H3586" s="494" t="s">
        <v>8079</v>
      </c>
      <c r="I3586" s="494" t="s">
        <v>4858</v>
      </c>
      <c r="J3586" s="494" t="s">
        <v>4858</v>
      </c>
      <c r="K3586" s="497" t="s">
        <v>9761</v>
      </c>
      <c r="L3586" s="606" t="s">
        <v>7965</v>
      </c>
      <c r="M3586" s="607">
        <v>3300</v>
      </c>
      <c r="N3586" s="498" t="s">
        <v>7994</v>
      </c>
      <c r="O3586" s="605" t="s">
        <v>7961</v>
      </c>
      <c r="P3586" s="608">
        <v>18000</v>
      </c>
    </row>
    <row r="3587" spans="1:16" ht="22.5" x14ac:dyDescent="0.2">
      <c r="A3587" s="518" t="s">
        <v>7955</v>
      </c>
      <c r="B3587" s="605" t="s">
        <v>7875</v>
      </c>
      <c r="C3587" s="519" t="s">
        <v>111</v>
      </c>
      <c r="D3587" s="494" t="s">
        <v>9362</v>
      </c>
      <c r="E3587" s="495">
        <v>2500</v>
      </c>
      <c r="F3587" s="638" t="s">
        <v>9762</v>
      </c>
      <c r="G3587" s="496" t="s">
        <v>9763</v>
      </c>
      <c r="H3587" s="494" t="s">
        <v>3191</v>
      </c>
      <c r="I3587" s="494" t="s">
        <v>3191</v>
      </c>
      <c r="J3587" s="494" t="s">
        <v>3191</v>
      </c>
      <c r="K3587" s="497">
        <v>32</v>
      </c>
      <c r="L3587" s="606" t="s">
        <v>7972</v>
      </c>
      <c r="M3587" s="607">
        <v>10000</v>
      </c>
      <c r="N3587" s="498" t="s">
        <v>5705</v>
      </c>
      <c r="O3587" s="605"/>
      <c r="P3587" s="608">
        <v>0</v>
      </c>
    </row>
    <row r="3588" spans="1:16" ht="22.5" x14ac:dyDescent="0.2">
      <c r="A3588" s="518" t="s">
        <v>7955</v>
      </c>
      <c r="B3588" s="605" t="s">
        <v>7875</v>
      </c>
      <c r="C3588" s="519" t="s">
        <v>111</v>
      </c>
      <c r="D3588" s="494" t="s">
        <v>9764</v>
      </c>
      <c r="E3588" s="495">
        <v>3000</v>
      </c>
      <c r="F3588" s="638" t="s">
        <v>9765</v>
      </c>
      <c r="G3588" s="496" t="s">
        <v>9766</v>
      </c>
      <c r="H3588" s="494" t="s">
        <v>6192</v>
      </c>
      <c r="I3588" s="494" t="s">
        <v>3191</v>
      </c>
      <c r="J3588" s="494" t="s">
        <v>3191</v>
      </c>
      <c r="K3588" s="497" t="s">
        <v>9767</v>
      </c>
      <c r="L3588" s="606"/>
      <c r="M3588" s="607">
        <v>0</v>
      </c>
      <c r="N3588" s="498" t="s">
        <v>7994</v>
      </c>
      <c r="O3588" s="605" t="s">
        <v>7961</v>
      </c>
      <c r="P3588" s="608">
        <v>19100</v>
      </c>
    </row>
    <row r="3589" spans="1:16" ht="22.5" x14ac:dyDescent="0.2">
      <c r="A3589" s="518" t="s">
        <v>7955</v>
      </c>
      <c r="B3589" s="605" t="s">
        <v>7875</v>
      </c>
      <c r="C3589" s="519" t="s">
        <v>111</v>
      </c>
      <c r="D3589" s="494" t="s">
        <v>8041</v>
      </c>
      <c r="E3589" s="495">
        <v>2000</v>
      </c>
      <c r="F3589" s="638" t="s">
        <v>9768</v>
      </c>
      <c r="G3589" s="496" t="s">
        <v>9769</v>
      </c>
      <c r="H3589" s="494" t="s">
        <v>8003</v>
      </c>
      <c r="I3589" s="494" t="s">
        <v>4858</v>
      </c>
      <c r="J3589" s="494" t="s">
        <v>4858</v>
      </c>
      <c r="K3589" s="497" t="s">
        <v>9770</v>
      </c>
      <c r="L3589" s="606" t="s">
        <v>7982</v>
      </c>
      <c r="M3589" s="607">
        <v>1466.67</v>
      </c>
      <c r="N3589" s="498" t="s">
        <v>7972</v>
      </c>
      <c r="O3589" s="605" t="s">
        <v>7961</v>
      </c>
      <c r="P3589" s="608">
        <v>12000</v>
      </c>
    </row>
    <row r="3590" spans="1:16" ht="33.75" x14ac:dyDescent="0.2">
      <c r="A3590" s="518" t="s">
        <v>7955</v>
      </c>
      <c r="B3590" s="605" t="s">
        <v>7875</v>
      </c>
      <c r="C3590" s="519" t="s">
        <v>111</v>
      </c>
      <c r="D3590" s="494" t="s">
        <v>8791</v>
      </c>
      <c r="E3590" s="495">
        <v>1500</v>
      </c>
      <c r="F3590" s="638" t="s">
        <v>9771</v>
      </c>
      <c r="G3590" s="496" t="s">
        <v>9772</v>
      </c>
      <c r="H3590" s="494" t="s">
        <v>9132</v>
      </c>
      <c r="I3590" s="494" t="s">
        <v>9132</v>
      </c>
      <c r="J3590" s="494" t="s">
        <v>9132</v>
      </c>
      <c r="K3590" s="497">
        <v>31</v>
      </c>
      <c r="L3590" s="606" t="s">
        <v>7959</v>
      </c>
      <c r="M3590" s="607">
        <v>17950</v>
      </c>
      <c r="N3590" s="498" t="s">
        <v>8007</v>
      </c>
      <c r="O3590" s="605" t="s">
        <v>7961</v>
      </c>
      <c r="P3590" s="608">
        <v>9000</v>
      </c>
    </row>
    <row r="3591" spans="1:16" ht="33.75" x14ac:dyDescent="0.2">
      <c r="A3591" s="518" t="s">
        <v>7955</v>
      </c>
      <c r="B3591" s="605" t="s">
        <v>7875</v>
      </c>
      <c r="C3591" s="519" t="s">
        <v>111</v>
      </c>
      <c r="D3591" s="494" t="s">
        <v>9683</v>
      </c>
      <c r="E3591" s="495">
        <v>1800</v>
      </c>
      <c r="F3591" s="638" t="s">
        <v>9773</v>
      </c>
      <c r="G3591" s="496" t="s">
        <v>9774</v>
      </c>
      <c r="H3591" s="494" t="s">
        <v>9775</v>
      </c>
      <c r="I3591" s="494" t="s">
        <v>9775</v>
      </c>
      <c r="J3591" s="494" t="s">
        <v>9775</v>
      </c>
      <c r="K3591" s="497">
        <v>19</v>
      </c>
      <c r="L3591" s="606" t="s">
        <v>7959</v>
      </c>
      <c r="M3591" s="607">
        <v>21420</v>
      </c>
      <c r="N3591" s="498" t="s">
        <v>8739</v>
      </c>
      <c r="O3591" s="605" t="s">
        <v>7961</v>
      </c>
      <c r="P3591" s="608">
        <v>10800</v>
      </c>
    </row>
    <row r="3592" spans="1:16" ht="33.75" x14ac:dyDescent="0.2">
      <c r="A3592" s="518" t="s">
        <v>7955</v>
      </c>
      <c r="B3592" s="605" t="s">
        <v>7875</v>
      </c>
      <c r="C3592" s="519" t="s">
        <v>111</v>
      </c>
      <c r="D3592" s="494" t="s">
        <v>8041</v>
      </c>
      <c r="E3592" s="495">
        <v>2000</v>
      </c>
      <c r="F3592" s="638" t="s">
        <v>9776</v>
      </c>
      <c r="G3592" s="496" t="s">
        <v>9777</v>
      </c>
      <c r="H3592" s="494" t="s">
        <v>3976</v>
      </c>
      <c r="I3592" s="494" t="s">
        <v>718</v>
      </c>
      <c r="J3592" s="494" t="s">
        <v>718</v>
      </c>
      <c r="K3592" s="497" t="s">
        <v>9778</v>
      </c>
      <c r="L3592" s="606" t="s">
        <v>7982</v>
      </c>
      <c r="M3592" s="607">
        <v>1466.67</v>
      </c>
      <c r="N3592" s="498" t="s">
        <v>7972</v>
      </c>
      <c r="O3592" s="605" t="s">
        <v>7961</v>
      </c>
      <c r="P3592" s="608">
        <v>12000</v>
      </c>
    </row>
    <row r="3593" spans="1:16" ht="33.75" x14ac:dyDescent="0.2">
      <c r="A3593" s="518" t="s">
        <v>7955</v>
      </c>
      <c r="B3593" s="605" t="s">
        <v>7875</v>
      </c>
      <c r="C3593" s="519" t="s">
        <v>111</v>
      </c>
      <c r="D3593" s="494" t="s">
        <v>8108</v>
      </c>
      <c r="E3593" s="495">
        <v>3000</v>
      </c>
      <c r="F3593" s="638" t="s">
        <v>9779</v>
      </c>
      <c r="G3593" s="496" t="s">
        <v>9780</v>
      </c>
      <c r="H3593" s="494" t="s">
        <v>9781</v>
      </c>
      <c r="I3593" s="494" t="s">
        <v>3191</v>
      </c>
      <c r="J3593" s="494" t="s">
        <v>3191</v>
      </c>
      <c r="K3593" s="497">
        <v>2</v>
      </c>
      <c r="L3593" s="606" t="s">
        <v>7972</v>
      </c>
      <c r="M3593" s="607">
        <v>11900</v>
      </c>
      <c r="N3593" s="498" t="s">
        <v>8044</v>
      </c>
      <c r="O3593" s="605" t="s">
        <v>7961</v>
      </c>
      <c r="P3593" s="608">
        <v>17600</v>
      </c>
    </row>
    <row r="3594" spans="1:16" ht="22.5" x14ac:dyDescent="0.2">
      <c r="A3594" s="518" t="s">
        <v>7955</v>
      </c>
      <c r="B3594" s="605" t="s">
        <v>7875</v>
      </c>
      <c r="C3594" s="519" t="s">
        <v>111</v>
      </c>
      <c r="D3594" s="494" t="s">
        <v>8108</v>
      </c>
      <c r="E3594" s="495">
        <v>3000</v>
      </c>
      <c r="F3594" s="638" t="s">
        <v>9782</v>
      </c>
      <c r="G3594" s="496" t="s">
        <v>9783</v>
      </c>
      <c r="H3594" s="494" t="s">
        <v>7343</v>
      </c>
      <c r="I3594" s="494" t="s">
        <v>3191</v>
      </c>
      <c r="J3594" s="494" t="s">
        <v>3191</v>
      </c>
      <c r="K3594" s="497" t="s">
        <v>9784</v>
      </c>
      <c r="L3594" s="606" t="s">
        <v>7977</v>
      </c>
      <c r="M3594" s="607">
        <v>6100</v>
      </c>
      <c r="N3594" s="498" t="s">
        <v>7994</v>
      </c>
      <c r="O3594" s="605" t="s">
        <v>7961</v>
      </c>
      <c r="P3594" s="608">
        <v>18000</v>
      </c>
    </row>
    <row r="3595" spans="1:16" ht="22.5" x14ac:dyDescent="0.2">
      <c r="A3595" s="518" t="s">
        <v>7955</v>
      </c>
      <c r="B3595" s="605" t="s">
        <v>7875</v>
      </c>
      <c r="C3595" s="519" t="s">
        <v>111</v>
      </c>
      <c r="D3595" s="494" t="s">
        <v>9567</v>
      </c>
      <c r="E3595" s="495">
        <v>3000</v>
      </c>
      <c r="F3595" s="638" t="s">
        <v>9785</v>
      </c>
      <c r="G3595" s="496" t="s">
        <v>9786</v>
      </c>
      <c r="H3595" s="494" t="s">
        <v>5555</v>
      </c>
      <c r="I3595" s="494" t="s">
        <v>3191</v>
      </c>
      <c r="J3595" s="494" t="s">
        <v>3191</v>
      </c>
      <c r="K3595" s="497" t="s">
        <v>9787</v>
      </c>
      <c r="L3595" s="606" t="s">
        <v>7965</v>
      </c>
      <c r="M3595" s="607">
        <v>4600</v>
      </c>
      <c r="N3595" s="498" t="s">
        <v>7994</v>
      </c>
      <c r="O3595" s="605" t="s">
        <v>7961</v>
      </c>
      <c r="P3595" s="608">
        <v>18000</v>
      </c>
    </row>
    <row r="3596" spans="1:16" ht="45" x14ac:dyDescent="0.2">
      <c r="A3596" s="518" t="s">
        <v>7955</v>
      </c>
      <c r="B3596" s="605" t="s">
        <v>7875</v>
      </c>
      <c r="C3596" s="519" t="s">
        <v>111</v>
      </c>
      <c r="D3596" s="494" t="s">
        <v>9788</v>
      </c>
      <c r="E3596" s="495">
        <v>4500</v>
      </c>
      <c r="F3596" s="638" t="s">
        <v>9789</v>
      </c>
      <c r="G3596" s="496" t="s">
        <v>9790</v>
      </c>
      <c r="H3596" s="494" t="s">
        <v>3370</v>
      </c>
      <c r="I3596" s="494" t="s">
        <v>3370</v>
      </c>
      <c r="J3596" s="494" t="s">
        <v>3370</v>
      </c>
      <c r="K3596" s="497" t="s">
        <v>8245</v>
      </c>
      <c r="L3596" s="606" t="s">
        <v>7959</v>
      </c>
      <c r="M3596" s="607">
        <v>53544.36</v>
      </c>
      <c r="N3596" s="498" t="s">
        <v>8245</v>
      </c>
      <c r="O3596" s="605" t="s">
        <v>7961</v>
      </c>
      <c r="P3596" s="608">
        <v>26792.190000000002</v>
      </c>
    </row>
    <row r="3597" spans="1:16" ht="22.5" x14ac:dyDescent="0.2">
      <c r="A3597" s="518" t="s">
        <v>7955</v>
      </c>
      <c r="B3597" s="605" t="s">
        <v>7875</v>
      </c>
      <c r="C3597" s="519" t="s">
        <v>111</v>
      </c>
      <c r="D3597" s="494" t="s">
        <v>8048</v>
      </c>
      <c r="E3597" s="495">
        <v>3000</v>
      </c>
      <c r="F3597" s="638" t="s">
        <v>9791</v>
      </c>
      <c r="G3597" s="496" t="s">
        <v>9792</v>
      </c>
      <c r="H3597" s="494" t="s">
        <v>8003</v>
      </c>
      <c r="I3597" s="494" t="s">
        <v>4858</v>
      </c>
      <c r="J3597" s="494" t="s">
        <v>4858</v>
      </c>
      <c r="K3597" s="497" t="s">
        <v>9793</v>
      </c>
      <c r="L3597" s="606" t="s">
        <v>7965</v>
      </c>
      <c r="M3597" s="607">
        <v>4100</v>
      </c>
      <c r="N3597" s="498" t="s">
        <v>7994</v>
      </c>
      <c r="O3597" s="605" t="s">
        <v>7961</v>
      </c>
      <c r="P3597" s="608">
        <v>18000</v>
      </c>
    </row>
    <row r="3598" spans="1:16" ht="33.75" x14ac:dyDescent="0.2">
      <c r="A3598" s="518" t="s">
        <v>7955</v>
      </c>
      <c r="B3598" s="605" t="s">
        <v>7875</v>
      </c>
      <c r="C3598" s="519" t="s">
        <v>111</v>
      </c>
      <c r="D3598" s="494" t="s">
        <v>9683</v>
      </c>
      <c r="E3598" s="495">
        <v>1800</v>
      </c>
      <c r="F3598" s="638" t="s">
        <v>9794</v>
      </c>
      <c r="G3598" s="496" t="s">
        <v>9795</v>
      </c>
      <c r="H3598" s="494" t="s">
        <v>8112</v>
      </c>
      <c r="I3598" s="494" t="s">
        <v>4858</v>
      </c>
      <c r="J3598" s="494" t="s">
        <v>4858</v>
      </c>
      <c r="K3598" s="497">
        <v>17</v>
      </c>
      <c r="L3598" s="606" t="s">
        <v>8142</v>
      </c>
      <c r="M3598" s="607">
        <v>17940</v>
      </c>
      <c r="N3598" s="498" t="s">
        <v>5705</v>
      </c>
      <c r="O3598" s="605"/>
      <c r="P3598" s="608">
        <v>0</v>
      </c>
    </row>
    <row r="3599" spans="1:16" ht="33.75" x14ac:dyDescent="0.2">
      <c r="A3599" s="518" t="s">
        <v>7955</v>
      </c>
      <c r="B3599" s="605" t="s">
        <v>7969</v>
      </c>
      <c r="C3599" s="519" t="s">
        <v>111</v>
      </c>
      <c r="D3599" s="494" t="s">
        <v>9796</v>
      </c>
      <c r="E3599" s="495">
        <v>5000</v>
      </c>
      <c r="F3599" s="638" t="s">
        <v>9794</v>
      </c>
      <c r="G3599" s="496" t="s">
        <v>9795</v>
      </c>
      <c r="H3599" s="494" t="s">
        <v>8112</v>
      </c>
      <c r="I3599" s="494" t="s">
        <v>4858</v>
      </c>
      <c r="J3599" s="494" t="s">
        <v>4858</v>
      </c>
      <c r="K3599" s="497" t="s">
        <v>9797</v>
      </c>
      <c r="L3599" s="606" t="s">
        <v>7965</v>
      </c>
      <c r="M3599" s="607">
        <v>9333.33</v>
      </c>
      <c r="N3599" s="498" t="s">
        <v>7994</v>
      </c>
      <c r="O3599" s="605" t="s">
        <v>7961</v>
      </c>
      <c r="P3599" s="608">
        <v>30000</v>
      </c>
    </row>
    <row r="3600" spans="1:16" ht="33.75" x14ac:dyDescent="0.2">
      <c r="A3600" s="518" t="s">
        <v>7955</v>
      </c>
      <c r="B3600" s="605" t="s">
        <v>7875</v>
      </c>
      <c r="C3600" s="519" t="s">
        <v>111</v>
      </c>
      <c r="D3600" s="494" t="s">
        <v>9798</v>
      </c>
      <c r="E3600" s="495">
        <v>6000</v>
      </c>
      <c r="F3600" s="638" t="s">
        <v>9799</v>
      </c>
      <c r="G3600" s="496" t="s">
        <v>9800</v>
      </c>
      <c r="H3600" s="494" t="s">
        <v>9801</v>
      </c>
      <c r="I3600" s="494" t="s">
        <v>4858</v>
      </c>
      <c r="J3600" s="494" t="s">
        <v>4858</v>
      </c>
      <c r="K3600" s="497">
        <v>7</v>
      </c>
      <c r="L3600" s="606" t="s">
        <v>7984</v>
      </c>
      <c r="M3600" s="607">
        <v>47400</v>
      </c>
      <c r="N3600" s="498" t="s">
        <v>5705</v>
      </c>
      <c r="O3600" s="605"/>
      <c r="P3600" s="608">
        <v>0</v>
      </c>
    </row>
    <row r="3601" spans="1:16" ht="33.75" x14ac:dyDescent="0.2">
      <c r="A3601" s="518" t="s">
        <v>7955</v>
      </c>
      <c r="B3601" s="605" t="s">
        <v>7875</v>
      </c>
      <c r="C3601" s="519" t="s">
        <v>111</v>
      </c>
      <c r="D3601" s="494" t="s">
        <v>9802</v>
      </c>
      <c r="E3601" s="495">
        <v>8500</v>
      </c>
      <c r="F3601" s="638" t="s">
        <v>9799</v>
      </c>
      <c r="G3601" s="496" t="s">
        <v>9800</v>
      </c>
      <c r="H3601" s="494" t="s">
        <v>9801</v>
      </c>
      <c r="I3601" s="494" t="s">
        <v>4858</v>
      </c>
      <c r="J3601" s="494" t="s">
        <v>4858</v>
      </c>
      <c r="K3601" s="497" t="s">
        <v>9803</v>
      </c>
      <c r="L3601" s="606" t="s">
        <v>7977</v>
      </c>
      <c r="M3601" s="607">
        <v>18700</v>
      </c>
      <c r="N3601" s="498" t="s">
        <v>7994</v>
      </c>
      <c r="O3601" s="605" t="s">
        <v>7961</v>
      </c>
      <c r="P3601" s="608">
        <v>51000</v>
      </c>
    </row>
    <row r="3602" spans="1:16" ht="22.5" x14ac:dyDescent="0.2">
      <c r="A3602" s="518" t="s">
        <v>7955</v>
      </c>
      <c r="B3602" s="605" t="s">
        <v>7969</v>
      </c>
      <c r="C3602" s="519" t="s">
        <v>111</v>
      </c>
      <c r="D3602" s="494" t="s">
        <v>8320</v>
      </c>
      <c r="E3602" s="495">
        <v>3000</v>
      </c>
      <c r="F3602" s="638" t="s">
        <v>9804</v>
      </c>
      <c r="G3602" s="496" t="s">
        <v>9805</v>
      </c>
      <c r="H3602" s="494" t="s">
        <v>9806</v>
      </c>
      <c r="I3602" s="494" t="s">
        <v>3191</v>
      </c>
      <c r="J3602" s="494" t="s">
        <v>3191</v>
      </c>
      <c r="K3602" s="497" t="s">
        <v>9807</v>
      </c>
      <c r="L3602" s="606" t="s">
        <v>7965</v>
      </c>
      <c r="M3602" s="607">
        <v>5600</v>
      </c>
      <c r="N3602" s="498" t="s">
        <v>7994</v>
      </c>
      <c r="O3602" s="605" t="s">
        <v>7961</v>
      </c>
      <c r="P3602" s="608">
        <v>18000</v>
      </c>
    </row>
    <row r="3603" spans="1:16" ht="33.75" x14ac:dyDescent="0.2">
      <c r="A3603" s="518" t="s">
        <v>7955</v>
      </c>
      <c r="B3603" s="605" t="s">
        <v>7875</v>
      </c>
      <c r="C3603" s="519" t="s">
        <v>111</v>
      </c>
      <c r="D3603" s="494" t="s">
        <v>8624</v>
      </c>
      <c r="E3603" s="495">
        <v>3000</v>
      </c>
      <c r="F3603" s="638" t="s">
        <v>9808</v>
      </c>
      <c r="G3603" s="496" t="s">
        <v>9809</v>
      </c>
      <c r="H3603" s="494" t="s">
        <v>9810</v>
      </c>
      <c r="I3603" s="494" t="s">
        <v>4858</v>
      </c>
      <c r="J3603" s="494" t="s">
        <v>4858</v>
      </c>
      <c r="K3603" s="497" t="s">
        <v>9811</v>
      </c>
      <c r="L3603" s="606"/>
      <c r="M3603" s="607">
        <v>0</v>
      </c>
      <c r="N3603" s="498" t="s">
        <v>7994</v>
      </c>
      <c r="O3603" s="605" t="s">
        <v>7961</v>
      </c>
      <c r="P3603" s="608">
        <v>19000</v>
      </c>
    </row>
    <row r="3604" spans="1:16" ht="22.5" x14ac:dyDescent="0.2">
      <c r="A3604" s="518" t="s">
        <v>7955</v>
      </c>
      <c r="B3604" s="605" t="s">
        <v>7875</v>
      </c>
      <c r="C3604" s="519" t="s">
        <v>111</v>
      </c>
      <c r="D3604" s="494" t="s">
        <v>8073</v>
      </c>
      <c r="E3604" s="495">
        <v>2000</v>
      </c>
      <c r="F3604" s="638" t="s">
        <v>9812</v>
      </c>
      <c r="G3604" s="496" t="s">
        <v>9813</v>
      </c>
      <c r="H3604" s="494" t="s">
        <v>8026</v>
      </c>
      <c r="I3604" s="494" t="s">
        <v>4858</v>
      </c>
      <c r="J3604" s="494" t="s">
        <v>4858</v>
      </c>
      <c r="K3604" s="497">
        <v>104</v>
      </c>
      <c r="L3604" s="606" t="s">
        <v>8142</v>
      </c>
      <c r="M3604" s="607">
        <v>22000</v>
      </c>
      <c r="N3604" s="498" t="s">
        <v>5705</v>
      </c>
      <c r="O3604" s="605"/>
      <c r="P3604" s="608">
        <v>0</v>
      </c>
    </row>
    <row r="3605" spans="1:16" ht="22.5" x14ac:dyDescent="0.2">
      <c r="A3605" s="518" t="s">
        <v>7955</v>
      </c>
      <c r="B3605" s="605" t="s">
        <v>7875</v>
      </c>
      <c r="C3605" s="519" t="s">
        <v>111</v>
      </c>
      <c r="D3605" s="494" t="s">
        <v>8048</v>
      </c>
      <c r="E3605" s="495">
        <v>3000</v>
      </c>
      <c r="F3605" s="638" t="s">
        <v>9812</v>
      </c>
      <c r="G3605" s="496" t="s">
        <v>9813</v>
      </c>
      <c r="H3605" s="494" t="s">
        <v>8026</v>
      </c>
      <c r="I3605" s="494" t="s">
        <v>4858</v>
      </c>
      <c r="J3605" s="494" t="s">
        <v>4858</v>
      </c>
      <c r="K3605" s="497" t="s">
        <v>9814</v>
      </c>
      <c r="L3605" s="606" t="s">
        <v>7965</v>
      </c>
      <c r="M3605" s="607">
        <v>4200</v>
      </c>
      <c r="N3605" s="498" t="s">
        <v>7994</v>
      </c>
      <c r="O3605" s="605" t="s">
        <v>7961</v>
      </c>
      <c r="P3605" s="608">
        <v>18000</v>
      </c>
    </row>
    <row r="3606" spans="1:16" ht="22.5" x14ac:dyDescent="0.2">
      <c r="A3606" s="518" t="s">
        <v>7955</v>
      </c>
      <c r="B3606" s="605" t="s">
        <v>7875</v>
      </c>
      <c r="C3606" s="519" t="s">
        <v>111</v>
      </c>
      <c r="D3606" s="494" t="s">
        <v>9745</v>
      </c>
      <c r="E3606" s="495">
        <v>1800</v>
      </c>
      <c r="F3606" s="638" t="s">
        <v>9815</v>
      </c>
      <c r="G3606" s="496" t="s">
        <v>9816</v>
      </c>
      <c r="H3606" s="494" t="s">
        <v>5432</v>
      </c>
      <c r="I3606" s="494" t="s">
        <v>5432</v>
      </c>
      <c r="J3606" s="494" t="s">
        <v>5432</v>
      </c>
      <c r="K3606" s="497">
        <v>34</v>
      </c>
      <c r="L3606" s="606" t="s">
        <v>7959</v>
      </c>
      <c r="M3606" s="607">
        <v>21265.219999999994</v>
      </c>
      <c r="N3606" s="498" t="s">
        <v>9817</v>
      </c>
      <c r="O3606" s="605" t="s">
        <v>7961</v>
      </c>
      <c r="P3606" s="608">
        <v>10746.49</v>
      </c>
    </row>
    <row r="3607" spans="1:16" ht="33.75" x14ac:dyDescent="0.2">
      <c r="A3607" s="518" t="s">
        <v>7955</v>
      </c>
      <c r="B3607" s="605" t="s">
        <v>7875</v>
      </c>
      <c r="C3607" s="519" t="s">
        <v>111</v>
      </c>
      <c r="D3607" s="494" t="s">
        <v>9818</v>
      </c>
      <c r="E3607" s="495">
        <v>7500</v>
      </c>
      <c r="F3607" s="638" t="s">
        <v>9819</v>
      </c>
      <c r="G3607" s="496" t="s">
        <v>9820</v>
      </c>
      <c r="H3607" s="494" t="s">
        <v>8446</v>
      </c>
      <c r="I3607" s="494" t="s">
        <v>4858</v>
      </c>
      <c r="J3607" s="494" t="s">
        <v>4858</v>
      </c>
      <c r="K3607" s="497" t="s">
        <v>5705</v>
      </c>
      <c r="L3607" s="606"/>
      <c r="M3607" s="607">
        <v>0</v>
      </c>
      <c r="N3607" s="498" t="s">
        <v>7982</v>
      </c>
      <c r="O3607" s="605" t="s">
        <v>7972</v>
      </c>
      <c r="P3607" s="608">
        <v>27250</v>
      </c>
    </row>
    <row r="3608" spans="1:16" ht="22.5" x14ac:dyDescent="0.2">
      <c r="A3608" s="518" t="s">
        <v>7955</v>
      </c>
      <c r="B3608" s="605" t="s">
        <v>7875</v>
      </c>
      <c r="C3608" s="519" t="s">
        <v>111</v>
      </c>
      <c r="D3608" s="494" t="s">
        <v>8048</v>
      </c>
      <c r="E3608" s="495">
        <v>3000</v>
      </c>
      <c r="F3608" s="638" t="s">
        <v>9821</v>
      </c>
      <c r="G3608" s="496" t="s">
        <v>9822</v>
      </c>
      <c r="H3608" s="494" t="s">
        <v>6640</v>
      </c>
      <c r="I3608" s="494" t="s">
        <v>3191</v>
      </c>
      <c r="J3608" s="494" t="s">
        <v>3191</v>
      </c>
      <c r="K3608" s="497" t="s">
        <v>9823</v>
      </c>
      <c r="L3608" s="606" t="s">
        <v>7965</v>
      </c>
      <c r="M3608" s="607">
        <v>4300</v>
      </c>
      <c r="N3608" s="498" t="s">
        <v>7994</v>
      </c>
      <c r="O3608" s="605" t="s">
        <v>7961</v>
      </c>
      <c r="P3608" s="608">
        <v>18000</v>
      </c>
    </row>
    <row r="3609" spans="1:16" ht="22.5" x14ac:dyDescent="0.2">
      <c r="A3609" s="518" t="s">
        <v>7955</v>
      </c>
      <c r="B3609" s="605" t="s">
        <v>7875</v>
      </c>
      <c r="C3609" s="519" t="s">
        <v>111</v>
      </c>
      <c r="D3609" s="494" t="s">
        <v>9824</v>
      </c>
      <c r="E3609" s="495">
        <v>3500</v>
      </c>
      <c r="F3609" s="638" t="s">
        <v>9825</v>
      </c>
      <c r="G3609" s="496" t="s">
        <v>9826</v>
      </c>
      <c r="H3609" s="494" t="s">
        <v>9827</v>
      </c>
      <c r="I3609" s="494" t="s">
        <v>8289</v>
      </c>
      <c r="J3609" s="494" t="s">
        <v>8289</v>
      </c>
      <c r="K3609" s="497" t="s">
        <v>9828</v>
      </c>
      <c r="L3609" s="606" t="s">
        <v>7982</v>
      </c>
      <c r="M3609" s="607">
        <v>2916.67</v>
      </c>
      <c r="N3609" s="498" t="s">
        <v>7965</v>
      </c>
      <c r="O3609" s="605" t="s">
        <v>7961</v>
      </c>
      <c r="P3609" s="608">
        <v>19831.87</v>
      </c>
    </row>
    <row r="3610" spans="1:16" ht="33.75" x14ac:dyDescent="0.2">
      <c r="A3610" s="518" t="s">
        <v>7955</v>
      </c>
      <c r="B3610" s="605" t="s">
        <v>7875</v>
      </c>
      <c r="C3610" s="519" t="s">
        <v>111</v>
      </c>
      <c r="D3610" s="494" t="s">
        <v>9829</v>
      </c>
      <c r="E3610" s="495">
        <v>1900</v>
      </c>
      <c r="F3610" s="638" t="s">
        <v>9830</v>
      </c>
      <c r="G3610" s="496" t="s">
        <v>9831</v>
      </c>
      <c r="H3610" s="494" t="s">
        <v>9832</v>
      </c>
      <c r="I3610" s="494" t="s">
        <v>9832</v>
      </c>
      <c r="J3610" s="494" t="s">
        <v>9832</v>
      </c>
      <c r="K3610" s="497">
        <v>85</v>
      </c>
      <c r="L3610" s="606" t="s">
        <v>7959</v>
      </c>
      <c r="M3610" s="607">
        <v>22800</v>
      </c>
      <c r="N3610" s="498" t="s">
        <v>7960</v>
      </c>
      <c r="O3610" s="605" t="s">
        <v>7961</v>
      </c>
      <c r="P3610" s="608">
        <v>11400</v>
      </c>
    </row>
    <row r="3611" spans="1:16" ht="22.5" x14ac:dyDescent="0.2">
      <c r="A3611" s="518" t="s">
        <v>7955</v>
      </c>
      <c r="B3611" s="605" t="s">
        <v>7875</v>
      </c>
      <c r="C3611" s="519" t="s">
        <v>111</v>
      </c>
      <c r="D3611" s="494" t="s">
        <v>9657</v>
      </c>
      <c r="E3611" s="495">
        <v>5000</v>
      </c>
      <c r="F3611" s="638" t="s">
        <v>9833</v>
      </c>
      <c r="G3611" s="496" t="s">
        <v>9834</v>
      </c>
      <c r="H3611" s="494" t="s">
        <v>9485</v>
      </c>
      <c r="I3611" s="494" t="s">
        <v>4858</v>
      </c>
      <c r="J3611" s="494" t="s">
        <v>4858</v>
      </c>
      <c r="K3611" s="497">
        <v>2</v>
      </c>
      <c r="L3611" s="606" t="s">
        <v>7972</v>
      </c>
      <c r="M3611" s="607">
        <v>19666.669999999998</v>
      </c>
      <c r="N3611" s="498" t="s">
        <v>8044</v>
      </c>
      <c r="O3611" s="605" t="s">
        <v>7961</v>
      </c>
      <c r="P3611" s="608">
        <v>30000</v>
      </c>
    </row>
    <row r="3612" spans="1:16" ht="22.5" x14ac:dyDescent="0.2">
      <c r="A3612" s="518" t="s">
        <v>7955</v>
      </c>
      <c r="B3612" s="605" t="s">
        <v>7875</v>
      </c>
      <c r="C3612" s="519" t="s">
        <v>111</v>
      </c>
      <c r="D3612" s="494" t="s">
        <v>8109</v>
      </c>
      <c r="E3612" s="495">
        <v>3000</v>
      </c>
      <c r="F3612" s="638" t="s">
        <v>9835</v>
      </c>
      <c r="G3612" s="496" t="s">
        <v>9836</v>
      </c>
      <c r="H3612" s="494" t="s">
        <v>5555</v>
      </c>
      <c r="I3612" s="494" t="s">
        <v>3191</v>
      </c>
      <c r="J3612" s="494" t="s">
        <v>3191</v>
      </c>
      <c r="K3612" s="497" t="s">
        <v>9837</v>
      </c>
      <c r="L3612" s="606" t="s">
        <v>7965</v>
      </c>
      <c r="M3612" s="607">
        <v>4000</v>
      </c>
      <c r="N3612" s="498" t="s">
        <v>7994</v>
      </c>
      <c r="O3612" s="605" t="s">
        <v>7961</v>
      </c>
      <c r="P3612" s="608">
        <v>16861.5</v>
      </c>
    </row>
    <row r="3613" spans="1:16" ht="22.5" x14ac:dyDescent="0.2">
      <c r="A3613" s="518" t="s">
        <v>7955</v>
      </c>
      <c r="B3613" s="605" t="s">
        <v>7875</v>
      </c>
      <c r="C3613" s="519" t="s">
        <v>111</v>
      </c>
      <c r="D3613" s="494" t="s">
        <v>9838</v>
      </c>
      <c r="E3613" s="495">
        <v>3000</v>
      </c>
      <c r="F3613" s="638" t="s">
        <v>9839</v>
      </c>
      <c r="G3613" s="496" t="s">
        <v>9840</v>
      </c>
      <c r="H3613" s="494" t="s">
        <v>8216</v>
      </c>
      <c r="I3613" s="494" t="s">
        <v>4858</v>
      </c>
      <c r="J3613" s="494" t="s">
        <v>4858</v>
      </c>
      <c r="K3613" s="497">
        <v>9</v>
      </c>
      <c r="L3613" s="606" t="s">
        <v>8044</v>
      </c>
      <c r="M3613" s="607">
        <v>19400</v>
      </c>
      <c r="N3613" s="498" t="s">
        <v>5705</v>
      </c>
      <c r="O3613" s="605"/>
      <c r="P3613" s="608">
        <v>0</v>
      </c>
    </row>
    <row r="3614" spans="1:16" ht="22.5" x14ac:dyDescent="0.2">
      <c r="A3614" s="518" t="s">
        <v>7955</v>
      </c>
      <c r="B3614" s="605" t="s">
        <v>7875</v>
      </c>
      <c r="C3614" s="519" t="s">
        <v>111</v>
      </c>
      <c r="D3614" s="494" t="s">
        <v>9841</v>
      </c>
      <c r="E3614" s="495">
        <v>6000</v>
      </c>
      <c r="F3614" s="638" t="s">
        <v>9839</v>
      </c>
      <c r="G3614" s="496" t="s">
        <v>9840</v>
      </c>
      <c r="H3614" s="494" t="s">
        <v>8216</v>
      </c>
      <c r="I3614" s="494" t="s">
        <v>4858</v>
      </c>
      <c r="J3614" s="494" t="s">
        <v>4858</v>
      </c>
      <c r="K3614" s="497">
        <v>3</v>
      </c>
      <c r="L3614" s="606" t="s">
        <v>7961</v>
      </c>
      <c r="M3614" s="607">
        <v>33740.42</v>
      </c>
      <c r="N3614" s="498" t="s">
        <v>7984</v>
      </c>
      <c r="O3614" s="605" t="s">
        <v>7961</v>
      </c>
      <c r="P3614" s="608">
        <v>35795</v>
      </c>
    </row>
    <row r="3615" spans="1:16" ht="22.5" x14ac:dyDescent="0.2">
      <c r="A3615" s="518" t="s">
        <v>7955</v>
      </c>
      <c r="B3615" s="605" t="s">
        <v>7875</v>
      </c>
      <c r="C3615" s="519" t="s">
        <v>111</v>
      </c>
      <c r="D3615" s="494" t="s">
        <v>9745</v>
      </c>
      <c r="E3615" s="495">
        <v>1800</v>
      </c>
      <c r="F3615" s="638" t="s">
        <v>9842</v>
      </c>
      <c r="G3615" s="496" t="s">
        <v>9843</v>
      </c>
      <c r="H3615" s="494" t="s">
        <v>4858</v>
      </c>
      <c r="I3615" s="494" t="s">
        <v>4858</v>
      </c>
      <c r="J3615" s="494" t="s">
        <v>4858</v>
      </c>
      <c r="K3615" s="497">
        <v>28</v>
      </c>
      <c r="L3615" s="606" t="s">
        <v>7972</v>
      </c>
      <c r="M3615" s="607">
        <v>7140</v>
      </c>
      <c r="N3615" s="498" t="s">
        <v>5705</v>
      </c>
      <c r="O3615" s="605"/>
      <c r="P3615" s="608">
        <v>0</v>
      </c>
    </row>
    <row r="3616" spans="1:16" ht="33.75" x14ac:dyDescent="0.2">
      <c r="A3616" s="518" t="s">
        <v>7955</v>
      </c>
      <c r="B3616" s="605" t="s">
        <v>7875</v>
      </c>
      <c r="C3616" s="519" t="s">
        <v>111</v>
      </c>
      <c r="D3616" s="494" t="s">
        <v>8222</v>
      </c>
      <c r="E3616" s="495">
        <v>4000</v>
      </c>
      <c r="F3616" s="638" t="s">
        <v>9844</v>
      </c>
      <c r="G3616" s="496" t="s">
        <v>9845</v>
      </c>
      <c r="H3616" s="494" t="s">
        <v>8216</v>
      </c>
      <c r="I3616" s="494" t="s">
        <v>4858</v>
      </c>
      <c r="J3616" s="494" t="s">
        <v>4858</v>
      </c>
      <c r="K3616" s="497" t="s">
        <v>9846</v>
      </c>
      <c r="L3616" s="606" t="s">
        <v>7977</v>
      </c>
      <c r="M3616" s="607">
        <v>6933.34</v>
      </c>
      <c r="N3616" s="498" t="s">
        <v>5705</v>
      </c>
      <c r="O3616" s="605"/>
      <c r="P3616" s="608">
        <v>0</v>
      </c>
    </row>
    <row r="3617" spans="1:16" ht="22.5" x14ac:dyDescent="0.2">
      <c r="A3617" s="518" t="s">
        <v>7955</v>
      </c>
      <c r="B3617" s="605" t="s">
        <v>7875</v>
      </c>
      <c r="C3617" s="519" t="s">
        <v>111</v>
      </c>
      <c r="D3617" s="494" t="s">
        <v>3150</v>
      </c>
      <c r="E3617" s="495">
        <v>6000</v>
      </c>
      <c r="F3617" s="638" t="s">
        <v>9844</v>
      </c>
      <c r="G3617" s="496" t="s">
        <v>9845</v>
      </c>
      <c r="H3617" s="494" t="s">
        <v>8216</v>
      </c>
      <c r="I3617" s="494" t="s">
        <v>4858</v>
      </c>
      <c r="J3617" s="494" t="s">
        <v>4858</v>
      </c>
      <c r="K3617" s="497" t="s">
        <v>9847</v>
      </c>
      <c r="L3617" s="606" t="s">
        <v>7965</v>
      </c>
      <c r="M3617" s="607">
        <v>9973.33</v>
      </c>
      <c r="N3617" s="498" t="s">
        <v>7972</v>
      </c>
      <c r="O3617" s="605" t="s">
        <v>7961</v>
      </c>
      <c r="P3617" s="608">
        <v>36000</v>
      </c>
    </row>
    <row r="3618" spans="1:16" ht="22.5" x14ac:dyDescent="0.2">
      <c r="A3618" s="518" t="s">
        <v>7955</v>
      </c>
      <c r="B3618" s="605" t="s">
        <v>7875</v>
      </c>
      <c r="C3618" s="519" t="s">
        <v>111</v>
      </c>
      <c r="D3618" s="494" t="s">
        <v>9300</v>
      </c>
      <c r="E3618" s="495">
        <v>3000</v>
      </c>
      <c r="F3618" s="638" t="s">
        <v>9848</v>
      </c>
      <c r="G3618" s="496" t="s">
        <v>9849</v>
      </c>
      <c r="H3618" s="494" t="s">
        <v>7998</v>
      </c>
      <c r="I3618" s="494" t="s">
        <v>4858</v>
      </c>
      <c r="J3618" s="494" t="s">
        <v>4858</v>
      </c>
      <c r="K3618" s="497" t="s">
        <v>9850</v>
      </c>
      <c r="L3618" s="606" t="s">
        <v>7965</v>
      </c>
      <c r="M3618" s="607">
        <v>4300</v>
      </c>
      <c r="N3618" s="498" t="s">
        <v>7994</v>
      </c>
      <c r="O3618" s="605" t="s">
        <v>7961</v>
      </c>
      <c r="P3618" s="608">
        <v>18000</v>
      </c>
    </row>
    <row r="3619" spans="1:16" ht="22.5" x14ac:dyDescent="0.2">
      <c r="A3619" s="518" t="s">
        <v>7955</v>
      </c>
      <c r="B3619" s="605" t="s">
        <v>7875</v>
      </c>
      <c r="C3619" s="519" t="s">
        <v>111</v>
      </c>
      <c r="D3619" s="494" t="s">
        <v>8756</v>
      </c>
      <c r="E3619" s="495">
        <v>3000</v>
      </c>
      <c r="F3619" s="638" t="s">
        <v>9851</v>
      </c>
      <c r="G3619" s="496" t="s">
        <v>9852</v>
      </c>
      <c r="H3619" s="494" t="s">
        <v>7998</v>
      </c>
      <c r="I3619" s="494" t="s">
        <v>4858</v>
      </c>
      <c r="J3619" s="494" t="s">
        <v>4858</v>
      </c>
      <c r="K3619" s="497" t="s">
        <v>9853</v>
      </c>
      <c r="L3619" s="606" t="s">
        <v>7965</v>
      </c>
      <c r="M3619" s="607">
        <v>4100</v>
      </c>
      <c r="N3619" s="498" t="s">
        <v>7994</v>
      </c>
      <c r="O3619" s="605" t="s">
        <v>7961</v>
      </c>
      <c r="P3619" s="608">
        <v>18000</v>
      </c>
    </row>
    <row r="3620" spans="1:16" ht="22.5" x14ac:dyDescent="0.2">
      <c r="A3620" s="518" t="s">
        <v>7955</v>
      </c>
      <c r="B3620" s="605" t="s">
        <v>7729</v>
      </c>
      <c r="C3620" s="519" t="s">
        <v>111</v>
      </c>
      <c r="D3620" s="494" t="s">
        <v>7985</v>
      </c>
      <c r="E3620" s="495">
        <v>4000</v>
      </c>
      <c r="F3620" s="638" t="s">
        <v>9854</v>
      </c>
      <c r="G3620" s="496" t="s">
        <v>9855</v>
      </c>
      <c r="H3620" s="494" t="s">
        <v>8216</v>
      </c>
      <c r="I3620" s="494" t="s">
        <v>4858</v>
      </c>
      <c r="J3620" s="494" t="s">
        <v>4858</v>
      </c>
      <c r="K3620" s="497" t="s">
        <v>9856</v>
      </c>
      <c r="L3620" s="606" t="s">
        <v>7977</v>
      </c>
      <c r="M3620" s="607">
        <v>11244.72</v>
      </c>
      <c r="N3620" s="498" t="s">
        <v>5705</v>
      </c>
      <c r="O3620" s="605"/>
      <c r="P3620" s="608">
        <v>0</v>
      </c>
    </row>
    <row r="3621" spans="1:16" ht="22.5" x14ac:dyDescent="0.2">
      <c r="A3621" s="518" t="s">
        <v>7955</v>
      </c>
      <c r="B3621" s="605" t="s">
        <v>7969</v>
      </c>
      <c r="C3621" s="519" t="s">
        <v>111</v>
      </c>
      <c r="D3621" s="494" t="s">
        <v>8135</v>
      </c>
      <c r="E3621" s="495">
        <v>5500</v>
      </c>
      <c r="F3621" s="638" t="s">
        <v>9854</v>
      </c>
      <c r="G3621" s="496" t="s">
        <v>9855</v>
      </c>
      <c r="H3621" s="494" t="s">
        <v>8216</v>
      </c>
      <c r="I3621" s="494" t="s">
        <v>4858</v>
      </c>
      <c r="J3621" s="494" t="s">
        <v>4858</v>
      </c>
      <c r="K3621" s="497" t="s">
        <v>9857</v>
      </c>
      <c r="L3621" s="606" t="s">
        <v>7982</v>
      </c>
      <c r="M3621" s="607">
        <v>5133.33</v>
      </c>
      <c r="N3621" s="498" t="s">
        <v>7972</v>
      </c>
      <c r="O3621" s="605" t="s">
        <v>7961</v>
      </c>
      <c r="P3621" s="608">
        <v>32948.050000000003</v>
      </c>
    </row>
    <row r="3622" spans="1:16" ht="22.5" x14ac:dyDescent="0.2">
      <c r="A3622" s="518" t="s">
        <v>7955</v>
      </c>
      <c r="B3622" s="605" t="s">
        <v>7875</v>
      </c>
      <c r="C3622" s="519" t="s">
        <v>111</v>
      </c>
      <c r="D3622" s="494" t="s">
        <v>8011</v>
      </c>
      <c r="E3622" s="495">
        <v>1800</v>
      </c>
      <c r="F3622" s="638" t="s">
        <v>9858</v>
      </c>
      <c r="G3622" s="496" t="s">
        <v>9859</v>
      </c>
      <c r="H3622" s="494" t="s">
        <v>9345</v>
      </c>
      <c r="I3622" s="494" t="s">
        <v>9345</v>
      </c>
      <c r="J3622" s="494" t="s">
        <v>9345</v>
      </c>
      <c r="K3622" s="497">
        <v>10</v>
      </c>
      <c r="L3622" s="606" t="s">
        <v>7959</v>
      </c>
      <c r="M3622" s="607">
        <v>21600</v>
      </c>
      <c r="N3622" s="498" t="s">
        <v>8158</v>
      </c>
      <c r="O3622" s="605" t="s">
        <v>7961</v>
      </c>
      <c r="P3622" s="608">
        <v>10800</v>
      </c>
    </row>
    <row r="3623" spans="1:16" ht="22.5" x14ac:dyDescent="0.2">
      <c r="A3623" s="518" t="s">
        <v>7955</v>
      </c>
      <c r="B3623" s="605" t="s">
        <v>7875</v>
      </c>
      <c r="C3623" s="519" t="s">
        <v>111</v>
      </c>
      <c r="D3623" s="494" t="s">
        <v>9692</v>
      </c>
      <c r="E3623" s="495">
        <v>2000</v>
      </c>
      <c r="F3623" s="638" t="s">
        <v>9860</v>
      </c>
      <c r="G3623" s="496" t="s">
        <v>9861</v>
      </c>
      <c r="H3623" s="494" t="s">
        <v>9862</v>
      </c>
      <c r="I3623" s="494" t="s">
        <v>6431</v>
      </c>
      <c r="J3623" s="494" t="s">
        <v>6431</v>
      </c>
      <c r="K3623" s="497">
        <v>6</v>
      </c>
      <c r="L3623" s="606" t="s">
        <v>7968</v>
      </c>
      <c r="M3623" s="607">
        <v>17985.96</v>
      </c>
      <c r="N3623" s="498" t="s">
        <v>5705</v>
      </c>
      <c r="O3623" s="605"/>
      <c r="P3623" s="608">
        <v>0</v>
      </c>
    </row>
    <row r="3624" spans="1:16" ht="22.5" x14ac:dyDescent="0.2">
      <c r="A3624" s="518" t="s">
        <v>7955</v>
      </c>
      <c r="B3624" s="605" t="s">
        <v>7875</v>
      </c>
      <c r="C3624" s="519" t="s">
        <v>111</v>
      </c>
      <c r="D3624" s="494" t="s">
        <v>8905</v>
      </c>
      <c r="E3624" s="495">
        <v>2500</v>
      </c>
      <c r="F3624" s="638" t="s">
        <v>9860</v>
      </c>
      <c r="G3624" s="496" t="s">
        <v>9861</v>
      </c>
      <c r="H3624" s="494" t="s">
        <v>9862</v>
      </c>
      <c r="I3624" s="494" t="s">
        <v>6431</v>
      </c>
      <c r="J3624" s="494" t="s">
        <v>6431</v>
      </c>
      <c r="K3624" s="497" t="s">
        <v>9863</v>
      </c>
      <c r="L3624" s="606" t="s">
        <v>7977</v>
      </c>
      <c r="M3624" s="607">
        <v>7166.15</v>
      </c>
      <c r="N3624" s="498" t="s">
        <v>7965</v>
      </c>
      <c r="O3624" s="605" t="s">
        <v>7961</v>
      </c>
      <c r="P3624" s="608">
        <v>14980</v>
      </c>
    </row>
    <row r="3625" spans="1:16" ht="33.75" x14ac:dyDescent="0.2">
      <c r="A3625" s="518" t="s">
        <v>7955</v>
      </c>
      <c r="B3625" s="605" t="s">
        <v>7875</v>
      </c>
      <c r="C3625" s="519" t="s">
        <v>111</v>
      </c>
      <c r="D3625" s="494" t="s">
        <v>7990</v>
      </c>
      <c r="E3625" s="495">
        <v>3000</v>
      </c>
      <c r="F3625" s="638" t="s">
        <v>9864</v>
      </c>
      <c r="G3625" s="496" t="s">
        <v>9865</v>
      </c>
      <c r="H3625" s="494" t="s">
        <v>5527</v>
      </c>
      <c r="I3625" s="494" t="s">
        <v>3191</v>
      </c>
      <c r="J3625" s="494" t="s">
        <v>3191</v>
      </c>
      <c r="K3625" s="497" t="s">
        <v>9866</v>
      </c>
      <c r="L3625" s="606" t="s">
        <v>7982</v>
      </c>
      <c r="M3625" s="607">
        <v>800</v>
      </c>
      <c r="N3625" s="498" t="s">
        <v>5705</v>
      </c>
      <c r="O3625" s="605" t="s">
        <v>7977</v>
      </c>
      <c r="P3625" s="608">
        <v>6300</v>
      </c>
    </row>
    <row r="3626" spans="1:16" ht="33.75" x14ac:dyDescent="0.2">
      <c r="A3626" s="518" t="s">
        <v>7955</v>
      </c>
      <c r="B3626" s="605" t="s">
        <v>7875</v>
      </c>
      <c r="C3626" s="519" t="s">
        <v>111</v>
      </c>
      <c r="D3626" s="494" t="s">
        <v>9867</v>
      </c>
      <c r="E3626" s="495">
        <v>1200</v>
      </c>
      <c r="F3626" s="638" t="s">
        <v>9868</v>
      </c>
      <c r="G3626" s="496" t="s">
        <v>9869</v>
      </c>
      <c r="H3626" s="494" t="s">
        <v>871</v>
      </c>
      <c r="I3626" s="494" t="s">
        <v>871</v>
      </c>
      <c r="J3626" s="494" t="s">
        <v>871</v>
      </c>
      <c r="K3626" s="497">
        <v>85</v>
      </c>
      <c r="L3626" s="606" t="s">
        <v>7959</v>
      </c>
      <c r="M3626" s="607">
        <v>14400</v>
      </c>
      <c r="N3626" s="498" t="s">
        <v>7960</v>
      </c>
      <c r="O3626" s="605" t="s">
        <v>7961</v>
      </c>
      <c r="P3626" s="608">
        <v>7200</v>
      </c>
    </row>
    <row r="3627" spans="1:16" ht="22.5" x14ac:dyDescent="0.2">
      <c r="A3627" s="518" t="s">
        <v>7955</v>
      </c>
      <c r="B3627" s="605" t="s">
        <v>7875</v>
      </c>
      <c r="C3627" s="519" t="s">
        <v>111</v>
      </c>
      <c r="D3627" s="494" t="s">
        <v>3550</v>
      </c>
      <c r="E3627" s="495">
        <v>1800</v>
      </c>
      <c r="F3627" s="638" t="s">
        <v>9870</v>
      </c>
      <c r="G3627" s="496" t="s">
        <v>9871</v>
      </c>
      <c r="H3627" s="494" t="s">
        <v>9872</v>
      </c>
      <c r="I3627" s="494" t="s">
        <v>9872</v>
      </c>
      <c r="J3627" s="494" t="s">
        <v>9872</v>
      </c>
      <c r="K3627" s="497">
        <v>23</v>
      </c>
      <c r="L3627" s="606" t="s">
        <v>7959</v>
      </c>
      <c r="M3627" s="607">
        <v>21264.839999999997</v>
      </c>
      <c r="N3627" s="498" t="s">
        <v>9873</v>
      </c>
      <c r="O3627" s="605" t="s">
        <v>7961</v>
      </c>
      <c r="P3627" s="608">
        <v>10685.49</v>
      </c>
    </row>
    <row r="3628" spans="1:16" ht="33.75" x14ac:dyDescent="0.2">
      <c r="A3628" s="518" t="s">
        <v>7955</v>
      </c>
      <c r="B3628" s="605" t="s">
        <v>7875</v>
      </c>
      <c r="C3628" s="519" t="s">
        <v>111</v>
      </c>
      <c r="D3628" s="494" t="s">
        <v>9874</v>
      </c>
      <c r="E3628" s="495">
        <v>1800</v>
      </c>
      <c r="F3628" s="638" t="s">
        <v>9875</v>
      </c>
      <c r="G3628" s="496" t="s">
        <v>9876</v>
      </c>
      <c r="H3628" s="494" t="s">
        <v>9877</v>
      </c>
      <c r="I3628" s="494" t="s">
        <v>4858</v>
      </c>
      <c r="J3628" s="494" t="s">
        <v>4858</v>
      </c>
      <c r="K3628" s="497">
        <v>14</v>
      </c>
      <c r="L3628" s="606" t="s">
        <v>8142</v>
      </c>
      <c r="M3628" s="607">
        <v>18240</v>
      </c>
      <c r="N3628" s="498" t="s">
        <v>5705</v>
      </c>
      <c r="O3628" s="605"/>
      <c r="P3628" s="608">
        <v>0</v>
      </c>
    </row>
    <row r="3629" spans="1:16" ht="22.5" x14ac:dyDescent="0.2">
      <c r="A3629" s="518" t="s">
        <v>7955</v>
      </c>
      <c r="B3629" s="605" t="s">
        <v>7969</v>
      </c>
      <c r="C3629" s="519" t="s">
        <v>111</v>
      </c>
      <c r="D3629" s="494" t="s">
        <v>9878</v>
      </c>
      <c r="E3629" s="495">
        <v>3000</v>
      </c>
      <c r="F3629" s="638" t="s">
        <v>9875</v>
      </c>
      <c r="G3629" s="496" t="s">
        <v>9876</v>
      </c>
      <c r="H3629" s="494" t="s">
        <v>9877</v>
      </c>
      <c r="I3629" s="494" t="s">
        <v>4858</v>
      </c>
      <c r="J3629" s="494" t="s">
        <v>4858</v>
      </c>
      <c r="K3629" s="497" t="s">
        <v>9879</v>
      </c>
      <c r="L3629" s="606" t="s">
        <v>7965</v>
      </c>
      <c r="M3629" s="607">
        <v>5600</v>
      </c>
      <c r="N3629" s="498" t="s">
        <v>7994</v>
      </c>
      <c r="O3629" s="605" t="s">
        <v>7961</v>
      </c>
      <c r="P3629" s="608">
        <v>18000</v>
      </c>
    </row>
    <row r="3630" spans="1:16" ht="22.5" x14ac:dyDescent="0.2">
      <c r="A3630" s="518" t="s">
        <v>7955</v>
      </c>
      <c r="B3630" s="605" t="s">
        <v>7875</v>
      </c>
      <c r="C3630" s="519" t="s">
        <v>111</v>
      </c>
      <c r="D3630" s="494" t="s">
        <v>8073</v>
      </c>
      <c r="E3630" s="495">
        <v>2000</v>
      </c>
      <c r="F3630" s="638" t="s">
        <v>9880</v>
      </c>
      <c r="G3630" s="496" t="s">
        <v>9881</v>
      </c>
      <c r="H3630" s="494" t="s">
        <v>9882</v>
      </c>
      <c r="I3630" s="494" t="s">
        <v>9882</v>
      </c>
      <c r="J3630" s="494" t="s">
        <v>9882</v>
      </c>
      <c r="K3630" s="497">
        <v>105</v>
      </c>
      <c r="L3630" s="606" t="s">
        <v>7959</v>
      </c>
      <c r="M3630" s="607">
        <v>24000</v>
      </c>
      <c r="N3630" s="498" t="s">
        <v>8054</v>
      </c>
      <c r="O3630" s="605" t="s">
        <v>7961</v>
      </c>
      <c r="P3630" s="608">
        <v>12000</v>
      </c>
    </row>
    <row r="3631" spans="1:16" ht="33.75" x14ac:dyDescent="0.2">
      <c r="A3631" s="518" t="s">
        <v>7955</v>
      </c>
      <c r="B3631" s="605" t="s">
        <v>7875</v>
      </c>
      <c r="C3631" s="519" t="s">
        <v>111</v>
      </c>
      <c r="D3631" s="494" t="s">
        <v>8910</v>
      </c>
      <c r="E3631" s="495">
        <v>2000</v>
      </c>
      <c r="F3631" s="638" t="s">
        <v>9883</v>
      </c>
      <c r="G3631" s="496" t="s">
        <v>9884</v>
      </c>
      <c r="H3631" s="494" t="s">
        <v>9885</v>
      </c>
      <c r="I3631" s="494" t="s">
        <v>9885</v>
      </c>
      <c r="J3631" s="494" t="s">
        <v>9885</v>
      </c>
      <c r="K3631" s="497">
        <v>11</v>
      </c>
      <c r="L3631" s="606" t="s">
        <v>7959</v>
      </c>
      <c r="M3631" s="607">
        <v>23544.440000000002</v>
      </c>
      <c r="N3631" s="498">
        <v>13</v>
      </c>
      <c r="O3631" s="605" t="s">
        <v>7965</v>
      </c>
      <c r="P3631" s="608">
        <v>3933.33</v>
      </c>
    </row>
    <row r="3632" spans="1:16" x14ac:dyDescent="0.2">
      <c r="A3632" s="518" t="s">
        <v>7955</v>
      </c>
      <c r="B3632" s="605" t="s">
        <v>7875</v>
      </c>
      <c r="C3632" s="519" t="s">
        <v>111</v>
      </c>
      <c r="D3632" s="494" t="s">
        <v>7985</v>
      </c>
      <c r="E3632" s="495">
        <v>3300</v>
      </c>
      <c r="F3632" s="638" t="s">
        <v>9886</v>
      </c>
      <c r="G3632" s="496" t="s">
        <v>9887</v>
      </c>
      <c r="H3632" s="494" t="s">
        <v>8164</v>
      </c>
      <c r="I3632" s="494" t="s">
        <v>8164</v>
      </c>
      <c r="J3632" s="494" t="s">
        <v>8164</v>
      </c>
      <c r="K3632" s="497">
        <v>11</v>
      </c>
      <c r="L3632" s="606" t="s">
        <v>7959</v>
      </c>
      <c r="M3632" s="607">
        <v>39068.089999999997</v>
      </c>
      <c r="N3632" s="498" t="s">
        <v>8158</v>
      </c>
      <c r="O3632" s="605" t="s">
        <v>7961</v>
      </c>
      <c r="P3632" s="608">
        <v>19783.96</v>
      </c>
    </row>
    <row r="3633" spans="1:16" ht="33.75" x14ac:dyDescent="0.2">
      <c r="A3633" s="518" t="s">
        <v>7955</v>
      </c>
      <c r="B3633" s="605" t="s">
        <v>7875</v>
      </c>
      <c r="C3633" s="519" t="s">
        <v>111</v>
      </c>
      <c r="D3633" s="494" t="s">
        <v>9745</v>
      </c>
      <c r="E3633" s="495">
        <v>2000</v>
      </c>
      <c r="F3633" s="638" t="s">
        <v>9888</v>
      </c>
      <c r="G3633" s="496" t="s">
        <v>9889</v>
      </c>
      <c r="H3633" s="494" t="s">
        <v>8908</v>
      </c>
      <c r="I3633" s="494" t="s">
        <v>718</v>
      </c>
      <c r="J3633" s="494" t="s">
        <v>718</v>
      </c>
      <c r="K3633" s="497" t="s">
        <v>9890</v>
      </c>
      <c r="L3633" s="606" t="s">
        <v>7982</v>
      </c>
      <c r="M3633" s="607">
        <v>2000</v>
      </c>
      <c r="N3633" s="498" t="s">
        <v>5705</v>
      </c>
      <c r="O3633" s="605"/>
      <c r="P3633" s="608">
        <v>0</v>
      </c>
    </row>
    <row r="3634" spans="1:16" ht="22.5" x14ac:dyDescent="0.2">
      <c r="A3634" s="518" t="s">
        <v>7955</v>
      </c>
      <c r="B3634" s="605" t="s">
        <v>7875</v>
      </c>
      <c r="C3634" s="519" t="s">
        <v>111</v>
      </c>
      <c r="D3634" s="494" t="s">
        <v>8041</v>
      </c>
      <c r="E3634" s="495">
        <v>2000</v>
      </c>
      <c r="F3634" s="638" t="s">
        <v>9891</v>
      </c>
      <c r="G3634" s="496" t="s">
        <v>9892</v>
      </c>
      <c r="H3634" s="494" t="s">
        <v>6640</v>
      </c>
      <c r="I3634" s="494" t="s">
        <v>3191</v>
      </c>
      <c r="J3634" s="494" t="s">
        <v>3191</v>
      </c>
      <c r="K3634" s="497" t="s">
        <v>9893</v>
      </c>
      <c r="L3634" s="606" t="s">
        <v>7965</v>
      </c>
      <c r="M3634" s="607">
        <v>3533.33</v>
      </c>
      <c r="N3634" s="498" t="s">
        <v>5705</v>
      </c>
      <c r="O3634" s="605" t="s">
        <v>7982</v>
      </c>
      <c r="P3634" s="608">
        <v>1933.33</v>
      </c>
    </row>
    <row r="3635" spans="1:16" ht="33.75" x14ac:dyDescent="0.2">
      <c r="A3635" s="518" t="s">
        <v>7955</v>
      </c>
      <c r="B3635" s="605" t="s">
        <v>7875</v>
      </c>
      <c r="C3635" s="519" t="s">
        <v>111</v>
      </c>
      <c r="D3635" s="494" t="s">
        <v>9894</v>
      </c>
      <c r="E3635" s="495">
        <v>1800</v>
      </c>
      <c r="F3635" s="638" t="s">
        <v>9895</v>
      </c>
      <c r="G3635" s="496" t="s">
        <v>9896</v>
      </c>
      <c r="H3635" s="494" t="s">
        <v>9897</v>
      </c>
      <c r="I3635" s="494" t="s">
        <v>4858</v>
      </c>
      <c r="J3635" s="494" t="s">
        <v>4858</v>
      </c>
      <c r="K3635" s="497">
        <v>24</v>
      </c>
      <c r="L3635" s="606" t="s">
        <v>7994</v>
      </c>
      <c r="M3635" s="607">
        <v>8873.619999999999</v>
      </c>
      <c r="N3635" s="498" t="s">
        <v>5705</v>
      </c>
      <c r="O3635" s="605"/>
      <c r="P3635" s="608">
        <v>0</v>
      </c>
    </row>
    <row r="3636" spans="1:16" ht="33.75" x14ac:dyDescent="0.2">
      <c r="A3636" s="518" t="s">
        <v>7955</v>
      </c>
      <c r="B3636" s="605" t="s">
        <v>7875</v>
      </c>
      <c r="C3636" s="519" t="s">
        <v>111</v>
      </c>
      <c r="D3636" s="494" t="s">
        <v>8048</v>
      </c>
      <c r="E3636" s="495">
        <v>3000</v>
      </c>
      <c r="F3636" s="638" t="s">
        <v>9895</v>
      </c>
      <c r="G3636" s="496" t="s">
        <v>9896</v>
      </c>
      <c r="H3636" s="494" t="s">
        <v>9897</v>
      </c>
      <c r="I3636" s="494" t="s">
        <v>4858</v>
      </c>
      <c r="J3636" s="494" t="s">
        <v>4858</v>
      </c>
      <c r="K3636" s="497" t="s">
        <v>9898</v>
      </c>
      <c r="L3636" s="606" t="s">
        <v>7965</v>
      </c>
      <c r="M3636" s="607">
        <v>4100</v>
      </c>
      <c r="N3636" s="498" t="s">
        <v>7994</v>
      </c>
      <c r="O3636" s="605" t="s">
        <v>7961</v>
      </c>
      <c r="P3636" s="608">
        <v>18000</v>
      </c>
    </row>
    <row r="3637" spans="1:16" ht="22.5" x14ac:dyDescent="0.2">
      <c r="A3637" s="518" t="s">
        <v>7955</v>
      </c>
      <c r="B3637" s="605" t="s">
        <v>7875</v>
      </c>
      <c r="C3637" s="519" t="s">
        <v>111</v>
      </c>
      <c r="D3637" s="494" t="s">
        <v>7990</v>
      </c>
      <c r="E3637" s="495">
        <v>3000</v>
      </c>
      <c r="F3637" s="638" t="s">
        <v>9899</v>
      </c>
      <c r="G3637" s="496" t="s">
        <v>9900</v>
      </c>
      <c r="H3637" s="494" t="s">
        <v>6640</v>
      </c>
      <c r="I3637" s="494" t="s">
        <v>3191</v>
      </c>
      <c r="J3637" s="494" t="s">
        <v>3191</v>
      </c>
      <c r="K3637" s="497" t="s">
        <v>9901</v>
      </c>
      <c r="L3637" s="606"/>
      <c r="M3637" s="607">
        <v>0</v>
      </c>
      <c r="N3637" s="498" t="s">
        <v>7994</v>
      </c>
      <c r="O3637" s="605" t="s">
        <v>7961</v>
      </c>
      <c r="P3637" s="608">
        <v>19300</v>
      </c>
    </row>
    <row r="3638" spans="1:16" ht="22.5" x14ac:dyDescent="0.2">
      <c r="A3638" s="518" t="s">
        <v>7955</v>
      </c>
      <c r="B3638" s="605" t="s">
        <v>7875</v>
      </c>
      <c r="C3638" s="519" t="s">
        <v>111</v>
      </c>
      <c r="D3638" s="494" t="s">
        <v>8693</v>
      </c>
      <c r="E3638" s="495">
        <v>5000</v>
      </c>
      <c r="F3638" s="638" t="s">
        <v>9902</v>
      </c>
      <c r="G3638" s="496" t="s">
        <v>9903</v>
      </c>
      <c r="H3638" s="494" t="s">
        <v>8003</v>
      </c>
      <c r="I3638" s="494" t="s">
        <v>4858</v>
      </c>
      <c r="J3638" s="494" t="s">
        <v>4858</v>
      </c>
      <c r="K3638" s="497" t="s">
        <v>9904</v>
      </c>
      <c r="L3638" s="606" t="s">
        <v>7982</v>
      </c>
      <c r="M3638" s="607">
        <v>2000</v>
      </c>
      <c r="N3638" s="498" t="s">
        <v>7994</v>
      </c>
      <c r="O3638" s="605" t="s">
        <v>7961</v>
      </c>
      <c r="P3638" s="608">
        <v>30000</v>
      </c>
    </row>
    <row r="3639" spans="1:16" ht="22.5" x14ac:dyDescent="0.2">
      <c r="A3639" s="518" t="s">
        <v>7955</v>
      </c>
      <c r="B3639" s="605" t="s">
        <v>7875</v>
      </c>
      <c r="C3639" s="519" t="s">
        <v>111</v>
      </c>
      <c r="D3639" s="494" t="s">
        <v>9692</v>
      </c>
      <c r="E3639" s="495">
        <v>3000</v>
      </c>
      <c r="F3639" s="638" t="s">
        <v>9905</v>
      </c>
      <c r="G3639" s="496" t="s">
        <v>9906</v>
      </c>
      <c r="H3639" s="494" t="s">
        <v>8563</v>
      </c>
      <c r="I3639" s="494" t="s">
        <v>4858</v>
      </c>
      <c r="J3639" s="494" t="s">
        <v>4858</v>
      </c>
      <c r="K3639" s="497">
        <v>10</v>
      </c>
      <c r="L3639" s="606" t="s">
        <v>7968</v>
      </c>
      <c r="M3639" s="607">
        <v>29995.200000000004</v>
      </c>
      <c r="N3639" s="498" t="s">
        <v>5705</v>
      </c>
      <c r="O3639" s="605"/>
      <c r="P3639" s="608">
        <v>0</v>
      </c>
    </row>
    <row r="3640" spans="1:16" ht="22.5" x14ac:dyDescent="0.2">
      <c r="A3640" s="518" t="s">
        <v>7955</v>
      </c>
      <c r="B3640" s="605" t="s">
        <v>7875</v>
      </c>
      <c r="C3640" s="519" t="s">
        <v>111</v>
      </c>
      <c r="D3640" s="494" t="s">
        <v>9591</v>
      </c>
      <c r="E3640" s="495">
        <v>5000</v>
      </c>
      <c r="F3640" s="638" t="s">
        <v>9905</v>
      </c>
      <c r="G3640" s="496" t="s">
        <v>9906</v>
      </c>
      <c r="H3640" s="494" t="s">
        <v>8563</v>
      </c>
      <c r="I3640" s="494" t="s">
        <v>4858</v>
      </c>
      <c r="J3640" s="494" t="s">
        <v>4858</v>
      </c>
      <c r="K3640" s="497" t="s">
        <v>9907</v>
      </c>
      <c r="L3640" s="606" t="s">
        <v>7977</v>
      </c>
      <c r="M3640" s="607">
        <v>10164.59</v>
      </c>
      <c r="N3640" s="498" t="s">
        <v>7977</v>
      </c>
      <c r="O3640" s="605" t="s">
        <v>7961</v>
      </c>
      <c r="P3640" s="608">
        <v>30000</v>
      </c>
    </row>
    <row r="3641" spans="1:16" ht="22.5" x14ac:dyDescent="0.2">
      <c r="A3641" s="518" t="s">
        <v>7955</v>
      </c>
      <c r="B3641" s="605" t="s">
        <v>7875</v>
      </c>
      <c r="C3641" s="519" t="s">
        <v>111</v>
      </c>
      <c r="D3641" s="494" t="s">
        <v>8846</v>
      </c>
      <c r="E3641" s="495">
        <v>6000</v>
      </c>
      <c r="F3641" s="638" t="s">
        <v>9908</v>
      </c>
      <c r="G3641" s="496" t="s">
        <v>9909</v>
      </c>
      <c r="H3641" s="494" t="s">
        <v>7998</v>
      </c>
      <c r="I3641" s="494" t="s">
        <v>4858</v>
      </c>
      <c r="J3641" s="494" t="s">
        <v>4858</v>
      </c>
      <c r="K3641" s="497" t="s">
        <v>9910</v>
      </c>
      <c r="L3641" s="606"/>
      <c r="M3641" s="607">
        <v>0</v>
      </c>
      <c r="N3641" s="498" t="s">
        <v>7977</v>
      </c>
      <c r="O3641" s="605" t="s">
        <v>7961</v>
      </c>
      <c r="P3641" s="608">
        <v>36800</v>
      </c>
    </row>
    <row r="3642" spans="1:16" ht="22.5" x14ac:dyDescent="0.2">
      <c r="A3642" s="518" t="s">
        <v>7955</v>
      </c>
      <c r="B3642" s="605" t="s">
        <v>7875</v>
      </c>
      <c r="C3642" s="519" t="s">
        <v>111</v>
      </c>
      <c r="D3642" s="494" t="s">
        <v>8048</v>
      </c>
      <c r="E3642" s="495">
        <v>3000</v>
      </c>
      <c r="F3642" s="638" t="s">
        <v>9911</v>
      </c>
      <c r="G3642" s="496" t="s">
        <v>9912</v>
      </c>
      <c r="H3642" s="494" t="s">
        <v>8563</v>
      </c>
      <c r="I3642" s="494" t="s">
        <v>4858</v>
      </c>
      <c r="J3642" s="494" t="s">
        <v>4858</v>
      </c>
      <c r="K3642" s="497" t="s">
        <v>9913</v>
      </c>
      <c r="L3642" s="606" t="s">
        <v>7965</v>
      </c>
      <c r="M3642" s="607">
        <v>4200</v>
      </c>
      <c r="N3642" s="498" t="s">
        <v>7994</v>
      </c>
      <c r="O3642" s="605" t="s">
        <v>7961</v>
      </c>
      <c r="P3642" s="608">
        <v>18000</v>
      </c>
    </row>
    <row r="3643" spans="1:16" ht="22.5" x14ac:dyDescent="0.2">
      <c r="A3643" s="518" t="s">
        <v>7955</v>
      </c>
      <c r="B3643" s="605" t="s">
        <v>7969</v>
      </c>
      <c r="C3643" s="519" t="s">
        <v>111</v>
      </c>
      <c r="D3643" s="494" t="s">
        <v>7970</v>
      </c>
      <c r="E3643" s="495">
        <v>4500</v>
      </c>
      <c r="F3643" s="638" t="s">
        <v>9914</v>
      </c>
      <c r="G3643" s="496" t="s">
        <v>9915</v>
      </c>
      <c r="H3643" s="494" t="s">
        <v>7998</v>
      </c>
      <c r="I3643" s="494" t="s">
        <v>4858</v>
      </c>
      <c r="J3643" s="494" t="s">
        <v>4858</v>
      </c>
      <c r="K3643" s="497" t="s">
        <v>9916</v>
      </c>
      <c r="L3643" s="606" t="s">
        <v>7982</v>
      </c>
      <c r="M3643" s="607">
        <v>4350</v>
      </c>
      <c r="N3643" s="498" t="s">
        <v>7972</v>
      </c>
      <c r="O3643" s="605" t="s">
        <v>7961</v>
      </c>
      <c r="P3643" s="608">
        <v>26692.81</v>
      </c>
    </row>
    <row r="3644" spans="1:16" ht="22.5" x14ac:dyDescent="0.2">
      <c r="A3644" s="518" t="s">
        <v>7955</v>
      </c>
      <c r="B3644" s="605" t="s">
        <v>7875</v>
      </c>
      <c r="C3644" s="519" t="s">
        <v>111</v>
      </c>
      <c r="D3644" s="494" t="s">
        <v>7990</v>
      </c>
      <c r="E3644" s="495">
        <v>3000</v>
      </c>
      <c r="F3644" s="638" t="s">
        <v>9917</v>
      </c>
      <c r="G3644" s="496" t="s">
        <v>9918</v>
      </c>
      <c r="H3644" s="494" t="s">
        <v>7998</v>
      </c>
      <c r="I3644" s="494" t="s">
        <v>4858</v>
      </c>
      <c r="J3644" s="494" t="s">
        <v>4858</v>
      </c>
      <c r="K3644" s="497" t="s">
        <v>9919</v>
      </c>
      <c r="L3644" s="606"/>
      <c r="M3644" s="607">
        <v>0</v>
      </c>
      <c r="N3644" s="498" t="s">
        <v>7994</v>
      </c>
      <c r="O3644" s="605" t="s">
        <v>7961</v>
      </c>
      <c r="P3644" s="608">
        <v>19100</v>
      </c>
    </row>
    <row r="3645" spans="1:16" ht="22.5" x14ac:dyDescent="0.2">
      <c r="A3645" s="518" t="s">
        <v>7955</v>
      </c>
      <c r="B3645" s="605" t="s">
        <v>7875</v>
      </c>
      <c r="C3645" s="519" t="s">
        <v>111</v>
      </c>
      <c r="D3645" s="494" t="s">
        <v>9920</v>
      </c>
      <c r="E3645" s="495">
        <v>4500</v>
      </c>
      <c r="F3645" s="638" t="s">
        <v>9921</v>
      </c>
      <c r="G3645" s="496" t="s">
        <v>9922</v>
      </c>
      <c r="H3645" s="494" t="s">
        <v>8216</v>
      </c>
      <c r="I3645" s="494" t="s">
        <v>4858</v>
      </c>
      <c r="J3645" s="494" t="s">
        <v>4858</v>
      </c>
      <c r="K3645" s="497">
        <v>28</v>
      </c>
      <c r="L3645" s="606" t="s">
        <v>7961</v>
      </c>
      <c r="M3645" s="607">
        <v>23610.31</v>
      </c>
      <c r="N3645" s="498" t="s">
        <v>5705</v>
      </c>
      <c r="O3645" s="605"/>
      <c r="P3645" s="608">
        <v>0</v>
      </c>
    </row>
    <row r="3646" spans="1:16" ht="22.5" x14ac:dyDescent="0.2">
      <c r="A3646" s="518" t="s">
        <v>7955</v>
      </c>
      <c r="B3646" s="605" t="s">
        <v>7729</v>
      </c>
      <c r="C3646" s="519" t="s">
        <v>111</v>
      </c>
      <c r="D3646" s="494" t="s">
        <v>8135</v>
      </c>
      <c r="E3646" s="495">
        <v>5500</v>
      </c>
      <c r="F3646" s="638" t="s">
        <v>9921</v>
      </c>
      <c r="G3646" s="496" t="s">
        <v>9922</v>
      </c>
      <c r="H3646" s="494" t="s">
        <v>8216</v>
      </c>
      <c r="I3646" s="494" t="s">
        <v>4858</v>
      </c>
      <c r="J3646" s="494" t="s">
        <v>4858</v>
      </c>
      <c r="K3646" s="497" t="s">
        <v>9923</v>
      </c>
      <c r="L3646" s="606" t="s">
        <v>7965</v>
      </c>
      <c r="M3646" s="607">
        <v>5500</v>
      </c>
      <c r="N3646" s="498" t="s">
        <v>5705</v>
      </c>
      <c r="O3646" s="605"/>
      <c r="P3646" s="608">
        <v>0</v>
      </c>
    </row>
    <row r="3647" spans="1:16" ht="45" x14ac:dyDescent="0.2">
      <c r="A3647" s="518" t="s">
        <v>7955</v>
      </c>
      <c r="B3647" s="605" t="s">
        <v>7875</v>
      </c>
      <c r="C3647" s="519" t="s">
        <v>111</v>
      </c>
      <c r="D3647" s="494" t="s">
        <v>8531</v>
      </c>
      <c r="E3647" s="495">
        <v>10000</v>
      </c>
      <c r="F3647" s="638" t="s">
        <v>9921</v>
      </c>
      <c r="G3647" s="496" t="s">
        <v>9922</v>
      </c>
      <c r="H3647" s="494" t="s">
        <v>8216</v>
      </c>
      <c r="I3647" s="494" t="s">
        <v>4858</v>
      </c>
      <c r="J3647" s="494" t="s">
        <v>4858</v>
      </c>
      <c r="K3647" s="497">
        <v>3</v>
      </c>
      <c r="L3647" s="606" t="s">
        <v>7961</v>
      </c>
      <c r="M3647" s="607">
        <v>56333.33</v>
      </c>
      <c r="N3647" s="498" t="s">
        <v>8044</v>
      </c>
      <c r="O3647" s="605" t="s">
        <v>7961</v>
      </c>
      <c r="P3647" s="608">
        <v>59930</v>
      </c>
    </row>
    <row r="3648" spans="1:16" ht="22.5" x14ac:dyDescent="0.2">
      <c r="A3648" s="518" t="s">
        <v>7955</v>
      </c>
      <c r="B3648" s="605" t="s">
        <v>7875</v>
      </c>
      <c r="C3648" s="519" t="s">
        <v>111</v>
      </c>
      <c r="D3648" s="494" t="s">
        <v>9022</v>
      </c>
      <c r="E3648" s="495">
        <v>1800</v>
      </c>
      <c r="F3648" s="638" t="s">
        <v>9924</v>
      </c>
      <c r="G3648" s="496" t="s">
        <v>9925</v>
      </c>
      <c r="H3648" s="494" t="s">
        <v>9926</v>
      </c>
      <c r="I3648" s="494" t="s">
        <v>9926</v>
      </c>
      <c r="J3648" s="494" t="s">
        <v>9926</v>
      </c>
      <c r="K3648" s="497">
        <v>30</v>
      </c>
      <c r="L3648" s="606" t="s">
        <v>7959</v>
      </c>
      <c r="M3648" s="607">
        <v>21180</v>
      </c>
      <c r="N3648" s="498" t="s">
        <v>8018</v>
      </c>
      <c r="O3648" s="605" t="s">
        <v>7961</v>
      </c>
      <c r="P3648" s="608">
        <v>10740</v>
      </c>
    </row>
    <row r="3649" spans="1:16" ht="22.5" x14ac:dyDescent="0.2">
      <c r="A3649" s="518" t="s">
        <v>7955</v>
      </c>
      <c r="B3649" s="605" t="s">
        <v>7875</v>
      </c>
      <c r="C3649" s="519" t="s">
        <v>111</v>
      </c>
      <c r="D3649" s="494" t="s">
        <v>9927</v>
      </c>
      <c r="E3649" s="495">
        <v>2500</v>
      </c>
      <c r="F3649" s="638" t="s">
        <v>9928</v>
      </c>
      <c r="G3649" s="496" t="s">
        <v>9929</v>
      </c>
      <c r="H3649" s="494" t="s">
        <v>6192</v>
      </c>
      <c r="I3649" s="494" t="s">
        <v>3191</v>
      </c>
      <c r="J3649" s="494" t="s">
        <v>3191</v>
      </c>
      <c r="K3649" s="497">
        <v>12</v>
      </c>
      <c r="L3649" s="606" t="s">
        <v>7959</v>
      </c>
      <c r="M3649" s="607">
        <v>29782.980000000003</v>
      </c>
      <c r="N3649" s="498" t="s">
        <v>5705</v>
      </c>
      <c r="O3649" s="605"/>
      <c r="P3649" s="608">
        <v>0</v>
      </c>
    </row>
    <row r="3650" spans="1:16" ht="22.5" x14ac:dyDescent="0.2">
      <c r="A3650" s="518" t="s">
        <v>7955</v>
      </c>
      <c r="B3650" s="605" t="s">
        <v>7875</v>
      </c>
      <c r="C3650" s="519" t="s">
        <v>111</v>
      </c>
      <c r="D3650" s="494" t="s">
        <v>8121</v>
      </c>
      <c r="E3650" s="495">
        <v>3000</v>
      </c>
      <c r="F3650" s="638" t="s">
        <v>9928</v>
      </c>
      <c r="G3650" s="496" t="s">
        <v>9929</v>
      </c>
      <c r="H3650" s="494" t="s">
        <v>6192</v>
      </c>
      <c r="I3650" s="494" t="s">
        <v>3191</v>
      </c>
      <c r="J3650" s="494" t="s">
        <v>3191</v>
      </c>
      <c r="K3650" s="497" t="s">
        <v>9930</v>
      </c>
      <c r="L3650" s="606"/>
      <c r="M3650" s="607">
        <v>0</v>
      </c>
      <c r="N3650" s="498" t="s">
        <v>7972</v>
      </c>
      <c r="O3650" s="605" t="s">
        <v>7961</v>
      </c>
      <c r="P3650" s="608">
        <v>17993.96</v>
      </c>
    </row>
    <row r="3651" spans="1:16" ht="22.5" x14ac:dyDescent="0.2">
      <c r="A3651" s="518" t="s">
        <v>7955</v>
      </c>
      <c r="B3651" s="605" t="s">
        <v>7875</v>
      </c>
      <c r="C3651" s="519" t="s">
        <v>111</v>
      </c>
      <c r="D3651" s="494" t="s">
        <v>8166</v>
      </c>
      <c r="E3651" s="495">
        <v>3000</v>
      </c>
      <c r="F3651" s="638" t="s">
        <v>9931</v>
      </c>
      <c r="G3651" s="496" t="s">
        <v>9932</v>
      </c>
      <c r="H3651" s="494" t="s">
        <v>8003</v>
      </c>
      <c r="I3651" s="494" t="s">
        <v>4858</v>
      </c>
      <c r="J3651" s="494" t="s">
        <v>4858</v>
      </c>
      <c r="K3651" s="497">
        <v>2</v>
      </c>
      <c r="L3651" s="606" t="s">
        <v>7972</v>
      </c>
      <c r="M3651" s="607">
        <v>11900</v>
      </c>
      <c r="N3651" s="498" t="s">
        <v>8044</v>
      </c>
      <c r="O3651" s="605" t="s">
        <v>7961</v>
      </c>
      <c r="P3651" s="608">
        <v>18000</v>
      </c>
    </row>
    <row r="3652" spans="1:16" ht="22.5" x14ac:dyDescent="0.2">
      <c r="A3652" s="518" t="s">
        <v>7955</v>
      </c>
      <c r="B3652" s="605" t="s">
        <v>7875</v>
      </c>
      <c r="C3652" s="519" t="s">
        <v>111</v>
      </c>
      <c r="D3652" s="494" t="s">
        <v>3150</v>
      </c>
      <c r="E3652" s="495">
        <v>4500</v>
      </c>
      <c r="F3652" s="638" t="s">
        <v>9933</v>
      </c>
      <c r="G3652" s="496" t="s">
        <v>9934</v>
      </c>
      <c r="H3652" s="494" t="s">
        <v>7998</v>
      </c>
      <c r="I3652" s="494" t="s">
        <v>4858</v>
      </c>
      <c r="J3652" s="494" t="s">
        <v>4858</v>
      </c>
      <c r="K3652" s="497" t="s">
        <v>9935</v>
      </c>
      <c r="L3652" s="606" t="s">
        <v>7965</v>
      </c>
      <c r="M3652" s="607">
        <v>8245.94</v>
      </c>
      <c r="N3652" s="498" t="s">
        <v>7972</v>
      </c>
      <c r="O3652" s="605" t="s">
        <v>7961</v>
      </c>
      <c r="P3652" s="608">
        <v>26594.370000000003</v>
      </c>
    </row>
    <row r="3653" spans="1:16" ht="22.5" x14ac:dyDescent="0.2">
      <c r="A3653" s="518" t="s">
        <v>7955</v>
      </c>
      <c r="B3653" s="605" t="s">
        <v>7875</v>
      </c>
      <c r="C3653" s="519" t="s">
        <v>111</v>
      </c>
      <c r="D3653" s="494" t="s">
        <v>9920</v>
      </c>
      <c r="E3653" s="495">
        <v>4500</v>
      </c>
      <c r="F3653" s="638" t="s">
        <v>9936</v>
      </c>
      <c r="G3653" s="496" t="s">
        <v>9937</v>
      </c>
      <c r="H3653" s="494" t="s">
        <v>8134</v>
      </c>
      <c r="I3653" s="494" t="s">
        <v>8134</v>
      </c>
      <c r="J3653" s="494" t="s">
        <v>8134</v>
      </c>
      <c r="K3653" s="497">
        <v>30</v>
      </c>
      <c r="L3653" s="606" t="s">
        <v>7994</v>
      </c>
      <c r="M3653" s="607">
        <v>18123.579999999998</v>
      </c>
      <c r="N3653" s="498" t="s">
        <v>5705</v>
      </c>
      <c r="O3653" s="605"/>
      <c r="P3653" s="608">
        <v>0</v>
      </c>
    </row>
    <row r="3654" spans="1:16" ht="22.5" x14ac:dyDescent="0.2">
      <c r="A3654" s="518" t="s">
        <v>7955</v>
      </c>
      <c r="B3654" s="605" t="s">
        <v>7875</v>
      </c>
      <c r="C3654" s="519" t="s">
        <v>111</v>
      </c>
      <c r="D3654" s="494" t="s">
        <v>8135</v>
      </c>
      <c r="E3654" s="495">
        <v>5500</v>
      </c>
      <c r="F3654" s="638" t="s">
        <v>9936</v>
      </c>
      <c r="G3654" s="496" t="s">
        <v>9937</v>
      </c>
      <c r="H3654" s="494" t="s">
        <v>8134</v>
      </c>
      <c r="I3654" s="494" t="s">
        <v>8134</v>
      </c>
      <c r="J3654" s="494" t="s">
        <v>8134</v>
      </c>
      <c r="K3654" s="497">
        <v>5</v>
      </c>
      <c r="L3654" s="606" t="s">
        <v>7984</v>
      </c>
      <c r="M3654" s="607">
        <v>39951.78</v>
      </c>
      <c r="N3654" s="498" t="s">
        <v>7729</v>
      </c>
      <c r="O3654" s="605" t="s">
        <v>7961</v>
      </c>
      <c r="P3654" s="608">
        <v>32802.54</v>
      </c>
    </row>
    <row r="3655" spans="1:16" ht="33.75" x14ac:dyDescent="0.2">
      <c r="A3655" s="518" t="s">
        <v>7955</v>
      </c>
      <c r="B3655" s="605" t="s">
        <v>7875</v>
      </c>
      <c r="C3655" s="519" t="s">
        <v>111</v>
      </c>
      <c r="D3655" s="494" t="s">
        <v>9938</v>
      </c>
      <c r="E3655" s="495">
        <v>6000</v>
      </c>
      <c r="F3655" s="638" t="s">
        <v>9939</v>
      </c>
      <c r="G3655" s="496" t="s">
        <v>9940</v>
      </c>
      <c r="H3655" s="494" t="s">
        <v>8414</v>
      </c>
      <c r="I3655" s="494" t="s">
        <v>4858</v>
      </c>
      <c r="J3655" s="494" t="s">
        <v>4858</v>
      </c>
      <c r="K3655" s="497" t="s">
        <v>9941</v>
      </c>
      <c r="L3655" s="606"/>
      <c r="M3655" s="607">
        <v>0</v>
      </c>
      <c r="N3655" s="498" t="s">
        <v>7994</v>
      </c>
      <c r="O3655" s="605" t="s">
        <v>7961</v>
      </c>
      <c r="P3655" s="608">
        <v>38200</v>
      </c>
    </row>
    <row r="3656" spans="1:16" ht="22.5" x14ac:dyDescent="0.2">
      <c r="A3656" s="518" t="s">
        <v>7955</v>
      </c>
      <c r="B3656" s="605" t="s">
        <v>7875</v>
      </c>
      <c r="C3656" s="519" t="s">
        <v>111</v>
      </c>
      <c r="D3656" s="494" t="s">
        <v>9942</v>
      </c>
      <c r="E3656" s="495">
        <v>1800</v>
      </c>
      <c r="F3656" s="638" t="s">
        <v>9943</v>
      </c>
      <c r="G3656" s="496" t="s">
        <v>9944</v>
      </c>
      <c r="H3656" s="494" t="s">
        <v>718</v>
      </c>
      <c r="I3656" s="494" t="s">
        <v>718</v>
      </c>
      <c r="J3656" s="494" t="s">
        <v>718</v>
      </c>
      <c r="K3656" s="497">
        <v>35</v>
      </c>
      <c r="L3656" s="606" t="s">
        <v>7959</v>
      </c>
      <c r="M3656" s="607">
        <v>21600</v>
      </c>
      <c r="N3656" s="498" t="s">
        <v>9945</v>
      </c>
      <c r="O3656" s="605" t="s">
        <v>7961</v>
      </c>
      <c r="P3656" s="608">
        <v>10800</v>
      </c>
    </row>
    <row r="3657" spans="1:16" ht="22.5" x14ac:dyDescent="0.2">
      <c r="A3657" s="518" t="s">
        <v>7955</v>
      </c>
      <c r="B3657" s="605" t="s">
        <v>7875</v>
      </c>
      <c r="C3657" s="519" t="s">
        <v>111</v>
      </c>
      <c r="D3657" s="494" t="s">
        <v>9946</v>
      </c>
      <c r="E3657" s="495">
        <v>10000</v>
      </c>
      <c r="F3657" s="638" t="s">
        <v>9947</v>
      </c>
      <c r="G3657" s="496" t="s">
        <v>9948</v>
      </c>
      <c r="H3657" s="494" t="s">
        <v>4858</v>
      </c>
      <c r="I3657" s="494" t="s">
        <v>4858</v>
      </c>
      <c r="J3657" s="494" t="s">
        <v>4858</v>
      </c>
      <c r="K3657" s="497">
        <v>1</v>
      </c>
      <c r="L3657" s="606" t="s">
        <v>8044</v>
      </c>
      <c r="M3657" s="607">
        <v>62318.05</v>
      </c>
      <c r="N3657" s="498" t="s">
        <v>7965</v>
      </c>
      <c r="O3657" s="605" t="s">
        <v>7961</v>
      </c>
      <c r="P3657" s="608">
        <v>59900</v>
      </c>
    </row>
    <row r="3658" spans="1:16" ht="22.5" x14ac:dyDescent="0.2">
      <c r="A3658" s="518" t="s">
        <v>7955</v>
      </c>
      <c r="B3658" s="605" t="s">
        <v>7875</v>
      </c>
      <c r="C3658" s="519" t="s">
        <v>111</v>
      </c>
      <c r="D3658" s="494" t="s">
        <v>9949</v>
      </c>
      <c r="E3658" s="495">
        <v>8500</v>
      </c>
      <c r="F3658" s="638" t="s">
        <v>9950</v>
      </c>
      <c r="G3658" s="496" t="s">
        <v>9951</v>
      </c>
      <c r="H3658" s="494" t="s">
        <v>7998</v>
      </c>
      <c r="I3658" s="494" t="s">
        <v>4858</v>
      </c>
      <c r="J3658" s="494" t="s">
        <v>4858</v>
      </c>
      <c r="K3658" s="497" t="s">
        <v>9952</v>
      </c>
      <c r="L3658" s="606" t="s">
        <v>7965</v>
      </c>
      <c r="M3658" s="607">
        <v>10200</v>
      </c>
      <c r="N3658" s="498" t="s">
        <v>7994</v>
      </c>
      <c r="O3658" s="605" t="s">
        <v>7961</v>
      </c>
      <c r="P3658" s="608">
        <v>51000</v>
      </c>
    </row>
    <row r="3659" spans="1:16" ht="33.75" x14ac:dyDescent="0.2">
      <c r="A3659" s="518" t="s">
        <v>7955</v>
      </c>
      <c r="B3659" s="605" t="s">
        <v>7875</v>
      </c>
      <c r="C3659" s="519" t="s">
        <v>111</v>
      </c>
      <c r="D3659" s="494" t="s">
        <v>9953</v>
      </c>
      <c r="E3659" s="495">
        <v>2500</v>
      </c>
      <c r="F3659" s="638" t="s">
        <v>9954</v>
      </c>
      <c r="G3659" s="496" t="s">
        <v>9955</v>
      </c>
      <c r="H3659" s="494" t="s">
        <v>8288</v>
      </c>
      <c r="I3659" s="494" t="s">
        <v>8288</v>
      </c>
      <c r="J3659" s="494" t="s">
        <v>8288</v>
      </c>
      <c r="K3659" s="497">
        <v>9</v>
      </c>
      <c r="L3659" s="606" t="s">
        <v>7972</v>
      </c>
      <c r="M3659" s="607">
        <v>10000</v>
      </c>
      <c r="N3659" s="498" t="s">
        <v>5705</v>
      </c>
      <c r="O3659" s="605"/>
      <c r="P3659" s="608">
        <v>0</v>
      </c>
    </row>
    <row r="3660" spans="1:16" ht="33.75" x14ac:dyDescent="0.2">
      <c r="A3660" s="518" t="s">
        <v>7955</v>
      </c>
      <c r="B3660" s="605" t="s">
        <v>7875</v>
      </c>
      <c r="C3660" s="519" t="s">
        <v>111</v>
      </c>
      <c r="D3660" s="494" t="s">
        <v>8166</v>
      </c>
      <c r="E3660" s="495">
        <v>3000</v>
      </c>
      <c r="F3660" s="638" t="s">
        <v>9956</v>
      </c>
      <c r="G3660" s="496" t="s">
        <v>9957</v>
      </c>
      <c r="H3660" s="494" t="s">
        <v>8986</v>
      </c>
      <c r="I3660" s="494" t="s">
        <v>3191</v>
      </c>
      <c r="J3660" s="494" t="s">
        <v>3191</v>
      </c>
      <c r="K3660" s="497" t="s">
        <v>9958</v>
      </c>
      <c r="L3660" s="606" t="s">
        <v>7977</v>
      </c>
      <c r="M3660" s="607">
        <v>6700</v>
      </c>
      <c r="N3660" s="498" t="s">
        <v>7994</v>
      </c>
      <c r="O3660" s="605" t="s">
        <v>7961</v>
      </c>
      <c r="P3660" s="608">
        <v>18000</v>
      </c>
    </row>
    <row r="3661" spans="1:16" ht="67.5" x14ac:dyDescent="0.2">
      <c r="A3661" s="518" t="s">
        <v>7955</v>
      </c>
      <c r="B3661" s="605" t="s">
        <v>7875</v>
      </c>
      <c r="C3661" s="519" t="s">
        <v>111</v>
      </c>
      <c r="D3661" s="494" t="s">
        <v>8448</v>
      </c>
      <c r="E3661" s="495">
        <v>2000</v>
      </c>
      <c r="F3661" s="638" t="s">
        <v>9959</v>
      </c>
      <c r="G3661" s="496" t="s">
        <v>9960</v>
      </c>
      <c r="H3661" s="494" t="s">
        <v>9961</v>
      </c>
      <c r="I3661" s="494" t="s">
        <v>4858</v>
      </c>
      <c r="J3661" s="494" t="s">
        <v>4858</v>
      </c>
      <c r="K3661" s="497">
        <v>43</v>
      </c>
      <c r="L3661" s="606" t="s">
        <v>7984</v>
      </c>
      <c r="M3661" s="607">
        <v>16000</v>
      </c>
      <c r="N3661" s="498" t="s">
        <v>5705</v>
      </c>
      <c r="O3661" s="605"/>
      <c r="P3661" s="608">
        <v>0</v>
      </c>
    </row>
    <row r="3662" spans="1:16" ht="67.5" x14ac:dyDescent="0.2">
      <c r="A3662" s="518" t="s">
        <v>7955</v>
      </c>
      <c r="B3662" s="605" t="s">
        <v>7875</v>
      </c>
      <c r="C3662" s="519" t="s">
        <v>111</v>
      </c>
      <c r="D3662" s="494" t="s">
        <v>8128</v>
      </c>
      <c r="E3662" s="495">
        <v>3000</v>
      </c>
      <c r="F3662" s="638" t="s">
        <v>9959</v>
      </c>
      <c r="G3662" s="496" t="s">
        <v>9960</v>
      </c>
      <c r="H3662" s="494" t="s">
        <v>9961</v>
      </c>
      <c r="I3662" s="494" t="s">
        <v>4858</v>
      </c>
      <c r="J3662" s="494" t="s">
        <v>4858</v>
      </c>
      <c r="K3662" s="497">
        <v>2</v>
      </c>
      <c r="L3662" s="606" t="s">
        <v>7994</v>
      </c>
      <c r="M3662" s="607">
        <v>12400</v>
      </c>
      <c r="N3662" s="498" t="s">
        <v>8044</v>
      </c>
      <c r="O3662" s="605" t="s">
        <v>7961</v>
      </c>
      <c r="P3662" s="608">
        <v>18000</v>
      </c>
    </row>
    <row r="3663" spans="1:16" ht="22.5" x14ac:dyDescent="0.2">
      <c r="A3663" s="518" t="s">
        <v>7955</v>
      </c>
      <c r="B3663" s="605" t="s">
        <v>7875</v>
      </c>
      <c r="C3663" s="519" t="s">
        <v>111</v>
      </c>
      <c r="D3663" s="494" t="s">
        <v>9962</v>
      </c>
      <c r="E3663" s="495">
        <v>4500</v>
      </c>
      <c r="F3663" s="638" t="s">
        <v>9963</v>
      </c>
      <c r="G3663" s="496" t="s">
        <v>9964</v>
      </c>
      <c r="H3663" s="494" t="s">
        <v>8134</v>
      </c>
      <c r="I3663" s="494" t="s">
        <v>8134</v>
      </c>
      <c r="J3663" s="494" t="s">
        <v>8134</v>
      </c>
      <c r="K3663" s="497">
        <v>13</v>
      </c>
      <c r="L3663" s="606" t="s">
        <v>7961</v>
      </c>
      <c r="M3663" s="607">
        <v>23931.260000000002</v>
      </c>
      <c r="N3663" s="498" t="s">
        <v>5705</v>
      </c>
      <c r="O3663" s="605"/>
      <c r="P3663" s="608">
        <v>0</v>
      </c>
    </row>
    <row r="3664" spans="1:16" ht="22.5" x14ac:dyDescent="0.2">
      <c r="A3664" s="518" t="s">
        <v>7955</v>
      </c>
      <c r="B3664" s="605" t="s">
        <v>7729</v>
      </c>
      <c r="C3664" s="519" t="s">
        <v>111</v>
      </c>
      <c r="D3664" s="494" t="s">
        <v>8135</v>
      </c>
      <c r="E3664" s="495">
        <v>5500</v>
      </c>
      <c r="F3664" s="638" t="s">
        <v>9963</v>
      </c>
      <c r="G3664" s="496" t="s">
        <v>9964</v>
      </c>
      <c r="H3664" s="494" t="s">
        <v>8134</v>
      </c>
      <c r="I3664" s="494" t="s">
        <v>8134</v>
      </c>
      <c r="J3664" s="494" t="s">
        <v>8134</v>
      </c>
      <c r="K3664" s="497">
        <v>4</v>
      </c>
      <c r="L3664" s="606" t="s">
        <v>7961</v>
      </c>
      <c r="M3664" s="607">
        <v>30935.58</v>
      </c>
      <c r="N3664" s="498" t="s">
        <v>5705</v>
      </c>
      <c r="O3664" s="605"/>
      <c r="P3664" s="608">
        <v>0</v>
      </c>
    </row>
    <row r="3665" spans="1:16" ht="33.75" x14ac:dyDescent="0.2">
      <c r="A3665" s="518" t="s">
        <v>7955</v>
      </c>
      <c r="B3665" s="605" t="s">
        <v>7875</v>
      </c>
      <c r="C3665" s="519" t="s">
        <v>111</v>
      </c>
      <c r="D3665" s="494" t="s">
        <v>8379</v>
      </c>
      <c r="E3665" s="495">
        <v>1200</v>
      </c>
      <c r="F3665" s="638" t="s">
        <v>9965</v>
      </c>
      <c r="G3665" s="496" t="s">
        <v>9966</v>
      </c>
      <c r="H3665" s="494" t="s">
        <v>871</v>
      </c>
      <c r="I3665" s="494" t="s">
        <v>871</v>
      </c>
      <c r="J3665" s="494" t="s">
        <v>871</v>
      </c>
      <c r="K3665" s="497">
        <v>85</v>
      </c>
      <c r="L3665" s="606" t="s">
        <v>7959</v>
      </c>
      <c r="M3665" s="607">
        <v>14400</v>
      </c>
      <c r="N3665" s="498">
        <v>87</v>
      </c>
      <c r="O3665" s="605" t="s">
        <v>7965</v>
      </c>
      <c r="P3665" s="608">
        <v>2400</v>
      </c>
    </row>
    <row r="3666" spans="1:16" ht="33.75" x14ac:dyDescent="0.2">
      <c r="A3666" s="518" t="s">
        <v>7955</v>
      </c>
      <c r="B3666" s="605" t="s">
        <v>7969</v>
      </c>
      <c r="C3666" s="519" t="s">
        <v>111</v>
      </c>
      <c r="D3666" s="494" t="s">
        <v>9967</v>
      </c>
      <c r="E3666" s="495">
        <v>5000</v>
      </c>
      <c r="F3666" s="638" t="s">
        <v>9968</v>
      </c>
      <c r="G3666" s="496" t="s">
        <v>9969</v>
      </c>
      <c r="H3666" s="494" t="s">
        <v>8297</v>
      </c>
      <c r="I3666" s="494" t="s">
        <v>4858</v>
      </c>
      <c r="J3666" s="494" t="s">
        <v>4858</v>
      </c>
      <c r="K3666" s="497" t="s">
        <v>9970</v>
      </c>
      <c r="L3666" s="606" t="s">
        <v>7965</v>
      </c>
      <c r="M3666" s="607">
        <v>9500</v>
      </c>
      <c r="N3666" s="498" t="s">
        <v>7994</v>
      </c>
      <c r="O3666" s="605" t="s">
        <v>7961</v>
      </c>
      <c r="P3666" s="608">
        <v>30000</v>
      </c>
    </row>
    <row r="3667" spans="1:16" ht="22.5" x14ac:dyDescent="0.2">
      <c r="A3667" s="518" t="s">
        <v>7955</v>
      </c>
      <c r="B3667" s="605" t="s">
        <v>7969</v>
      </c>
      <c r="C3667" s="519" t="s">
        <v>111</v>
      </c>
      <c r="D3667" s="494" t="s">
        <v>8259</v>
      </c>
      <c r="E3667" s="495">
        <v>4000</v>
      </c>
      <c r="F3667" s="638" t="s">
        <v>9971</v>
      </c>
      <c r="G3667" s="496" t="s">
        <v>9972</v>
      </c>
      <c r="H3667" s="494" t="s">
        <v>7998</v>
      </c>
      <c r="I3667" s="494" t="s">
        <v>4858</v>
      </c>
      <c r="J3667" s="494" t="s">
        <v>4858</v>
      </c>
      <c r="K3667" s="497" t="s">
        <v>9973</v>
      </c>
      <c r="L3667" s="606" t="s">
        <v>7982</v>
      </c>
      <c r="M3667" s="607">
        <v>1066.67</v>
      </c>
      <c r="N3667" s="498" t="s">
        <v>7972</v>
      </c>
      <c r="O3667" s="605" t="s">
        <v>7961</v>
      </c>
      <c r="P3667" s="608">
        <v>23623.620000000003</v>
      </c>
    </row>
    <row r="3668" spans="1:16" ht="33.75" x14ac:dyDescent="0.2">
      <c r="A3668" s="518" t="s">
        <v>7955</v>
      </c>
      <c r="B3668" s="605" t="s">
        <v>7969</v>
      </c>
      <c r="C3668" s="519" t="s">
        <v>111</v>
      </c>
      <c r="D3668" s="494" t="s">
        <v>9974</v>
      </c>
      <c r="E3668" s="495">
        <v>3000</v>
      </c>
      <c r="F3668" s="638" t="s">
        <v>9975</v>
      </c>
      <c r="G3668" s="496" t="s">
        <v>9976</v>
      </c>
      <c r="H3668" s="494" t="s">
        <v>8112</v>
      </c>
      <c r="I3668" s="494" t="s">
        <v>4858</v>
      </c>
      <c r="J3668" s="494" t="s">
        <v>4858</v>
      </c>
      <c r="K3668" s="497" t="s">
        <v>9977</v>
      </c>
      <c r="L3668" s="606" t="s">
        <v>7965</v>
      </c>
      <c r="M3668" s="607">
        <v>5700</v>
      </c>
      <c r="N3668" s="498" t="s">
        <v>7994</v>
      </c>
      <c r="O3668" s="605" t="s">
        <v>7961</v>
      </c>
      <c r="P3668" s="608">
        <v>18000</v>
      </c>
    </row>
    <row r="3669" spans="1:16" ht="22.5" x14ac:dyDescent="0.2">
      <c r="A3669" s="518" t="s">
        <v>7955</v>
      </c>
      <c r="B3669" s="605" t="s">
        <v>7875</v>
      </c>
      <c r="C3669" s="519" t="s">
        <v>111</v>
      </c>
      <c r="D3669" s="494" t="s">
        <v>4071</v>
      </c>
      <c r="E3669" s="495">
        <v>2500</v>
      </c>
      <c r="F3669" s="638" t="s">
        <v>9978</v>
      </c>
      <c r="G3669" s="496" t="s">
        <v>9979</v>
      </c>
      <c r="H3669" s="494" t="s">
        <v>9926</v>
      </c>
      <c r="I3669" s="494" t="s">
        <v>9926</v>
      </c>
      <c r="J3669" s="494" t="s">
        <v>9926</v>
      </c>
      <c r="K3669" s="497">
        <v>11</v>
      </c>
      <c r="L3669" s="606" t="s">
        <v>7959</v>
      </c>
      <c r="M3669" s="607">
        <v>29750.61</v>
      </c>
      <c r="N3669" s="498" t="s">
        <v>8158</v>
      </c>
      <c r="O3669" s="605" t="s">
        <v>7961</v>
      </c>
      <c r="P3669" s="608">
        <v>14981.94</v>
      </c>
    </row>
    <row r="3670" spans="1:16" ht="45" x14ac:dyDescent="0.2">
      <c r="A3670" s="518" t="s">
        <v>7955</v>
      </c>
      <c r="B3670" s="605" t="s">
        <v>7875</v>
      </c>
      <c r="C3670" s="519" t="s">
        <v>111</v>
      </c>
      <c r="D3670" s="494" t="s">
        <v>9874</v>
      </c>
      <c r="E3670" s="495">
        <v>1800</v>
      </c>
      <c r="F3670" s="638" t="s">
        <v>9980</v>
      </c>
      <c r="G3670" s="496" t="s">
        <v>9981</v>
      </c>
      <c r="H3670" s="494" t="s">
        <v>9982</v>
      </c>
      <c r="I3670" s="494" t="s">
        <v>4858</v>
      </c>
      <c r="J3670" s="494" t="s">
        <v>4858</v>
      </c>
      <c r="K3670" s="497">
        <v>14</v>
      </c>
      <c r="L3670" s="606" t="s">
        <v>8142</v>
      </c>
      <c r="M3670" s="607">
        <v>18180</v>
      </c>
      <c r="N3670" s="498" t="s">
        <v>5705</v>
      </c>
      <c r="O3670" s="605"/>
      <c r="P3670" s="608">
        <v>0</v>
      </c>
    </row>
    <row r="3671" spans="1:16" ht="45" x14ac:dyDescent="0.2">
      <c r="A3671" s="518" t="s">
        <v>7955</v>
      </c>
      <c r="B3671" s="605" t="s">
        <v>7969</v>
      </c>
      <c r="C3671" s="519" t="s">
        <v>111</v>
      </c>
      <c r="D3671" s="494" t="s">
        <v>9878</v>
      </c>
      <c r="E3671" s="495">
        <v>3000</v>
      </c>
      <c r="F3671" s="638" t="s">
        <v>9980</v>
      </c>
      <c r="G3671" s="496" t="s">
        <v>9981</v>
      </c>
      <c r="H3671" s="494" t="s">
        <v>9982</v>
      </c>
      <c r="I3671" s="494" t="s">
        <v>4858</v>
      </c>
      <c r="J3671" s="494" t="s">
        <v>4858</v>
      </c>
      <c r="K3671" s="497" t="s">
        <v>9983</v>
      </c>
      <c r="L3671" s="606" t="s">
        <v>7965</v>
      </c>
      <c r="M3671" s="607">
        <v>5631.2000000000007</v>
      </c>
      <c r="N3671" s="498" t="s">
        <v>7994</v>
      </c>
      <c r="O3671" s="605" t="s">
        <v>7961</v>
      </c>
      <c r="P3671" s="608">
        <v>18000</v>
      </c>
    </row>
    <row r="3672" spans="1:16" ht="22.5" x14ac:dyDescent="0.2">
      <c r="A3672" s="518" t="s">
        <v>7955</v>
      </c>
      <c r="B3672" s="605" t="s">
        <v>7875</v>
      </c>
      <c r="C3672" s="519" t="s">
        <v>111</v>
      </c>
      <c r="D3672" s="494" t="s">
        <v>8501</v>
      </c>
      <c r="E3672" s="495">
        <v>2500</v>
      </c>
      <c r="F3672" s="638" t="s">
        <v>9984</v>
      </c>
      <c r="G3672" s="496" t="s">
        <v>9985</v>
      </c>
      <c r="H3672" s="494" t="s">
        <v>726</v>
      </c>
      <c r="I3672" s="494" t="s">
        <v>726</v>
      </c>
      <c r="J3672" s="494" t="s">
        <v>726</v>
      </c>
      <c r="K3672" s="497" t="s">
        <v>9986</v>
      </c>
      <c r="L3672" s="606" t="s">
        <v>7977</v>
      </c>
      <c r="M3672" s="607">
        <v>5250</v>
      </c>
      <c r="N3672" s="498" t="s">
        <v>7994</v>
      </c>
      <c r="O3672" s="605" t="s">
        <v>7961</v>
      </c>
      <c r="P3672" s="608">
        <v>15000</v>
      </c>
    </row>
    <row r="3673" spans="1:16" ht="22.5" x14ac:dyDescent="0.2">
      <c r="A3673" s="518" t="s">
        <v>7955</v>
      </c>
      <c r="B3673" s="605" t="s">
        <v>7875</v>
      </c>
      <c r="C3673" s="519" t="s">
        <v>111</v>
      </c>
      <c r="D3673" s="494" t="s">
        <v>8121</v>
      </c>
      <c r="E3673" s="495">
        <v>2500</v>
      </c>
      <c r="F3673" s="638" t="s">
        <v>9987</v>
      </c>
      <c r="G3673" s="496" t="s">
        <v>9988</v>
      </c>
      <c r="H3673" s="494" t="s">
        <v>6192</v>
      </c>
      <c r="I3673" s="494" t="s">
        <v>3191</v>
      </c>
      <c r="J3673" s="494" t="s">
        <v>3191</v>
      </c>
      <c r="K3673" s="497">
        <v>10</v>
      </c>
      <c r="L3673" s="606" t="s">
        <v>7959</v>
      </c>
      <c r="M3673" s="607">
        <v>29456.260000000002</v>
      </c>
      <c r="N3673" s="498" t="s">
        <v>5705</v>
      </c>
      <c r="O3673" s="605"/>
      <c r="P3673" s="608">
        <v>0</v>
      </c>
    </row>
    <row r="3674" spans="1:16" ht="22.5" x14ac:dyDescent="0.2">
      <c r="A3674" s="518" t="s">
        <v>7955</v>
      </c>
      <c r="B3674" s="605" t="s">
        <v>7875</v>
      </c>
      <c r="C3674" s="519" t="s">
        <v>111</v>
      </c>
      <c r="D3674" s="494" t="s">
        <v>8121</v>
      </c>
      <c r="E3674" s="495">
        <v>3000</v>
      </c>
      <c r="F3674" s="638" t="s">
        <v>9987</v>
      </c>
      <c r="G3674" s="496" t="s">
        <v>9988</v>
      </c>
      <c r="H3674" s="494" t="s">
        <v>6192</v>
      </c>
      <c r="I3674" s="494" t="s">
        <v>3191</v>
      </c>
      <c r="J3674" s="494" t="s">
        <v>3191</v>
      </c>
      <c r="K3674" s="497" t="s">
        <v>9989</v>
      </c>
      <c r="L3674" s="606"/>
      <c r="M3674" s="607">
        <v>0</v>
      </c>
      <c r="N3674" s="498" t="s">
        <v>7972</v>
      </c>
      <c r="O3674" s="605" t="s">
        <v>7961</v>
      </c>
      <c r="P3674" s="608">
        <v>17952.71</v>
      </c>
    </row>
    <row r="3675" spans="1:16" ht="22.5" x14ac:dyDescent="0.2">
      <c r="A3675" s="518" t="s">
        <v>7955</v>
      </c>
      <c r="B3675" s="605" t="s">
        <v>7875</v>
      </c>
      <c r="C3675" s="519" t="s">
        <v>111</v>
      </c>
      <c r="D3675" s="494" t="s">
        <v>9990</v>
      </c>
      <c r="E3675" s="495">
        <v>2500</v>
      </c>
      <c r="F3675" s="638" t="s">
        <v>9991</v>
      </c>
      <c r="G3675" s="496" t="s">
        <v>9992</v>
      </c>
      <c r="H3675" s="494" t="s">
        <v>726</v>
      </c>
      <c r="I3675" s="494" t="s">
        <v>726</v>
      </c>
      <c r="J3675" s="494" t="s">
        <v>726</v>
      </c>
      <c r="K3675" s="497" t="s">
        <v>9993</v>
      </c>
      <c r="L3675" s="606"/>
      <c r="M3675" s="607">
        <v>0</v>
      </c>
      <c r="N3675" s="498" t="s">
        <v>7994</v>
      </c>
      <c r="O3675" s="605" t="s">
        <v>7961</v>
      </c>
      <c r="P3675" s="608">
        <v>15333.33</v>
      </c>
    </row>
    <row r="3676" spans="1:16" ht="33.75" x14ac:dyDescent="0.2">
      <c r="A3676" s="518" t="s">
        <v>7955</v>
      </c>
      <c r="B3676" s="605" t="s">
        <v>7875</v>
      </c>
      <c r="C3676" s="519" t="s">
        <v>111</v>
      </c>
      <c r="D3676" s="494" t="s">
        <v>9874</v>
      </c>
      <c r="E3676" s="495">
        <v>1200</v>
      </c>
      <c r="F3676" s="638" t="s">
        <v>9994</v>
      </c>
      <c r="G3676" s="496" t="s">
        <v>9995</v>
      </c>
      <c r="H3676" s="494" t="s">
        <v>9996</v>
      </c>
      <c r="I3676" s="494" t="s">
        <v>9996</v>
      </c>
      <c r="J3676" s="494" t="s">
        <v>9996</v>
      </c>
      <c r="K3676" s="497">
        <v>25</v>
      </c>
      <c r="L3676" s="606" t="s">
        <v>7959</v>
      </c>
      <c r="M3676" s="607">
        <v>14320</v>
      </c>
      <c r="N3676" s="498" t="s">
        <v>8096</v>
      </c>
      <c r="O3676" s="605" t="s">
        <v>7961</v>
      </c>
      <c r="P3676" s="608">
        <v>7200</v>
      </c>
    </row>
    <row r="3677" spans="1:16" ht="33.75" x14ac:dyDescent="0.2">
      <c r="A3677" s="518" t="s">
        <v>7955</v>
      </c>
      <c r="B3677" s="605" t="s">
        <v>7875</v>
      </c>
      <c r="C3677" s="519" t="s">
        <v>111</v>
      </c>
      <c r="D3677" s="494" t="s">
        <v>8155</v>
      </c>
      <c r="E3677" s="495">
        <v>2500</v>
      </c>
      <c r="F3677" s="638" t="s">
        <v>9997</v>
      </c>
      <c r="G3677" s="496" t="s">
        <v>9998</v>
      </c>
      <c r="H3677" s="494" t="s">
        <v>9999</v>
      </c>
      <c r="I3677" s="494" t="s">
        <v>8631</v>
      </c>
      <c r="J3677" s="494" t="s">
        <v>8631</v>
      </c>
      <c r="K3677" s="497">
        <v>16</v>
      </c>
      <c r="L3677" s="606" t="s">
        <v>7959</v>
      </c>
      <c r="M3677" s="607">
        <v>32278.620000000003</v>
      </c>
      <c r="N3677" s="498" t="s">
        <v>5705</v>
      </c>
      <c r="O3677" s="605"/>
      <c r="P3677" s="608">
        <v>0</v>
      </c>
    </row>
    <row r="3678" spans="1:16" ht="33.75" x14ac:dyDescent="0.2">
      <c r="A3678" s="518" t="s">
        <v>7955</v>
      </c>
      <c r="B3678" s="605" t="s">
        <v>7875</v>
      </c>
      <c r="C3678" s="519" t="s">
        <v>111</v>
      </c>
      <c r="D3678" s="494" t="s">
        <v>10000</v>
      </c>
      <c r="E3678" s="495">
        <v>6500</v>
      </c>
      <c r="F3678" s="638" t="s">
        <v>9997</v>
      </c>
      <c r="G3678" s="496" t="s">
        <v>9998</v>
      </c>
      <c r="H3678" s="494" t="s">
        <v>9999</v>
      </c>
      <c r="I3678" s="494" t="s">
        <v>8631</v>
      </c>
      <c r="J3678" s="494" t="s">
        <v>8631</v>
      </c>
      <c r="K3678" s="497" t="s">
        <v>10001</v>
      </c>
      <c r="L3678" s="606"/>
      <c r="M3678" s="607">
        <v>0</v>
      </c>
      <c r="N3678" s="498" t="s">
        <v>7977</v>
      </c>
      <c r="O3678" s="605" t="s">
        <v>7961</v>
      </c>
      <c r="P3678" s="608">
        <v>38907.46</v>
      </c>
    </row>
    <row r="3679" spans="1:16" ht="45" x14ac:dyDescent="0.2">
      <c r="A3679" s="518" t="s">
        <v>7955</v>
      </c>
      <c r="B3679" s="605" t="s">
        <v>7875</v>
      </c>
      <c r="C3679" s="519" t="s">
        <v>111</v>
      </c>
      <c r="D3679" s="494" t="s">
        <v>8799</v>
      </c>
      <c r="E3679" s="495">
        <v>1044</v>
      </c>
      <c r="F3679" s="638" t="s">
        <v>10002</v>
      </c>
      <c r="G3679" s="496" t="s">
        <v>10003</v>
      </c>
      <c r="H3679" s="494" t="s">
        <v>718</v>
      </c>
      <c r="I3679" s="494" t="s">
        <v>718</v>
      </c>
      <c r="J3679" s="494" t="s">
        <v>718</v>
      </c>
      <c r="K3679" s="497" t="s">
        <v>8245</v>
      </c>
      <c r="L3679" s="606" t="s">
        <v>7959</v>
      </c>
      <c r="M3679" s="607">
        <v>0</v>
      </c>
      <c r="N3679" s="498" t="s">
        <v>8245</v>
      </c>
      <c r="O3679" s="605" t="s">
        <v>7961</v>
      </c>
      <c r="P3679" s="608">
        <v>5220</v>
      </c>
    </row>
    <row r="3680" spans="1:16" ht="33.75" x14ac:dyDescent="0.2">
      <c r="A3680" s="518" t="s">
        <v>7955</v>
      </c>
      <c r="B3680" s="605" t="s">
        <v>7875</v>
      </c>
      <c r="C3680" s="519" t="s">
        <v>111</v>
      </c>
      <c r="D3680" s="494" t="s">
        <v>8048</v>
      </c>
      <c r="E3680" s="495">
        <v>3000</v>
      </c>
      <c r="F3680" s="638" t="s">
        <v>10004</v>
      </c>
      <c r="G3680" s="496" t="s">
        <v>10005</v>
      </c>
      <c r="H3680" s="494" t="s">
        <v>8367</v>
      </c>
      <c r="I3680" s="494" t="s">
        <v>4858</v>
      </c>
      <c r="J3680" s="494" t="s">
        <v>4858</v>
      </c>
      <c r="K3680" s="497" t="s">
        <v>10006</v>
      </c>
      <c r="L3680" s="606" t="s">
        <v>7965</v>
      </c>
      <c r="M3680" s="607">
        <v>4200</v>
      </c>
      <c r="N3680" s="498" t="s">
        <v>7994</v>
      </c>
      <c r="O3680" s="605" t="s">
        <v>7961</v>
      </c>
      <c r="P3680" s="608">
        <v>18000</v>
      </c>
    </row>
    <row r="3681" spans="1:16" ht="22.5" x14ac:dyDescent="0.2">
      <c r="A3681" s="518" t="s">
        <v>7955</v>
      </c>
      <c r="B3681" s="605" t="s">
        <v>7875</v>
      </c>
      <c r="C3681" s="519" t="s">
        <v>111</v>
      </c>
      <c r="D3681" s="494" t="s">
        <v>7990</v>
      </c>
      <c r="E3681" s="495">
        <v>3000</v>
      </c>
      <c r="F3681" s="638" t="s">
        <v>10007</v>
      </c>
      <c r="G3681" s="496" t="s">
        <v>10008</v>
      </c>
      <c r="H3681" s="494" t="s">
        <v>7998</v>
      </c>
      <c r="I3681" s="494" t="s">
        <v>4858</v>
      </c>
      <c r="J3681" s="494" t="s">
        <v>4858</v>
      </c>
      <c r="K3681" s="497" t="s">
        <v>10009</v>
      </c>
      <c r="L3681" s="606"/>
      <c r="M3681" s="607">
        <v>0</v>
      </c>
      <c r="N3681" s="498" t="s">
        <v>7994</v>
      </c>
      <c r="O3681" s="605" t="s">
        <v>7961</v>
      </c>
      <c r="P3681" s="608">
        <v>18400</v>
      </c>
    </row>
    <row r="3682" spans="1:16" ht="22.5" x14ac:dyDescent="0.2">
      <c r="A3682" s="518" t="s">
        <v>7955</v>
      </c>
      <c r="B3682" s="605" t="s">
        <v>7875</v>
      </c>
      <c r="C3682" s="519" t="s">
        <v>111</v>
      </c>
      <c r="D3682" s="494" t="s">
        <v>4071</v>
      </c>
      <c r="E3682" s="495">
        <v>2600</v>
      </c>
      <c r="F3682" s="638" t="s">
        <v>10010</v>
      </c>
      <c r="G3682" s="496" t="s">
        <v>10011</v>
      </c>
      <c r="H3682" s="494" t="s">
        <v>718</v>
      </c>
      <c r="I3682" s="494" t="s">
        <v>718</v>
      </c>
      <c r="J3682" s="494" t="s">
        <v>718</v>
      </c>
      <c r="K3682" s="497">
        <v>13</v>
      </c>
      <c r="L3682" s="606" t="s">
        <v>7959</v>
      </c>
      <c r="M3682" s="607">
        <v>31193.32</v>
      </c>
      <c r="N3682" s="498" t="s">
        <v>8489</v>
      </c>
      <c r="O3682" s="605" t="s">
        <v>7961</v>
      </c>
      <c r="P3682" s="608">
        <v>15550</v>
      </c>
    </row>
    <row r="3683" spans="1:16" ht="45" x14ac:dyDescent="0.2">
      <c r="A3683" s="518" t="s">
        <v>7955</v>
      </c>
      <c r="B3683" s="605" t="s">
        <v>7875</v>
      </c>
      <c r="C3683" s="519" t="s">
        <v>111</v>
      </c>
      <c r="D3683" s="494" t="s">
        <v>10012</v>
      </c>
      <c r="E3683" s="495">
        <v>1900</v>
      </c>
      <c r="F3683" s="638" t="s">
        <v>10013</v>
      </c>
      <c r="G3683" s="496" t="s">
        <v>10014</v>
      </c>
      <c r="H3683" s="494" t="s">
        <v>3976</v>
      </c>
      <c r="I3683" s="494" t="s">
        <v>3976</v>
      </c>
      <c r="J3683" s="494" t="s">
        <v>3976</v>
      </c>
      <c r="K3683" s="497">
        <v>15</v>
      </c>
      <c r="L3683" s="606" t="s">
        <v>7959</v>
      </c>
      <c r="M3683" s="607">
        <v>22800</v>
      </c>
      <c r="N3683" s="498" t="s">
        <v>8165</v>
      </c>
      <c r="O3683" s="605" t="s">
        <v>7961</v>
      </c>
      <c r="P3683" s="608">
        <v>11400</v>
      </c>
    </row>
    <row r="3684" spans="1:16" ht="33.75" x14ac:dyDescent="0.2">
      <c r="A3684" s="518" t="s">
        <v>7955</v>
      </c>
      <c r="B3684" s="605" t="s">
        <v>7875</v>
      </c>
      <c r="C3684" s="519" t="s">
        <v>111</v>
      </c>
      <c r="D3684" s="494" t="s">
        <v>10015</v>
      </c>
      <c r="E3684" s="495">
        <v>1200</v>
      </c>
      <c r="F3684" s="638" t="s">
        <v>10016</v>
      </c>
      <c r="G3684" s="496" t="s">
        <v>10017</v>
      </c>
      <c r="H3684" s="494" t="s">
        <v>3976</v>
      </c>
      <c r="I3684" s="494" t="s">
        <v>3976</v>
      </c>
      <c r="J3684" s="494" t="s">
        <v>3976</v>
      </c>
      <c r="K3684" s="497">
        <v>85</v>
      </c>
      <c r="L3684" s="606" t="s">
        <v>7959</v>
      </c>
      <c r="M3684" s="607">
        <v>14400</v>
      </c>
      <c r="N3684" s="498" t="s">
        <v>7960</v>
      </c>
      <c r="O3684" s="605" t="s">
        <v>7961</v>
      </c>
      <c r="P3684" s="608">
        <v>7200</v>
      </c>
    </row>
    <row r="3685" spans="1:16" ht="33.75" x14ac:dyDescent="0.2">
      <c r="A3685" s="518" t="s">
        <v>7955</v>
      </c>
      <c r="B3685" s="605" t="s">
        <v>7875</v>
      </c>
      <c r="C3685" s="519" t="s">
        <v>111</v>
      </c>
      <c r="D3685" s="494" t="s">
        <v>8048</v>
      </c>
      <c r="E3685" s="495">
        <v>3000</v>
      </c>
      <c r="F3685" s="638" t="s">
        <v>10018</v>
      </c>
      <c r="G3685" s="496" t="s">
        <v>10019</v>
      </c>
      <c r="H3685" s="494" t="s">
        <v>10020</v>
      </c>
      <c r="I3685" s="494" t="s">
        <v>3191</v>
      </c>
      <c r="J3685" s="494" t="s">
        <v>3191</v>
      </c>
      <c r="K3685" s="497" t="s">
        <v>10021</v>
      </c>
      <c r="L3685" s="606" t="s">
        <v>7965</v>
      </c>
      <c r="M3685" s="607">
        <v>4200</v>
      </c>
      <c r="N3685" s="498" t="s">
        <v>7994</v>
      </c>
      <c r="O3685" s="605" t="s">
        <v>7961</v>
      </c>
      <c r="P3685" s="608">
        <v>18000</v>
      </c>
    </row>
    <row r="3686" spans="1:16" ht="33.75" x14ac:dyDescent="0.2">
      <c r="A3686" s="518" t="s">
        <v>7955</v>
      </c>
      <c r="B3686" s="605" t="s">
        <v>7875</v>
      </c>
      <c r="C3686" s="519" t="s">
        <v>111</v>
      </c>
      <c r="D3686" s="494" t="s">
        <v>10022</v>
      </c>
      <c r="E3686" s="495">
        <v>3000</v>
      </c>
      <c r="F3686" s="638" t="s">
        <v>10023</v>
      </c>
      <c r="G3686" s="496" t="s">
        <v>10024</v>
      </c>
      <c r="H3686" s="494" t="s">
        <v>10025</v>
      </c>
      <c r="I3686" s="494" t="s">
        <v>4858</v>
      </c>
      <c r="J3686" s="494" t="s">
        <v>4858</v>
      </c>
      <c r="K3686" s="497">
        <v>3</v>
      </c>
      <c r="L3686" s="606" t="s">
        <v>7961</v>
      </c>
      <c r="M3686" s="607">
        <v>17900</v>
      </c>
      <c r="N3686" s="498" t="s">
        <v>7984</v>
      </c>
      <c r="O3686" s="605" t="s">
        <v>7961</v>
      </c>
      <c r="P3686" s="608">
        <v>18000</v>
      </c>
    </row>
    <row r="3687" spans="1:16" ht="22.5" x14ac:dyDescent="0.2">
      <c r="A3687" s="518" t="s">
        <v>7955</v>
      </c>
      <c r="B3687" s="605" t="s">
        <v>7875</v>
      </c>
      <c r="C3687" s="519" t="s">
        <v>111</v>
      </c>
      <c r="D3687" s="494" t="s">
        <v>8619</v>
      </c>
      <c r="E3687" s="495">
        <v>15500</v>
      </c>
      <c r="F3687" s="638" t="s">
        <v>10026</v>
      </c>
      <c r="G3687" s="496" t="s">
        <v>10027</v>
      </c>
      <c r="H3687" s="494" t="s">
        <v>4858</v>
      </c>
      <c r="I3687" s="494" t="s">
        <v>4858</v>
      </c>
      <c r="J3687" s="494" t="s">
        <v>4858</v>
      </c>
      <c r="K3687" s="497" t="s">
        <v>7981</v>
      </c>
      <c r="L3687" s="606" t="s">
        <v>7982</v>
      </c>
      <c r="M3687" s="607">
        <v>8266.67</v>
      </c>
      <c r="N3687" s="498" t="s">
        <v>5705</v>
      </c>
      <c r="O3687" s="605"/>
      <c r="P3687" s="608">
        <v>0</v>
      </c>
    </row>
    <row r="3688" spans="1:16" ht="33.75" x14ac:dyDescent="0.2">
      <c r="A3688" s="518" t="s">
        <v>7955</v>
      </c>
      <c r="B3688" s="605" t="s">
        <v>7875</v>
      </c>
      <c r="C3688" s="519" t="s">
        <v>111</v>
      </c>
      <c r="D3688" s="494" t="s">
        <v>8166</v>
      </c>
      <c r="E3688" s="495">
        <v>3000</v>
      </c>
      <c r="F3688" s="638" t="s">
        <v>10028</v>
      </c>
      <c r="G3688" s="496" t="s">
        <v>10029</v>
      </c>
      <c r="H3688" s="494" t="s">
        <v>10030</v>
      </c>
      <c r="I3688" s="494" t="s">
        <v>4858</v>
      </c>
      <c r="J3688" s="494" t="s">
        <v>4858</v>
      </c>
      <c r="K3688" s="497">
        <v>2</v>
      </c>
      <c r="L3688" s="606" t="s">
        <v>7972</v>
      </c>
      <c r="M3688" s="607">
        <v>11900</v>
      </c>
      <c r="N3688" s="498" t="s">
        <v>8044</v>
      </c>
      <c r="O3688" s="605" t="s">
        <v>7961</v>
      </c>
      <c r="P3688" s="608">
        <v>18000</v>
      </c>
    </row>
    <row r="3689" spans="1:16" ht="22.5" x14ac:dyDescent="0.2">
      <c r="A3689" s="518" t="s">
        <v>7955</v>
      </c>
      <c r="B3689" s="605" t="s">
        <v>7875</v>
      </c>
      <c r="C3689" s="519" t="s">
        <v>111</v>
      </c>
      <c r="D3689" s="494" t="s">
        <v>8791</v>
      </c>
      <c r="E3689" s="495">
        <v>1500</v>
      </c>
      <c r="F3689" s="638" t="s">
        <v>10031</v>
      </c>
      <c r="G3689" s="496" t="s">
        <v>10032</v>
      </c>
      <c r="H3689" s="494" t="s">
        <v>9862</v>
      </c>
      <c r="I3689" s="494" t="s">
        <v>6431</v>
      </c>
      <c r="J3689" s="494" t="s">
        <v>6431</v>
      </c>
      <c r="K3689" s="497" t="s">
        <v>10033</v>
      </c>
      <c r="L3689" s="606" t="s">
        <v>7982</v>
      </c>
      <c r="M3689" s="607">
        <v>350</v>
      </c>
      <c r="N3689" s="498" t="s">
        <v>5705</v>
      </c>
      <c r="O3689" s="605" t="s">
        <v>7982</v>
      </c>
      <c r="P3689" s="608">
        <v>100</v>
      </c>
    </row>
    <row r="3690" spans="1:16" ht="22.5" x14ac:dyDescent="0.2">
      <c r="A3690" s="518" t="s">
        <v>7955</v>
      </c>
      <c r="B3690" s="605" t="s">
        <v>7875</v>
      </c>
      <c r="C3690" s="519" t="s">
        <v>111</v>
      </c>
      <c r="D3690" s="494" t="s">
        <v>10034</v>
      </c>
      <c r="E3690" s="495">
        <v>6000</v>
      </c>
      <c r="F3690" s="638" t="s">
        <v>10035</v>
      </c>
      <c r="G3690" s="496" t="s">
        <v>10036</v>
      </c>
      <c r="H3690" s="494" t="s">
        <v>7998</v>
      </c>
      <c r="I3690" s="494" t="s">
        <v>4858</v>
      </c>
      <c r="J3690" s="494" t="s">
        <v>4858</v>
      </c>
      <c r="K3690" s="497">
        <v>1</v>
      </c>
      <c r="L3690" s="606" t="s">
        <v>7972</v>
      </c>
      <c r="M3690" s="607">
        <v>23200</v>
      </c>
      <c r="N3690" s="498" t="s">
        <v>7961</v>
      </c>
      <c r="O3690" s="605" t="s">
        <v>7961</v>
      </c>
      <c r="P3690" s="608">
        <v>35754.58</v>
      </c>
    </row>
    <row r="3691" spans="1:16" ht="22.5" x14ac:dyDescent="0.2">
      <c r="A3691" s="518" t="s">
        <v>7955</v>
      </c>
      <c r="B3691" s="605" t="s">
        <v>7875</v>
      </c>
      <c r="C3691" s="519" t="s">
        <v>111</v>
      </c>
      <c r="D3691" s="494" t="s">
        <v>10037</v>
      </c>
      <c r="E3691" s="495">
        <v>6000</v>
      </c>
      <c r="F3691" s="638" t="s">
        <v>10038</v>
      </c>
      <c r="G3691" s="496" t="s">
        <v>10039</v>
      </c>
      <c r="H3691" s="494" t="s">
        <v>10040</v>
      </c>
      <c r="I3691" s="494" t="s">
        <v>4858</v>
      </c>
      <c r="J3691" s="494" t="s">
        <v>4858</v>
      </c>
      <c r="K3691" s="497" t="s">
        <v>10041</v>
      </c>
      <c r="L3691" s="606"/>
      <c r="M3691" s="607">
        <v>0</v>
      </c>
      <c r="N3691" s="498" t="s">
        <v>7994</v>
      </c>
      <c r="O3691" s="605" t="s">
        <v>7961</v>
      </c>
      <c r="P3691" s="608">
        <v>38300</v>
      </c>
    </row>
    <row r="3692" spans="1:16" ht="45" x14ac:dyDescent="0.2">
      <c r="A3692" s="518" t="s">
        <v>7955</v>
      </c>
      <c r="B3692" s="605" t="s">
        <v>7875</v>
      </c>
      <c r="C3692" s="519" t="s">
        <v>111</v>
      </c>
      <c r="D3692" s="494" t="s">
        <v>9764</v>
      </c>
      <c r="E3692" s="495">
        <v>3000</v>
      </c>
      <c r="F3692" s="638" t="s">
        <v>10042</v>
      </c>
      <c r="G3692" s="496" t="s">
        <v>10043</v>
      </c>
      <c r="H3692" s="494" t="s">
        <v>8191</v>
      </c>
      <c r="I3692" s="494" t="s">
        <v>3191</v>
      </c>
      <c r="J3692" s="494" t="s">
        <v>3191</v>
      </c>
      <c r="K3692" s="497" t="s">
        <v>10044</v>
      </c>
      <c r="L3692" s="606"/>
      <c r="M3692" s="607">
        <v>0</v>
      </c>
      <c r="N3692" s="498" t="s">
        <v>7994</v>
      </c>
      <c r="O3692" s="605" t="s">
        <v>7961</v>
      </c>
      <c r="P3692" s="608">
        <v>19400</v>
      </c>
    </row>
    <row r="3693" spans="1:16" ht="45" x14ac:dyDescent="0.2">
      <c r="A3693" s="518" t="s">
        <v>7955</v>
      </c>
      <c r="B3693" s="605" t="s">
        <v>7875</v>
      </c>
      <c r="C3693" s="519" t="s">
        <v>111</v>
      </c>
      <c r="D3693" s="494" t="s">
        <v>8229</v>
      </c>
      <c r="E3693" s="495">
        <v>5000</v>
      </c>
      <c r="F3693" s="638" t="s">
        <v>10045</v>
      </c>
      <c r="G3693" s="496" t="s">
        <v>10046</v>
      </c>
      <c r="H3693" s="494" t="s">
        <v>10047</v>
      </c>
      <c r="I3693" s="494" t="s">
        <v>10047</v>
      </c>
      <c r="J3693" s="494" t="s">
        <v>10047</v>
      </c>
      <c r="K3693" s="497">
        <v>2</v>
      </c>
      <c r="L3693" s="606" t="s">
        <v>7959</v>
      </c>
      <c r="M3693" s="607">
        <v>60000</v>
      </c>
      <c r="N3693" s="498" t="s">
        <v>8245</v>
      </c>
      <c r="O3693" s="605" t="s">
        <v>7961</v>
      </c>
      <c r="P3693" s="608">
        <v>29833.33</v>
      </c>
    </row>
    <row r="3694" spans="1:16" ht="22.5" x14ac:dyDescent="0.2">
      <c r="A3694" s="518" t="s">
        <v>7955</v>
      </c>
      <c r="B3694" s="605" t="s">
        <v>7875</v>
      </c>
      <c r="C3694" s="519" t="s">
        <v>111</v>
      </c>
      <c r="D3694" s="494" t="s">
        <v>9591</v>
      </c>
      <c r="E3694" s="495">
        <v>5000</v>
      </c>
      <c r="F3694" s="638" t="s">
        <v>10048</v>
      </c>
      <c r="G3694" s="496" t="s">
        <v>10049</v>
      </c>
      <c r="H3694" s="494" t="s">
        <v>4858</v>
      </c>
      <c r="I3694" s="494" t="s">
        <v>4858</v>
      </c>
      <c r="J3694" s="494" t="s">
        <v>4858</v>
      </c>
      <c r="K3694" s="497">
        <v>8</v>
      </c>
      <c r="L3694" s="606" t="s">
        <v>7959</v>
      </c>
      <c r="M3694" s="607">
        <v>59747.22</v>
      </c>
      <c r="N3694" s="498">
        <v>9</v>
      </c>
      <c r="O3694" s="605" t="s">
        <v>7982</v>
      </c>
      <c r="P3694" s="608">
        <v>5000</v>
      </c>
    </row>
    <row r="3695" spans="1:16" ht="22.5" x14ac:dyDescent="0.2">
      <c r="A3695" s="518" t="s">
        <v>7955</v>
      </c>
      <c r="B3695" s="605" t="s">
        <v>7875</v>
      </c>
      <c r="C3695" s="519" t="s">
        <v>111</v>
      </c>
      <c r="D3695" s="494" t="s">
        <v>8665</v>
      </c>
      <c r="E3695" s="495">
        <v>12000</v>
      </c>
      <c r="F3695" s="638" t="s">
        <v>10050</v>
      </c>
      <c r="G3695" s="496" t="s">
        <v>10051</v>
      </c>
      <c r="H3695" s="494" t="s">
        <v>4858</v>
      </c>
      <c r="I3695" s="494" t="s">
        <v>4858</v>
      </c>
      <c r="J3695" s="494" t="s">
        <v>4858</v>
      </c>
      <c r="K3695" s="497" t="s">
        <v>7981</v>
      </c>
      <c r="L3695" s="606" t="s">
        <v>8142</v>
      </c>
      <c r="M3695" s="607">
        <v>130000</v>
      </c>
      <c r="N3695" s="498" t="s">
        <v>7981</v>
      </c>
      <c r="O3695" s="605" t="s">
        <v>7961</v>
      </c>
      <c r="P3695" s="608">
        <v>71850</v>
      </c>
    </row>
    <row r="3696" spans="1:16" ht="33.75" x14ac:dyDescent="0.2">
      <c r="A3696" s="518" t="s">
        <v>7955</v>
      </c>
      <c r="B3696" s="605" t="s">
        <v>7875</v>
      </c>
      <c r="C3696" s="519" t="s">
        <v>111</v>
      </c>
      <c r="D3696" s="494" t="s">
        <v>10052</v>
      </c>
      <c r="E3696" s="495">
        <v>1200</v>
      </c>
      <c r="F3696" s="638" t="s">
        <v>10053</v>
      </c>
      <c r="G3696" s="496" t="s">
        <v>10054</v>
      </c>
      <c r="H3696" s="494" t="s">
        <v>871</v>
      </c>
      <c r="I3696" s="494" t="s">
        <v>871</v>
      </c>
      <c r="J3696" s="494" t="s">
        <v>871</v>
      </c>
      <c r="K3696" s="497">
        <v>85</v>
      </c>
      <c r="L3696" s="606" t="s">
        <v>7959</v>
      </c>
      <c r="M3696" s="607">
        <v>14320</v>
      </c>
      <c r="N3696" s="498" t="s">
        <v>7960</v>
      </c>
      <c r="O3696" s="605" t="s">
        <v>7961</v>
      </c>
      <c r="P3696" s="608">
        <v>7200</v>
      </c>
    </row>
    <row r="3697" spans="1:16" ht="22.5" x14ac:dyDescent="0.2">
      <c r="A3697" s="518" t="s">
        <v>7955</v>
      </c>
      <c r="B3697" s="605" t="s">
        <v>7875</v>
      </c>
      <c r="C3697" s="519" t="s">
        <v>111</v>
      </c>
      <c r="D3697" s="494" t="s">
        <v>8736</v>
      </c>
      <c r="E3697" s="495">
        <v>1800</v>
      </c>
      <c r="F3697" s="638" t="s">
        <v>10055</v>
      </c>
      <c r="G3697" s="496" t="s">
        <v>10056</v>
      </c>
      <c r="H3697" s="494" t="s">
        <v>9926</v>
      </c>
      <c r="I3697" s="494" t="s">
        <v>9926</v>
      </c>
      <c r="J3697" s="494" t="s">
        <v>9926</v>
      </c>
      <c r="K3697" s="497">
        <v>19</v>
      </c>
      <c r="L3697" s="606" t="s">
        <v>7959</v>
      </c>
      <c r="M3697" s="607">
        <v>21234.239999999998</v>
      </c>
      <c r="N3697" s="498" t="s">
        <v>8739</v>
      </c>
      <c r="O3697" s="605" t="s">
        <v>7961</v>
      </c>
      <c r="P3697" s="608">
        <v>10620</v>
      </c>
    </row>
    <row r="3698" spans="1:16" ht="22.5" x14ac:dyDescent="0.2">
      <c r="A3698" s="518" t="s">
        <v>7955</v>
      </c>
      <c r="B3698" s="605" t="s">
        <v>7875</v>
      </c>
      <c r="C3698" s="519" t="s">
        <v>111</v>
      </c>
      <c r="D3698" s="494" t="s">
        <v>8250</v>
      </c>
      <c r="E3698" s="495">
        <v>3000</v>
      </c>
      <c r="F3698" s="638" t="s">
        <v>10057</v>
      </c>
      <c r="G3698" s="496" t="s">
        <v>10058</v>
      </c>
      <c r="H3698" s="494" t="s">
        <v>8026</v>
      </c>
      <c r="I3698" s="494" t="s">
        <v>4858</v>
      </c>
      <c r="J3698" s="494" t="s">
        <v>4858</v>
      </c>
      <c r="K3698" s="497">
        <v>2</v>
      </c>
      <c r="L3698" s="606" t="s">
        <v>7972</v>
      </c>
      <c r="M3698" s="607">
        <v>11900</v>
      </c>
      <c r="N3698" s="498" t="s">
        <v>8044</v>
      </c>
      <c r="O3698" s="605" t="s">
        <v>7961</v>
      </c>
      <c r="P3698" s="608">
        <v>17900</v>
      </c>
    </row>
    <row r="3699" spans="1:16" ht="22.5" x14ac:dyDescent="0.2">
      <c r="A3699" s="518" t="s">
        <v>7955</v>
      </c>
      <c r="B3699" s="605" t="s">
        <v>7875</v>
      </c>
      <c r="C3699" s="519" t="s">
        <v>111</v>
      </c>
      <c r="D3699" s="494" t="s">
        <v>4038</v>
      </c>
      <c r="E3699" s="495">
        <v>8000</v>
      </c>
      <c r="F3699" s="638" t="s">
        <v>10059</v>
      </c>
      <c r="G3699" s="496" t="s">
        <v>10060</v>
      </c>
      <c r="H3699" s="494" t="s">
        <v>7998</v>
      </c>
      <c r="I3699" s="494" t="s">
        <v>4858</v>
      </c>
      <c r="J3699" s="494" t="s">
        <v>4858</v>
      </c>
      <c r="K3699" s="497" t="s">
        <v>10061</v>
      </c>
      <c r="L3699" s="606" t="s">
        <v>7965</v>
      </c>
      <c r="M3699" s="607">
        <v>13333.33</v>
      </c>
      <c r="N3699" s="498" t="s">
        <v>7972</v>
      </c>
      <c r="O3699" s="605" t="s">
        <v>7961</v>
      </c>
      <c r="P3699" s="608">
        <v>47717.229999999996</v>
      </c>
    </row>
    <row r="3700" spans="1:16" ht="22.5" x14ac:dyDescent="0.2">
      <c r="A3700" s="518" t="s">
        <v>7955</v>
      </c>
      <c r="B3700" s="605" t="s">
        <v>7875</v>
      </c>
      <c r="C3700" s="519" t="s">
        <v>111</v>
      </c>
      <c r="D3700" s="494" t="s">
        <v>10062</v>
      </c>
      <c r="E3700" s="495">
        <v>7000</v>
      </c>
      <c r="F3700" s="638" t="s">
        <v>10063</v>
      </c>
      <c r="G3700" s="496" t="s">
        <v>10064</v>
      </c>
      <c r="H3700" s="494" t="s">
        <v>8079</v>
      </c>
      <c r="I3700" s="494" t="s">
        <v>4858</v>
      </c>
      <c r="J3700" s="494" t="s">
        <v>4858</v>
      </c>
      <c r="K3700" s="497" t="s">
        <v>10065</v>
      </c>
      <c r="L3700" s="606" t="s">
        <v>7965</v>
      </c>
      <c r="M3700" s="607">
        <v>9800</v>
      </c>
      <c r="N3700" s="498" t="s">
        <v>7982</v>
      </c>
      <c r="O3700" s="605" t="s">
        <v>7961</v>
      </c>
      <c r="P3700" s="608">
        <v>41899.370000000003</v>
      </c>
    </row>
    <row r="3701" spans="1:16" ht="33.75" x14ac:dyDescent="0.2">
      <c r="A3701" s="518" t="s">
        <v>7955</v>
      </c>
      <c r="B3701" s="605" t="s">
        <v>7875</v>
      </c>
      <c r="C3701" s="519" t="s">
        <v>111</v>
      </c>
      <c r="D3701" s="494" t="s">
        <v>8048</v>
      </c>
      <c r="E3701" s="495">
        <v>3000</v>
      </c>
      <c r="F3701" s="638" t="s">
        <v>10066</v>
      </c>
      <c r="G3701" s="496" t="s">
        <v>10067</v>
      </c>
      <c r="H3701" s="494" t="s">
        <v>10068</v>
      </c>
      <c r="I3701" s="494" t="s">
        <v>3191</v>
      </c>
      <c r="J3701" s="494" t="s">
        <v>3191</v>
      </c>
      <c r="K3701" s="497" t="s">
        <v>10069</v>
      </c>
      <c r="L3701" s="606" t="s">
        <v>7965</v>
      </c>
      <c r="M3701" s="607">
        <v>4100</v>
      </c>
      <c r="N3701" s="498" t="s">
        <v>7994</v>
      </c>
      <c r="O3701" s="605" t="s">
        <v>7961</v>
      </c>
      <c r="P3701" s="608">
        <v>18000</v>
      </c>
    </row>
    <row r="3702" spans="1:16" ht="22.5" x14ac:dyDescent="0.2">
      <c r="A3702" s="518" t="s">
        <v>7955</v>
      </c>
      <c r="B3702" s="605" t="s">
        <v>7875</v>
      </c>
      <c r="C3702" s="519" t="s">
        <v>111</v>
      </c>
      <c r="D3702" s="494" t="s">
        <v>8987</v>
      </c>
      <c r="E3702" s="495">
        <v>3000</v>
      </c>
      <c r="F3702" s="638" t="s">
        <v>10070</v>
      </c>
      <c r="G3702" s="496" t="s">
        <v>10071</v>
      </c>
      <c r="H3702" s="494" t="s">
        <v>9739</v>
      </c>
      <c r="I3702" s="494" t="s">
        <v>3191</v>
      </c>
      <c r="J3702" s="494" t="s">
        <v>3191</v>
      </c>
      <c r="K3702" s="497">
        <v>2</v>
      </c>
      <c r="L3702" s="606" t="s">
        <v>7972</v>
      </c>
      <c r="M3702" s="607">
        <v>11900</v>
      </c>
      <c r="N3702" s="498" t="s">
        <v>8044</v>
      </c>
      <c r="O3702" s="605" t="s">
        <v>7961</v>
      </c>
      <c r="P3702" s="608">
        <v>18000</v>
      </c>
    </row>
    <row r="3703" spans="1:16" ht="33.75" x14ac:dyDescent="0.2">
      <c r="A3703" s="518" t="s">
        <v>7955</v>
      </c>
      <c r="B3703" s="605" t="s">
        <v>7875</v>
      </c>
      <c r="C3703" s="519" t="s">
        <v>111</v>
      </c>
      <c r="D3703" s="494" t="s">
        <v>10072</v>
      </c>
      <c r="E3703" s="495">
        <v>1800</v>
      </c>
      <c r="F3703" s="638" t="s">
        <v>10073</v>
      </c>
      <c r="G3703" s="496" t="s">
        <v>10074</v>
      </c>
      <c r="H3703" s="494" t="s">
        <v>3191</v>
      </c>
      <c r="I3703" s="494" t="s">
        <v>3191</v>
      </c>
      <c r="J3703" s="494" t="s">
        <v>3191</v>
      </c>
      <c r="K3703" s="497">
        <v>39</v>
      </c>
      <c r="L3703" s="606" t="s">
        <v>7959</v>
      </c>
      <c r="M3703" s="607">
        <v>21530</v>
      </c>
      <c r="N3703" s="498" t="s">
        <v>9076</v>
      </c>
      <c r="O3703" s="605" t="s">
        <v>7961</v>
      </c>
      <c r="P3703" s="608">
        <v>10800</v>
      </c>
    </row>
    <row r="3704" spans="1:16" ht="22.5" x14ac:dyDescent="0.2">
      <c r="A3704" s="518" t="s">
        <v>7955</v>
      </c>
      <c r="B3704" s="605" t="s">
        <v>7875</v>
      </c>
      <c r="C3704" s="519" t="s">
        <v>111</v>
      </c>
      <c r="D3704" s="494" t="s">
        <v>7985</v>
      </c>
      <c r="E3704" s="495">
        <v>4000</v>
      </c>
      <c r="F3704" s="638" t="s">
        <v>10075</v>
      </c>
      <c r="G3704" s="496" t="s">
        <v>10076</v>
      </c>
      <c r="H3704" s="494" t="s">
        <v>8216</v>
      </c>
      <c r="I3704" s="494" t="s">
        <v>4858</v>
      </c>
      <c r="J3704" s="494" t="s">
        <v>4858</v>
      </c>
      <c r="K3704" s="497">
        <v>3</v>
      </c>
      <c r="L3704" s="606" t="s">
        <v>7961</v>
      </c>
      <c r="M3704" s="607">
        <v>23848.05</v>
      </c>
      <c r="N3704" s="498" t="s">
        <v>8044</v>
      </c>
      <c r="O3704" s="605" t="s">
        <v>7961</v>
      </c>
      <c r="P3704" s="608">
        <v>23996.39</v>
      </c>
    </row>
    <row r="3705" spans="1:16" ht="45" x14ac:dyDescent="0.2">
      <c r="A3705" s="518" t="s">
        <v>7955</v>
      </c>
      <c r="B3705" s="605" t="s">
        <v>7875</v>
      </c>
      <c r="C3705" s="519" t="s">
        <v>111</v>
      </c>
      <c r="D3705" s="494" t="s">
        <v>8705</v>
      </c>
      <c r="E3705" s="495">
        <v>3000</v>
      </c>
      <c r="F3705" s="638" t="s">
        <v>10077</v>
      </c>
      <c r="G3705" s="496" t="s">
        <v>10078</v>
      </c>
      <c r="H3705" s="494" t="s">
        <v>10079</v>
      </c>
      <c r="I3705" s="494" t="s">
        <v>4858</v>
      </c>
      <c r="J3705" s="494" t="s">
        <v>4858</v>
      </c>
      <c r="K3705" s="497" t="s">
        <v>10080</v>
      </c>
      <c r="L3705" s="606" t="s">
        <v>7965</v>
      </c>
      <c r="M3705" s="607">
        <v>4300</v>
      </c>
      <c r="N3705" s="498" t="s">
        <v>7994</v>
      </c>
      <c r="O3705" s="605" t="s">
        <v>7961</v>
      </c>
      <c r="P3705" s="608">
        <v>18000</v>
      </c>
    </row>
    <row r="3706" spans="1:16" ht="33.75" x14ac:dyDescent="0.2">
      <c r="A3706" s="518" t="s">
        <v>7955</v>
      </c>
      <c r="B3706" s="605" t="s">
        <v>7875</v>
      </c>
      <c r="C3706" s="519" t="s">
        <v>111</v>
      </c>
      <c r="D3706" s="494" t="s">
        <v>8448</v>
      </c>
      <c r="E3706" s="495">
        <v>2000</v>
      </c>
      <c r="F3706" s="638" t="s">
        <v>10081</v>
      </c>
      <c r="G3706" s="496" t="s">
        <v>10082</v>
      </c>
      <c r="H3706" s="494" t="s">
        <v>871</v>
      </c>
      <c r="I3706" s="494" t="s">
        <v>871</v>
      </c>
      <c r="J3706" s="494" t="s">
        <v>871</v>
      </c>
      <c r="K3706" s="497">
        <v>74</v>
      </c>
      <c r="L3706" s="606" t="s">
        <v>7959</v>
      </c>
      <c r="M3706" s="607">
        <v>24000</v>
      </c>
      <c r="N3706" s="498" t="s">
        <v>5705</v>
      </c>
      <c r="O3706" s="605">
        <v>0</v>
      </c>
      <c r="P3706" s="608">
        <v>0</v>
      </c>
    </row>
    <row r="3707" spans="1:16" ht="22.5" x14ac:dyDescent="0.2">
      <c r="A3707" s="518" t="s">
        <v>7955</v>
      </c>
      <c r="B3707" s="605" t="s">
        <v>7875</v>
      </c>
      <c r="C3707" s="519" t="s">
        <v>111</v>
      </c>
      <c r="D3707" s="494" t="s">
        <v>8048</v>
      </c>
      <c r="E3707" s="495">
        <v>3000</v>
      </c>
      <c r="F3707" s="638" t="s">
        <v>10083</v>
      </c>
      <c r="G3707" s="496" t="s">
        <v>10084</v>
      </c>
      <c r="H3707" s="494" t="s">
        <v>8003</v>
      </c>
      <c r="I3707" s="494" t="s">
        <v>4858</v>
      </c>
      <c r="J3707" s="494" t="s">
        <v>4858</v>
      </c>
      <c r="K3707" s="497" t="s">
        <v>10085</v>
      </c>
      <c r="L3707" s="606" t="s">
        <v>7965</v>
      </c>
      <c r="M3707" s="607">
        <v>3900</v>
      </c>
      <c r="N3707" s="498" t="s">
        <v>7994</v>
      </c>
      <c r="O3707" s="605" t="s">
        <v>7961</v>
      </c>
      <c r="P3707" s="608">
        <v>18000</v>
      </c>
    </row>
    <row r="3708" spans="1:16" ht="22.5" x14ac:dyDescent="0.2">
      <c r="A3708" s="518" t="s">
        <v>7955</v>
      </c>
      <c r="B3708" s="605" t="s">
        <v>7875</v>
      </c>
      <c r="C3708" s="519" t="s">
        <v>111</v>
      </c>
      <c r="D3708" s="494" t="s">
        <v>7985</v>
      </c>
      <c r="E3708" s="495">
        <v>4000</v>
      </c>
      <c r="F3708" s="638" t="s">
        <v>10086</v>
      </c>
      <c r="G3708" s="496" t="s">
        <v>10087</v>
      </c>
      <c r="H3708" s="494" t="s">
        <v>7998</v>
      </c>
      <c r="I3708" s="494" t="s">
        <v>4858</v>
      </c>
      <c r="J3708" s="494" t="s">
        <v>4858</v>
      </c>
      <c r="K3708" s="497" t="s">
        <v>10088</v>
      </c>
      <c r="L3708" s="606" t="s">
        <v>7965</v>
      </c>
      <c r="M3708" s="607">
        <v>4533.33</v>
      </c>
      <c r="N3708" s="498" t="s">
        <v>7972</v>
      </c>
      <c r="O3708" s="605" t="s">
        <v>7961</v>
      </c>
      <c r="P3708" s="608">
        <v>23846.67</v>
      </c>
    </row>
    <row r="3709" spans="1:16" x14ac:dyDescent="0.2">
      <c r="A3709" s="518" t="s">
        <v>7955</v>
      </c>
      <c r="B3709" s="605" t="s">
        <v>7875</v>
      </c>
      <c r="C3709" s="519" t="s">
        <v>111</v>
      </c>
      <c r="D3709" s="494" t="s">
        <v>10089</v>
      </c>
      <c r="E3709" s="495">
        <v>3000</v>
      </c>
      <c r="F3709" s="638" t="s">
        <v>10090</v>
      </c>
      <c r="G3709" s="496" t="s">
        <v>10091</v>
      </c>
      <c r="H3709" s="494" t="s">
        <v>4858</v>
      </c>
      <c r="I3709" s="494" t="s">
        <v>4858</v>
      </c>
      <c r="J3709" s="494" t="s">
        <v>4858</v>
      </c>
      <c r="K3709" s="497">
        <v>4</v>
      </c>
      <c r="L3709" s="606" t="s">
        <v>7994</v>
      </c>
      <c r="M3709" s="607">
        <v>14497.080000000002</v>
      </c>
      <c r="N3709" s="498" t="s">
        <v>5705</v>
      </c>
      <c r="O3709" s="605"/>
      <c r="P3709" s="608">
        <v>0</v>
      </c>
    </row>
    <row r="3710" spans="1:16" ht="45" x14ac:dyDescent="0.2">
      <c r="A3710" s="518" t="s">
        <v>7955</v>
      </c>
      <c r="B3710" s="605" t="s">
        <v>7875</v>
      </c>
      <c r="C3710" s="519" t="s">
        <v>111</v>
      </c>
      <c r="D3710" s="494" t="s">
        <v>8090</v>
      </c>
      <c r="E3710" s="495">
        <v>2000</v>
      </c>
      <c r="F3710" s="638" t="s">
        <v>10092</v>
      </c>
      <c r="G3710" s="496" t="s">
        <v>10093</v>
      </c>
      <c r="H3710" s="494" t="s">
        <v>10094</v>
      </c>
      <c r="I3710" s="494" t="s">
        <v>10094</v>
      </c>
      <c r="J3710" s="494" t="s">
        <v>10094</v>
      </c>
      <c r="K3710" s="497">
        <v>17</v>
      </c>
      <c r="L3710" s="606" t="s">
        <v>7959</v>
      </c>
      <c r="M3710" s="607">
        <v>23767.909999999996</v>
      </c>
      <c r="N3710" s="498" t="s">
        <v>8205</v>
      </c>
      <c r="O3710" s="605" t="s">
        <v>7961</v>
      </c>
      <c r="P3710" s="608">
        <v>11930.42</v>
      </c>
    </row>
    <row r="3711" spans="1:16" ht="33.75" x14ac:dyDescent="0.2">
      <c r="A3711" s="518" t="s">
        <v>7955</v>
      </c>
      <c r="B3711" s="605" t="s">
        <v>7875</v>
      </c>
      <c r="C3711" s="519" t="s">
        <v>111</v>
      </c>
      <c r="D3711" s="494" t="s">
        <v>10095</v>
      </c>
      <c r="E3711" s="495">
        <v>5000</v>
      </c>
      <c r="F3711" s="638" t="s">
        <v>10096</v>
      </c>
      <c r="G3711" s="496" t="s">
        <v>10097</v>
      </c>
      <c r="H3711" s="494" t="s">
        <v>10098</v>
      </c>
      <c r="I3711" s="494" t="s">
        <v>4858</v>
      </c>
      <c r="J3711" s="494" t="s">
        <v>4858</v>
      </c>
      <c r="K3711" s="497">
        <v>1</v>
      </c>
      <c r="L3711" s="606" t="s">
        <v>7972</v>
      </c>
      <c r="M3711" s="607">
        <v>19166.669999999998</v>
      </c>
      <c r="N3711" s="498" t="s">
        <v>7994</v>
      </c>
      <c r="O3711" s="605" t="s">
        <v>7961</v>
      </c>
      <c r="P3711" s="608">
        <v>30000</v>
      </c>
    </row>
    <row r="3712" spans="1:16" ht="22.5" x14ac:dyDescent="0.2">
      <c r="A3712" s="518" t="s">
        <v>7955</v>
      </c>
      <c r="B3712" s="605" t="s">
        <v>7875</v>
      </c>
      <c r="C3712" s="519" t="s">
        <v>111</v>
      </c>
      <c r="D3712" s="494" t="s">
        <v>8824</v>
      </c>
      <c r="E3712" s="495">
        <v>3000</v>
      </c>
      <c r="F3712" s="638" t="s">
        <v>10099</v>
      </c>
      <c r="G3712" s="496" t="s">
        <v>10100</v>
      </c>
      <c r="H3712" s="494" t="s">
        <v>8026</v>
      </c>
      <c r="I3712" s="494" t="s">
        <v>4858</v>
      </c>
      <c r="J3712" s="494" t="s">
        <v>4858</v>
      </c>
      <c r="K3712" s="497" t="s">
        <v>10101</v>
      </c>
      <c r="L3712" s="606"/>
      <c r="M3712" s="607">
        <v>0</v>
      </c>
      <c r="N3712" s="498" t="s">
        <v>7994</v>
      </c>
      <c r="O3712" s="605" t="s">
        <v>7961</v>
      </c>
      <c r="P3712" s="608">
        <v>18100</v>
      </c>
    </row>
    <row r="3713" spans="1:16" ht="22.5" x14ac:dyDescent="0.2">
      <c r="A3713" s="518" t="s">
        <v>7955</v>
      </c>
      <c r="B3713" s="605" t="s">
        <v>7969</v>
      </c>
      <c r="C3713" s="519" t="s">
        <v>111</v>
      </c>
      <c r="D3713" s="494" t="s">
        <v>8019</v>
      </c>
      <c r="E3713" s="495">
        <v>3000</v>
      </c>
      <c r="F3713" s="638" t="s">
        <v>10102</v>
      </c>
      <c r="G3713" s="496" t="s">
        <v>10103</v>
      </c>
      <c r="H3713" s="494" t="s">
        <v>10104</v>
      </c>
      <c r="I3713" s="494" t="s">
        <v>4858</v>
      </c>
      <c r="J3713" s="494" t="s">
        <v>4858</v>
      </c>
      <c r="K3713" s="497" t="s">
        <v>10105</v>
      </c>
      <c r="L3713" s="606" t="s">
        <v>7965</v>
      </c>
      <c r="M3713" s="607">
        <v>5600</v>
      </c>
      <c r="N3713" s="498" t="s">
        <v>7994</v>
      </c>
      <c r="O3713" s="605" t="s">
        <v>7961</v>
      </c>
      <c r="P3713" s="608">
        <v>18000</v>
      </c>
    </row>
    <row r="3714" spans="1:16" ht="22.5" x14ac:dyDescent="0.2">
      <c r="A3714" s="518" t="s">
        <v>7955</v>
      </c>
      <c r="B3714" s="605" t="s">
        <v>7875</v>
      </c>
      <c r="C3714" s="519" t="s">
        <v>111</v>
      </c>
      <c r="D3714" s="494" t="s">
        <v>712</v>
      </c>
      <c r="E3714" s="495">
        <v>4000</v>
      </c>
      <c r="F3714" s="638" t="s">
        <v>10106</v>
      </c>
      <c r="G3714" s="496" t="s">
        <v>10107</v>
      </c>
      <c r="H3714" s="494" t="s">
        <v>7998</v>
      </c>
      <c r="I3714" s="494" t="s">
        <v>7998</v>
      </c>
      <c r="J3714" s="494" t="s">
        <v>7998</v>
      </c>
      <c r="K3714" s="497">
        <v>2</v>
      </c>
      <c r="L3714" s="606" t="s">
        <v>7965</v>
      </c>
      <c r="M3714" s="607">
        <v>7996.38</v>
      </c>
      <c r="N3714" s="498" t="s">
        <v>5705</v>
      </c>
      <c r="O3714" s="605"/>
      <c r="P3714" s="608">
        <v>0</v>
      </c>
    </row>
    <row r="3715" spans="1:16" ht="22.5" x14ac:dyDescent="0.2">
      <c r="A3715" s="518" t="s">
        <v>7955</v>
      </c>
      <c r="B3715" s="605" t="s">
        <v>7875</v>
      </c>
      <c r="C3715" s="519" t="s">
        <v>111</v>
      </c>
      <c r="D3715" s="494" t="s">
        <v>10108</v>
      </c>
      <c r="E3715" s="495">
        <v>5000</v>
      </c>
      <c r="F3715" s="638" t="s">
        <v>10106</v>
      </c>
      <c r="G3715" s="496" t="s">
        <v>10107</v>
      </c>
      <c r="H3715" s="494" t="s">
        <v>7998</v>
      </c>
      <c r="I3715" s="494" t="s">
        <v>7998</v>
      </c>
      <c r="J3715" s="494" t="s">
        <v>7998</v>
      </c>
      <c r="K3715" s="497">
        <v>5</v>
      </c>
      <c r="L3715" s="606" t="s">
        <v>7968</v>
      </c>
      <c r="M3715" s="607">
        <v>45446.89</v>
      </c>
      <c r="N3715" s="498" t="s">
        <v>5705</v>
      </c>
      <c r="O3715" s="605"/>
      <c r="P3715" s="608">
        <v>0</v>
      </c>
    </row>
    <row r="3716" spans="1:16" ht="33.75" x14ac:dyDescent="0.2">
      <c r="A3716" s="518" t="s">
        <v>7955</v>
      </c>
      <c r="B3716" s="605" t="s">
        <v>7875</v>
      </c>
      <c r="C3716" s="519" t="s">
        <v>111</v>
      </c>
      <c r="D3716" s="494" t="s">
        <v>8824</v>
      </c>
      <c r="E3716" s="495">
        <v>3000</v>
      </c>
      <c r="F3716" s="638" t="s">
        <v>10109</v>
      </c>
      <c r="G3716" s="496" t="s">
        <v>10110</v>
      </c>
      <c r="H3716" s="494" t="s">
        <v>10111</v>
      </c>
      <c r="I3716" s="494" t="s">
        <v>4858</v>
      </c>
      <c r="J3716" s="494" t="s">
        <v>4858</v>
      </c>
      <c r="K3716" s="497" t="s">
        <v>10112</v>
      </c>
      <c r="L3716" s="606"/>
      <c r="M3716" s="607">
        <v>0</v>
      </c>
      <c r="N3716" s="498" t="s">
        <v>5705</v>
      </c>
      <c r="O3716" s="605" t="s">
        <v>7965</v>
      </c>
      <c r="P3716" s="608">
        <v>6400</v>
      </c>
    </row>
    <row r="3717" spans="1:16" ht="33.75" x14ac:dyDescent="0.2">
      <c r="A3717" s="518" t="s">
        <v>7955</v>
      </c>
      <c r="B3717" s="605" t="s">
        <v>7875</v>
      </c>
      <c r="C3717" s="519" t="s">
        <v>111</v>
      </c>
      <c r="D3717" s="494" t="s">
        <v>10113</v>
      </c>
      <c r="E3717" s="495">
        <v>1500</v>
      </c>
      <c r="F3717" s="638" t="s">
        <v>10114</v>
      </c>
      <c r="G3717" s="496" t="s">
        <v>10115</v>
      </c>
      <c r="H3717" s="494" t="s">
        <v>5372</v>
      </c>
      <c r="I3717" s="494" t="s">
        <v>5372</v>
      </c>
      <c r="J3717" s="494" t="s">
        <v>5372</v>
      </c>
      <c r="K3717" s="497">
        <v>13</v>
      </c>
      <c r="L3717" s="606" t="s">
        <v>7959</v>
      </c>
      <c r="M3717" s="607">
        <v>14166.36</v>
      </c>
      <c r="N3717" s="498" t="s">
        <v>8197</v>
      </c>
      <c r="O3717" s="605" t="s">
        <v>7961</v>
      </c>
      <c r="P3717" s="608">
        <v>8690.2099999999991</v>
      </c>
    </row>
    <row r="3718" spans="1:16" ht="22.5" x14ac:dyDescent="0.2">
      <c r="A3718" s="518" t="s">
        <v>7955</v>
      </c>
      <c r="B3718" s="605" t="s">
        <v>7969</v>
      </c>
      <c r="C3718" s="519" t="s">
        <v>111</v>
      </c>
      <c r="D3718" s="494" t="s">
        <v>8927</v>
      </c>
      <c r="E3718" s="495">
        <v>3000</v>
      </c>
      <c r="F3718" s="638" t="s">
        <v>10116</v>
      </c>
      <c r="G3718" s="496" t="s">
        <v>10117</v>
      </c>
      <c r="H3718" s="494" t="s">
        <v>6192</v>
      </c>
      <c r="I3718" s="494" t="s">
        <v>3191</v>
      </c>
      <c r="J3718" s="494" t="s">
        <v>3191</v>
      </c>
      <c r="K3718" s="497" t="s">
        <v>10118</v>
      </c>
      <c r="L3718" s="606" t="s">
        <v>7965</v>
      </c>
      <c r="M3718" s="607">
        <v>5600</v>
      </c>
      <c r="N3718" s="498" t="s">
        <v>7994</v>
      </c>
      <c r="O3718" s="605" t="s">
        <v>7961</v>
      </c>
      <c r="P3718" s="608">
        <v>18000</v>
      </c>
    </row>
    <row r="3719" spans="1:16" ht="22.5" x14ac:dyDescent="0.2">
      <c r="A3719" s="518" t="s">
        <v>7955</v>
      </c>
      <c r="B3719" s="605" t="s">
        <v>7875</v>
      </c>
      <c r="C3719" s="519" t="s">
        <v>111</v>
      </c>
      <c r="D3719" s="494" t="s">
        <v>8155</v>
      </c>
      <c r="E3719" s="495">
        <v>2500</v>
      </c>
      <c r="F3719" s="638" t="s">
        <v>10119</v>
      </c>
      <c r="G3719" s="496" t="s">
        <v>10120</v>
      </c>
      <c r="H3719" s="494" t="s">
        <v>10121</v>
      </c>
      <c r="I3719" s="494" t="s">
        <v>10121</v>
      </c>
      <c r="J3719" s="494" t="s">
        <v>10121</v>
      </c>
      <c r="K3719" s="497">
        <v>36</v>
      </c>
      <c r="L3719" s="606" t="s">
        <v>7959</v>
      </c>
      <c r="M3719" s="607">
        <v>30000</v>
      </c>
      <c r="N3719" s="498" t="s">
        <v>8574</v>
      </c>
      <c r="O3719" s="605" t="s">
        <v>7961</v>
      </c>
      <c r="P3719" s="608">
        <v>15000</v>
      </c>
    </row>
    <row r="3720" spans="1:16" ht="33.75" x14ac:dyDescent="0.2">
      <c r="A3720" s="518" t="s">
        <v>7955</v>
      </c>
      <c r="B3720" s="605" t="s">
        <v>7875</v>
      </c>
      <c r="C3720" s="519" t="s">
        <v>111</v>
      </c>
      <c r="D3720" s="494" t="s">
        <v>8665</v>
      </c>
      <c r="E3720" s="495">
        <v>12000</v>
      </c>
      <c r="F3720" s="638" t="s">
        <v>10122</v>
      </c>
      <c r="G3720" s="496" t="s">
        <v>10123</v>
      </c>
      <c r="H3720" s="494" t="s">
        <v>10124</v>
      </c>
      <c r="I3720" s="494" t="s">
        <v>8631</v>
      </c>
      <c r="J3720" s="494" t="s">
        <v>8631</v>
      </c>
      <c r="K3720" s="497" t="s">
        <v>7981</v>
      </c>
      <c r="L3720" s="606" t="s">
        <v>7972</v>
      </c>
      <c r="M3720" s="607">
        <v>40800</v>
      </c>
      <c r="N3720" s="498" t="s">
        <v>7981</v>
      </c>
      <c r="O3720" s="605" t="s">
        <v>7961</v>
      </c>
      <c r="P3720" s="608">
        <v>71656.66</v>
      </c>
    </row>
    <row r="3721" spans="1:16" ht="22.5" x14ac:dyDescent="0.2">
      <c r="A3721" s="518" t="s">
        <v>7955</v>
      </c>
      <c r="B3721" s="605" t="s">
        <v>7875</v>
      </c>
      <c r="C3721" s="519" t="s">
        <v>111</v>
      </c>
      <c r="D3721" s="494" t="s">
        <v>10125</v>
      </c>
      <c r="E3721" s="495">
        <v>11000</v>
      </c>
      <c r="F3721" s="638" t="s">
        <v>10126</v>
      </c>
      <c r="G3721" s="496" t="s">
        <v>10127</v>
      </c>
      <c r="H3721" s="494" t="s">
        <v>7998</v>
      </c>
      <c r="I3721" s="494" t="s">
        <v>7998</v>
      </c>
      <c r="J3721" s="494" t="s">
        <v>7998</v>
      </c>
      <c r="K3721" s="497">
        <v>3</v>
      </c>
      <c r="L3721" s="606" t="s">
        <v>7982</v>
      </c>
      <c r="M3721" s="607">
        <v>11000</v>
      </c>
      <c r="N3721" s="498" t="s">
        <v>5705</v>
      </c>
      <c r="O3721" s="605"/>
      <c r="P3721" s="608">
        <v>0</v>
      </c>
    </row>
    <row r="3722" spans="1:16" ht="33.75" x14ac:dyDescent="0.2">
      <c r="A3722" s="518" t="s">
        <v>7955</v>
      </c>
      <c r="B3722" s="605" t="s">
        <v>7875</v>
      </c>
      <c r="C3722" s="519" t="s">
        <v>111</v>
      </c>
      <c r="D3722" s="494" t="s">
        <v>10128</v>
      </c>
      <c r="E3722" s="495">
        <v>6000</v>
      </c>
      <c r="F3722" s="638" t="s">
        <v>10129</v>
      </c>
      <c r="G3722" s="496" t="s">
        <v>10130</v>
      </c>
      <c r="H3722" s="494" t="s">
        <v>10131</v>
      </c>
      <c r="I3722" s="494" t="s">
        <v>4858</v>
      </c>
      <c r="J3722" s="494" t="s">
        <v>4858</v>
      </c>
      <c r="K3722" s="497" t="s">
        <v>10132</v>
      </c>
      <c r="L3722" s="606" t="s">
        <v>7982</v>
      </c>
      <c r="M3722" s="607">
        <v>2400</v>
      </c>
      <c r="N3722" s="498">
        <v>2</v>
      </c>
      <c r="O3722" s="605" t="s">
        <v>7965</v>
      </c>
      <c r="P3722" s="608">
        <v>12000</v>
      </c>
    </row>
    <row r="3723" spans="1:16" ht="33.75" x14ac:dyDescent="0.2">
      <c r="A3723" s="518" t="s">
        <v>7955</v>
      </c>
      <c r="B3723" s="605" t="s">
        <v>7875</v>
      </c>
      <c r="C3723" s="519" t="s">
        <v>111</v>
      </c>
      <c r="D3723" s="494" t="s">
        <v>10133</v>
      </c>
      <c r="E3723" s="495">
        <v>6000</v>
      </c>
      <c r="F3723" s="638" t="s">
        <v>10129</v>
      </c>
      <c r="G3723" s="496" t="s">
        <v>10130</v>
      </c>
      <c r="H3723" s="494" t="s">
        <v>10131</v>
      </c>
      <c r="I3723" s="494" t="s">
        <v>4858</v>
      </c>
      <c r="J3723" s="494" t="s">
        <v>4858</v>
      </c>
      <c r="K3723" s="497" t="s">
        <v>5705</v>
      </c>
      <c r="L3723" s="606"/>
      <c r="M3723" s="607">
        <v>0</v>
      </c>
      <c r="N3723" s="498" t="s">
        <v>7982</v>
      </c>
      <c r="O3723" s="605" t="s">
        <v>7972</v>
      </c>
      <c r="P3723" s="608">
        <v>23599.58</v>
      </c>
    </row>
    <row r="3724" spans="1:16" ht="22.5" x14ac:dyDescent="0.2">
      <c r="A3724" s="518" t="s">
        <v>7955</v>
      </c>
      <c r="B3724" s="605" t="s">
        <v>7875</v>
      </c>
      <c r="C3724" s="519" t="s">
        <v>111</v>
      </c>
      <c r="D3724" s="494" t="s">
        <v>8041</v>
      </c>
      <c r="E3724" s="495">
        <v>2000</v>
      </c>
      <c r="F3724" s="638" t="s">
        <v>10134</v>
      </c>
      <c r="G3724" s="496" t="s">
        <v>10135</v>
      </c>
      <c r="H3724" s="494" t="s">
        <v>871</v>
      </c>
      <c r="I3724" s="494" t="s">
        <v>871</v>
      </c>
      <c r="J3724" s="494" t="s">
        <v>871</v>
      </c>
      <c r="K3724" s="497">
        <v>19</v>
      </c>
      <c r="L3724" s="606" t="s">
        <v>7959</v>
      </c>
      <c r="M3724" s="607">
        <v>23991.39</v>
      </c>
      <c r="N3724" s="498" t="s">
        <v>8718</v>
      </c>
      <c r="O3724" s="605" t="s">
        <v>7961</v>
      </c>
      <c r="P3724" s="608">
        <v>12000</v>
      </c>
    </row>
    <row r="3725" spans="1:16" ht="22.5" x14ac:dyDescent="0.2">
      <c r="A3725" s="518" t="s">
        <v>7955</v>
      </c>
      <c r="B3725" s="605" t="s">
        <v>7875</v>
      </c>
      <c r="C3725" s="519" t="s">
        <v>111</v>
      </c>
      <c r="D3725" s="494" t="s">
        <v>10136</v>
      </c>
      <c r="E3725" s="495">
        <v>2000</v>
      </c>
      <c r="F3725" s="638" t="s">
        <v>10137</v>
      </c>
      <c r="G3725" s="496" t="s">
        <v>10138</v>
      </c>
      <c r="H3725" s="494" t="s">
        <v>8079</v>
      </c>
      <c r="I3725" s="494" t="s">
        <v>4858</v>
      </c>
      <c r="J3725" s="494" t="s">
        <v>4858</v>
      </c>
      <c r="K3725" s="497" t="s">
        <v>10139</v>
      </c>
      <c r="L3725" s="606" t="s">
        <v>7982</v>
      </c>
      <c r="M3725" s="607">
        <v>466.67</v>
      </c>
      <c r="N3725" s="498" t="s">
        <v>7972</v>
      </c>
      <c r="O3725" s="605" t="s">
        <v>7961</v>
      </c>
      <c r="P3725" s="608">
        <v>11997.91</v>
      </c>
    </row>
    <row r="3726" spans="1:16" ht="33.75" x14ac:dyDescent="0.2">
      <c r="A3726" s="518" t="s">
        <v>7955</v>
      </c>
      <c r="B3726" s="605" t="s">
        <v>7875</v>
      </c>
      <c r="C3726" s="519" t="s">
        <v>111</v>
      </c>
      <c r="D3726" s="494" t="s">
        <v>8166</v>
      </c>
      <c r="E3726" s="495">
        <v>3000</v>
      </c>
      <c r="F3726" s="638" t="s">
        <v>10140</v>
      </c>
      <c r="G3726" s="496" t="s">
        <v>10141</v>
      </c>
      <c r="H3726" s="494" t="s">
        <v>5479</v>
      </c>
      <c r="I3726" s="494" t="s">
        <v>3191</v>
      </c>
      <c r="J3726" s="494" t="s">
        <v>3191</v>
      </c>
      <c r="K3726" s="497">
        <v>2</v>
      </c>
      <c r="L3726" s="606" t="s">
        <v>7972</v>
      </c>
      <c r="M3726" s="607">
        <v>11900</v>
      </c>
      <c r="N3726" s="498" t="s">
        <v>8044</v>
      </c>
      <c r="O3726" s="605" t="s">
        <v>7961</v>
      </c>
      <c r="P3726" s="608">
        <v>18000</v>
      </c>
    </row>
    <row r="3727" spans="1:16" ht="33.75" x14ac:dyDescent="0.2">
      <c r="A3727" s="518" t="s">
        <v>7955</v>
      </c>
      <c r="B3727" s="605" t="s">
        <v>7875</v>
      </c>
      <c r="C3727" s="519" t="s">
        <v>111</v>
      </c>
      <c r="D3727" s="494" t="s">
        <v>8624</v>
      </c>
      <c r="E3727" s="495">
        <v>3000</v>
      </c>
      <c r="F3727" s="638" t="s">
        <v>10142</v>
      </c>
      <c r="G3727" s="496" t="s">
        <v>10143</v>
      </c>
      <c r="H3727" s="494" t="s">
        <v>10144</v>
      </c>
      <c r="I3727" s="494" t="s">
        <v>3191</v>
      </c>
      <c r="J3727" s="494" t="s">
        <v>3191</v>
      </c>
      <c r="K3727" s="497" t="s">
        <v>10145</v>
      </c>
      <c r="L3727" s="606"/>
      <c r="M3727" s="607">
        <v>0</v>
      </c>
      <c r="N3727" s="498" t="s">
        <v>7994</v>
      </c>
      <c r="O3727" s="605" t="s">
        <v>7961</v>
      </c>
      <c r="P3727" s="608">
        <v>18400</v>
      </c>
    </row>
    <row r="3728" spans="1:16" ht="33.75" x14ac:dyDescent="0.2">
      <c r="A3728" s="518" t="s">
        <v>7955</v>
      </c>
      <c r="B3728" s="605" t="s">
        <v>7875</v>
      </c>
      <c r="C3728" s="519" t="s">
        <v>111</v>
      </c>
      <c r="D3728" s="494" t="s">
        <v>10146</v>
      </c>
      <c r="E3728" s="495">
        <v>6000</v>
      </c>
      <c r="F3728" s="638" t="s">
        <v>10147</v>
      </c>
      <c r="G3728" s="496" t="s">
        <v>10148</v>
      </c>
      <c r="H3728" s="494" t="s">
        <v>8414</v>
      </c>
      <c r="I3728" s="494" t="s">
        <v>4858</v>
      </c>
      <c r="J3728" s="494" t="s">
        <v>4858</v>
      </c>
      <c r="K3728" s="497" t="s">
        <v>10149</v>
      </c>
      <c r="L3728" s="606" t="s">
        <v>7982</v>
      </c>
      <c r="M3728" s="607">
        <v>1000</v>
      </c>
      <c r="N3728" s="498" t="s">
        <v>7994</v>
      </c>
      <c r="O3728" s="605" t="s">
        <v>7961</v>
      </c>
      <c r="P3728" s="608">
        <v>35200</v>
      </c>
    </row>
    <row r="3729" spans="1:16" ht="33.75" x14ac:dyDescent="0.2">
      <c r="A3729" s="518" t="s">
        <v>7955</v>
      </c>
      <c r="B3729" s="605" t="s">
        <v>7875</v>
      </c>
      <c r="C3729" s="519" t="s">
        <v>111</v>
      </c>
      <c r="D3729" s="494" t="s">
        <v>9018</v>
      </c>
      <c r="E3729" s="495">
        <v>5000</v>
      </c>
      <c r="F3729" s="638" t="s">
        <v>10150</v>
      </c>
      <c r="G3729" s="496" t="s">
        <v>10151</v>
      </c>
      <c r="H3729" s="494" t="s">
        <v>9801</v>
      </c>
      <c r="I3729" s="494" t="s">
        <v>4858</v>
      </c>
      <c r="J3729" s="494" t="s">
        <v>4858</v>
      </c>
      <c r="K3729" s="497" t="s">
        <v>10152</v>
      </c>
      <c r="L3729" s="606" t="s">
        <v>7982</v>
      </c>
      <c r="M3729" s="607">
        <v>2000</v>
      </c>
      <c r="N3729" s="498" t="s">
        <v>7994</v>
      </c>
      <c r="O3729" s="605" t="s">
        <v>7961</v>
      </c>
      <c r="P3729" s="608">
        <v>30000</v>
      </c>
    </row>
    <row r="3730" spans="1:16" ht="33.75" x14ac:dyDescent="0.2">
      <c r="A3730" s="518" t="s">
        <v>7955</v>
      </c>
      <c r="B3730" s="605" t="s">
        <v>7969</v>
      </c>
      <c r="C3730" s="519" t="s">
        <v>111</v>
      </c>
      <c r="D3730" s="494" t="s">
        <v>9505</v>
      </c>
      <c r="E3730" s="495">
        <v>3000</v>
      </c>
      <c r="F3730" s="638" t="s">
        <v>10153</v>
      </c>
      <c r="G3730" s="496" t="s">
        <v>10154</v>
      </c>
      <c r="H3730" s="494" t="s">
        <v>10155</v>
      </c>
      <c r="I3730" s="494" t="s">
        <v>3191</v>
      </c>
      <c r="J3730" s="494" t="s">
        <v>3191</v>
      </c>
      <c r="K3730" s="497" t="s">
        <v>10156</v>
      </c>
      <c r="L3730" s="606" t="s">
        <v>7965</v>
      </c>
      <c r="M3730" s="607">
        <v>5700</v>
      </c>
      <c r="N3730" s="498" t="s">
        <v>7994</v>
      </c>
      <c r="O3730" s="605" t="s">
        <v>7961</v>
      </c>
      <c r="P3730" s="608">
        <v>18000</v>
      </c>
    </row>
    <row r="3731" spans="1:16" ht="33.75" x14ac:dyDescent="0.2">
      <c r="A3731" s="518" t="s">
        <v>7955</v>
      </c>
      <c r="B3731" s="605" t="s">
        <v>7875</v>
      </c>
      <c r="C3731" s="519" t="s">
        <v>111</v>
      </c>
      <c r="D3731" s="494" t="s">
        <v>8023</v>
      </c>
      <c r="E3731" s="495">
        <v>3000</v>
      </c>
      <c r="F3731" s="638" t="s">
        <v>10157</v>
      </c>
      <c r="G3731" s="496" t="s">
        <v>10158</v>
      </c>
      <c r="H3731" s="494" t="s">
        <v>10159</v>
      </c>
      <c r="I3731" s="494" t="s">
        <v>4858</v>
      </c>
      <c r="J3731" s="494" t="s">
        <v>4858</v>
      </c>
      <c r="K3731" s="497" t="s">
        <v>10160</v>
      </c>
      <c r="L3731" s="606"/>
      <c r="M3731" s="607">
        <v>0</v>
      </c>
      <c r="N3731" s="498" t="s">
        <v>7994</v>
      </c>
      <c r="O3731" s="605" t="s">
        <v>7961</v>
      </c>
      <c r="P3731" s="608">
        <v>19200</v>
      </c>
    </row>
    <row r="3732" spans="1:16" ht="33.75" x14ac:dyDescent="0.2">
      <c r="A3732" s="518" t="s">
        <v>7955</v>
      </c>
      <c r="B3732" s="605" t="s">
        <v>7875</v>
      </c>
      <c r="C3732" s="519" t="s">
        <v>111</v>
      </c>
      <c r="D3732" s="494" t="s">
        <v>8590</v>
      </c>
      <c r="E3732" s="495">
        <v>1800</v>
      </c>
      <c r="F3732" s="638" t="s">
        <v>10161</v>
      </c>
      <c r="G3732" s="496" t="s">
        <v>10162</v>
      </c>
      <c r="H3732" s="494" t="s">
        <v>1266</v>
      </c>
      <c r="I3732" s="494" t="s">
        <v>1266</v>
      </c>
      <c r="J3732" s="494" t="s">
        <v>1266</v>
      </c>
      <c r="K3732" s="497">
        <v>31</v>
      </c>
      <c r="L3732" s="606" t="s">
        <v>7959</v>
      </c>
      <c r="M3732" s="607">
        <v>21480</v>
      </c>
      <c r="N3732" s="498" t="s">
        <v>8007</v>
      </c>
      <c r="O3732" s="605" t="s">
        <v>7961</v>
      </c>
      <c r="P3732" s="608">
        <v>10800</v>
      </c>
    </row>
    <row r="3733" spans="1:16" ht="22.5" x14ac:dyDescent="0.2">
      <c r="A3733" s="518" t="s">
        <v>7955</v>
      </c>
      <c r="B3733" s="605" t="s">
        <v>7875</v>
      </c>
      <c r="C3733" s="519" t="s">
        <v>111</v>
      </c>
      <c r="D3733" s="494" t="s">
        <v>10163</v>
      </c>
      <c r="E3733" s="495">
        <v>7500</v>
      </c>
      <c r="F3733" s="638" t="s">
        <v>10164</v>
      </c>
      <c r="G3733" s="496" t="s">
        <v>10165</v>
      </c>
      <c r="H3733" s="494" t="s">
        <v>10166</v>
      </c>
      <c r="I3733" s="494" t="s">
        <v>4858</v>
      </c>
      <c r="J3733" s="494" t="s">
        <v>4858</v>
      </c>
      <c r="K3733" s="497" t="s">
        <v>10167</v>
      </c>
      <c r="L3733" s="606"/>
      <c r="M3733" s="607">
        <v>0</v>
      </c>
      <c r="N3733" s="498" t="s">
        <v>7972</v>
      </c>
      <c r="O3733" s="605" t="s">
        <v>7961</v>
      </c>
      <c r="P3733" s="608">
        <v>45060.42</v>
      </c>
    </row>
    <row r="3734" spans="1:16" ht="33.75" x14ac:dyDescent="0.2">
      <c r="A3734" s="518" t="s">
        <v>7955</v>
      </c>
      <c r="B3734" s="605" t="s">
        <v>7875</v>
      </c>
      <c r="C3734" s="519" t="s">
        <v>111</v>
      </c>
      <c r="D3734" s="494" t="s">
        <v>10168</v>
      </c>
      <c r="E3734" s="495">
        <v>1900</v>
      </c>
      <c r="F3734" s="638" t="s">
        <v>10169</v>
      </c>
      <c r="G3734" s="496" t="s">
        <v>10170</v>
      </c>
      <c r="H3734" s="494" t="s">
        <v>3370</v>
      </c>
      <c r="I3734" s="494" t="s">
        <v>3370</v>
      </c>
      <c r="J3734" s="494" t="s">
        <v>3370</v>
      </c>
      <c r="K3734" s="497">
        <v>88</v>
      </c>
      <c r="L3734" s="606" t="s">
        <v>7959</v>
      </c>
      <c r="M3734" s="607">
        <v>22800</v>
      </c>
      <c r="N3734" s="498" t="s">
        <v>8571</v>
      </c>
      <c r="O3734" s="605" t="s">
        <v>7961</v>
      </c>
      <c r="P3734" s="608">
        <v>11400</v>
      </c>
    </row>
    <row r="3735" spans="1:16" ht="22.5" x14ac:dyDescent="0.2">
      <c r="A3735" s="518" t="s">
        <v>7955</v>
      </c>
      <c r="B3735" s="605" t="s">
        <v>7875</v>
      </c>
      <c r="C3735" s="519" t="s">
        <v>111</v>
      </c>
      <c r="D3735" s="494" t="s">
        <v>7983</v>
      </c>
      <c r="E3735" s="495">
        <v>14500</v>
      </c>
      <c r="F3735" s="638" t="s">
        <v>10171</v>
      </c>
      <c r="G3735" s="496" t="s">
        <v>10172</v>
      </c>
      <c r="H3735" s="494" t="s">
        <v>8134</v>
      </c>
      <c r="I3735" s="494" t="s">
        <v>8134</v>
      </c>
      <c r="J3735" s="494" t="s">
        <v>8134</v>
      </c>
      <c r="K3735" s="497" t="s">
        <v>7981</v>
      </c>
      <c r="L3735" s="606" t="s">
        <v>7982</v>
      </c>
      <c r="M3735" s="607">
        <v>9666.67</v>
      </c>
      <c r="N3735" s="498" t="s">
        <v>5705</v>
      </c>
      <c r="O3735" s="605"/>
      <c r="P3735" s="608">
        <v>0</v>
      </c>
    </row>
    <row r="3736" spans="1:16" ht="45" x14ac:dyDescent="0.2">
      <c r="A3736" s="518" t="s">
        <v>7955</v>
      </c>
      <c r="B3736" s="605" t="s">
        <v>7875</v>
      </c>
      <c r="C3736" s="519" t="s">
        <v>111</v>
      </c>
      <c r="D3736" s="494" t="s">
        <v>8905</v>
      </c>
      <c r="E3736" s="495">
        <v>2500</v>
      </c>
      <c r="F3736" s="638" t="s">
        <v>10173</v>
      </c>
      <c r="G3736" s="496" t="s">
        <v>10174</v>
      </c>
      <c r="H3736" s="494" t="s">
        <v>10175</v>
      </c>
      <c r="I3736" s="494" t="s">
        <v>4858</v>
      </c>
      <c r="J3736" s="494" t="s">
        <v>4858</v>
      </c>
      <c r="K3736" s="497" t="s">
        <v>10176</v>
      </c>
      <c r="L3736" s="606" t="s">
        <v>7977</v>
      </c>
      <c r="M3736" s="607">
        <v>7241.84</v>
      </c>
      <c r="N3736" s="498" t="s">
        <v>7965</v>
      </c>
      <c r="O3736" s="605" t="s">
        <v>7961</v>
      </c>
      <c r="P3736" s="608">
        <v>14999.130000000001</v>
      </c>
    </row>
    <row r="3737" spans="1:16" ht="22.5" x14ac:dyDescent="0.2">
      <c r="A3737" s="518" t="s">
        <v>7955</v>
      </c>
      <c r="B3737" s="605" t="s">
        <v>7875</v>
      </c>
      <c r="C3737" s="519" t="s">
        <v>111</v>
      </c>
      <c r="D3737" s="494" t="s">
        <v>8250</v>
      </c>
      <c r="E3737" s="495">
        <v>3000</v>
      </c>
      <c r="F3737" s="638" t="s">
        <v>10177</v>
      </c>
      <c r="G3737" s="496" t="s">
        <v>10178</v>
      </c>
      <c r="H3737" s="494" t="s">
        <v>6192</v>
      </c>
      <c r="I3737" s="494" t="s">
        <v>3191</v>
      </c>
      <c r="J3737" s="494" t="s">
        <v>3191</v>
      </c>
      <c r="K3737" s="497" t="s">
        <v>10179</v>
      </c>
      <c r="L3737" s="606" t="s">
        <v>7965</v>
      </c>
      <c r="M3737" s="607">
        <v>2500</v>
      </c>
      <c r="N3737" s="498" t="s">
        <v>5705</v>
      </c>
      <c r="O3737" s="605"/>
      <c r="P3737" s="608">
        <v>0</v>
      </c>
    </row>
    <row r="3738" spans="1:16" ht="22.5" x14ac:dyDescent="0.2">
      <c r="A3738" s="518" t="s">
        <v>7955</v>
      </c>
      <c r="B3738" s="605" t="s">
        <v>7875</v>
      </c>
      <c r="C3738" s="519" t="s">
        <v>111</v>
      </c>
      <c r="D3738" s="494" t="s">
        <v>8073</v>
      </c>
      <c r="E3738" s="495">
        <v>2000</v>
      </c>
      <c r="F3738" s="638" t="s">
        <v>10180</v>
      </c>
      <c r="G3738" s="496" t="s">
        <v>10181</v>
      </c>
      <c r="H3738" s="494" t="s">
        <v>5409</v>
      </c>
      <c r="I3738" s="494" t="s">
        <v>5409</v>
      </c>
      <c r="J3738" s="494" t="s">
        <v>5409</v>
      </c>
      <c r="K3738" s="497">
        <v>105</v>
      </c>
      <c r="L3738" s="606" t="s">
        <v>7959</v>
      </c>
      <c r="M3738" s="607">
        <v>24000</v>
      </c>
      <c r="N3738" s="498" t="s">
        <v>8054</v>
      </c>
      <c r="O3738" s="605" t="s">
        <v>7961</v>
      </c>
      <c r="P3738" s="608">
        <v>12000</v>
      </c>
    </row>
    <row r="3739" spans="1:16" ht="22.5" x14ac:dyDescent="0.2">
      <c r="A3739" s="518" t="s">
        <v>7955</v>
      </c>
      <c r="B3739" s="605" t="s">
        <v>7875</v>
      </c>
      <c r="C3739" s="519" t="s">
        <v>111</v>
      </c>
      <c r="D3739" s="494" t="s">
        <v>3294</v>
      </c>
      <c r="E3739" s="495">
        <v>2500</v>
      </c>
      <c r="F3739" s="638" t="s">
        <v>10182</v>
      </c>
      <c r="G3739" s="496" t="s">
        <v>10183</v>
      </c>
      <c r="H3739" s="494" t="s">
        <v>7998</v>
      </c>
      <c r="I3739" s="494" t="s">
        <v>4858</v>
      </c>
      <c r="J3739" s="494" t="s">
        <v>4858</v>
      </c>
      <c r="K3739" s="497">
        <v>10</v>
      </c>
      <c r="L3739" s="606" t="s">
        <v>7959</v>
      </c>
      <c r="M3739" s="607">
        <v>30804.18</v>
      </c>
      <c r="N3739" s="498" t="s">
        <v>5705</v>
      </c>
      <c r="O3739" s="605"/>
      <c r="P3739" s="608">
        <v>0</v>
      </c>
    </row>
    <row r="3740" spans="1:16" ht="22.5" x14ac:dyDescent="0.2">
      <c r="A3740" s="518" t="s">
        <v>7955</v>
      </c>
      <c r="B3740" s="605" t="s">
        <v>7875</v>
      </c>
      <c r="C3740" s="519" t="s">
        <v>111</v>
      </c>
      <c r="D3740" s="494" t="s">
        <v>10184</v>
      </c>
      <c r="E3740" s="495">
        <v>4000</v>
      </c>
      <c r="F3740" s="638" t="s">
        <v>10182</v>
      </c>
      <c r="G3740" s="496" t="s">
        <v>10183</v>
      </c>
      <c r="H3740" s="494" t="s">
        <v>7998</v>
      </c>
      <c r="I3740" s="494" t="s">
        <v>4858</v>
      </c>
      <c r="J3740" s="494" t="s">
        <v>4858</v>
      </c>
      <c r="K3740" s="497" t="s">
        <v>10185</v>
      </c>
      <c r="L3740" s="606"/>
      <c r="M3740" s="607">
        <v>0</v>
      </c>
      <c r="N3740" s="498" t="s">
        <v>7972</v>
      </c>
      <c r="O3740" s="605" t="s">
        <v>7961</v>
      </c>
      <c r="P3740" s="608">
        <v>23998.33</v>
      </c>
    </row>
    <row r="3741" spans="1:16" ht="33.75" x14ac:dyDescent="0.2">
      <c r="A3741" s="518" t="s">
        <v>7955</v>
      </c>
      <c r="B3741" s="605" t="s">
        <v>7875</v>
      </c>
      <c r="C3741" s="519" t="s">
        <v>111</v>
      </c>
      <c r="D3741" s="494" t="s">
        <v>8073</v>
      </c>
      <c r="E3741" s="495">
        <v>2000</v>
      </c>
      <c r="F3741" s="638" t="s">
        <v>10186</v>
      </c>
      <c r="G3741" s="496" t="s">
        <v>10187</v>
      </c>
      <c r="H3741" s="494" t="s">
        <v>3976</v>
      </c>
      <c r="I3741" s="494" t="s">
        <v>3976</v>
      </c>
      <c r="J3741" s="494" t="s">
        <v>3976</v>
      </c>
      <c r="K3741" s="497">
        <v>103</v>
      </c>
      <c r="L3741" s="606" t="s">
        <v>7959</v>
      </c>
      <c r="M3741" s="607">
        <v>24000</v>
      </c>
      <c r="N3741" s="498" t="s">
        <v>9182</v>
      </c>
      <c r="O3741" s="605" t="s">
        <v>7961</v>
      </c>
      <c r="P3741" s="608">
        <v>12000</v>
      </c>
    </row>
    <row r="3742" spans="1:16" ht="22.5" x14ac:dyDescent="0.2">
      <c r="A3742" s="518" t="s">
        <v>7955</v>
      </c>
      <c r="B3742" s="605" t="s">
        <v>7875</v>
      </c>
      <c r="C3742" s="519" t="s">
        <v>111</v>
      </c>
      <c r="D3742" s="494" t="s">
        <v>8090</v>
      </c>
      <c r="E3742" s="495">
        <v>2000</v>
      </c>
      <c r="F3742" s="638" t="s">
        <v>10188</v>
      </c>
      <c r="G3742" s="496" t="s">
        <v>10189</v>
      </c>
      <c r="H3742" s="494" t="s">
        <v>9383</v>
      </c>
      <c r="I3742" s="494" t="s">
        <v>718</v>
      </c>
      <c r="J3742" s="494" t="s">
        <v>718</v>
      </c>
      <c r="K3742" s="497" t="s">
        <v>10190</v>
      </c>
      <c r="L3742" s="606" t="s">
        <v>7982</v>
      </c>
      <c r="M3742" s="607">
        <v>466.67</v>
      </c>
      <c r="N3742" s="498" t="s">
        <v>7972</v>
      </c>
      <c r="O3742" s="605" t="s">
        <v>7961</v>
      </c>
      <c r="P3742" s="608">
        <v>11990</v>
      </c>
    </row>
    <row r="3743" spans="1:16" ht="22.5" x14ac:dyDescent="0.2">
      <c r="A3743" s="518" t="s">
        <v>7955</v>
      </c>
      <c r="B3743" s="605" t="s">
        <v>7969</v>
      </c>
      <c r="C3743" s="519" t="s">
        <v>111</v>
      </c>
      <c r="D3743" s="494" t="s">
        <v>10191</v>
      </c>
      <c r="E3743" s="495">
        <v>6000</v>
      </c>
      <c r="F3743" s="638" t="s">
        <v>10192</v>
      </c>
      <c r="G3743" s="496" t="s">
        <v>10193</v>
      </c>
      <c r="H3743" s="494" t="s">
        <v>7998</v>
      </c>
      <c r="I3743" s="494" t="s">
        <v>4858</v>
      </c>
      <c r="J3743" s="494" t="s">
        <v>4858</v>
      </c>
      <c r="K3743" s="497" t="s">
        <v>10194</v>
      </c>
      <c r="L3743" s="606" t="s">
        <v>7982</v>
      </c>
      <c r="M3743" s="607">
        <v>2400</v>
      </c>
      <c r="N3743" s="498" t="s">
        <v>7994</v>
      </c>
      <c r="O3743" s="605" t="s">
        <v>7961</v>
      </c>
      <c r="P3743" s="608">
        <v>35923.75</v>
      </c>
    </row>
    <row r="3744" spans="1:16" ht="22.5" x14ac:dyDescent="0.2">
      <c r="A3744" s="518" t="s">
        <v>7955</v>
      </c>
      <c r="B3744" s="605" t="s">
        <v>7875</v>
      </c>
      <c r="C3744" s="519" t="s">
        <v>111</v>
      </c>
      <c r="D3744" s="494" t="s">
        <v>4071</v>
      </c>
      <c r="E3744" s="495">
        <v>3000</v>
      </c>
      <c r="F3744" s="638" t="s">
        <v>10195</v>
      </c>
      <c r="G3744" s="496" t="s">
        <v>10196</v>
      </c>
      <c r="H3744" s="494" t="s">
        <v>7998</v>
      </c>
      <c r="I3744" s="494" t="s">
        <v>4858</v>
      </c>
      <c r="J3744" s="494" t="s">
        <v>4858</v>
      </c>
      <c r="K3744" s="497">
        <v>27</v>
      </c>
      <c r="L3744" s="606" t="s">
        <v>7959</v>
      </c>
      <c r="M3744" s="607">
        <v>34968.979999999989</v>
      </c>
      <c r="N3744" s="498" t="s">
        <v>5705</v>
      </c>
      <c r="O3744" s="605"/>
      <c r="P3744" s="608">
        <v>0</v>
      </c>
    </row>
    <row r="3745" spans="1:16" ht="22.5" x14ac:dyDescent="0.2">
      <c r="A3745" s="518" t="s">
        <v>7955</v>
      </c>
      <c r="B3745" s="605" t="s">
        <v>7875</v>
      </c>
      <c r="C3745" s="519" t="s">
        <v>111</v>
      </c>
      <c r="D3745" s="494" t="s">
        <v>3150</v>
      </c>
      <c r="E3745" s="495">
        <v>4000</v>
      </c>
      <c r="F3745" s="638" t="s">
        <v>10195</v>
      </c>
      <c r="G3745" s="496" t="s">
        <v>10196</v>
      </c>
      <c r="H3745" s="494" t="s">
        <v>7998</v>
      </c>
      <c r="I3745" s="494" t="s">
        <v>4858</v>
      </c>
      <c r="J3745" s="494" t="s">
        <v>4858</v>
      </c>
      <c r="K3745" s="497" t="s">
        <v>10197</v>
      </c>
      <c r="L3745" s="606"/>
      <c r="M3745" s="607">
        <v>0</v>
      </c>
      <c r="N3745" s="498" t="s">
        <v>7972</v>
      </c>
      <c r="O3745" s="605" t="s">
        <v>7961</v>
      </c>
      <c r="P3745" s="608">
        <v>24294.720000000001</v>
      </c>
    </row>
    <row r="3746" spans="1:16" ht="22.5" x14ac:dyDescent="0.2">
      <c r="A3746" s="518" t="s">
        <v>7955</v>
      </c>
      <c r="B3746" s="605" t="s">
        <v>7875</v>
      </c>
      <c r="C3746" s="519" t="s">
        <v>111</v>
      </c>
      <c r="D3746" s="494" t="s">
        <v>10198</v>
      </c>
      <c r="E3746" s="495">
        <v>1500</v>
      </c>
      <c r="F3746" s="638" t="s">
        <v>10199</v>
      </c>
      <c r="G3746" s="496" t="s">
        <v>10200</v>
      </c>
      <c r="H3746" s="494" t="s">
        <v>8794</v>
      </c>
      <c r="I3746" s="494" t="s">
        <v>8794</v>
      </c>
      <c r="J3746" s="494" t="s">
        <v>8794</v>
      </c>
      <c r="K3746" s="497">
        <v>3</v>
      </c>
      <c r="L3746" s="606" t="s">
        <v>7965</v>
      </c>
      <c r="M3746" s="607">
        <v>3000</v>
      </c>
      <c r="N3746" s="498" t="s">
        <v>5705</v>
      </c>
      <c r="O3746" s="605"/>
      <c r="P3746" s="608">
        <v>0</v>
      </c>
    </row>
    <row r="3747" spans="1:16" ht="45" x14ac:dyDescent="0.2">
      <c r="A3747" s="518" t="s">
        <v>7955</v>
      </c>
      <c r="B3747" s="605" t="s">
        <v>7875</v>
      </c>
      <c r="C3747" s="519" t="s">
        <v>111</v>
      </c>
      <c r="D3747" s="494" t="s">
        <v>8565</v>
      </c>
      <c r="E3747" s="495">
        <v>1800</v>
      </c>
      <c r="F3747" s="638" t="s">
        <v>10201</v>
      </c>
      <c r="G3747" s="496" t="s">
        <v>10202</v>
      </c>
      <c r="H3747" s="494" t="s">
        <v>10203</v>
      </c>
      <c r="I3747" s="494" t="s">
        <v>10203</v>
      </c>
      <c r="J3747" s="494" t="s">
        <v>10203</v>
      </c>
      <c r="K3747" s="497" t="s">
        <v>5705</v>
      </c>
      <c r="L3747" s="606" t="s">
        <v>5705</v>
      </c>
      <c r="M3747" s="607">
        <v>0</v>
      </c>
      <c r="N3747" s="498"/>
      <c r="O3747" s="605"/>
      <c r="P3747" s="608">
        <v>0</v>
      </c>
    </row>
    <row r="3748" spans="1:16" ht="33.75" x14ac:dyDescent="0.2">
      <c r="A3748" s="518" t="s">
        <v>7955</v>
      </c>
      <c r="B3748" s="605" t="s">
        <v>7875</v>
      </c>
      <c r="C3748" s="519" t="s">
        <v>111</v>
      </c>
      <c r="D3748" s="494" t="s">
        <v>8661</v>
      </c>
      <c r="E3748" s="495">
        <v>1800</v>
      </c>
      <c r="F3748" s="638" t="s">
        <v>10204</v>
      </c>
      <c r="G3748" s="496" t="s">
        <v>10205</v>
      </c>
      <c r="H3748" s="494" t="s">
        <v>5432</v>
      </c>
      <c r="I3748" s="494" t="s">
        <v>5432</v>
      </c>
      <c r="J3748" s="494" t="s">
        <v>5432</v>
      </c>
      <c r="K3748" s="497">
        <v>14</v>
      </c>
      <c r="L3748" s="606" t="s">
        <v>7959</v>
      </c>
      <c r="M3748" s="607">
        <v>21360</v>
      </c>
      <c r="N3748" s="498" t="s">
        <v>8485</v>
      </c>
      <c r="O3748" s="605" t="s">
        <v>7961</v>
      </c>
      <c r="P3748" s="608">
        <v>10680</v>
      </c>
    </row>
    <row r="3749" spans="1:16" ht="22.5" x14ac:dyDescent="0.2">
      <c r="A3749" s="518" t="s">
        <v>7955</v>
      </c>
      <c r="B3749" s="605" t="s">
        <v>7875</v>
      </c>
      <c r="C3749" s="519" t="s">
        <v>111</v>
      </c>
      <c r="D3749" s="494" t="s">
        <v>10206</v>
      </c>
      <c r="E3749" s="495">
        <v>2500</v>
      </c>
      <c r="F3749" s="638" t="s">
        <v>10207</v>
      </c>
      <c r="G3749" s="496" t="s">
        <v>10208</v>
      </c>
      <c r="H3749" s="494" t="s">
        <v>10209</v>
      </c>
      <c r="I3749" s="494" t="s">
        <v>10209</v>
      </c>
      <c r="J3749" s="494" t="s">
        <v>10209</v>
      </c>
      <c r="K3749" s="497">
        <v>19</v>
      </c>
      <c r="L3749" s="606" t="s">
        <v>7959</v>
      </c>
      <c r="M3749" s="607">
        <v>30000</v>
      </c>
      <c r="N3749" s="498" t="s">
        <v>8739</v>
      </c>
      <c r="O3749" s="605" t="s">
        <v>7961</v>
      </c>
      <c r="P3749" s="608">
        <v>14833.34</v>
      </c>
    </row>
    <row r="3750" spans="1:16" ht="22.5" x14ac:dyDescent="0.2">
      <c r="A3750" s="518" t="s">
        <v>7955</v>
      </c>
      <c r="B3750" s="605" t="s">
        <v>7875</v>
      </c>
      <c r="C3750" s="519" t="s">
        <v>111</v>
      </c>
      <c r="D3750" s="494" t="s">
        <v>712</v>
      </c>
      <c r="E3750" s="495">
        <v>7000</v>
      </c>
      <c r="F3750" s="638" t="s">
        <v>10210</v>
      </c>
      <c r="G3750" s="496" t="s">
        <v>10211</v>
      </c>
      <c r="H3750" s="494" t="s">
        <v>7998</v>
      </c>
      <c r="I3750" s="494" t="s">
        <v>4858</v>
      </c>
      <c r="J3750" s="494" t="s">
        <v>4858</v>
      </c>
      <c r="K3750" s="497" t="s">
        <v>10212</v>
      </c>
      <c r="L3750" s="606" t="s">
        <v>7965</v>
      </c>
      <c r="M3750" s="607">
        <v>13066.67</v>
      </c>
      <c r="N3750" s="498" t="s">
        <v>7972</v>
      </c>
      <c r="O3750" s="605" t="s">
        <v>7961</v>
      </c>
      <c r="P3750" s="608">
        <v>42000</v>
      </c>
    </row>
    <row r="3751" spans="1:16" ht="22.5" x14ac:dyDescent="0.2">
      <c r="A3751" s="518" t="s">
        <v>7955</v>
      </c>
      <c r="B3751" s="605" t="s">
        <v>7969</v>
      </c>
      <c r="C3751" s="519" t="s">
        <v>111</v>
      </c>
      <c r="D3751" s="494" t="s">
        <v>7970</v>
      </c>
      <c r="E3751" s="495">
        <v>4500</v>
      </c>
      <c r="F3751" s="638" t="s">
        <v>10213</v>
      </c>
      <c r="G3751" s="496" t="s">
        <v>10214</v>
      </c>
      <c r="H3751" s="494" t="s">
        <v>7998</v>
      </c>
      <c r="I3751" s="494" t="s">
        <v>4858</v>
      </c>
      <c r="J3751" s="494" t="s">
        <v>4858</v>
      </c>
      <c r="K3751" s="497" t="s">
        <v>10215</v>
      </c>
      <c r="L3751" s="606" t="s">
        <v>7982</v>
      </c>
      <c r="M3751" s="607">
        <v>3900</v>
      </c>
      <c r="N3751" s="498" t="s">
        <v>7972</v>
      </c>
      <c r="O3751" s="605" t="s">
        <v>7961</v>
      </c>
      <c r="P3751" s="608">
        <v>26971.25</v>
      </c>
    </row>
    <row r="3752" spans="1:16" x14ac:dyDescent="0.2">
      <c r="A3752" s="518" t="s">
        <v>7955</v>
      </c>
      <c r="B3752" s="605" t="s">
        <v>7875</v>
      </c>
      <c r="C3752" s="519" t="s">
        <v>111</v>
      </c>
      <c r="D3752" s="494" t="s">
        <v>8779</v>
      </c>
      <c r="E3752" s="495">
        <v>2500</v>
      </c>
      <c r="F3752" s="638" t="s">
        <v>10216</v>
      </c>
      <c r="G3752" s="496" t="s">
        <v>10217</v>
      </c>
      <c r="H3752" s="494" t="s">
        <v>8164</v>
      </c>
      <c r="I3752" s="494" t="s">
        <v>8164</v>
      </c>
      <c r="J3752" s="494" t="s">
        <v>8164</v>
      </c>
      <c r="K3752" s="497">
        <v>11</v>
      </c>
      <c r="L3752" s="606" t="s">
        <v>8142</v>
      </c>
      <c r="M3752" s="607">
        <v>26488.2</v>
      </c>
      <c r="N3752" s="498" t="s">
        <v>5705</v>
      </c>
      <c r="O3752" s="605"/>
      <c r="P3752" s="608">
        <v>0</v>
      </c>
    </row>
    <row r="3753" spans="1:16" ht="22.5" x14ac:dyDescent="0.2">
      <c r="A3753" s="518" t="s">
        <v>7955</v>
      </c>
      <c r="B3753" s="605" t="s">
        <v>7729</v>
      </c>
      <c r="C3753" s="519" t="s">
        <v>111</v>
      </c>
      <c r="D3753" s="494" t="s">
        <v>8259</v>
      </c>
      <c r="E3753" s="495">
        <v>4000</v>
      </c>
      <c r="F3753" s="638" t="s">
        <v>10216</v>
      </c>
      <c r="G3753" s="496" t="s">
        <v>10217</v>
      </c>
      <c r="H3753" s="494" t="s">
        <v>8164</v>
      </c>
      <c r="I3753" s="494" t="s">
        <v>8164</v>
      </c>
      <c r="J3753" s="494" t="s">
        <v>8164</v>
      </c>
      <c r="K3753" s="497" t="s">
        <v>10218</v>
      </c>
      <c r="L3753" s="606" t="s">
        <v>7965</v>
      </c>
      <c r="M3753" s="607">
        <v>4528.33</v>
      </c>
      <c r="N3753" s="498" t="s">
        <v>5705</v>
      </c>
      <c r="O3753" s="605">
        <v>0</v>
      </c>
      <c r="P3753" s="608">
        <v>0</v>
      </c>
    </row>
    <row r="3754" spans="1:16" ht="22.5" x14ac:dyDescent="0.2">
      <c r="A3754" s="518" t="s">
        <v>7955</v>
      </c>
      <c r="B3754" s="605" t="s">
        <v>7875</v>
      </c>
      <c r="C3754" s="519" t="s">
        <v>111</v>
      </c>
      <c r="D3754" s="494" t="s">
        <v>7990</v>
      </c>
      <c r="E3754" s="495">
        <v>3000</v>
      </c>
      <c r="F3754" s="638" t="s">
        <v>10219</v>
      </c>
      <c r="G3754" s="496" t="s">
        <v>10220</v>
      </c>
      <c r="H3754" s="494" t="s">
        <v>8664</v>
      </c>
      <c r="I3754" s="494" t="s">
        <v>8664</v>
      </c>
      <c r="J3754" s="494" t="s">
        <v>8664</v>
      </c>
      <c r="K3754" s="497">
        <v>39</v>
      </c>
      <c r="L3754" s="606" t="s">
        <v>7959</v>
      </c>
      <c r="M3754" s="607">
        <v>36000</v>
      </c>
      <c r="N3754" s="498" t="s">
        <v>8958</v>
      </c>
      <c r="O3754" s="605" t="s">
        <v>7961</v>
      </c>
      <c r="P3754" s="608">
        <v>18000</v>
      </c>
    </row>
    <row r="3755" spans="1:16" ht="33.75" x14ac:dyDescent="0.2">
      <c r="A3755" s="518" t="s">
        <v>7955</v>
      </c>
      <c r="B3755" s="605" t="s">
        <v>7875</v>
      </c>
      <c r="C3755" s="519" t="s">
        <v>111</v>
      </c>
      <c r="D3755" s="494" t="s">
        <v>4071</v>
      </c>
      <c r="E3755" s="495">
        <v>2400</v>
      </c>
      <c r="F3755" s="638" t="s">
        <v>10221</v>
      </c>
      <c r="G3755" s="496" t="s">
        <v>10222</v>
      </c>
      <c r="H3755" s="494" t="s">
        <v>10223</v>
      </c>
      <c r="I3755" s="494" t="s">
        <v>10223</v>
      </c>
      <c r="J3755" s="494" t="s">
        <v>10223</v>
      </c>
      <c r="K3755" s="497">
        <v>7</v>
      </c>
      <c r="L3755" s="606" t="s">
        <v>7959</v>
      </c>
      <c r="M3755" s="607">
        <v>28135.67</v>
      </c>
      <c r="N3755" s="498" t="s">
        <v>7968</v>
      </c>
      <c r="O3755" s="605" t="s">
        <v>7961</v>
      </c>
      <c r="P3755" s="608">
        <v>14398.67</v>
      </c>
    </row>
    <row r="3756" spans="1:16" ht="33.75" x14ac:dyDescent="0.2">
      <c r="A3756" s="518" t="s">
        <v>7955</v>
      </c>
      <c r="B3756" s="605" t="s">
        <v>7875</v>
      </c>
      <c r="C3756" s="519" t="s">
        <v>111</v>
      </c>
      <c r="D3756" s="494" t="s">
        <v>9611</v>
      </c>
      <c r="E3756" s="495">
        <v>3000</v>
      </c>
      <c r="F3756" s="638" t="s">
        <v>10224</v>
      </c>
      <c r="G3756" s="496" t="s">
        <v>10225</v>
      </c>
      <c r="H3756" s="494" t="s">
        <v>8900</v>
      </c>
      <c r="I3756" s="494" t="s">
        <v>3191</v>
      </c>
      <c r="J3756" s="494" t="s">
        <v>3191</v>
      </c>
      <c r="K3756" s="497" t="s">
        <v>10226</v>
      </c>
      <c r="L3756" s="606"/>
      <c r="M3756" s="607">
        <v>0</v>
      </c>
      <c r="N3756" s="498" t="s">
        <v>7994</v>
      </c>
      <c r="O3756" s="605" t="s">
        <v>7961</v>
      </c>
      <c r="P3756" s="608">
        <v>18800</v>
      </c>
    </row>
    <row r="3757" spans="1:16" ht="33.75" x14ac:dyDescent="0.2">
      <c r="A3757" s="518" t="s">
        <v>7955</v>
      </c>
      <c r="B3757" s="605" t="s">
        <v>7875</v>
      </c>
      <c r="C3757" s="519" t="s">
        <v>111</v>
      </c>
      <c r="D3757" s="494" t="s">
        <v>10227</v>
      </c>
      <c r="E3757" s="495">
        <v>8500</v>
      </c>
      <c r="F3757" s="638" t="s">
        <v>10228</v>
      </c>
      <c r="G3757" s="496" t="s">
        <v>10229</v>
      </c>
      <c r="H3757" s="494" t="s">
        <v>9801</v>
      </c>
      <c r="I3757" s="494" t="s">
        <v>4858</v>
      </c>
      <c r="J3757" s="494" t="s">
        <v>4858</v>
      </c>
      <c r="K3757" s="497">
        <v>2</v>
      </c>
      <c r="L3757" s="606" t="s">
        <v>7994</v>
      </c>
      <c r="M3757" s="607">
        <v>35133.33</v>
      </c>
      <c r="N3757" s="498" t="s">
        <v>5705</v>
      </c>
      <c r="O3757" s="605" t="s">
        <v>7982</v>
      </c>
      <c r="P3757" s="608">
        <v>8500</v>
      </c>
    </row>
    <row r="3758" spans="1:16" ht="22.5" x14ac:dyDescent="0.2">
      <c r="A3758" s="518" t="s">
        <v>7955</v>
      </c>
      <c r="B3758" s="605" t="s">
        <v>7875</v>
      </c>
      <c r="C3758" s="519" t="s">
        <v>111</v>
      </c>
      <c r="D3758" s="494" t="s">
        <v>8090</v>
      </c>
      <c r="E3758" s="495">
        <v>2000</v>
      </c>
      <c r="F3758" s="638" t="s">
        <v>10230</v>
      </c>
      <c r="G3758" s="496" t="s">
        <v>10231</v>
      </c>
      <c r="H3758" s="494" t="s">
        <v>6192</v>
      </c>
      <c r="I3758" s="494" t="s">
        <v>6192</v>
      </c>
      <c r="J3758" s="494" t="s">
        <v>6192</v>
      </c>
      <c r="K3758" s="497">
        <v>14</v>
      </c>
      <c r="L3758" s="606" t="s">
        <v>8044</v>
      </c>
      <c r="M3758" s="607">
        <v>13932.91</v>
      </c>
      <c r="N3758" s="498" t="s">
        <v>5705</v>
      </c>
      <c r="O3758" s="605"/>
      <c r="P3758" s="608">
        <v>0</v>
      </c>
    </row>
    <row r="3759" spans="1:16" ht="33.75" x14ac:dyDescent="0.2">
      <c r="A3759" s="518" t="s">
        <v>7955</v>
      </c>
      <c r="B3759" s="605" t="s">
        <v>7875</v>
      </c>
      <c r="C3759" s="519" t="s">
        <v>111</v>
      </c>
      <c r="D3759" s="494" t="s">
        <v>8073</v>
      </c>
      <c r="E3759" s="495">
        <v>2000</v>
      </c>
      <c r="F3759" s="638" t="s">
        <v>10232</v>
      </c>
      <c r="G3759" s="496" t="s">
        <v>10233</v>
      </c>
      <c r="H3759" s="494" t="s">
        <v>10234</v>
      </c>
      <c r="I3759" s="494" t="s">
        <v>10234</v>
      </c>
      <c r="J3759" s="494" t="s">
        <v>10234</v>
      </c>
      <c r="K3759" s="497">
        <v>15</v>
      </c>
      <c r="L3759" s="606" t="s">
        <v>7959</v>
      </c>
      <c r="M3759" s="607">
        <v>24000</v>
      </c>
      <c r="N3759" s="498" t="s">
        <v>8165</v>
      </c>
      <c r="O3759" s="605" t="s">
        <v>7961</v>
      </c>
      <c r="P3759" s="608">
        <v>12000</v>
      </c>
    </row>
    <row r="3760" spans="1:16" x14ac:dyDescent="0.2">
      <c r="A3760" s="518" t="s">
        <v>7955</v>
      </c>
      <c r="B3760" s="605" t="s">
        <v>7729</v>
      </c>
      <c r="C3760" s="519" t="s">
        <v>111</v>
      </c>
      <c r="D3760" s="494" t="s">
        <v>10235</v>
      </c>
      <c r="E3760" s="495">
        <v>7500</v>
      </c>
      <c r="F3760" s="638" t="s">
        <v>10236</v>
      </c>
      <c r="G3760" s="496" t="s">
        <v>10237</v>
      </c>
      <c r="H3760" s="494" t="s">
        <v>4858</v>
      </c>
      <c r="I3760" s="494" t="s">
        <v>4858</v>
      </c>
      <c r="J3760" s="494" t="s">
        <v>4858</v>
      </c>
      <c r="K3760" s="497">
        <v>2</v>
      </c>
      <c r="L3760" s="606" t="s">
        <v>7984</v>
      </c>
      <c r="M3760" s="607">
        <v>57000</v>
      </c>
      <c r="N3760" s="498" t="s">
        <v>7977</v>
      </c>
      <c r="O3760" s="605" t="s">
        <v>7961</v>
      </c>
      <c r="P3760" s="608">
        <v>44950</v>
      </c>
    </row>
    <row r="3761" spans="1:16" x14ac:dyDescent="0.2">
      <c r="A3761" s="518" t="s">
        <v>7955</v>
      </c>
      <c r="B3761" s="605" t="s">
        <v>7875</v>
      </c>
      <c r="C3761" s="519" t="s">
        <v>111</v>
      </c>
      <c r="D3761" s="494" t="s">
        <v>8289</v>
      </c>
      <c r="E3761" s="495">
        <v>2000</v>
      </c>
      <c r="F3761" s="638" t="s">
        <v>10238</v>
      </c>
      <c r="G3761" s="496" t="s">
        <v>10239</v>
      </c>
      <c r="H3761" s="494" t="s">
        <v>8164</v>
      </c>
      <c r="I3761" s="494" t="s">
        <v>8164</v>
      </c>
      <c r="J3761" s="494" t="s">
        <v>8164</v>
      </c>
      <c r="K3761" s="497">
        <v>10</v>
      </c>
      <c r="L3761" s="606" t="s">
        <v>7959</v>
      </c>
      <c r="M3761" s="607">
        <v>23654.570000000003</v>
      </c>
      <c r="N3761" s="498" t="s">
        <v>8422</v>
      </c>
      <c r="O3761" s="605" t="s">
        <v>7961</v>
      </c>
      <c r="P3761" s="608">
        <v>11973.75</v>
      </c>
    </row>
    <row r="3762" spans="1:16" ht="33.75" x14ac:dyDescent="0.2">
      <c r="A3762" s="518" t="s">
        <v>7955</v>
      </c>
      <c r="B3762" s="605" t="s">
        <v>7875</v>
      </c>
      <c r="C3762" s="519" t="s">
        <v>111</v>
      </c>
      <c r="D3762" s="494" t="s">
        <v>8041</v>
      </c>
      <c r="E3762" s="495">
        <v>2000</v>
      </c>
      <c r="F3762" s="638" t="s">
        <v>10240</v>
      </c>
      <c r="G3762" s="496" t="s">
        <v>10241</v>
      </c>
      <c r="H3762" s="494" t="s">
        <v>8986</v>
      </c>
      <c r="I3762" s="494" t="s">
        <v>3191</v>
      </c>
      <c r="J3762" s="494" t="s">
        <v>3191</v>
      </c>
      <c r="K3762" s="497" t="s">
        <v>10242</v>
      </c>
      <c r="L3762" s="606" t="s">
        <v>7982</v>
      </c>
      <c r="M3762" s="607">
        <v>1466.67</v>
      </c>
      <c r="N3762" s="498" t="s">
        <v>7972</v>
      </c>
      <c r="O3762" s="605" t="s">
        <v>7961</v>
      </c>
      <c r="P3762" s="608">
        <v>12000</v>
      </c>
    </row>
    <row r="3763" spans="1:16" ht="22.5" x14ac:dyDescent="0.2">
      <c r="A3763" s="518" t="s">
        <v>7955</v>
      </c>
      <c r="B3763" s="605" t="s">
        <v>7875</v>
      </c>
      <c r="C3763" s="519" t="s">
        <v>111</v>
      </c>
      <c r="D3763" s="494" t="s">
        <v>10243</v>
      </c>
      <c r="E3763" s="495">
        <v>6000</v>
      </c>
      <c r="F3763" s="638" t="s">
        <v>10244</v>
      </c>
      <c r="G3763" s="496" t="s">
        <v>10245</v>
      </c>
      <c r="H3763" s="494" t="s">
        <v>7998</v>
      </c>
      <c r="I3763" s="494" t="s">
        <v>4858</v>
      </c>
      <c r="J3763" s="494" t="s">
        <v>4858</v>
      </c>
      <c r="K3763" s="497" t="s">
        <v>10246</v>
      </c>
      <c r="L3763" s="606"/>
      <c r="M3763" s="607">
        <v>0</v>
      </c>
      <c r="N3763" s="498" t="s">
        <v>7994</v>
      </c>
      <c r="O3763" s="605" t="s">
        <v>7961</v>
      </c>
      <c r="P3763" s="608">
        <v>36993.75</v>
      </c>
    </row>
    <row r="3764" spans="1:16" ht="33.75" x14ac:dyDescent="0.2">
      <c r="A3764" s="518" t="s">
        <v>7955</v>
      </c>
      <c r="B3764" s="605" t="s">
        <v>7875</v>
      </c>
      <c r="C3764" s="519" t="s">
        <v>111</v>
      </c>
      <c r="D3764" s="494" t="s">
        <v>8073</v>
      </c>
      <c r="E3764" s="495">
        <v>2000</v>
      </c>
      <c r="F3764" s="638" t="s">
        <v>10247</v>
      </c>
      <c r="G3764" s="496" t="s">
        <v>10248</v>
      </c>
      <c r="H3764" s="494" t="s">
        <v>10249</v>
      </c>
      <c r="I3764" s="494" t="s">
        <v>10249</v>
      </c>
      <c r="J3764" s="494" t="s">
        <v>10249</v>
      </c>
      <c r="K3764" s="497">
        <v>105</v>
      </c>
      <c r="L3764" s="606" t="s">
        <v>7959</v>
      </c>
      <c r="M3764" s="607">
        <v>24000</v>
      </c>
      <c r="N3764" s="498" t="s">
        <v>8054</v>
      </c>
      <c r="O3764" s="605" t="s">
        <v>7961</v>
      </c>
      <c r="P3764" s="608">
        <v>12000</v>
      </c>
    </row>
    <row r="3765" spans="1:16" ht="33.75" x14ac:dyDescent="0.2">
      <c r="A3765" s="518" t="s">
        <v>7955</v>
      </c>
      <c r="B3765" s="605" t="s">
        <v>7875</v>
      </c>
      <c r="C3765" s="519" t="s">
        <v>111</v>
      </c>
      <c r="D3765" s="494" t="s">
        <v>10250</v>
      </c>
      <c r="E3765" s="495">
        <v>1800</v>
      </c>
      <c r="F3765" s="638" t="s">
        <v>10251</v>
      </c>
      <c r="G3765" s="496" t="s">
        <v>10252</v>
      </c>
      <c r="H3765" s="494" t="s">
        <v>8248</v>
      </c>
      <c r="I3765" s="494" t="s">
        <v>3191</v>
      </c>
      <c r="J3765" s="494" t="s">
        <v>3191</v>
      </c>
      <c r="K3765" s="497">
        <v>7</v>
      </c>
      <c r="L3765" s="606" t="s">
        <v>7968</v>
      </c>
      <c r="M3765" s="607">
        <v>17283.609999999997</v>
      </c>
      <c r="N3765" s="498" t="s">
        <v>5705</v>
      </c>
      <c r="O3765" s="605"/>
      <c r="P3765" s="608">
        <v>0</v>
      </c>
    </row>
    <row r="3766" spans="1:16" ht="33.75" x14ac:dyDescent="0.2">
      <c r="A3766" s="518" t="s">
        <v>7955</v>
      </c>
      <c r="B3766" s="605" t="s">
        <v>7875</v>
      </c>
      <c r="C3766" s="519" t="s">
        <v>111</v>
      </c>
      <c r="D3766" s="494" t="s">
        <v>10253</v>
      </c>
      <c r="E3766" s="495">
        <v>4000</v>
      </c>
      <c r="F3766" s="638" t="s">
        <v>10251</v>
      </c>
      <c r="G3766" s="496" t="s">
        <v>10252</v>
      </c>
      <c r="H3766" s="494" t="s">
        <v>8248</v>
      </c>
      <c r="I3766" s="494" t="s">
        <v>3191</v>
      </c>
      <c r="J3766" s="494" t="s">
        <v>3191</v>
      </c>
      <c r="K3766" s="497" t="s">
        <v>7971</v>
      </c>
      <c r="L3766" s="606" t="s">
        <v>7977</v>
      </c>
      <c r="M3766" s="607">
        <v>9120</v>
      </c>
      <c r="N3766" s="498" t="s">
        <v>7965</v>
      </c>
      <c r="O3766" s="605" t="s">
        <v>7961</v>
      </c>
      <c r="P3766" s="608">
        <v>23743.050000000003</v>
      </c>
    </row>
    <row r="3767" spans="1:16" ht="33.75" x14ac:dyDescent="0.2">
      <c r="A3767" s="518" t="s">
        <v>7955</v>
      </c>
      <c r="B3767" s="605" t="s">
        <v>7875</v>
      </c>
      <c r="C3767" s="519" t="s">
        <v>111</v>
      </c>
      <c r="D3767" s="494" t="s">
        <v>10254</v>
      </c>
      <c r="E3767" s="495">
        <v>1800</v>
      </c>
      <c r="F3767" s="638" t="s">
        <v>10255</v>
      </c>
      <c r="G3767" s="496" t="s">
        <v>10256</v>
      </c>
      <c r="H3767" s="494" t="s">
        <v>726</v>
      </c>
      <c r="I3767" s="494" t="s">
        <v>726</v>
      </c>
      <c r="J3767" s="494" t="s">
        <v>726</v>
      </c>
      <c r="K3767" s="497">
        <v>12</v>
      </c>
      <c r="L3767" s="606" t="s">
        <v>7959</v>
      </c>
      <c r="M3767" s="607">
        <v>21600</v>
      </c>
      <c r="N3767" s="498" t="s">
        <v>8489</v>
      </c>
      <c r="O3767" s="605" t="s">
        <v>7961</v>
      </c>
      <c r="P3767" s="608">
        <v>10800</v>
      </c>
    </row>
    <row r="3768" spans="1:16" ht="33.75" x14ac:dyDescent="0.2">
      <c r="A3768" s="518" t="s">
        <v>7955</v>
      </c>
      <c r="B3768" s="605" t="s">
        <v>7875</v>
      </c>
      <c r="C3768" s="519" t="s">
        <v>111</v>
      </c>
      <c r="D3768" s="494" t="s">
        <v>8109</v>
      </c>
      <c r="E3768" s="495">
        <v>3000</v>
      </c>
      <c r="F3768" s="638" t="s">
        <v>10257</v>
      </c>
      <c r="G3768" s="496" t="s">
        <v>10258</v>
      </c>
      <c r="H3768" s="494" t="s">
        <v>10259</v>
      </c>
      <c r="I3768" s="494" t="s">
        <v>4858</v>
      </c>
      <c r="J3768" s="494" t="s">
        <v>4858</v>
      </c>
      <c r="K3768" s="497" t="s">
        <v>10260</v>
      </c>
      <c r="L3768" s="606" t="s">
        <v>7965</v>
      </c>
      <c r="M3768" s="607">
        <v>4200</v>
      </c>
      <c r="N3768" s="498" t="s">
        <v>7994</v>
      </c>
      <c r="O3768" s="605" t="s">
        <v>7961</v>
      </c>
      <c r="P3768" s="608">
        <v>17900</v>
      </c>
    </row>
    <row r="3769" spans="1:16" ht="33.75" x14ac:dyDescent="0.2">
      <c r="A3769" s="518" t="s">
        <v>7955</v>
      </c>
      <c r="B3769" s="605" t="s">
        <v>7875</v>
      </c>
      <c r="C3769" s="519" t="s">
        <v>111</v>
      </c>
      <c r="D3769" s="494" t="s">
        <v>8448</v>
      </c>
      <c r="E3769" s="495">
        <v>1500</v>
      </c>
      <c r="F3769" s="638" t="s">
        <v>10261</v>
      </c>
      <c r="G3769" s="496" t="s">
        <v>10262</v>
      </c>
      <c r="H3769" s="494" t="s">
        <v>757</v>
      </c>
      <c r="I3769" s="494" t="s">
        <v>757</v>
      </c>
      <c r="J3769" s="494" t="s">
        <v>757</v>
      </c>
      <c r="K3769" s="497">
        <v>50</v>
      </c>
      <c r="L3769" s="606" t="s">
        <v>7959</v>
      </c>
      <c r="M3769" s="607">
        <v>18000</v>
      </c>
      <c r="N3769" s="498" t="s">
        <v>5705</v>
      </c>
      <c r="O3769" s="605">
        <v>0</v>
      </c>
      <c r="P3769" s="608">
        <v>0</v>
      </c>
    </row>
    <row r="3770" spans="1:16" ht="45" x14ac:dyDescent="0.2">
      <c r="A3770" s="518" t="s">
        <v>7955</v>
      </c>
      <c r="B3770" s="605" t="s">
        <v>7875</v>
      </c>
      <c r="C3770" s="519" t="s">
        <v>111</v>
      </c>
      <c r="D3770" s="494" t="s">
        <v>10263</v>
      </c>
      <c r="E3770" s="495">
        <v>1800</v>
      </c>
      <c r="F3770" s="638" t="s">
        <v>10264</v>
      </c>
      <c r="G3770" s="496" t="s">
        <v>10265</v>
      </c>
      <c r="H3770" s="494" t="s">
        <v>10266</v>
      </c>
      <c r="I3770" s="494" t="s">
        <v>8289</v>
      </c>
      <c r="J3770" s="494" t="s">
        <v>8289</v>
      </c>
      <c r="K3770" s="497">
        <v>25</v>
      </c>
      <c r="L3770" s="606" t="s">
        <v>7968</v>
      </c>
      <c r="M3770" s="607">
        <v>15895.73</v>
      </c>
      <c r="N3770" s="498" t="s">
        <v>5705</v>
      </c>
      <c r="O3770" s="605"/>
      <c r="P3770" s="608">
        <v>0</v>
      </c>
    </row>
    <row r="3771" spans="1:16" ht="45" x14ac:dyDescent="0.2">
      <c r="A3771" s="518" t="s">
        <v>7955</v>
      </c>
      <c r="B3771" s="605" t="s">
        <v>7875</v>
      </c>
      <c r="C3771" s="519" t="s">
        <v>111</v>
      </c>
      <c r="D3771" s="494" t="s">
        <v>8905</v>
      </c>
      <c r="E3771" s="495">
        <v>2500</v>
      </c>
      <c r="F3771" s="638" t="s">
        <v>10264</v>
      </c>
      <c r="G3771" s="496" t="s">
        <v>10265</v>
      </c>
      <c r="H3771" s="494" t="s">
        <v>10266</v>
      </c>
      <c r="I3771" s="494" t="s">
        <v>8289</v>
      </c>
      <c r="J3771" s="494" t="s">
        <v>8289</v>
      </c>
      <c r="K3771" s="497" t="s">
        <v>10267</v>
      </c>
      <c r="L3771" s="606" t="s">
        <v>7977</v>
      </c>
      <c r="M3771" s="607">
        <v>7114.0599999999995</v>
      </c>
      <c r="N3771" s="498" t="s">
        <v>7977</v>
      </c>
      <c r="O3771" s="605" t="s">
        <v>7961</v>
      </c>
      <c r="P3771" s="608">
        <v>14890.79</v>
      </c>
    </row>
    <row r="3772" spans="1:16" ht="33.75" x14ac:dyDescent="0.2">
      <c r="A3772" s="518" t="s">
        <v>7955</v>
      </c>
      <c r="B3772" s="605" t="s">
        <v>7875</v>
      </c>
      <c r="C3772" s="519" t="s">
        <v>111</v>
      </c>
      <c r="D3772" s="494" t="s">
        <v>8968</v>
      </c>
      <c r="E3772" s="495">
        <v>1800</v>
      </c>
      <c r="F3772" s="638" t="s">
        <v>10268</v>
      </c>
      <c r="G3772" s="496" t="s">
        <v>10269</v>
      </c>
      <c r="H3772" s="494" t="s">
        <v>4858</v>
      </c>
      <c r="I3772" s="494" t="s">
        <v>4858</v>
      </c>
      <c r="J3772" s="494" t="s">
        <v>4858</v>
      </c>
      <c r="K3772" s="497">
        <v>5</v>
      </c>
      <c r="L3772" s="606" t="s">
        <v>7729</v>
      </c>
      <c r="M3772" s="607">
        <v>16186</v>
      </c>
      <c r="N3772" s="498" t="s">
        <v>7968</v>
      </c>
      <c r="O3772" s="605" t="s">
        <v>7961</v>
      </c>
      <c r="P3772" s="608">
        <v>10800</v>
      </c>
    </row>
    <row r="3773" spans="1:16" ht="45" x14ac:dyDescent="0.2">
      <c r="A3773" s="518" t="s">
        <v>7955</v>
      </c>
      <c r="B3773" s="605" t="s">
        <v>7875</v>
      </c>
      <c r="C3773" s="519" t="s">
        <v>111</v>
      </c>
      <c r="D3773" s="494" t="s">
        <v>10270</v>
      </c>
      <c r="E3773" s="495">
        <v>2320</v>
      </c>
      <c r="F3773" s="638" t="s">
        <v>10271</v>
      </c>
      <c r="G3773" s="496" t="s">
        <v>10272</v>
      </c>
      <c r="H3773" s="494" t="s">
        <v>8026</v>
      </c>
      <c r="I3773" s="494" t="s">
        <v>8026</v>
      </c>
      <c r="J3773" s="494" t="s">
        <v>8026</v>
      </c>
      <c r="K3773" s="497">
        <v>84</v>
      </c>
      <c r="L3773" s="606" t="s">
        <v>7968</v>
      </c>
      <c r="M3773" s="607">
        <v>23200</v>
      </c>
      <c r="N3773" s="498" t="s">
        <v>8245</v>
      </c>
      <c r="O3773" s="605"/>
      <c r="P3773" s="608">
        <v>0</v>
      </c>
    </row>
    <row r="3774" spans="1:16" ht="22.5" x14ac:dyDescent="0.2">
      <c r="A3774" s="518" t="s">
        <v>7955</v>
      </c>
      <c r="B3774" s="605" t="s">
        <v>7875</v>
      </c>
      <c r="C3774" s="519" t="s">
        <v>111</v>
      </c>
      <c r="D3774" s="494" t="s">
        <v>8041</v>
      </c>
      <c r="E3774" s="495">
        <v>2000</v>
      </c>
      <c r="F3774" s="638" t="s">
        <v>10273</v>
      </c>
      <c r="G3774" s="496" t="s">
        <v>10274</v>
      </c>
      <c r="H3774" s="494" t="s">
        <v>6192</v>
      </c>
      <c r="I3774" s="494" t="s">
        <v>3191</v>
      </c>
      <c r="J3774" s="494" t="s">
        <v>3191</v>
      </c>
      <c r="K3774" s="497" t="s">
        <v>10275</v>
      </c>
      <c r="L3774" s="606" t="s">
        <v>7982</v>
      </c>
      <c r="M3774" s="607">
        <v>1666.67</v>
      </c>
      <c r="N3774" s="498" t="s">
        <v>7972</v>
      </c>
      <c r="O3774" s="605" t="s">
        <v>7961</v>
      </c>
      <c r="P3774" s="608">
        <v>12000</v>
      </c>
    </row>
    <row r="3775" spans="1:16" ht="45" x14ac:dyDescent="0.2">
      <c r="A3775" s="518" t="s">
        <v>7955</v>
      </c>
      <c r="B3775" s="605" t="s">
        <v>7875</v>
      </c>
      <c r="C3775" s="519" t="s">
        <v>111</v>
      </c>
      <c r="D3775" s="494" t="s">
        <v>10276</v>
      </c>
      <c r="E3775" s="495">
        <v>6000</v>
      </c>
      <c r="F3775" s="638" t="s">
        <v>1177</v>
      </c>
      <c r="G3775" s="496" t="s">
        <v>10277</v>
      </c>
      <c r="H3775" s="494" t="s">
        <v>10278</v>
      </c>
      <c r="I3775" s="494" t="s">
        <v>4858</v>
      </c>
      <c r="J3775" s="494" t="s">
        <v>4858</v>
      </c>
      <c r="K3775" s="497" t="s">
        <v>10279</v>
      </c>
      <c r="L3775" s="606" t="s">
        <v>7982</v>
      </c>
      <c r="M3775" s="607">
        <v>5800</v>
      </c>
      <c r="N3775" s="498" t="s">
        <v>7965</v>
      </c>
      <c r="O3775" s="605" t="s">
        <v>7961</v>
      </c>
      <c r="P3775" s="608">
        <v>36000</v>
      </c>
    </row>
    <row r="3776" spans="1:16" ht="22.5" x14ac:dyDescent="0.2">
      <c r="A3776" s="518" t="s">
        <v>7955</v>
      </c>
      <c r="B3776" s="605" t="s">
        <v>7875</v>
      </c>
      <c r="C3776" s="519" t="s">
        <v>111</v>
      </c>
      <c r="D3776" s="494" t="s">
        <v>7978</v>
      </c>
      <c r="E3776" s="495">
        <v>13000</v>
      </c>
      <c r="F3776" s="638" t="s">
        <v>10280</v>
      </c>
      <c r="G3776" s="496" t="s">
        <v>10281</v>
      </c>
      <c r="H3776" s="494" t="s">
        <v>4858</v>
      </c>
      <c r="I3776" s="494" t="s">
        <v>4858</v>
      </c>
      <c r="J3776" s="494" t="s">
        <v>4858</v>
      </c>
      <c r="K3776" s="497" t="s">
        <v>7981</v>
      </c>
      <c r="L3776" s="606" t="s">
        <v>7972</v>
      </c>
      <c r="M3776" s="607">
        <v>52000</v>
      </c>
      <c r="N3776" s="498" t="s">
        <v>5705</v>
      </c>
      <c r="O3776" s="605"/>
      <c r="P3776" s="608">
        <v>0</v>
      </c>
    </row>
    <row r="3777" spans="1:16" ht="33.75" x14ac:dyDescent="0.2">
      <c r="A3777" s="518" t="s">
        <v>7955</v>
      </c>
      <c r="B3777" s="605" t="s">
        <v>7875</v>
      </c>
      <c r="C3777" s="519" t="s">
        <v>111</v>
      </c>
      <c r="D3777" s="494" t="s">
        <v>7985</v>
      </c>
      <c r="E3777" s="495">
        <v>4000</v>
      </c>
      <c r="F3777" s="638" t="s">
        <v>10282</v>
      </c>
      <c r="G3777" s="496" t="s">
        <v>10283</v>
      </c>
      <c r="H3777" s="494" t="s">
        <v>8390</v>
      </c>
      <c r="I3777" s="494" t="s">
        <v>3191</v>
      </c>
      <c r="J3777" s="494" t="s">
        <v>3191</v>
      </c>
      <c r="K3777" s="497" t="s">
        <v>10284</v>
      </c>
      <c r="L3777" s="606" t="s">
        <v>7982</v>
      </c>
      <c r="M3777" s="607">
        <v>2400</v>
      </c>
      <c r="N3777" s="498" t="s">
        <v>5705</v>
      </c>
      <c r="O3777" s="605" t="s">
        <v>7982</v>
      </c>
      <c r="P3777" s="608">
        <v>4000</v>
      </c>
    </row>
    <row r="3778" spans="1:16" ht="22.5" x14ac:dyDescent="0.2">
      <c r="A3778" s="518" t="s">
        <v>7955</v>
      </c>
      <c r="B3778" s="605" t="s">
        <v>7875</v>
      </c>
      <c r="C3778" s="519" t="s">
        <v>111</v>
      </c>
      <c r="D3778" s="494" t="s">
        <v>8041</v>
      </c>
      <c r="E3778" s="495">
        <v>2000</v>
      </c>
      <c r="F3778" s="638" t="s">
        <v>10285</v>
      </c>
      <c r="G3778" s="496" t="s">
        <v>10286</v>
      </c>
      <c r="H3778" s="494" t="s">
        <v>8664</v>
      </c>
      <c r="I3778" s="494" t="s">
        <v>8289</v>
      </c>
      <c r="J3778" s="494" t="s">
        <v>8289</v>
      </c>
      <c r="K3778" s="497">
        <v>1</v>
      </c>
      <c r="L3778" s="606" t="s">
        <v>7972</v>
      </c>
      <c r="M3778" s="607">
        <v>7333.33</v>
      </c>
      <c r="N3778" s="498" t="s">
        <v>7994</v>
      </c>
      <c r="O3778" s="605" t="s">
        <v>7961</v>
      </c>
      <c r="P3778" s="608">
        <v>11933.33</v>
      </c>
    </row>
    <row r="3779" spans="1:16" ht="22.5" x14ac:dyDescent="0.2">
      <c r="A3779" s="518" t="s">
        <v>7955</v>
      </c>
      <c r="B3779" s="605" t="s">
        <v>7875</v>
      </c>
      <c r="C3779" s="519" t="s">
        <v>111</v>
      </c>
      <c r="D3779" s="494" t="s">
        <v>9099</v>
      </c>
      <c r="E3779" s="495">
        <v>2000</v>
      </c>
      <c r="F3779" s="638" t="s">
        <v>10287</v>
      </c>
      <c r="G3779" s="496" t="s">
        <v>10288</v>
      </c>
      <c r="H3779" s="494" t="s">
        <v>726</v>
      </c>
      <c r="I3779" s="494" t="s">
        <v>726</v>
      </c>
      <c r="J3779" s="494" t="s">
        <v>726</v>
      </c>
      <c r="K3779" s="497" t="s">
        <v>10289</v>
      </c>
      <c r="L3779" s="606" t="s">
        <v>7965</v>
      </c>
      <c r="M3779" s="607">
        <v>3800</v>
      </c>
      <c r="N3779" s="498" t="s">
        <v>7965</v>
      </c>
      <c r="O3779" s="605" t="s">
        <v>7961</v>
      </c>
      <c r="P3779" s="608">
        <v>12000</v>
      </c>
    </row>
    <row r="3780" spans="1:16" ht="22.5" x14ac:dyDescent="0.2">
      <c r="A3780" s="518" t="s">
        <v>7955</v>
      </c>
      <c r="B3780" s="605" t="s">
        <v>7875</v>
      </c>
      <c r="C3780" s="519" t="s">
        <v>111</v>
      </c>
      <c r="D3780" s="494" t="s">
        <v>10290</v>
      </c>
      <c r="E3780" s="495">
        <v>3000</v>
      </c>
      <c r="F3780" s="638" t="s">
        <v>10291</v>
      </c>
      <c r="G3780" s="496" t="s">
        <v>10292</v>
      </c>
      <c r="H3780" s="494" t="s">
        <v>8134</v>
      </c>
      <c r="I3780" s="494" t="s">
        <v>8134</v>
      </c>
      <c r="J3780" s="494" t="s">
        <v>8134</v>
      </c>
      <c r="K3780" s="497">
        <v>13</v>
      </c>
      <c r="L3780" s="606" t="s">
        <v>7982</v>
      </c>
      <c r="M3780" s="607">
        <v>3000</v>
      </c>
      <c r="N3780" s="498" t="s">
        <v>5705</v>
      </c>
      <c r="O3780" s="605"/>
      <c r="P3780" s="608">
        <v>0</v>
      </c>
    </row>
    <row r="3781" spans="1:16" ht="22.5" x14ac:dyDescent="0.2">
      <c r="A3781" s="518" t="s">
        <v>7955</v>
      </c>
      <c r="B3781" s="605" t="s">
        <v>7875</v>
      </c>
      <c r="C3781" s="519" t="s">
        <v>111</v>
      </c>
      <c r="D3781" s="494" t="s">
        <v>10293</v>
      </c>
      <c r="E3781" s="495">
        <v>5000</v>
      </c>
      <c r="F3781" s="638" t="s">
        <v>10294</v>
      </c>
      <c r="G3781" s="496" t="s">
        <v>10295</v>
      </c>
      <c r="H3781" s="494" t="s">
        <v>8079</v>
      </c>
      <c r="I3781" s="494" t="s">
        <v>4858</v>
      </c>
      <c r="J3781" s="494" t="s">
        <v>4858</v>
      </c>
      <c r="K3781" s="497" t="s">
        <v>10296</v>
      </c>
      <c r="L3781" s="606" t="s">
        <v>7982</v>
      </c>
      <c r="M3781" s="607">
        <v>1833.33</v>
      </c>
      <c r="N3781" s="498" t="s">
        <v>7994</v>
      </c>
      <c r="O3781" s="605" t="s">
        <v>7961</v>
      </c>
      <c r="P3781" s="608">
        <v>30000</v>
      </c>
    </row>
    <row r="3782" spans="1:16" ht="33.75" x14ac:dyDescent="0.2">
      <c r="A3782" s="518" t="s">
        <v>7955</v>
      </c>
      <c r="B3782" s="605" t="s">
        <v>7875</v>
      </c>
      <c r="C3782" s="519" t="s">
        <v>111</v>
      </c>
      <c r="D3782" s="494" t="s">
        <v>10297</v>
      </c>
      <c r="E3782" s="495">
        <v>3000</v>
      </c>
      <c r="F3782" s="638" t="s">
        <v>10298</v>
      </c>
      <c r="G3782" s="496" t="s">
        <v>10299</v>
      </c>
      <c r="H3782" s="494" t="s">
        <v>9561</v>
      </c>
      <c r="I3782" s="494" t="s">
        <v>4858</v>
      </c>
      <c r="J3782" s="494" t="s">
        <v>4858</v>
      </c>
      <c r="K3782" s="497" t="s">
        <v>10300</v>
      </c>
      <c r="L3782" s="606" t="s">
        <v>7982</v>
      </c>
      <c r="M3782" s="607">
        <v>2800</v>
      </c>
      <c r="N3782" s="498" t="s">
        <v>7994</v>
      </c>
      <c r="O3782" s="605" t="s">
        <v>7961</v>
      </c>
      <c r="P3782" s="608">
        <v>18000</v>
      </c>
    </row>
    <row r="3783" spans="1:16" x14ac:dyDescent="0.2">
      <c r="A3783" s="518" t="s">
        <v>7955</v>
      </c>
      <c r="B3783" s="605" t="s">
        <v>7875</v>
      </c>
      <c r="C3783" s="519" t="s">
        <v>111</v>
      </c>
      <c r="D3783" s="494" t="s">
        <v>9726</v>
      </c>
      <c r="E3783" s="495">
        <v>3000</v>
      </c>
      <c r="F3783" s="638" t="s">
        <v>10301</v>
      </c>
      <c r="G3783" s="496" t="s">
        <v>10302</v>
      </c>
      <c r="H3783" s="494" t="s">
        <v>718</v>
      </c>
      <c r="I3783" s="494" t="s">
        <v>718</v>
      </c>
      <c r="J3783" s="494" t="s">
        <v>718</v>
      </c>
      <c r="K3783" s="497">
        <v>22</v>
      </c>
      <c r="L3783" s="606" t="s">
        <v>7959</v>
      </c>
      <c r="M3783" s="607">
        <v>36000</v>
      </c>
      <c r="N3783" s="498" t="s">
        <v>8154</v>
      </c>
      <c r="O3783" s="605" t="s">
        <v>7961</v>
      </c>
      <c r="P3783" s="608">
        <v>18000</v>
      </c>
    </row>
    <row r="3784" spans="1:16" ht="33.75" x14ac:dyDescent="0.2">
      <c r="A3784" s="518" t="s">
        <v>7955</v>
      </c>
      <c r="B3784" s="605" t="s">
        <v>7875</v>
      </c>
      <c r="C3784" s="519" t="s">
        <v>111</v>
      </c>
      <c r="D3784" s="494" t="s">
        <v>10303</v>
      </c>
      <c r="E3784" s="495">
        <v>5000</v>
      </c>
      <c r="F3784" s="638" t="s">
        <v>10304</v>
      </c>
      <c r="G3784" s="496" t="s">
        <v>10305</v>
      </c>
      <c r="H3784" s="494" t="s">
        <v>10306</v>
      </c>
      <c r="I3784" s="494" t="s">
        <v>4858</v>
      </c>
      <c r="J3784" s="494" t="s">
        <v>4858</v>
      </c>
      <c r="K3784" s="497" t="s">
        <v>10307</v>
      </c>
      <c r="L3784" s="606"/>
      <c r="M3784" s="607">
        <v>0</v>
      </c>
      <c r="N3784" s="498" t="s">
        <v>7994</v>
      </c>
      <c r="O3784" s="605" t="s">
        <v>7961</v>
      </c>
      <c r="P3784" s="608">
        <v>31833.33</v>
      </c>
    </row>
    <row r="3785" spans="1:16" ht="45" x14ac:dyDescent="0.2">
      <c r="A3785" s="518" t="s">
        <v>7955</v>
      </c>
      <c r="B3785" s="605" t="s">
        <v>7875</v>
      </c>
      <c r="C3785" s="519" t="s">
        <v>111</v>
      </c>
      <c r="D3785" s="494" t="s">
        <v>10308</v>
      </c>
      <c r="E3785" s="495">
        <v>1200</v>
      </c>
      <c r="F3785" s="638" t="s">
        <v>10309</v>
      </c>
      <c r="G3785" s="496" t="s">
        <v>10310</v>
      </c>
      <c r="H3785" s="494" t="s">
        <v>6431</v>
      </c>
      <c r="I3785" s="494" t="s">
        <v>6431</v>
      </c>
      <c r="J3785" s="494" t="s">
        <v>6431</v>
      </c>
      <c r="K3785" s="497">
        <v>76</v>
      </c>
      <c r="L3785" s="606" t="s">
        <v>7959</v>
      </c>
      <c r="M3785" s="607">
        <v>14400</v>
      </c>
      <c r="N3785" s="498">
        <v>78</v>
      </c>
      <c r="O3785" s="605" t="s">
        <v>7965</v>
      </c>
      <c r="P3785" s="608">
        <v>2400</v>
      </c>
    </row>
    <row r="3786" spans="1:16" ht="22.5" x14ac:dyDescent="0.2">
      <c r="A3786" s="518" t="s">
        <v>7955</v>
      </c>
      <c r="B3786" s="605" t="s">
        <v>7969</v>
      </c>
      <c r="C3786" s="519" t="s">
        <v>111</v>
      </c>
      <c r="D3786" s="494" t="s">
        <v>9325</v>
      </c>
      <c r="E3786" s="495">
        <v>6000</v>
      </c>
      <c r="F3786" s="638" t="s">
        <v>10311</v>
      </c>
      <c r="G3786" s="496" t="s">
        <v>10312</v>
      </c>
      <c r="H3786" s="494" t="s">
        <v>7998</v>
      </c>
      <c r="I3786" s="494" t="s">
        <v>4858</v>
      </c>
      <c r="J3786" s="494" t="s">
        <v>4858</v>
      </c>
      <c r="K3786" s="497" t="s">
        <v>10313</v>
      </c>
      <c r="L3786" s="606" t="s">
        <v>7982</v>
      </c>
      <c r="M3786" s="607">
        <v>2800</v>
      </c>
      <c r="N3786" s="498" t="s">
        <v>7994</v>
      </c>
      <c r="O3786" s="605" t="s">
        <v>7961</v>
      </c>
      <c r="P3786" s="608">
        <v>36000</v>
      </c>
    </row>
    <row r="3787" spans="1:16" ht="22.5" x14ac:dyDescent="0.2">
      <c r="A3787" s="518" t="s">
        <v>7955</v>
      </c>
      <c r="B3787" s="605" t="s">
        <v>7875</v>
      </c>
      <c r="C3787" s="519" t="s">
        <v>111</v>
      </c>
      <c r="D3787" s="494" t="s">
        <v>9300</v>
      </c>
      <c r="E3787" s="495">
        <v>3000</v>
      </c>
      <c r="F3787" s="638" t="s">
        <v>10314</v>
      </c>
      <c r="G3787" s="496" t="s">
        <v>10315</v>
      </c>
      <c r="H3787" s="494" t="s">
        <v>6192</v>
      </c>
      <c r="I3787" s="494" t="s">
        <v>3191</v>
      </c>
      <c r="J3787" s="494" t="s">
        <v>3191</v>
      </c>
      <c r="K3787" s="497" t="s">
        <v>10316</v>
      </c>
      <c r="L3787" s="606" t="s">
        <v>7965</v>
      </c>
      <c r="M3787" s="607">
        <v>4300</v>
      </c>
      <c r="N3787" s="498" t="s">
        <v>7994</v>
      </c>
      <c r="O3787" s="605" t="s">
        <v>7961</v>
      </c>
      <c r="P3787" s="608">
        <v>18000</v>
      </c>
    </row>
    <row r="3788" spans="1:16" ht="33.75" x14ac:dyDescent="0.2">
      <c r="A3788" s="518" t="s">
        <v>7955</v>
      </c>
      <c r="B3788" s="605" t="s">
        <v>7875</v>
      </c>
      <c r="C3788" s="519" t="s">
        <v>111</v>
      </c>
      <c r="D3788" s="494" t="s">
        <v>8041</v>
      </c>
      <c r="E3788" s="495">
        <v>2000</v>
      </c>
      <c r="F3788" s="638" t="s">
        <v>10317</v>
      </c>
      <c r="G3788" s="496" t="s">
        <v>10318</v>
      </c>
      <c r="H3788" s="494" t="s">
        <v>5527</v>
      </c>
      <c r="I3788" s="494" t="s">
        <v>3191</v>
      </c>
      <c r="J3788" s="494" t="s">
        <v>3191</v>
      </c>
      <c r="K3788" s="497" t="s">
        <v>10319</v>
      </c>
      <c r="L3788" s="606" t="s">
        <v>7965</v>
      </c>
      <c r="M3788" s="607">
        <v>3666.67</v>
      </c>
      <c r="N3788" s="498" t="s">
        <v>7972</v>
      </c>
      <c r="O3788" s="605" t="s">
        <v>7961</v>
      </c>
      <c r="P3788" s="608">
        <v>12000</v>
      </c>
    </row>
    <row r="3789" spans="1:16" ht="22.5" x14ac:dyDescent="0.2">
      <c r="A3789" s="518" t="s">
        <v>7955</v>
      </c>
      <c r="B3789" s="605" t="s">
        <v>7875</v>
      </c>
      <c r="C3789" s="519" t="s">
        <v>111</v>
      </c>
      <c r="D3789" s="494" t="s">
        <v>7990</v>
      </c>
      <c r="E3789" s="495">
        <v>3000</v>
      </c>
      <c r="F3789" s="638" t="s">
        <v>10320</v>
      </c>
      <c r="G3789" s="496" t="s">
        <v>10321</v>
      </c>
      <c r="H3789" s="494" t="s">
        <v>6192</v>
      </c>
      <c r="I3789" s="494" t="s">
        <v>3191</v>
      </c>
      <c r="J3789" s="494" t="s">
        <v>3191</v>
      </c>
      <c r="K3789" s="497" t="s">
        <v>10322</v>
      </c>
      <c r="L3789" s="606"/>
      <c r="M3789" s="607">
        <v>0</v>
      </c>
      <c r="N3789" s="498" t="s">
        <v>7994</v>
      </c>
      <c r="O3789" s="605" t="s">
        <v>7961</v>
      </c>
      <c r="P3789" s="608">
        <v>19300</v>
      </c>
    </row>
    <row r="3790" spans="1:16" ht="22.5" x14ac:dyDescent="0.2">
      <c r="A3790" s="518" t="s">
        <v>7955</v>
      </c>
      <c r="B3790" s="605" t="s">
        <v>7875</v>
      </c>
      <c r="C3790" s="519" t="s">
        <v>111</v>
      </c>
      <c r="D3790" s="494" t="s">
        <v>7985</v>
      </c>
      <c r="E3790" s="495">
        <v>4000</v>
      </c>
      <c r="F3790" s="638" t="s">
        <v>10323</v>
      </c>
      <c r="G3790" s="496" t="s">
        <v>10324</v>
      </c>
      <c r="H3790" s="494" t="s">
        <v>7998</v>
      </c>
      <c r="I3790" s="494" t="s">
        <v>4858</v>
      </c>
      <c r="J3790" s="494" t="s">
        <v>4858</v>
      </c>
      <c r="K3790" s="497" t="s">
        <v>10325</v>
      </c>
      <c r="L3790" s="606" t="s">
        <v>7982</v>
      </c>
      <c r="M3790" s="607">
        <v>1066.67</v>
      </c>
      <c r="N3790" s="498" t="s">
        <v>5705</v>
      </c>
      <c r="O3790" s="605" t="s">
        <v>7982</v>
      </c>
      <c r="P3790" s="608">
        <v>4000</v>
      </c>
    </row>
    <row r="3791" spans="1:16" ht="22.5" x14ac:dyDescent="0.2">
      <c r="A3791" s="518" t="s">
        <v>7955</v>
      </c>
      <c r="B3791" s="605" t="s">
        <v>7875</v>
      </c>
      <c r="C3791" s="519" t="s">
        <v>111</v>
      </c>
      <c r="D3791" s="494" t="s">
        <v>7985</v>
      </c>
      <c r="E3791" s="495">
        <v>4000</v>
      </c>
      <c r="F3791" s="638" t="s">
        <v>10326</v>
      </c>
      <c r="G3791" s="496" t="s">
        <v>10327</v>
      </c>
      <c r="H3791" s="494" t="s">
        <v>7998</v>
      </c>
      <c r="I3791" s="494" t="s">
        <v>4858</v>
      </c>
      <c r="J3791" s="494" t="s">
        <v>4858</v>
      </c>
      <c r="K3791" s="497" t="s">
        <v>5705</v>
      </c>
      <c r="L3791" s="606"/>
      <c r="M3791" s="607">
        <v>0</v>
      </c>
      <c r="N3791" s="498" t="s">
        <v>10328</v>
      </c>
      <c r="O3791" s="605" t="s">
        <v>7965</v>
      </c>
      <c r="P3791" s="608">
        <v>4400</v>
      </c>
    </row>
    <row r="3792" spans="1:16" ht="33.75" x14ac:dyDescent="0.2">
      <c r="A3792" s="518" t="s">
        <v>7955</v>
      </c>
      <c r="B3792" s="605" t="s">
        <v>7875</v>
      </c>
      <c r="C3792" s="519" t="s">
        <v>111</v>
      </c>
      <c r="D3792" s="494" t="s">
        <v>10329</v>
      </c>
      <c r="E3792" s="495">
        <v>3000</v>
      </c>
      <c r="F3792" s="638" t="s">
        <v>10330</v>
      </c>
      <c r="G3792" s="496" t="s">
        <v>10331</v>
      </c>
      <c r="H3792" s="494" t="s">
        <v>10332</v>
      </c>
      <c r="I3792" s="494" t="s">
        <v>4858</v>
      </c>
      <c r="J3792" s="494" t="s">
        <v>4858</v>
      </c>
      <c r="K3792" s="497" t="s">
        <v>10333</v>
      </c>
      <c r="L3792" s="606" t="s">
        <v>7965</v>
      </c>
      <c r="M3792" s="607">
        <v>5600</v>
      </c>
      <c r="N3792" s="498" t="s">
        <v>7977</v>
      </c>
      <c r="O3792" s="605" t="s">
        <v>7961</v>
      </c>
      <c r="P3792" s="608">
        <v>18000</v>
      </c>
    </row>
    <row r="3793" spans="1:16" ht="33.75" x14ac:dyDescent="0.2">
      <c r="A3793" s="518" t="s">
        <v>7955</v>
      </c>
      <c r="B3793" s="605" t="s">
        <v>7875</v>
      </c>
      <c r="C3793" s="519" t="s">
        <v>111</v>
      </c>
      <c r="D3793" s="494" t="s">
        <v>10334</v>
      </c>
      <c r="E3793" s="495">
        <v>3000</v>
      </c>
      <c r="F3793" s="638" t="s">
        <v>10335</v>
      </c>
      <c r="G3793" s="496" t="s">
        <v>10336</v>
      </c>
      <c r="H3793" s="494" t="s">
        <v>8367</v>
      </c>
      <c r="I3793" s="494" t="s">
        <v>4858</v>
      </c>
      <c r="J3793" s="494" t="s">
        <v>4858</v>
      </c>
      <c r="K3793" s="497" t="s">
        <v>5705</v>
      </c>
      <c r="L3793" s="606"/>
      <c r="M3793" s="607">
        <v>0</v>
      </c>
      <c r="N3793" s="498" t="s">
        <v>7982</v>
      </c>
      <c r="O3793" s="605" t="s">
        <v>7972</v>
      </c>
      <c r="P3793" s="608">
        <v>11500</v>
      </c>
    </row>
    <row r="3794" spans="1:16" ht="33.75" x14ac:dyDescent="0.2">
      <c r="A3794" s="518" t="s">
        <v>7955</v>
      </c>
      <c r="B3794" s="605" t="s">
        <v>7875</v>
      </c>
      <c r="C3794" s="519" t="s">
        <v>111</v>
      </c>
      <c r="D3794" s="494" t="s">
        <v>8222</v>
      </c>
      <c r="E3794" s="495">
        <v>4000</v>
      </c>
      <c r="F3794" s="638" t="s">
        <v>10337</v>
      </c>
      <c r="G3794" s="496" t="s">
        <v>10338</v>
      </c>
      <c r="H3794" s="494" t="s">
        <v>4858</v>
      </c>
      <c r="I3794" s="494" t="s">
        <v>4858</v>
      </c>
      <c r="J3794" s="494" t="s">
        <v>4858</v>
      </c>
      <c r="K3794" s="497">
        <v>1</v>
      </c>
      <c r="L3794" s="606" t="s">
        <v>7972</v>
      </c>
      <c r="M3794" s="607">
        <v>13866.67</v>
      </c>
      <c r="N3794" s="498" t="s">
        <v>7994</v>
      </c>
      <c r="O3794" s="605" t="s">
        <v>7961</v>
      </c>
      <c r="P3794" s="608">
        <v>24000</v>
      </c>
    </row>
    <row r="3795" spans="1:16" ht="22.5" x14ac:dyDescent="0.2">
      <c r="A3795" s="518" t="s">
        <v>7955</v>
      </c>
      <c r="B3795" s="605" t="s">
        <v>7875</v>
      </c>
      <c r="C3795" s="519" t="s">
        <v>111</v>
      </c>
      <c r="D3795" s="494" t="s">
        <v>9478</v>
      </c>
      <c r="E3795" s="495">
        <v>2500</v>
      </c>
      <c r="F3795" s="638" t="s">
        <v>10339</v>
      </c>
      <c r="G3795" s="496" t="s">
        <v>10340</v>
      </c>
      <c r="H3795" s="494" t="s">
        <v>8216</v>
      </c>
      <c r="I3795" s="494" t="s">
        <v>4858</v>
      </c>
      <c r="J3795" s="494" t="s">
        <v>4858</v>
      </c>
      <c r="K3795" s="497">
        <v>6</v>
      </c>
      <c r="L3795" s="606" t="s">
        <v>7961</v>
      </c>
      <c r="M3795" s="607">
        <v>13299.82</v>
      </c>
      <c r="N3795" s="498" t="s">
        <v>5705</v>
      </c>
      <c r="O3795" s="605"/>
      <c r="P3795" s="608">
        <v>0</v>
      </c>
    </row>
    <row r="3796" spans="1:16" ht="22.5" x14ac:dyDescent="0.2">
      <c r="A3796" s="518" t="s">
        <v>7955</v>
      </c>
      <c r="B3796" s="605" t="s">
        <v>7729</v>
      </c>
      <c r="C3796" s="519" t="s">
        <v>111</v>
      </c>
      <c r="D3796" s="494" t="s">
        <v>7985</v>
      </c>
      <c r="E3796" s="495">
        <v>4000</v>
      </c>
      <c r="F3796" s="638" t="s">
        <v>10339</v>
      </c>
      <c r="G3796" s="496" t="s">
        <v>10340</v>
      </c>
      <c r="H3796" s="494" t="s">
        <v>8216</v>
      </c>
      <c r="I3796" s="494" t="s">
        <v>4858</v>
      </c>
      <c r="J3796" s="494" t="s">
        <v>4858</v>
      </c>
      <c r="K3796" s="497">
        <v>2</v>
      </c>
      <c r="L3796" s="606" t="s">
        <v>7972</v>
      </c>
      <c r="M3796" s="607">
        <v>10516.939999999999</v>
      </c>
      <c r="N3796" s="498" t="s">
        <v>5705</v>
      </c>
      <c r="O3796" s="605"/>
      <c r="P3796" s="608">
        <v>0</v>
      </c>
    </row>
    <row r="3797" spans="1:16" ht="22.5" x14ac:dyDescent="0.2">
      <c r="A3797" s="518" t="s">
        <v>7955</v>
      </c>
      <c r="B3797" s="605" t="s">
        <v>7875</v>
      </c>
      <c r="C3797" s="519" t="s">
        <v>111</v>
      </c>
      <c r="D3797" s="494" t="s">
        <v>3150</v>
      </c>
      <c r="E3797" s="495">
        <v>5000</v>
      </c>
      <c r="F3797" s="638" t="s">
        <v>10339</v>
      </c>
      <c r="G3797" s="496" t="s">
        <v>10340</v>
      </c>
      <c r="H3797" s="494" t="s">
        <v>8216</v>
      </c>
      <c r="I3797" s="494" t="s">
        <v>4858</v>
      </c>
      <c r="J3797" s="494" t="s">
        <v>4858</v>
      </c>
      <c r="K3797" s="497">
        <v>1</v>
      </c>
      <c r="L3797" s="606" t="s">
        <v>7972</v>
      </c>
      <c r="M3797" s="607">
        <v>19344.590000000004</v>
      </c>
      <c r="N3797" s="498" t="s">
        <v>7994</v>
      </c>
      <c r="O3797" s="605" t="s">
        <v>7961</v>
      </c>
      <c r="P3797" s="608">
        <v>29979.86</v>
      </c>
    </row>
    <row r="3798" spans="1:16" ht="22.5" x14ac:dyDescent="0.2">
      <c r="A3798" s="518" t="s">
        <v>7955</v>
      </c>
      <c r="B3798" s="605" t="s">
        <v>7875</v>
      </c>
      <c r="C3798" s="519" t="s">
        <v>111</v>
      </c>
      <c r="D3798" s="494" t="s">
        <v>3150</v>
      </c>
      <c r="E3798" s="495">
        <v>5000</v>
      </c>
      <c r="F3798" s="638" t="s">
        <v>10341</v>
      </c>
      <c r="G3798" s="496" t="s">
        <v>10342</v>
      </c>
      <c r="H3798" s="494" t="s">
        <v>8134</v>
      </c>
      <c r="I3798" s="494" t="s">
        <v>8134</v>
      </c>
      <c r="J3798" s="494" t="s">
        <v>8134</v>
      </c>
      <c r="K3798" s="497">
        <v>1</v>
      </c>
      <c r="L3798" s="606" t="s">
        <v>8044</v>
      </c>
      <c r="M3798" s="607">
        <v>30805.56</v>
      </c>
      <c r="N3798" s="498" t="s">
        <v>7972</v>
      </c>
      <c r="O3798" s="605" t="s">
        <v>7961</v>
      </c>
      <c r="P3798" s="608">
        <v>29970.84</v>
      </c>
    </row>
    <row r="3799" spans="1:16" ht="33.75" x14ac:dyDescent="0.2">
      <c r="A3799" s="518" t="s">
        <v>7955</v>
      </c>
      <c r="B3799" s="605" t="s">
        <v>7875</v>
      </c>
      <c r="C3799" s="519" t="s">
        <v>111</v>
      </c>
      <c r="D3799" s="494" t="s">
        <v>10072</v>
      </c>
      <c r="E3799" s="495">
        <v>1800</v>
      </c>
      <c r="F3799" s="638" t="s">
        <v>10343</v>
      </c>
      <c r="G3799" s="496" t="s">
        <v>10344</v>
      </c>
      <c r="H3799" s="494" t="s">
        <v>5432</v>
      </c>
      <c r="I3799" s="494" t="s">
        <v>5432</v>
      </c>
      <c r="J3799" s="494" t="s">
        <v>5432</v>
      </c>
      <c r="K3799" s="497">
        <v>39</v>
      </c>
      <c r="L3799" s="606" t="s">
        <v>7959</v>
      </c>
      <c r="M3799" s="607">
        <v>21520.62</v>
      </c>
      <c r="N3799" s="498" t="s">
        <v>9076</v>
      </c>
      <c r="O3799" s="605" t="s">
        <v>7961</v>
      </c>
      <c r="P3799" s="608">
        <v>10800</v>
      </c>
    </row>
    <row r="3800" spans="1:16" ht="45" x14ac:dyDescent="0.2">
      <c r="A3800" s="518" t="s">
        <v>7955</v>
      </c>
      <c r="B3800" s="605" t="s">
        <v>7875</v>
      </c>
      <c r="C3800" s="519" t="s">
        <v>111</v>
      </c>
      <c r="D3800" s="494" t="s">
        <v>8277</v>
      </c>
      <c r="E3800" s="495">
        <v>1044</v>
      </c>
      <c r="F3800" s="638" t="s">
        <v>10345</v>
      </c>
      <c r="G3800" s="496" t="s">
        <v>10346</v>
      </c>
      <c r="H3800" s="494" t="s">
        <v>10347</v>
      </c>
      <c r="I3800" s="494" t="s">
        <v>6431</v>
      </c>
      <c r="J3800" s="494" t="s">
        <v>6431</v>
      </c>
      <c r="K3800" s="497" t="s">
        <v>8245</v>
      </c>
      <c r="L3800" s="606" t="s">
        <v>7959</v>
      </c>
      <c r="M3800" s="607">
        <v>0</v>
      </c>
      <c r="N3800" s="498" t="s">
        <v>8245</v>
      </c>
      <c r="O3800" s="605" t="s">
        <v>7961</v>
      </c>
      <c r="P3800" s="608">
        <v>5185.2</v>
      </c>
    </row>
    <row r="3801" spans="1:16" x14ac:dyDescent="0.2">
      <c r="A3801" s="518" t="s">
        <v>7955</v>
      </c>
      <c r="B3801" s="605" t="s">
        <v>7875</v>
      </c>
      <c r="C3801" s="519" t="s">
        <v>111</v>
      </c>
      <c r="D3801" s="494" t="s">
        <v>10348</v>
      </c>
      <c r="E3801" s="495">
        <v>6000</v>
      </c>
      <c r="F3801" s="638" t="s">
        <v>10349</v>
      </c>
      <c r="G3801" s="496" t="s">
        <v>10350</v>
      </c>
      <c r="H3801" s="494" t="s">
        <v>4858</v>
      </c>
      <c r="I3801" s="494" t="s">
        <v>4858</v>
      </c>
      <c r="J3801" s="494" t="s">
        <v>4858</v>
      </c>
      <c r="K3801" s="497">
        <v>11</v>
      </c>
      <c r="L3801" s="606" t="s">
        <v>7729</v>
      </c>
      <c r="M3801" s="607">
        <v>53800</v>
      </c>
      <c r="N3801" s="498" t="s">
        <v>5705</v>
      </c>
      <c r="O3801" s="605"/>
      <c r="P3801" s="608">
        <v>0</v>
      </c>
    </row>
    <row r="3802" spans="1:16" ht="22.5" x14ac:dyDescent="0.2">
      <c r="A3802" s="518" t="s">
        <v>7955</v>
      </c>
      <c r="B3802" s="605" t="s">
        <v>7875</v>
      </c>
      <c r="C3802" s="519" t="s">
        <v>111</v>
      </c>
      <c r="D3802" s="494" t="s">
        <v>10351</v>
      </c>
      <c r="E3802" s="495">
        <v>3200</v>
      </c>
      <c r="F3802" s="638" t="s">
        <v>10352</v>
      </c>
      <c r="G3802" s="496" t="s">
        <v>10353</v>
      </c>
      <c r="H3802" s="494" t="s">
        <v>8026</v>
      </c>
      <c r="I3802" s="494" t="s">
        <v>8026</v>
      </c>
      <c r="J3802" s="494" t="s">
        <v>8026</v>
      </c>
      <c r="K3802" s="497">
        <v>22</v>
      </c>
      <c r="L3802" s="606" t="s">
        <v>7959</v>
      </c>
      <c r="M3802" s="607">
        <v>39390.130000000005</v>
      </c>
      <c r="N3802" s="498" t="s">
        <v>8739</v>
      </c>
      <c r="O3802" s="605" t="s">
        <v>7961</v>
      </c>
      <c r="P3802" s="608">
        <v>19198.669999999998</v>
      </c>
    </row>
    <row r="3803" spans="1:16" ht="22.5" x14ac:dyDescent="0.2">
      <c r="A3803" s="518" t="s">
        <v>7955</v>
      </c>
      <c r="B3803" s="605" t="s">
        <v>7875</v>
      </c>
      <c r="C3803" s="519" t="s">
        <v>111</v>
      </c>
      <c r="D3803" s="494" t="s">
        <v>8121</v>
      </c>
      <c r="E3803" s="495">
        <v>3000</v>
      </c>
      <c r="F3803" s="638" t="s">
        <v>10354</v>
      </c>
      <c r="G3803" s="496" t="s">
        <v>10355</v>
      </c>
      <c r="H3803" s="494" t="s">
        <v>7998</v>
      </c>
      <c r="I3803" s="494" t="s">
        <v>4858</v>
      </c>
      <c r="J3803" s="494" t="s">
        <v>4858</v>
      </c>
      <c r="K3803" s="497" t="s">
        <v>10356</v>
      </c>
      <c r="L3803" s="606"/>
      <c r="M3803" s="607">
        <v>0</v>
      </c>
      <c r="N3803" s="498" t="s">
        <v>5705</v>
      </c>
      <c r="O3803" s="605" t="s">
        <v>7965</v>
      </c>
      <c r="P3803" s="608">
        <v>4300</v>
      </c>
    </row>
    <row r="3804" spans="1:16" ht="22.5" x14ac:dyDescent="0.2">
      <c r="A3804" s="518" t="s">
        <v>7955</v>
      </c>
      <c r="B3804" s="605" t="s">
        <v>7875</v>
      </c>
      <c r="C3804" s="519" t="s">
        <v>111</v>
      </c>
      <c r="D3804" s="494" t="s">
        <v>8121</v>
      </c>
      <c r="E3804" s="495">
        <v>4500</v>
      </c>
      <c r="F3804" s="638" t="s">
        <v>10357</v>
      </c>
      <c r="G3804" s="496" t="s">
        <v>10358</v>
      </c>
      <c r="H3804" s="494" t="s">
        <v>7998</v>
      </c>
      <c r="I3804" s="494" t="s">
        <v>4858</v>
      </c>
      <c r="J3804" s="494" t="s">
        <v>4858</v>
      </c>
      <c r="K3804" s="497">
        <v>2</v>
      </c>
      <c r="L3804" s="606" t="s">
        <v>7961</v>
      </c>
      <c r="M3804" s="607">
        <v>24871.55</v>
      </c>
      <c r="N3804" s="498" t="s">
        <v>5705</v>
      </c>
      <c r="O3804" s="605" t="s">
        <v>7982</v>
      </c>
      <c r="P3804" s="608">
        <v>4500</v>
      </c>
    </row>
    <row r="3805" spans="1:16" ht="22.5" x14ac:dyDescent="0.2">
      <c r="A3805" s="518" t="s">
        <v>7955</v>
      </c>
      <c r="B3805" s="605" t="s">
        <v>7969</v>
      </c>
      <c r="C3805" s="519" t="s">
        <v>111</v>
      </c>
      <c r="D3805" s="494" t="s">
        <v>10359</v>
      </c>
      <c r="E3805" s="495">
        <v>6000</v>
      </c>
      <c r="F3805" s="638" t="s">
        <v>10360</v>
      </c>
      <c r="G3805" s="496" t="s">
        <v>10361</v>
      </c>
      <c r="H3805" s="494" t="s">
        <v>7998</v>
      </c>
      <c r="I3805" s="494" t="s">
        <v>4858</v>
      </c>
      <c r="J3805" s="494" t="s">
        <v>4858</v>
      </c>
      <c r="K3805" s="497" t="s">
        <v>10362</v>
      </c>
      <c r="L3805" s="606" t="s">
        <v>7982</v>
      </c>
      <c r="M3805" s="607">
        <v>2600</v>
      </c>
      <c r="N3805" s="498" t="s">
        <v>7994</v>
      </c>
      <c r="O3805" s="605" t="s">
        <v>7961</v>
      </c>
      <c r="P3805" s="608">
        <v>36000</v>
      </c>
    </row>
    <row r="3806" spans="1:16" ht="22.5" x14ac:dyDescent="0.2">
      <c r="A3806" s="518" t="s">
        <v>7955</v>
      </c>
      <c r="B3806" s="605" t="s">
        <v>7875</v>
      </c>
      <c r="C3806" s="519" t="s">
        <v>111</v>
      </c>
      <c r="D3806" s="494" t="s">
        <v>10363</v>
      </c>
      <c r="E3806" s="495">
        <v>15000</v>
      </c>
      <c r="F3806" s="638" t="s">
        <v>10364</v>
      </c>
      <c r="G3806" s="496" t="s">
        <v>10365</v>
      </c>
      <c r="H3806" s="494" t="s">
        <v>7998</v>
      </c>
      <c r="I3806" s="494" t="s">
        <v>4858</v>
      </c>
      <c r="J3806" s="494" t="s">
        <v>4858</v>
      </c>
      <c r="K3806" s="497" t="s">
        <v>7981</v>
      </c>
      <c r="L3806" s="606" t="s">
        <v>7965</v>
      </c>
      <c r="M3806" s="607">
        <v>27636.46</v>
      </c>
      <c r="N3806" s="498" t="s">
        <v>7981</v>
      </c>
      <c r="O3806" s="605" t="s">
        <v>7961</v>
      </c>
      <c r="P3806" s="608">
        <v>88863.540000000008</v>
      </c>
    </row>
    <row r="3807" spans="1:16" ht="22.5" x14ac:dyDescent="0.2">
      <c r="A3807" s="518" t="s">
        <v>7955</v>
      </c>
      <c r="B3807" s="605" t="s">
        <v>7875</v>
      </c>
      <c r="C3807" s="519" t="s">
        <v>111</v>
      </c>
      <c r="D3807" s="494" t="s">
        <v>8501</v>
      </c>
      <c r="E3807" s="495">
        <v>2500</v>
      </c>
      <c r="F3807" s="638" t="s">
        <v>10366</v>
      </c>
      <c r="G3807" s="496" t="s">
        <v>10367</v>
      </c>
      <c r="H3807" s="494" t="s">
        <v>10368</v>
      </c>
      <c r="I3807" s="494" t="s">
        <v>718</v>
      </c>
      <c r="J3807" s="494" t="s">
        <v>718</v>
      </c>
      <c r="K3807" s="497" t="s">
        <v>10369</v>
      </c>
      <c r="L3807" s="606" t="s">
        <v>7977</v>
      </c>
      <c r="M3807" s="607">
        <v>5500</v>
      </c>
      <c r="N3807" s="498" t="s">
        <v>5705</v>
      </c>
      <c r="O3807" s="605" t="s">
        <v>7977</v>
      </c>
      <c r="P3807" s="608">
        <v>7500</v>
      </c>
    </row>
    <row r="3808" spans="1:16" ht="22.5" x14ac:dyDescent="0.2">
      <c r="A3808" s="518" t="s">
        <v>7955</v>
      </c>
      <c r="B3808" s="605" t="s">
        <v>7875</v>
      </c>
      <c r="C3808" s="519" t="s">
        <v>111</v>
      </c>
      <c r="D3808" s="494" t="s">
        <v>7983</v>
      </c>
      <c r="E3808" s="495">
        <v>15000</v>
      </c>
      <c r="F3808" s="638" t="s">
        <v>10370</v>
      </c>
      <c r="G3808" s="496" t="s">
        <v>10371</v>
      </c>
      <c r="H3808" s="494" t="s">
        <v>4858</v>
      </c>
      <c r="I3808" s="494" t="s">
        <v>4858</v>
      </c>
      <c r="J3808" s="494" t="s">
        <v>4858</v>
      </c>
      <c r="K3808" s="497" t="s">
        <v>7981</v>
      </c>
      <c r="L3808" s="606" t="s">
        <v>7972</v>
      </c>
      <c r="M3808" s="607">
        <v>45500</v>
      </c>
      <c r="N3808" s="498" t="s">
        <v>5705</v>
      </c>
      <c r="O3808" s="605"/>
      <c r="P3808" s="608">
        <v>0</v>
      </c>
    </row>
    <row r="3809" spans="1:16" ht="22.5" x14ac:dyDescent="0.2">
      <c r="A3809" s="518" t="s">
        <v>7955</v>
      </c>
      <c r="B3809" s="605" t="s">
        <v>7875</v>
      </c>
      <c r="C3809" s="519" t="s">
        <v>111</v>
      </c>
      <c r="D3809" s="494" t="s">
        <v>7978</v>
      </c>
      <c r="E3809" s="495">
        <v>13000</v>
      </c>
      <c r="F3809" s="638" t="s">
        <v>10370</v>
      </c>
      <c r="G3809" s="496" t="s">
        <v>10371</v>
      </c>
      <c r="H3809" s="494" t="s">
        <v>4858</v>
      </c>
      <c r="I3809" s="494" t="s">
        <v>4858</v>
      </c>
      <c r="J3809" s="494" t="s">
        <v>4858</v>
      </c>
      <c r="K3809" s="497" t="s">
        <v>7981</v>
      </c>
      <c r="L3809" s="606" t="s">
        <v>7977</v>
      </c>
      <c r="M3809" s="607">
        <v>17766.669999999998</v>
      </c>
      <c r="N3809" s="498" t="s">
        <v>5705</v>
      </c>
      <c r="O3809" s="605"/>
      <c r="P3809" s="608">
        <v>0</v>
      </c>
    </row>
    <row r="3810" spans="1:16" ht="33.75" x14ac:dyDescent="0.2">
      <c r="A3810" s="518" t="s">
        <v>7955</v>
      </c>
      <c r="B3810" s="605" t="s">
        <v>7875</v>
      </c>
      <c r="C3810" s="519" t="s">
        <v>111</v>
      </c>
      <c r="D3810" s="494" t="s">
        <v>8448</v>
      </c>
      <c r="E3810" s="495">
        <v>1800</v>
      </c>
      <c r="F3810" s="638" t="s">
        <v>10372</v>
      </c>
      <c r="G3810" s="496" t="s">
        <v>10373</v>
      </c>
      <c r="H3810" s="494" t="s">
        <v>7028</v>
      </c>
      <c r="I3810" s="494" t="s">
        <v>3191</v>
      </c>
      <c r="J3810" s="494" t="s">
        <v>3191</v>
      </c>
      <c r="K3810" s="497">
        <v>8</v>
      </c>
      <c r="L3810" s="606" t="s">
        <v>7984</v>
      </c>
      <c r="M3810" s="607">
        <v>14400</v>
      </c>
      <c r="N3810" s="498" t="s">
        <v>5705</v>
      </c>
      <c r="O3810" s="605"/>
      <c r="P3810" s="608">
        <v>0</v>
      </c>
    </row>
    <row r="3811" spans="1:16" ht="33.75" x14ac:dyDescent="0.2">
      <c r="A3811" s="518" t="s">
        <v>7955</v>
      </c>
      <c r="B3811" s="605" t="s">
        <v>7875</v>
      </c>
      <c r="C3811" s="519" t="s">
        <v>111</v>
      </c>
      <c r="D3811" s="494" t="s">
        <v>8128</v>
      </c>
      <c r="E3811" s="495">
        <v>3000</v>
      </c>
      <c r="F3811" s="638" t="s">
        <v>10372</v>
      </c>
      <c r="G3811" s="496" t="s">
        <v>10373</v>
      </c>
      <c r="H3811" s="494" t="s">
        <v>7028</v>
      </c>
      <c r="I3811" s="494" t="s">
        <v>3191</v>
      </c>
      <c r="J3811" s="494" t="s">
        <v>3191</v>
      </c>
      <c r="K3811" s="497">
        <v>2</v>
      </c>
      <c r="L3811" s="606" t="s">
        <v>7994</v>
      </c>
      <c r="M3811" s="607">
        <v>12300</v>
      </c>
      <c r="N3811" s="498" t="s">
        <v>8044</v>
      </c>
      <c r="O3811" s="605" t="s">
        <v>7961</v>
      </c>
      <c r="P3811" s="608">
        <v>18000</v>
      </c>
    </row>
    <row r="3812" spans="1:16" ht="33.75" x14ac:dyDescent="0.2">
      <c r="A3812" s="518" t="s">
        <v>7955</v>
      </c>
      <c r="B3812" s="605" t="s">
        <v>7875</v>
      </c>
      <c r="C3812" s="519" t="s">
        <v>111</v>
      </c>
      <c r="D3812" s="494" t="s">
        <v>9764</v>
      </c>
      <c r="E3812" s="495">
        <v>3000</v>
      </c>
      <c r="F3812" s="638" t="s">
        <v>10374</v>
      </c>
      <c r="G3812" s="496" t="s">
        <v>10375</v>
      </c>
      <c r="H3812" s="494" t="s">
        <v>8714</v>
      </c>
      <c r="I3812" s="494" t="s">
        <v>3191</v>
      </c>
      <c r="J3812" s="494" t="s">
        <v>3191</v>
      </c>
      <c r="K3812" s="497" t="s">
        <v>10376</v>
      </c>
      <c r="L3812" s="606"/>
      <c r="M3812" s="607">
        <v>0</v>
      </c>
      <c r="N3812" s="498" t="s">
        <v>7994</v>
      </c>
      <c r="O3812" s="605" t="s">
        <v>7961</v>
      </c>
      <c r="P3812" s="608">
        <v>19400</v>
      </c>
    </row>
    <row r="3813" spans="1:16" ht="22.5" x14ac:dyDescent="0.2">
      <c r="A3813" s="518" t="s">
        <v>7955</v>
      </c>
      <c r="B3813" s="605" t="s">
        <v>7875</v>
      </c>
      <c r="C3813" s="519" t="s">
        <v>111</v>
      </c>
      <c r="D3813" s="494" t="s">
        <v>10377</v>
      </c>
      <c r="E3813" s="495">
        <v>5000</v>
      </c>
      <c r="F3813" s="638" t="s">
        <v>10378</v>
      </c>
      <c r="G3813" s="496" t="s">
        <v>10379</v>
      </c>
      <c r="H3813" s="494" t="s">
        <v>7998</v>
      </c>
      <c r="I3813" s="494" t="s">
        <v>4858</v>
      </c>
      <c r="J3813" s="494" t="s">
        <v>4858</v>
      </c>
      <c r="K3813" s="497" t="s">
        <v>10380</v>
      </c>
      <c r="L3813" s="606"/>
      <c r="M3813" s="607">
        <v>0</v>
      </c>
      <c r="N3813" s="498" t="s">
        <v>7994</v>
      </c>
      <c r="O3813" s="605" t="s">
        <v>7961</v>
      </c>
      <c r="P3813" s="608">
        <v>32166.67</v>
      </c>
    </row>
    <row r="3814" spans="1:16" ht="33.75" x14ac:dyDescent="0.2">
      <c r="A3814" s="518" t="s">
        <v>7955</v>
      </c>
      <c r="B3814" s="605" t="s">
        <v>7875</v>
      </c>
      <c r="C3814" s="519" t="s">
        <v>111</v>
      </c>
      <c r="D3814" s="494" t="s">
        <v>8118</v>
      </c>
      <c r="E3814" s="495">
        <v>2500</v>
      </c>
      <c r="F3814" s="638" t="s">
        <v>10381</v>
      </c>
      <c r="G3814" s="496" t="s">
        <v>10382</v>
      </c>
      <c r="H3814" s="494" t="s">
        <v>9725</v>
      </c>
      <c r="I3814" s="494" t="s">
        <v>9725</v>
      </c>
      <c r="J3814" s="494" t="s">
        <v>9725</v>
      </c>
      <c r="K3814" s="497">
        <v>30</v>
      </c>
      <c r="L3814" s="606" t="s">
        <v>8044</v>
      </c>
      <c r="M3814" s="607">
        <v>15897.730000000001</v>
      </c>
      <c r="N3814" s="498" t="s">
        <v>5705</v>
      </c>
      <c r="O3814" s="605"/>
      <c r="P3814" s="608">
        <v>0</v>
      </c>
    </row>
    <row r="3815" spans="1:16" ht="22.5" x14ac:dyDescent="0.2">
      <c r="A3815" s="518" t="s">
        <v>7955</v>
      </c>
      <c r="B3815" s="605" t="s">
        <v>7875</v>
      </c>
      <c r="C3815" s="519" t="s">
        <v>111</v>
      </c>
      <c r="D3815" s="494" t="s">
        <v>10383</v>
      </c>
      <c r="E3815" s="495">
        <v>6000</v>
      </c>
      <c r="F3815" s="638" t="s">
        <v>10384</v>
      </c>
      <c r="G3815" s="496" t="s">
        <v>10385</v>
      </c>
      <c r="H3815" s="494" t="s">
        <v>7998</v>
      </c>
      <c r="I3815" s="494" t="s">
        <v>4858</v>
      </c>
      <c r="J3815" s="494" t="s">
        <v>4858</v>
      </c>
      <c r="K3815" s="497" t="s">
        <v>10386</v>
      </c>
      <c r="L3815" s="606" t="s">
        <v>7982</v>
      </c>
      <c r="M3815" s="607">
        <v>1600</v>
      </c>
      <c r="N3815" s="498" t="s">
        <v>5705</v>
      </c>
      <c r="O3815" s="605" t="s">
        <v>7977</v>
      </c>
      <c r="P3815" s="608">
        <v>17656.25</v>
      </c>
    </row>
    <row r="3816" spans="1:16" ht="33.75" x14ac:dyDescent="0.2">
      <c r="A3816" s="518" t="s">
        <v>7955</v>
      </c>
      <c r="B3816" s="605" t="s">
        <v>7875</v>
      </c>
      <c r="C3816" s="519" t="s">
        <v>111</v>
      </c>
      <c r="D3816" s="494" t="s">
        <v>8905</v>
      </c>
      <c r="E3816" s="495">
        <v>2500</v>
      </c>
      <c r="F3816" s="638" t="s">
        <v>10387</v>
      </c>
      <c r="G3816" s="496" t="s">
        <v>10388</v>
      </c>
      <c r="H3816" s="494" t="s">
        <v>10389</v>
      </c>
      <c r="I3816" s="494" t="s">
        <v>3191</v>
      </c>
      <c r="J3816" s="494" t="s">
        <v>3191</v>
      </c>
      <c r="K3816" s="497" t="s">
        <v>10390</v>
      </c>
      <c r="L3816" s="606" t="s">
        <v>7977</v>
      </c>
      <c r="M3816" s="607">
        <v>6823.26</v>
      </c>
      <c r="N3816" s="498" t="s">
        <v>7965</v>
      </c>
      <c r="O3816" s="605" t="s">
        <v>7961</v>
      </c>
      <c r="P3816" s="608">
        <v>14882.43</v>
      </c>
    </row>
    <row r="3817" spans="1:16" ht="22.5" x14ac:dyDescent="0.2">
      <c r="A3817" s="518" t="s">
        <v>7955</v>
      </c>
      <c r="B3817" s="605" t="s">
        <v>7875</v>
      </c>
      <c r="C3817" s="519" t="s">
        <v>111</v>
      </c>
      <c r="D3817" s="494" t="s">
        <v>9692</v>
      </c>
      <c r="E3817" s="495">
        <v>3000</v>
      </c>
      <c r="F3817" s="638" t="s">
        <v>10391</v>
      </c>
      <c r="G3817" s="496" t="s">
        <v>10392</v>
      </c>
      <c r="H3817" s="494" t="s">
        <v>5555</v>
      </c>
      <c r="I3817" s="494" t="s">
        <v>3191</v>
      </c>
      <c r="J3817" s="494" t="s">
        <v>3191</v>
      </c>
      <c r="K3817" s="497" t="s">
        <v>10393</v>
      </c>
      <c r="L3817" s="606"/>
      <c r="M3817" s="607">
        <v>0</v>
      </c>
      <c r="N3817" s="498" t="s">
        <v>7977</v>
      </c>
      <c r="O3817" s="605" t="s">
        <v>7961</v>
      </c>
      <c r="P3817" s="608">
        <v>17885.21</v>
      </c>
    </row>
    <row r="3818" spans="1:16" ht="33.75" x14ac:dyDescent="0.2">
      <c r="A3818" s="518" t="s">
        <v>7955</v>
      </c>
      <c r="B3818" s="605" t="s">
        <v>7875</v>
      </c>
      <c r="C3818" s="519" t="s">
        <v>111</v>
      </c>
      <c r="D3818" s="494" t="s">
        <v>8104</v>
      </c>
      <c r="E3818" s="495">
        <v>1800</v>
      </c>
      <c r="F3818" s="638" t="s">
        <v>10394</v>
      </c>
      <c r="G3818" s="496" t="s">
        <v>10395</v>
      </c>
      <c r="H3818" s="494" t="s">
        <v>9095</v>
      </c>
      <c r="I3818" s="494" t="s">
        <v>4858</v>
      </c>
      <c r="J3818" s="494" t="s">
        <v>4858</v>
      </c>
      <c r="K3818" s="497">
        <v>12</v>
      </c>
      <c r="L3818" s="606" t="s">
        <v>7729</v>
      </c>
      <c r="M3818" s="607">
        <v>14400</v>
      </c>
      <c r="N3818" s="498" t="s">
        <v>5705</v>
      </c>
      <c r="O3818" s="605"/>
      <c r="P3818" s="608">
        <v>0</v>
      </c>
    </row>
    <row r="3819" spans="1:16" ht="33.75" x14ac:dyDescent="0.2">
      <c r="A3819" s="518" t="s">
        <v>7955</v>
      </c>
      <c r="B3819" s="605" t="s">
        <v>7875</v>
      </c>
      <c r="C3819" s="519" t="s">
        <v>111</v>
      </c>
      <c r="D3819" s="494" t="s">
        <v>10396</v>
      </c>
      <c r="E3819" s="495">
        <v>5000</v>
      </c>
      <c r="F3819" s="638" t="s">
        <v>10394</v>
      </c>
      <c r="G3819" s="496" t="s">
        <v>10395</v>
      </c>
      <c r="H3819" s="494" t="s">
        <v>9095</v>
      </c>
      <c r="I3819" s="494" t="s">
        <v>4858</v>
      </c>
      <c r="J3819" s="494" t="s">
        <v>4858</v>
      </c>
      <c r="K3819" s="497">
        <v>2</v>
      </c>
      <c r="L3819" s="606" t="s">
        <v>7972</v>
      </c>
      <c r="M3819" s="607">
        <v>19893.330000000002</v>
      </c>
      <c r="N3819" s="498" t="s">
        <v>8044</v>
      </c>
      <c r="O3819" s="605" t="s">
        <v>7961</v>
      </c>
      <c r="P3819" s="608">
        <v>30000</v>
      </c>
    </row>
    <row r="3820" spans="1:16" ht="22.5" x14ac:dyDescent="0.2">
      <c r="A3820" s="518" t="s">
        <v>7955</v>
      </c>
      <c r="B3820" s="605" t="s">
        <v>7875</v>
      </c>
      <c r="C3820" s="519" t="s">
        <v>111</v>
      </c>
      <c r="D3820" s="494" t="s">
        <v>10397</v>
      </c>
      <c r="E3820" s="495">
        <v>1700</v>
      </c>
      <c r="F3820" s="638" t="s">
        <v>10398</v>
      </c>
      <c r="G3820" s="496" t="s">
        <v>10399</v>
      </c>
      <c r="H3820" s="494" t="s">
        <v>718</v>
      </c>
      <c r="I3820" s="494" t="s">
        <v>718</v>
      </c>
      <c r="J3820" s="494" t="s">
        <v>718</v>
      </c>
      <c r="K3820" s="497">
        <v>14</v>
      </c>
      <c r="L3820" s="606" t="s">
        <v>7982</v>
      </c>
      <c r="M3820" s="607">
        <v>1700</v>
      </c>
      <c r="N3820" s="498" t="s">
        <v>5705</v>
      </c>
      <c r="O3820" s="605"/>
      <c r="P3820" s="608">
        <v>0</v>
      </c>
    </row>
    <row r="3821" spans="1:16" ht="33.75" x14ac:dyDescent="0.2">
      <c r="A3821" s="518" t="s">
        <v>7955</v>
      </c>
      <c r="B3821" s="605" t="s">
        <v>7875</v>
      </c>
      <c r="C3821" s="519" t="s">
        <v>111</v>
      </c>
      <c r="D3821" s="494" t="s">
        <v>10400</v>
      </c>
      <c r="E3821" s="495">
        <v>4500</v>
      </c>
      <c r="F3821" s="638" t="s">
        <v>10401</v>
      </c>
      <c r="G3821" s="496" t="s">
        <v>10402</v>
      </c>
      <c r="H3821" s="494" t="s">
        <v>10403</v>
      </c>
      <c r="I3821" s="494" t="s">
        <v>10403</v>
      </c>
      <c r="J3821" s="494" t="s">
        <v>10403</v>
      </c>
      <c r="K3821" s="497">
        <v>10</v>
      </c>
      <c r="L3821" s="606" t="s">
        <v>7959</v>
      </c>
      <c r="M3821" s="607">
        <v>53996.869999999995</v>
      </c>
      <c r="N3821" s="498" t="s">
        <v>8158</v>
      </c>
      <c r="O3821" s="605" t="s">
        <v>7961</v>
      </c>
      <c r="P3821" s="608">
        <v>27000</v>
      </c>
    </row>
    <row r="3822" spans="1:16" ht="33.75" x14ac:dyDescent="0.2">
      <c r="A3822" s="518" t="s">
        <v>7955</v>
      </c>
      <c r="B3822" s="605" t="s">
        <v>7875</v>
      </c>
      <c r="C3822" s="519" t="s">
        <v>111</v>
      </c>
      <c r="D3822" s="494" t="s">
        <v>8128</v>
      </c>
      <c r="E3822" s="495">
        <v>3000</v>
      </c>
      <c r="F3822" s="638" t="s">
        <v>10404</v>
      </c>
      <c r="G3822" s="496" t="s">
        <v>10405</v>
      </c>
      <c r="H3822" s="494" t="s">
        <v>10406</v>
      </c>
      <c r="I3822" s="494" t="s">
        <v>4858</v>
      </c>
      <c r="J3822" s="494" t="s">
        <v>4858</v>
      </c>
      <c r="K3822" s="497">
        <v>1</v>
      </c>
      <c r="L3822" s="606" t="s">
        <v>7972</v>
      </c>
      <c r="M3822" s="607">
        <v>9400</v>
      </c>
      <c r="N3822" s="498" t="s">
        <v>5705</v>
      </c>
      <c r="O3822" s="605"/>
      <c r="P3822" s="608">
        <v>0</v>
      </c>
    </row>
    <row r="3823" spans="1:16" ht="45" x14ac:dyDescent="0.2">
      <c r="A3823" s="518" t="s">
        <v>7955</v>
      </c>
      <c r="B3823" s="605" t="s">
        <v>7875</v>
      </c>
      <c r="C3823" s="519" t="s">
        <v>111</v>
      </c>
      <c r="D3823" s="494" t="s">
        <v>8277</v>
      </c>
      <c r="E3823" s="495">
        <v>1044</v>
      </c>
      <c r="F3823" s="638" t="s">
        <v>10407</v>
      </c>
      <c r="G3823" s="496" t="s">
        <v>10408</v>
      </c>
      <c r="H3823" s="494" t="s">
        <v>3148</v>
      </c>
      <c r="I3823" s="494" t="s">
        <v>718</v>
      </c>
      <c r="J3823" s="494" t="s">
        <v>718</v>
      </c>
      <c r="K3823" s="497" t="s">
        <v>8245</v>
      </c>
      <c r="L3823" s="606" t="s">
        <v>7959</v>
      </c>
      <c r="M3823" s="607">
        <v>0</v>
      </c>
      <c r="N3823" s="498" t="s">
        <v>8245</v>
      </c>
      <c r="O3823" s="605" t="s">
        <v>7961</v>
      </c>
      <c r="P3823" s="608">
        <v>5220</v>
      </c>
    </row>
    <row r="3824" spans="1:16" x14ac:dyDescent="0.2">
      <c r="A3824" s="518" t="s">
        <v>7955</v>
      </c>
      <c r="B3824" s="605" t="s">
        <v>7875</v>
      </c>
      <c r="C3824" s="519" t="s">
        <v>111</v>
      </c>
      <c r="D3824" s="494" t="s">
        <v>7978</v>
      </c>
      <c r="E3824" s="495">
        <v>9000</v>
      </c>
      <c r="F3824" s="638" t="s">
        <v>10409</v>
      </c>
      <c r="G3824" s="496" t="s">
        <v>10410</v>
      </c>
      <c r="H3824" s="494" t="s">
        <v>4858</v>
      </c>
      <c r="I3824" s="494" t="s">
        <v>4858</v>
      </c>
      <c r="J3824" s="494" t="s">
        <v>4858</v>
      </c>
      <c r="K3824" s="497">
        <v>1</v>
      </c>
      <c r="L3824" s="606" t="s">
        <v>7729</v>
      </c>
      <c r="M3824" s="607">
        <v>81000</v>
      </c>
      <c r="N3824" s="498" t="s">
        <v>7965</v>
      </c>
      <c r="O3824" s="605" t="s">
        <v>7961</v>
      </c>
      <c r="P3824" s="608">
        <v>53100</v>
      </c>
    </row>
    <row r="3825" spans="1:16" ht="22.5" x14ac:dyDescent="0.2">
      <c r="A3825" s="518" t="s">
        <v>7955</v>
      </c>
      <c r="B3825" s="605" t="s">
        <v>7875</v>
      </c>
      <c r="C3825" s="519" t="s">
        <v>111</v>
      </c>
      <c r="D3825" s="494" t="s">
        <v>4071</v>
      </c>
      <c r="E3825" s="495">
        <v>3500</v>
      </c>
      <c r="F3825" s="638" t="s">
        <v>10411</v>
      </c>
      <c r="G3825" s="496" t="s">
        <v>10412</v>
      </c>
      <c r="H3825" s="494" t="s">
        <v>718</v>
      </c>
      <c r="I3825" s="494" t="s">
        <v>718</v>
      </c>
      <c r="J3825" s="494" t="s">
        <v>718</v>
      </c>
      <c r="K3825" s="497">
        <v>8</v>
      </c>
      <c r="L3825" s="606" t="s">
        <v>7982</v>
      </c>
      <c r="M3825" s="607">
        <v>3473.75</v>
      </c>
      <c r="N3825" s="498" t="s">
        <v>5705</v>
      </c>
      <c r="O3825" s="605"/>
      <c r="P3825" s="608">
        <v>0</v>
      </c>
    </row>
    <row r="3826" spans="1:16" ht="33.75" x14ac:dyDescent="0.2">
      <c r="A3826" s="518" t="s">
        <v>7955</v>
      </c>
      <c r="B3826" s="605" t="s">
        <v>7875</v>
      </c>
      <c r="C3826" s="519" t="s">
        <v>111</v>
      </c>
      <c r="D3826" s="494" t="s">
        <v>10413</v>
      </c>
      <c r="E3826" s="495">
        <v>6000</v>
      </c>
      <c r="F3826" s="638" t="s">
        <v>10414</v>
      </c>
      <c r="G3826" s="496" t="s">
        <v>10415</v>
      </c>
      <c r="H3826" s="494" t="s">
        <v>8946</v>
      </c>
      <c r="I3826" s="494" t="s">
        <v>4858</v>
      </c>
      <c r="J3826" s="494" t="s">
        <v>4858</v>
      </c>
      <c r="K3826" s="497" t="s">
        <v>5705</v>
      </c>
      <c r="L3826" s="606"/>
      <c r="M3826" s="607">
        <v>0</v>
      </c>
      <c r="N3826" s="498" t="s">
        <v>7982</v>
      </c>
      <c r="O3826" s="605" t="s">
        <v>7972</v>
      </c>
      <c r="P3826" s="608">
        <v>23800</v>
      </c>
    </row>
    <row r="3827" spans="1:16" ht="33.75" x14ac:dyDescent="0.2">
      <c r="A3827" s="518" t="s">
        <v>7955</v>
      </c>
      <c r="B3827" s="605" t="s">
        <v>7875</v>
      </c>
      <c r="C3827" s="519" t="s">
        <v>111</v>
      </c>
      <c r="D3827" s="494" t="s">
        <v>9018</v>
      </c>
      <c r="E3827" s="495">
        <v>5000</v>
      </c>
      <c r="F3827" s="638" t="s">
        <v>10416</v>
      </c>
      <c r="G3827" s="496" t="s">
        <v>10417</v>
      </c>
      <c r="H3827" s="494" t="s">
        <v>8446</v>
      </c>
      <c r="I3827" s="494" t="s">
        <v>4858</v>
      </c>
      <c r="J3827" s="494" t="s">
        <v>4858</v>
      </c>
      <c r="K3827" s="497" t="s">
        <v>10418</v>
      </c>
      <c r="L3827" s="606" t="s">
        <v>7982</v>
      </c>
      <c r="M3827" s="607">
        <v>2000</v>
      </c>
      <c r="N3827" s="498" t="s">
        <v>7994</v>
      </c>
      <c r="O3827" s="605" t="s">
        <v>7961</v>
      </c>
      <c r="P3827" s="608">
        <v>29833.33</v>
      </c>
    </row>
    <row r="3828" spans="1:16" ht="22.5" x14ac:dyDescent="0.2">
      <c r="A3828" s="518" t="s">
        <v>7955</v>
      </c>
      <c r="B3828" s="605" t="s">
        <v>7875</v>
      </c>
      <c r="C3828" s="519" t="s">
        <v>111</v>
      </c>
      <c r="D3828" s="494" t="s">
        <v>10419</v>
      </c>
      <c r="E3828" s="495">
        <v>1800</v>
      </c>
      <c r="F3828" s="638" t="s">
        <v>10420</v>
      </c>
      <c r="G3828" s="496" t="s">
        <v>10421</v>
      </c>
      <c r="H3828" s="494" t="s">
        <v>718</v>
      </c>
      <c r="I3828" s="494" t="s">
        <v>718</v>
      </c>
      <c r="J3828" s="494" t="s">
        <v>718</v>
      </c>
      <c r="K3828" s="497">
        <v>19</v>
      </c>
      <c r="L3828" s="606" t="s">
        <v>7959</v>
      </c>
      <c r="M3828" s="607">
        <v>21600</v>
      </c>
      <c r="N3828" s="498" t="s">
        <v>8739</v>
      </c>
      <c r="O3828" s="605" t="s">
        <v>7961</v>
      </c>
      <c r="P3828" s="608">
        <v>10440</v>
      </c>
    </row>
    <row r="3829" spans="1:16" ht="22.5" x14ac:dyDescent="0.2">
      <c r="A3829" s="518" t="s">
        <v>7955</v>
      </c>
      <c r="B3829" s="605" t="s">
        <v>7875</v>
      </c>
      <c r="C3829" s="519" t="s">
        <v>111</v>
      </c>
      <c r="D3829" s="494" t="s">
        <v>10293</v>
      </c>
      <c r="E3829" s="495">
        <v>5000</v>
      </c>
      <c r="F3829" s="638" t="s">
        <v>10422</v>
      </c>
      <c r="G3829" s="496" t="s">
        <v>10423</v>
      </c>
      <c r="H3829" s="494" t="s">
        <v>8563</v>
      </c>
      <c r="I3829" s="494" t="s">
        <v>4858</v>
      </c>
      <c r="J3829" s="494" t="s">
        <v>4858</v>
      </c>
      <c r="K3829" s="497" t="s">
        <v>10424</v>
      </c>
      <c r="L3829" s="606" t="s">
        <v>7982</v>
      </c>
      <c r="M3829" s="607">
        <v>2166.67</v>
      </c>
      <c r="N3829" s="498" t="s">
        <v>7994</v>
      </c>
      <c r="O3829" s="605" t="s">
        <v>7961</v>
      </c>
      <c r="P3829" s="608">
        <v>29833.33</v>
      </c>
    </row>
    <row r="3830" spans="1:16" ht="33.75" x14ac:dyDescent="0.2">
      <c r="A3830" s="518" t="s">
        <v>7955</v>
      </c>
      <c r="B3830" s="605" t="s">
        <v>7875</v>
      </c>
      <c r="C3830" s="519" t="s">
        <v>111</v>
      </c>
      <c r="D3830" s="494" t="s">
        <v>10425</v>
      </c>
      <c r="E3830" s="495">
        <v>1500</v>
      </c>
      <c r="F3830" s="638" t="s">
        <v>10426</v>
      </c>
      <c r="G3830" s="496" t="s">
        <v>10427</v>
      </c>
      <c r="H3830" s="494" t="s">
        <v>4858</v>
      </c>
      <c r="I3830" s="494" t="s">
        <v>4858</v>
      </c>
      <c r="J3830" s="494" t="s">
        <v>4858</v>
      </c>
      <c r="K3830" s="497">
        <v>5</v>
      </c>
      <c r="L3830" s="606" t="s">
        <v>7968</v>
      </c>
      <c r="M3830" s="607">
        <v>13800</v>
      </c>
      <c r="N3830" s="498" t="s">
        <v>7968</v>
      </c>
      <c r="O3830" s="605" t="s">
        <v>7961</v>
      </c>
      <c r="P3830" s="608">
        <v>9000</v>
      </c>
    </row>
    <row r="3831" spans="1:16" x14ac:dyDescent="0.2">
      <c r="A3831" s="518" t="s">
        <v>7955</v>
      </c>
      <c r="B3831" s="605" t="s">
        <v>7875</v>
      </c>
      <c r="C3831" s="519" t="s">
        <v>111</v>
      </c>
      <c r="D3831" s="494" t="s">
        <v>712</v>
      </c>
      <c r="E3831" s="495">
        <v>2500</v>
      </c>
      <c r="F3831" s="638" t="s">
        <v>10428</v>
      </c>
      <c r="G3831" s="496" t="s">
        <v>10429</v>
      </c>
      <c r="H3831" s="494" t="s">
        <v>4858</v>
      </c>
      <c r="I3831" s="494" t="s">
        <v>4858</v>
      </c>
      <c r="J3831" s="494" t="s">
        <v>4858</v>
      </c>
      <c r="K3831" s="497">
        <v>19</v>
      </c>
      <c r="L3831" s="606" t="s">
        <v>8142</v>
      </c>
      <c r="M3831" s="607">
        <v>27398.81</v>
      </c>
      <c r="N3831" s="498" t="s">
        <v>5705</v>
      </c>
      <c r="O3831" s="605"/>
      <c r="P3831" s="608">
        <v>0</v>
      </c>
    </row>
    <row r="3832" spans="1:16" ht="22.5" x14ac:dyDescent="0.2">
      <c r="A3832" s="518" t="s">
        <v>7955</v>
      </c>
      <c r="B3832" s="605" t="s">
        <v>7875</v>
      </c>
      <c r="C3832" s="519" t="s">
        <v>111</v>
      </c>
      <c r="D3832" s="494" t="s">
        <v>7985</v>
      </c>
      <c r="E3832" s="495">
        <v>4000</v>
      </c>
      <c r="F3832" s="638" t="s">
        <v>10428</v>
      </c>
      <c r="G3832" s="496" t="s">
        <v>10429</v>
      </c>
      <c r="H3832" s="494" t="s">
        <v>4858</v>
      </c>
      <c r="I3832" s="494" t="s">
        <v>4858</v>
      </c>
      <c r="J3832" s="494" t="s">
        <v>4858</v>
      </c>
      <c r="K3832" s="497" t="s">
        <v>10430</v>
      </c>
      <c r="L3832" s="606" t="s">
        <v>7965</v>
      </c>
      <c r="M3832" s="607">
        <v>4400</v>
      </c>
      <c r="N3832" s="498" t="s">
        <v>5705</v>
      </c>
      <c r="O3832" s="605">
        <v>0</v>
      </c>
      <c r="P3832" s="608">
        <v>0</v>
      </c>
    </row>
    <row r="3833" spans="1:16" ht="45" x14ac:dyDescent="0.2">
      <c r="A3833" s="518" t="s">
        <v>7955</v>
      </c>
      <c r="B3833" s="605" t="s">
        <v>7875</v>
      </c>
      <c r="C3833" s="519" t="s">
        <v>111</v>
      </c>
      <c r="D3833" s="494" t="s">
        <v>8128</v>
      </c>
      <c r="E3833" s="495">
        <v>3000</v>
      </c>
      <c r="F3833" s="638" t="s">
        <v>10431</v>
      </c>
      <c r="G3833" s="496" t="s">
        <v>10432</v>
      </c>
      <c r="H3833" s="494" t="s">
        <v>10433</v>
      </c>
      <c r="I3833" s="494" t="s">
        <v>4858</v>
      </c>
      <c r="J3833" s="494" t="s">
        <v>4858</v>
      </c>
      <c r="K3833" s="497">
        <v>2</v>
      </c>
      <c r="L3833" s="606" t="s">
        <v>7972</v>
      </c>
      <c r="M3833" s="607">
        <v>11900</v>
      </c>
      <c r="N3833" s="498" t="s">
        <v>8044</v>
      </c>
      <c r="O3833" s="605" t="s">
        <v>7961</v>
      </c>
      <c r="P3833" s="608">
        <v>18000</v>
      </c>
    </row>
    <row r="3834" spans="1:16" ht="45" x14ac:dyDescent="0.2">
      <c r="A3834" s="518" t="s">
        <v>7955</v>
      </c>
      <c r="B3834" s="605" t="s">
        <v>7875</v>
      </c>
      <c r="C3834" s="519" t="s">
        <v>111</v>
      </c>
      <c r="D3834" s="494" t="s">
        <v>10434</v>
      </c>
      <c r="E3834" s="495">
        <v>1900</v>
      </c>
      <c r="F3834" s="638" t="s">
        <v>10435</v>
      </c>
      <c r="G3834" s="496" t="s">
        <v>10436</v>
      </c>
      <c r="H3834" s="494" t="s">
        <v>718</v>
      </c>
      <c r="I3834" s="494" t="s">
        <v>718</v>
      </c>
      <c r="J3834" s="494" t="s">
        <v>718</v>
      </c>
      <c r="K3834" s="497" t="s">
        <v>8245</v>
      </c>
      <c r="L3834" s="606" t="s">
        <v>7959</v>
      </c>
      <c r="M3834" s="607">
        <v>0</v>
      </c>
      <c r="N3834" s="498" t="s">
        <v>8245</v>
      </c>
      <c r="O3834" s="605" t="s">
        <v>7961</v>
      </c>
      <c r="P3834" s="608">
        <v>7030</v>
      </c>
    </row>
    <row r="3835" spans="1:16" ht="45" x14ac:dyDescent="0.2">
      <c r="A3835" s="518" t="s">
        <v>7955</v>
      </c>
      <c r="B3835" s="605" t="s">
        <v>7875</v>
      </c>
      <c r="C3835" s="519" t="s">
        <v>111</v>
      </c>
      <c r="D3835" s="494" t="s">
        <v>8613</v>
      </c>
      <c r="E3835" s="495">
        <v>4000</v>
      </c>
      <c r="F3835" s="638" t="s">
        <v>10437</v>
      </c>
      <c r="G3835" s="496" t="s">
        <v>10438</v>
      </c>
      <c r="H3835" s="494" t="s">
        <v>10439</v>
      </c>
      <c r="I3835" s="494" t="s">
        <v>10439</v>
      </c>
      <c r="J3835" s="494" t="s">
        <v>10439</v>
      </c>
      <c r="K3835" s="497">
        <v>28</v>
      </c>
      <c r="L3835" s="606" t="s">
        <v>7965</v>
      </c>
      <c r="M3835" s="607">
        <v>8000</v>
      </c>
      <c r="N3835" s="498" t="s">
        <v>5705</v>
      </c>
      <c r="O3835" s="605"/>
      <c r="P3835" s="608">
        <v>0</v>
      </c>
    </row>
    <row r="3836" spans="1:16" ht="22.5" x14ac:dyDescent="0.2">
      <c r="A3836" s="518" t="s">
        <v>7955</v>
      </c>
      <c r="B3836" s="605" t="s">
        <v>7875</v>
      </c>
      <c r="C3836" s="519" t="s">
        <v>111</v>
      </c>
      <c r="D3836" s="494" t="s">
        <v>10440</v>
      </c>
      <c r="E3836" s="495">
        <v>6000</v>
      </c>
      <c r="F3836" s="638" t="s">
        <v>10441</v>
      </c>
      <c r="G3836" s="496" t="s">
        <v>10442</v>
      </c>
      <c r="H3836" s="494" t="s">
        <v>8216</v>
      </c>
      <c r="I3836" s="494" t="s">
        <v>4858</v>
      </c>
      <c r="J3836" s="494" t="s">
        <v>4858</v>
      </c>
      <c r="K3836" s="497">
        <v>3</v>
      </c>
      <c r="L3836" s="606" t="s">
        <v>7961</v>
      </c>
      <c r="M3836" s="607">
        <v>32986.25</v>
      </c>
      <c r="N3836" s="498" t="s">
        <v>7984</v>
      </c>
      <c r="O3836" s="605" t="s">
        <v>7961</v>
      </c>
      <c r="P3836" s="608">
        <v>35400</v>
      </c>
    </row>
    <row r="3837" spans="1:16" ht="22.5" x14ac:dyDescent="0.2">
      <c r="A3837" s="518" t="s">
        <v>7955</v>
      </c>
      <c r="B3837" s="605" t="s">
        <v>7875</v>
      </c>
      <c r="C3837" s="519" t="s">
        <v>111</v>
      </c>
      <c r="D3837" s="494" t="s">
        <v>10443</v>
      </c>
      <c r="E3837" s="495">
        <v>2500</v>
      </c>
      <c r="F3837" s="638" t="s">
        <v>10444</v>
      </c>
      <c r="G3837" s="496" t="s">
        <v>10445</v>
      </c>
      <c r="H3837" s="494" t="s">
        <v>5555</v>
      </c>
      <c r="I3837" s="494" t="s">
        <v>3191</v>
      </c>
      <c r="J3837" s="494" t="s">
        <v>3191</v>
      </c>
      <c r="K3837" s="497">
        <v>35</v>
      </c>
      <c r="L3837" s="606" t="s">
        <v>8044</v>
      </c>
      <c r="M3837" s="607">
        <v>16333.33</v>
      </c>
      <c r="N3837" s="498" t="s">
        <v>5705</v>
      </c>
      <c r="O3837" s="605"/>
      <c r="P3837" s="608">
        <v>0</v>
      </c>
    </row>
    <row r="3838" spans="1:16" ht="22.5" x14ac:dyDescent="0.2">
      <c r="A3838" s="518" t="s">
        <v>7955</v>
      </c>
      <c r="B3838" s="605" t="s">
        <v>7875</v>
      </c>
      <c r="C3838" s="519" t="s">
        <v>111</v>
      </c>
      <c r="D3838" s="494" t="s">
        <v>10446</v>
      </c>
      <c r="E3838" s="495">
        <v>3000</v>
      </c>
      <c r="F3838" s="638" t="s">
        <v>10444</v>
      </c>
      <c r="G3838" s="496" t="s">
        <v>10445</v>
      </c>
      <c r="H3838" s="494" t="s">
        <v>5555</v>
      </c>
      <c r="I3838" s="494" t="s">
        <v>3191</v>
      </c>
      <c r="J3838" s="494" t="s">
        <v>3191</v>
      </c>
      <c r="K3838" s="497">
        <v>3</v>
      </c>
      <c r="L3838" s="606" t="s">
        <v>7961</v>
      </c>
      <c r="M3838" s="607">
        <v>16336.67</v>
      </c>
      <c r="N3838" s="498" t="s">
        <v>7984</v>
      </c>
      <c r="O3838" s="605" t="s">
        <v>7961</v>
      </c>
      <c r="P3838" s="608">
        <v>17773.330000000002</v>
      </c>
    </row>
    <row r="3839" spans="1:16" ht="22.5" x14ac:dyDescent="0.2">
      <c r="A3839" s="518" t="s">
        <v>7955</v>
      </c>
      <c r="B3839" s="605" t="s">
        <v>7875</v>
      </c>
      <c r="C3839" s="519" t="s">
        <v>111</v>
      </c>
      <c r="D3839" s="494" t="s">
        <v>10447</v>
      </c>
      <c r="E3839" s="495">
        <v>2500</v>
      </c>
      <c r="F3839" s="638" t="s">
        <v>10448</v>
      </c>
      <c r="G3839" s="496" t="s">
        <v>10449</v>
      </c>
      <c r="H3839" s="494" t="s">
        <v>3870</v>
      </c>
      <c r="I3839" s="494" t="s">
        <v>3870</v>
      </c>
      <c r="J3839" s="494" t="s">
        <v>3870</v>
      </c>
      <c r="K3839" s="497">
        <v>21</v>
      </c>
      <c r="L3839" s="606" t="s">
        <v>7965</v>
      </c>
      <c r="M3839" s="607">
        <v>4801.57</v>
      </c>
      <c r="N3839" s="498" t="s">
        <v>5705</v>
      </c>
      <c r="O3839" s="605"/>
      <c r="P3839" s="608">
        <v>0</v>
      </c>
    </row>
    <row r="3840" spans="1:16" ht="45" x14ac:dyDescent="0.2">
      <c r="A3840" s="518" t="s">
        <v>7955</v>
      </c>
      <c r="B3840" s="605" t="s">
        <v>7875</v>
      </c>
      <c r="C3840" s="519" t="s">
        <v>111</v>
      </c>
      <c r="D3840" s="494" t="s">
        <v>10450</v>
      </c>
      <c r="E3840" s="495">
        <v>1200</v>
      </c>
      <c r="F3840" s="638" t="s">
        <v>10451</v>
      </c>
      <c r="G3840" s="496" t="s">
        <v>10452</v>
      </c>
      <c r="H3840" s="494" t="s">
        <v>718</v>
      </c>
      <c r="I3840" s="494" t="s">
        <v>718</v>
      </c>
      <c r="J3840" s="494" t="s">
        <v>718</v>
      </c>
      <c r="K3840" s="497">
        <v>77</v>
      </c>
      <c r="L3840" s="606" t="s">
        <v>7959</v>
      </c>
      <c r="M3840" s="607">
        <v>14400</v>
      </c>
      <c r="N3840" s="498" t="s">
        <v>8507</v>
      </c>
      <c r="O3840" s="605" t="s">
        <v>7961</v>
      </c>
      <c r="P3840" s="608">
        <v>7200</v>
      </c>
    </row>
    <row r="3841" spans="1:16" ht="22.5" x14ac:dyDescent="0.2">
      <c r="A3841" s="518" t="s">
        <v>7955</v>
      </c>
      <c r="B3841" s="605" t="s">
        <v>7875</v>
      </c>
      <c r="C3841" s="519" t="s">
        <v>111</v>
      </c>
      <c r="D3841" s="494" t="s">
        <v>8250</v>
      </c>
      <c r="E3841" s="495">
        <v>3000</v>
      </c>
      <c r="F3841" s="638" t="s">
        <v>10453</v>
      </c>
      <c r="G3841" s="496" t="s">
        <v>10454</v>
      </c>
      <c r="H3841" s="494" t="s">
        <v>8079</v>
      </c>
      <c r="I3841" s="494" t="s">
        <v>4858</v>
      </c>
      <c r="J3841" s="494" t="s">
        <v>4858</v>
      </c>
      <c r="K3841" s="497">
        <v>2</v>
      </c>
      <c r="L3841" s="606" t="s">
        <v>7972</v>
      </c>
      <c r="M3841" s="607">
        <v>11900</v>
      </c>
      <c r="N3841" s="498" t="s">
        <v>8044</v>
      </c>
      <c r="O3841" s="605" t="s">
        <v>7961</v>
      </c>
      <c r="P3841" s="608">
        <v>18000</v>
      </c>
    </row>
    <row r="3842" spans="1:16" ht="33.75" x14ac:dyDescent="0.2">
      <c r="A3842" s="518" t="s">
        <v>7955</v>
      </c>
      <c r="B3842" s="605" t="s">
        <v>7875</v>
      </c>
      <c r="C3842" s="519" t="s">
        <v>111</v>
      </c>
      <c r="D3842" s="494" t="s">
        <v>7990</v>
      </c>
      <c r="E3842" s="495">
        <v>3000</v>
      </c>
      <c r="F3842" s="638" t="s">
        <v>10455</v>
      </c>
      <c r="G3842" s="496" t="s">
        <v>10456</v>
      </c>
      <c r="H3842" s="494" t="s">
        <v>10457</v>
      </c>
      <c r="I3842" s="494" t="s">
        <v>4858</v>
      </c>
      <c r="J3842" s="494" t="s">
        <v>4858</v>
      </c>
      <c r="K3842" s="497" t="s">
        <v>10458</v>
      </c>
      <c r="L3842" s="606"/>
      <c r="M3842" s="607">
        <v>0</v>
      </c>
      <c r="N3842" s="498" t="s">
        <v>7994</v>
      </c>
      <c r="O3842" s="605" t="s">
        <v>7961</v>
      </c>
      <c r="P3842" s="608">
        <v>19300</v>
      </c>
    </row>
    <row r="3843" spans="1:16" ht="22.5" x14ac:dyDescent="0.2">
      <c r="A3843" s="518" t="s">
        <v>7955</v>
      </c>
      <c r="B3843" s="605" t="s">
        <v>7875</v>
      </c>
      <c r="C3843" s="519" t="s">
        <v>111</v>
      </c>
      <c r="D3843" s="494" t="s">
        <v>4071</v>
      </c>
      <c r="E3843" s="495">
        <v>3000</v>
      </c>
      <c r="F3843" s="638" t="s">
        <v>10459</v>
      </c>
      <c r="G3843" s="496" t="s">
        <v>10460</v>
      </c>
      <c r="H3843" s="494" t="s">
        <v>10461</v>
      </c>
      <c r="I3843" s="494" t="s">
        <v>4858</v>
      </c>
      <c r="J3843" s="494" t="s">
        <v>4858</v>
      </c>
      <c r="K3843" s="497">
        <v>1</v>
      </c>
      <c r="L3843" s="606" t="s">
        <v>7972</v>
      </c>
      <c r="M3843" s="607">
        <v>10897.29</v>
      </c>
      <c r="N3843" s="498" t="s">
        <v>7965</v>
      </c>
      <c r="O3843" s="605" t="s">
        <v>7961</v>
      </c>
      <c r="P3843" s="608">
        <v>17984.79</v>
      </c>
    </row>
    <row r="3844" spans="1:16" ht="22.5" x14ac:dyDescent="0.2">
      <c r="A3844" s="518" t="s">
        <v>7955</v>
      </c>
      <c r="B3844" s="605" t="s">
        <v>7875</v>
      </c>
      <c r="C3844" s="519" t="s">
        <v>111</v>
      </c>
      <c r="D3844" s="494" t="s">
        <v>10462</v>
      </c>
      <c r="E3844" s="495">
        <v>3000</v>
      </c>
      <c r="F3844" s="638" t="s">
        <v>10463</v>
      </c>
      <c r="G3844" s="496" t="s">
        <v>10464</v>
      </c>
      <c r="H3844" s="494" t="s">
        <v>10465</v>
      </c>
      <c r="I3844" s="494" t="s">
        <v>10465</v>
      </c>
      <c r="J3844" s="494" t="s">
        <v>10465</v>
      </c>
      <c r="K3844" s="497">
        <v>12</v>
      </c>
      <c r="L3844" s="606" t="s">
        <v>7959</v>
      </c>
      <c r="M3844" s="607">
        <v>36000</v>
      </c>
      <c r="N3844" s="498" t="s">
        <v>8158</v>
      </c>
      <c r="O3844" s="605" t="s">
        <v>7961</v>
      </c>
      <c r="P3844" s="608">
        <v>18000</v>
      </c>
    </row>
    <row r="3845" spans="1:16" ht="33.75" x14ac:dyDescent="0.2">
      <c r="A3845" s="518" t="s">
        <v>7955</v>
      </c>
      <c r="B3845" s="605" t="s">
        <v>7875</v>
      </c>
      <c r="C3845" s="519" t="s">
        <v>111</v>
      </c>
      <c r="D3845" s="494" t="s">
        <v>10466</v>
      </c>
      <c r="E3845" s="495">
        <v>1800</v>
      </c>
      <c r="F3845" s="638" t="s">
        <v>10467</v>
      </c>
      <c r="G3845" s="496" t="s">
        <v>10468</v>
      </c>
      <c r="H3845" s="494" t="s">
        <v>7028</v>
      </c>
      <c r="I3845" s="494" t="s">
        <v>3191</v>
      </c>
      <c r="J3845" s="494" t="s">
        <v>3191</v>
      </c>
      <c r="K3845" s="497">
        <v>11</v>
      </c>
      <c r="L3845" s="606" t="s">
        <v>7729</v>
      </c>
      <c r="M3845" s="607">
        <v>14340</v>
      </c>
      <c r="N3845" s="498" t="s">
        <v>5705</v>
      </c>
      <c r="O3845" s="605"/>
      <c r="P3845" s="608">
        <v>0</v>
      </c>
    </row>
    <row r="3846" spans="1:16" ht="33.75" x14ac:dyDescent="0.2">
      <c r="A3846" s="518" t="s">
        <v>7955</v>
      </c>
      <c r="B3846" s="605" t="s">
        <v>7875</v>
      </c>
      <c r="C3846" s="519" t="s">
        <v>111</v>
      </c>
      <c r="D3846" s="494" t="s">
        <v>8987</v>
      </c>
      <c r="E3846" s="495">
        <v>3000</v>
      </c>
      <c r="F3846" s="638" t="s">
        <v>10467</v>
      </c>
      <c r="G3846" s="496" t="s">
        <v>10468</v>
      </c>
      <c r="H3846" s="494" t="s">
        <v>7028</v>
      </c>
      <c r="I3846" s="494" t="s">
        <v>3191</v>
      </c>
      <c r="J3846" s="494" t="s">
        <v>3191</v>
      </c>
      <c r="K3846" s="497">
        <v>2</v>
      </c>
      <c r="L3846" s="606" t="s">
        <v>7972</v>
      </c>
      <c r="M3846" s="607">
        <v>11760</v>
      </c>
      <c r="N3846" s="498" t="s">
        <v>8044</v>
      </c>
      <c r="O3846" s="605" t="s">
        <v>7961</v>
      </c>
      <c r="P3846" s="608">
        <v>17600</v>
      </c>
    </row>
    <row r="3847" spans="1:16" ht="22.5" x14ac:dyDescent="0.2">
      <c r="A3847" s="518" t="s">
        <v>7955</v>
      </c>
      <c r="B3847" s="605" t="s">
        <v>7875</v>
      </c>
      <c r="C3847" s="519" t="s">
        <v>111</v>
      </c>
      <c r="D3847" s="494" t="s">
        <v>10469</v>
      </c>
      <c r="E3847" s="495">
        <v>5500</v>
      </c>
      <c r="F3847" s="638" t="s">
        <v>10470</v>
      </c>
      <c r="G3847" s="496" t="s">
        <v>10471</v>
      </c>
      <c r="H3847" s="494" t="s">
        <v>7998</v>
      </c>
      <c r="I3847" s="494" t="s">
        <v>4858</v>
      </c>
      <c r="J3847" s="494" t="s">
        <v>4858</v>
      </c>
      <c r="K3847" s="497" t="s">
        <v>10472</v>
      </c>
      <c r="L3847" s="606" t="s">
        <v>7977</v>
      </c>
      <c r="M3847" s="607">
        <v>12283.33</v>
      </c>
      <c r="N3847" s="498" t="s">
        <v>7972</v>
      </c>
      <c r="O3847" s="605" t="s">
        <v>7961</v>
      </c>
      <c r="P3847" s="608">
        <v>32962.949999999997</v>
      </c>
    </row>
    <row r="3848" spans="1:16" ht="33.75" x14ac:dyDescent="0.2">
      <c r="A3848" s="518" t="s">
        <v>7955</v>
      </c>
      <c r="B3848" s="605" t="s">
        <v>7875</v>
      </c>
      <c r="C3848" s="519" t="s">
        <v>111</v>
      </c>
      <c r="D3848" s="494" t="s">
        <v>8448</v>
      </c>
      <c r="E3848" s="495">
        <v>1800</v>
      </c>
      <c r="F3848" s="638" t="s">
        <v>10473</v>
      </c>
      <c r="G3848" s="496" t="s">
        <v>10474</v>
      </c>
      <c r="H3848" s="494" t="s">
        <v>747</v>
      </c>
      <c r="I3848" s="494" t="s">
        <v>747</v>
      </c>
      <c r="J3848" s="494" t="s">
        <v>747</v>
      </c>
      <c r="K3848" s="497">
        <v>16</v>
      </c>
      <c r="L3848" s="606" t="s">
        <v>7959</v>
      </c>
      <c r="M3848" s="607">
        <v>21600</v>
      </c>
      <c r="N3848" s="498" t="s">
        <v>5705</v>
      </c>
      <c r="O3848" s="605">
        <v>0</v>
      </c>
      <c r="P3848" s="608">
        <v>0</v>
      </c>
    </row>
    <row r="3849" spans="1:16" ht="22.5" x14ac:dyDescent="0.2">
      <c r="A3849" s="518" t="s">
        <v>7955</v>
      </c>
      <c r="B3849" s="605" t="s">
        <v>7875</v>
      </c>
      <c r="C3849" s="519" t="s">
        <v>111</v>
      </c>
      <c r="D3849" s="494" t="s">
        <v>8128</v>
      </c>
      <c r="E3849" s="495">
        <v>3000</v>
      </c>
      <c r="F3849" s="638" t="s">
        <v>10475</v>
      </c>
      <c r="G3849" s="496" t="s">
        <v>10476</v>
      </c>
      <c r="H3849" s="494" t="s">
        <v>5770</v>
      </c>
      <c r="I3849" s="494" t="s">
        <v>3191</v>
      </c>
      <c r="J3849" s="494" t="s">
        <v>3191</v>
      </c>
      <c r="K3849" s="497">
        <v>2</v>
      </c>
      <c r="L3849" s="606" t="s">
        <v>7972</v>
      </c>
      <c r="M3849" s="607">
        <v>11900</v>
      </c>
      <c r="N3849" s="498" t="s">
        <v>8044</v>
      </c>
      <c r="O3849" s="605" t="s">
        <v>7961</v>
      </c>
      <c r="P3849" s="608">
        <v>18000</v>
      </c>
    </row>
    <row r="3850" spans="1:16" ht="33.75" x14ac:dyDescent="0.2">
      <c r="A3850" s="518" t="s">
        <v>7955</v>
      </c>
      <c r="B3850" s="605" t="s">
        <v>7875</v>
      </c>
      <c r="C3850" s="519" t="s">
        <v>111</v>
      </c>
      <c r="D3850" s="494" t="s">
        <v>10052</v>
      </c>
      <c r="E3850" s="495">
        <v>1200</v>
      </c>
      <c r="F3850" s="638" t="s">
        <v>10477</v>
      </c>
      <c r="G3850" s="496" t="s">
        <v>10478</v>
      </c>
      <c r="H3850" s="494" t="s">
        <v>871</v>
      </c>
      <c r="I3850" s="494" t="s">
        <v>871</v>
      </c>
      <c r="J3850" s="494" t="s">
        <v>871</v>
      </c>
      <c r="K3850" s="497">
        <v>85</v>
      </c>
      <c r="L3850" s="606" t="s">
        <v>7959</v>
      </c>
      <c r="M3850" s="607">
        <v>14400</v>
      </c>
      <c r="N3850" s="498" t="s">
        <v>7960</v>
      </c>
      <c r="O3850" s="605" t="s">
        <v>7961</v>
      </c>
      <c r="P3850" s="608">
        <v>6400</v>
      </c>
    </row>
    <row r="3851" spans="1:16" ht="33.75" x14ac:dyDescent="0.2">
      <c r="A3851" s="518" t="s">
        <v>7955</v>
      </c>
      <c r="B3851" s="605" t="s">
        <v>7875</v>
      </c>
      <c r="C3851" s="519" t="s">
        <v>111</v>
      </c>
      <c r="D3851" s="494" t="s">
        <v>10125</v>
      </c>
      <c r="E3851" s="495">
        <v>11000</v>
      </c>
      <c r="F3851" s="638" t="s">
        <v>10479</v>
      </c>
      <c r="G3851" s="496" t="s">
        <v>10480</v>
      </c>
      <c r="H3851" s="494" t="s">
        <v>10481</v>
      </c>
      <c r="I3851" s="494" t="s">
        <v>4858</v>
      </c>
      <c r="J3851" s="494" t="s">
        <v>4858</v>
      </c>
      <c r="K3851" s="497" t="s">
        <v>10482</v>
      </c>
      <c r="L3851" s="606" t="s">
        <v>7982</v>
      </c>
      <c r="M3851" s="607">
        <v>10633.33</v>
      </c>
      <c r="N3851" s="498" t="s">
        <v>7972</v>
      </c>
      <c r="O3851" s="605" t="s">
        <v>7961</v>
      </c>
      <c r="P3851" s="608">
        <v>66000</v>
      </c>
    </row>
    <row r="3852" spans="1:16" ht="33.75" x14ac:dyDescent="0.2">
      <c r="A3852" s="518" t="s">
        <v>7955</v>
      </c>
      <c r="B3852" s="605" t="s">
        <v>7875</v>
      </c>
      <c r="C3852" s="519" t="s">
        <v>111</v>
      </c>
      <c r="D3852" s="494" t="s">
        <v>10483</v>
      </c>
      <c r="E3852" s="495">
        <v>1800</v>
      </c>
      <c r="F3852" s="638" t="s">
        <v>10484</v>
      </c>
      <c r="G3852" s="496" t="s">
        <v>10485</v>
      </c>
      <c r="H3852" s="494" t="s">
        <v>6192</v>
      </c>
      <c r="I3852" s="494" t="s">
        <v>3191</v>
      </c>
      <c r="J3852" s="494" t="s">
        <v>3191</v>
      </c>
      <c r="K3852" s="497">
        <v>1</v>
      </c>
      <c r="L3852" s="606" t="s">
        <v>7972</v>
      </c>
      <c r="M3852" s="607">
        <v>5760</v>
      </c>
      <c r="N3852" s="498" t="s">
        <v>5705</v>
      </c>
      <c r="O3852" s="605"/>
      <c r="P3852" s="608">
        <v>0</v>
      </c>
    </row>
    <row r="3853" spans="1:16" ht="22.5" x14ac:dyDescent="0.2">
      <c r="A3853" s="518" t="s">
        <v>7955</v>
      </c>
      <c r="B3853" s="605" t="s">
        <v>7875</v>
      </c>
      <c r="C3853" s="519" t="s">
        <v>111</v>
      </c>
      <c r="D3853" s="494" t="s">
        <v>10486</v>
      </c>
      <c r="E3853" s="495">
        <v>3000</v>
      </c>
      <c r="F3853" s="638" t="s">
        <v>10484</v>
      </c>
      <c r="G3853" s="496" t="s">
        <v>10485</v>
      </c>
      <c r="H3853" s="494" t="s">
        <v>6192</v>
      </c>
      <c r="I3853" s="494" t="s">
        <v>3191</v>
      </c>
      <c r="J3853" s="494" t="s">
        <v>3191</v>
      </c>
      <c r="K3853" s="497">
        <v>3</v>
      </c>
      <c r="L3853" s="606" t="s">
        <v>7961</v>
      </c>
      <c r="M3853" s="607">
        <v>18000</v>
      </c>
      <c r="N3853" s="498" t="s">
        <v>7984</v>
      </c>
      <c r="O3853" s="605" t="s">
        <v>7961</v>
      </c>
      <c r="P3853" s="608">
        <v>17900</v>
      </c>
    </row>
    <row r="3854" spans="1:16" ht="22.5" x14ac:dyDescent="0.2">
      <c r="A3854" s="518" t="s">
        <v>7955</v>
      </c>
      <c r="B3854" s="605" t="s">
        <v>7875</v>
      </c>
      <c r="C3854" s="519" t="s">
        <v>111</v>
      </c>
      <c r="D3854" s="494" t="s">
        <v>8624</v>
      </c>
      <c r="E3854" s="495">
        <v>3000</v>
      </c>
      <c r="F3854" s="638" t="s">
        <v>10487</v>
      </c>
      <c r="G3854" s="496" t="s">
        <v>10488</v>
      </c>
      <c r="H3854" s="494" t="s">
        <v>8088</v>
      </c>
      <c r="I3854" s="494" t="s">
        <v>3191</v>
      </c>
      <c r="J3854" s="494" t="s">
        <v>3191</v>
      </c>
      <c r="K3854" s="497" t="s">
        <v>10489</v>
      </c>
      <c r="L3854" s="606"/>
      <c r="M3854" s="607">
        <v>0</v>
      </c>
      <c r="N3854" s="498" t="s">
        <v>7994</v>
      </c>
      <c r="O3854" s="605" t="s">
        <v>7961</v>
      </c>
      <c r="P3854" s="608">
        <v>19300</v>
      </c>
    </row>
    <row r="3855" spans="1:16" ht="22.5" x14ac:dyDescent="0.2">
      <c r="A3855" s="518" t="s">
        <v>7955</v>
      </c>
      <c r="B3855" s="605" t="s">
        <v>7875</v>
      </c>
      <c r="C3855" s="519" t="s">
        <v>111</v>
      </c>
      <c r="D3855" s="494" t="s">
        <v>10490</v>
      </c>
      <c r="E3855" s="495">
        <v>3200</v>
      </c>
      <c r="F3855" s="638" t="s">
        <v>10491</v>
      </c>
      <c r="G3855" s="496" t="s">
        <v>10492</v>
      </c>
      <c r="H3855" s="494" t="s">
        <v>10493</v>
      </c>
      <c r="I3855" s="494" t="s">
        <v>3191</v>
      </c>
      <c r="J3855" s="494" t="s">
        <v>3191</v>
      </c>
      <c r="K3855" s="497" t="s">
        <v>10494</v>
      </c>
      <c r="L3855" s="606" t="s">
        <v>7965</v>
      </c>
      <c r="M3855" s="607">
        <v>5120</v>
      </c>
      <c r="N3855" s="498" t="s">
        <v>7965</v>
      </c>
      <c r="O3855" s="605" t="s">
        <v>7961</v>
      </c>
      <c r="P3855" s="608">
        <v>19186.440000000002</v>
      </c>
    </row>
    <row r="3856" spans="1:16" ht="45" x14ac:dyDescent="0.2">
      <c r="A3856" s="518" t="s">
        <v>7955</v>
      </c>
      <c r="B3856" s="605" t="s">
        <v>7875</v>
      </c>
      <c r="C3856" s="519" t="s">
        <v>111</v>
      </c>
      <c r="D3856" s="494" t="s">
        <v>8711</v>
      </c>
      <c r="E3856" s="495">
        <v>3000</v>
      </c>
      <c r="F3856" s="638" t="s">
        <v>10495</v>
      </c>
      <c r="G3856" s="496" t="s">
        <v>10496</v>
      </c>
      <c r="H3856" s="494" t="s">
        <v>10497</v>
      </c>
      <c r="I3856" s="494" t="s">
        <v>4858</v>
      </c>
      <c r="J3856" s="494" t="s">
        <v>4858</v>
      </c>
      <c r="K3856" s="497" t="s">
        <v>10498</v>
      </c>
      <c r="L3856" s="606" t="s">
        <v>7965</v>
      </c>
      <c r="M3856" s="607">
        <v>4300</v>
      </c>
      <c r="N3856" s="498" t="s">
        <v>7994</v>
      </c>
      <c r="O3856" s="605" t="s">
        <v>7961</v>
      </c>
      <c r="P3856" s="608">
        <v>18000</v>
      </c>
    </row>
    <row r="3857" spans="1:16" ht="22.5" x14ac:dyDescent="0.2">
      <c r="A3857" s="518" t="s">
        <v>7955</v>
      </c>
      <c r="B3857" s="605" t="s">
        <v>7875</v>
      </c>
      <c r="C3857" s="519" t="s">
        <v>111</v>
      </c>
      <c r="D3857" s="494" t="s">
        <v>10499</v>
      </c>
      <c r="E3857" s="495">
        <v>6000</v>
      </c>
      <c r="F3857" s="638" t="s">
        <v>10500</v>
      </c>
      <c r="G3857" s="496" t="s">
        <v>10501</v>
      </c>
      <c r="H3857" s="494" t="s">
        <v>7998</v>
      </c>
      <c r="I3857" s="494" t="s">
        <v>4858</v>
      </c>
      <c r="J3857" s="494" t="s">
        <v>4858</v>
      </c>
      <c r="K3857" s="497" t="s">
        <v>10502</v>
      </c>
      <c r="L3857" s="606"/>
      <c r="M3857" s="607">
        <v>0</v>
      </c>
      <c r="N3857" s="498" t="s">
        <v>7994</v>
      </c>
      <c r="O3857" s="605" t="s">
        <v>7961</v>
      </c>
      <c r="P3857" s="608">
        <v>38400</v>
      </c>
    </row>
    <row r="3858" spans="1:16" ht="22.5" x14ac:dyDescent="0.2">
      <c r="A3858" s="518" t="s">
        <v>7955</v>
      </c>
      <c r="B3858" s="605" t="s">
        <v>7875</v>
      </c>
      <c r="C3858" s="519" t="s">
        <v>111</v>
      </c>
      <c r="D3858" s="494" t="s">
        <v>10503</v>
      </c>
      <c r="E3858" s="495">
        <v>5500</v>
      </c>
      <c r="F3858" s="638" t="s">
        <v>10504</v>
      </c>
      <c r="G3858" s="496" t="s">
        <v>10505</v>
      </c>
      <c r="H3858" s="494" t="s">
        <v>4858</v>
      </c>
      <c r="I3858" s="494" t="s">
        <v>4858</v>
      </c>
      <c r="J3858" s="494" t="s">
        <v>4858</v>
      </c>
      <c r="K3858" s="497">
        <v>2</v>
      </c>
      <c r="L3858" s="606" t="s">
        <v>7984</v>
      </c>
      <c r="M3858" s="607">
        <v>40360.839999999997</v>
      </c>
      <c r="N3858" s="498" t="s">
        <v>7961</v>
      </c>
      <c r="O3858" s="605" t="s">
        <v>7961</v>
      </c>
      <c r="P3858" s="608">
        <v>32953.410000000003</v>
      </c>
    </row>
    <row r="3859" spans="1:16" ht="33.75" x14ac:dyDescent="0.2">
      <c r="A3859" s="518" t="s">
        <v>7955</v>
      </c>
      <c r="B3859" s="605" t="s">
        <v>7875</v>
      </c>
      <c r="C3859" s="519" t="s">
        <v>111</v>
      </c>
      <c r="D3859" s="494" t="s">
        <v>8448</v>
      </c>
      <c r="E3859" s="495">
        <v>1800</v>
      </c>
      <c r="F3859" s="638" t="s">
        <v>10506</v>
      </c>
      <c r="G3859" s="496" t="s">
        <v>10507</v>
      </c>
      <c r="H3859" s="494" t="s">
        <v>10508</v>
      </c>
      <c r="I3859" s="494" t="s">
        <v>10508</v>
      </c>
      <c r="J3859" s="494" t="s">
        <v>10508</v>
      </c>
      <c r="K3859" s="497">
        <v>7</v>
      </c>
      <c r="L3859" s="606" t="s">
        <v>7982</v>
      </c>
      <c r="M3859" s="607">
        <v>1800</v>
      </c>
      <c r="N3859" s="498" t="s">
        <v>5705</v>
      </c>
      <c r="O3859" s="605"/>
      <c r="P3859" s="608">
        <v>0</v>
      </c>
    </row>
    <row r="3860" spans="1:16" ht="45" x14ac:dyDescent="0.2">
      <c r="A3860" s="518" t="s">
        <v>7955</v>
      </c>
      <c r="B3860" s="605" t="s">
        <v>7875</v>
      </c>
      <c r="C3860" s="519" t="s">
        <v>111</v>
      </c>
      <c r="D3860" s="494" t="s">
        <v>10509</v>
      </c>
      <c r="E3860" s="495">
        <v>6000</v>
      </c>
      <c r="F3860" s="638" t="s">
        <v>10510</v>
      </c>
      <c r="G3860" s="496" t="s">
        <v>10511</v>
      </c>
      <c r="H3860" s="494" t="s">
        <v>9642</v>
      </c>
      <c r="I3860" s="494" t="s">
        <v>4858</v>
      </c>
      <c r="J3860" s="494" t="s">
        <v>4858</v>
      </c>
      <c r="K3860" s="497" t="s">
        <v>10512</v>
      </c>
      <c r="L3860" s="606" t="s">
        <v>7977</v>
      </c>
      <c r="M3860" s="607">
        <v>17958.75</v>
      </c>
      <c r="N3860" s="498" t="s">
        <v>5705</v>
      </c>
      <c r="O3860" s="605" t="s">
        <v>7982</v>
      </c>
      <c r="P3860" s="608">
        <v>5998.75</v>
      </c>
    </row>
    <row r="3861" spans="1:16" ht="33.75" x14ac:dyDescent="0.2">
      <c r="A3861" s="518" t="s">
        <v>7955</v>
      </c>
      <c r="B3861" s="605" t="s">
        <v>7875</v>
      </c>
      <c r="C3861" s="519" t="s">
        <v>111</v>
      </c>
      <c r="D3861" s="494" t="s">
        <v>10513</v>
      </c>
      <c r="E3861" s="495">
        <v>9500</v>
      </c>
      <c r="F3861" s="638" t="s">
        <v>10514</v>
      </c>
      <c r="G3861" s="496" t="s">
        <v>10515</v>
      </c>
      <c r="H3861" s="494" t="s">
        <v>7998</v>
      </c>
      <c r="I3861" s="494" t="s">
        <v>4858</v>
      </c>
      <c r="J3861" s="494" t="s">
        <v>4858</v>
      </c>
      <c r="K3861" s="497" t="s">
        <v>10516</v>
      </c>
      <c r="L3861" s="606"/>
      <c r="M3861" s="607">
        <v>0</v>
      </c>
      <c r="N3861" s="498" t="s">
        <v>7965</v>
      </c>
      <c r="O3861" s="605" t="s">
        <v>7961</v>
      </c>
      <c r="P3861" s="608">
        <v>57196.75</v>
      </c>
    </row>
    <row r="3862" spans="1:16" ht="22.5" x14ac:dyDescent="0.2">
      <c r="A3862" s="518" t="s">
        <v>7955</v>
      </c>
      <c r="B3862" s="605" t="s">
        <v>7875</v>
      </c>
      <c r="C3862" s="519" t="s">
        <v>111</v>
      </c>
      <c r="D3862" s="494" t="s">
        <v>8073</v>
      </c>
      <c r="E3862" s="495">
        <v>2000</v>
      </c>
      <c r="F3862" s="638" t="s">
        <v>10517</v>
      </c>
      <c r="G3862" s="496" t="s">
        <v>10518</v>
      </c>
      <c r="H3862" s="494" t="s">
        <v>8090</v>
      </c>
      <c r="I3862" s="494" t="s">
        <v>8090</v>
      </c>
      <c r="J3862" s="494" t="s">
        <v>8090</v>
      </c>
      <c r="K3862" s="497">
        <v>81</v>
      </c>
      <c r="L3862" s="606" t="s">
        <v>7977</v>
      </c>
      <c r="M3862" s="607">
        <v>5783.34</v>
      </c>
      <c r="N3862" s="498" t="s">
        <v>5705</v>
      </c>
      <c r="O3862" s="605"/>
      <c r="P3862" s="608">
        <v>0</v>
      </c>
    </row>
    <row r="3863" spans="1:16" ht="67.5" x14ac:dyDescent="0.2">
      <c r="A3863" s="518" t="s">
        <v>7955</v>
      </c>
      <c r="B3863" s="605" t="s">
        <v>7875</v>
      </c>
      <c r="C3863" s="519" t="s">
        <v>111</v>
      </c>
      <c r="D3863" s="494" t="s">
        <v>7983</v>
      </c>
      <c r="E3863" s="495">
        <v>15000</v>
      </c>
      <c r="F3863" s="638" t="s">
        <v>2488</v>
      </c>
      <c r="G3863" s="496" t="s">
        <v>10519</v>
      </c>
      <c r="H3863" s="494" t="s">
        <v>10520</v>
      </c>
      <c r="I3863" s="494" t="s">
        <v>4858</v>
      </c>
      <c r="J3863" s="494" t="s">
        <v>4858</v>
      </c>
      <c r="K3863" s="497" t="s">
        <v>5705</v>
      </c>
      <c r="L3863" s="606"/>
      <c r="M3863" s="607">
        <v>0</v>
      </c>
      <c r="N3863" s="498" t="s">
        <v>7981</v>
      </c>
      <c r="O3863" s="605" t="s">
        <v>7972</v>
      </c>
      <c r="P3863" s="608">
        <v>51000</v>
      </c>
    </row>
    <row r="3864" spans="1:16" ht="22.5" x14ac:dyDescent="0.2">
      <c r="A3864" s="518" t="s">
        <v>7955</v>
      </c>
      <c r="B3864" s="605" t="s">
        <v>7875</v>
      </c>
      <c r="C3864" s="519" t="s">
        <v>111</v>
      </c>
      <c r="D3864" s="494" t="s">
        <v>3550</v>
      </c>
      <c r="E3864" s="495">
        <v>2500</v>
      </c>
      <c r="F3864" s="638" t="s">
        <v>10521</v>
      </c>
      <c r="G3864" s="496" t="s">
        <v>10522</v>
      </c>
      <c r="H3864" s="494" t="s">
        <v>8088</v>
      </c>
      <c r="I3864" s="494" t="s">
        <v>3191</v>
      </c>
      <c r="J3864" s="494" t="s">
        <v>3191</v>
      </c>
      <c r="K3864" s="497" t="s">
        <v>10523</v>
      </c>
      <c r="L3864" s="606" t="s">
        <v>7982</v>
      </c>
      <c r="M3864" s="607">
        <v>2250</v>
      </c>
      <c r="N3864" s="498" t="s">
        <v>7965</v>
      </c>
      <c r="O3864" s="605" t="s">
        <v>7961</v>
      </c>
      <c r="P3864" s="608">
        <v>14971.53</v>
      </c>
    </row>
    <row r="3865" spans="1:16" ht="22.5" x14ac:dyDescent="0.2">
      <c r="A3865" s="518" t="s">
        <v>7955</v>
      </c>
      <c r="B3865" s="605" t="s">
        <v>7875</v>
      </c>
      <c r="C3865" s="519" t="s">
        <v>111</v>
      </c>
      <c r="D3865" s="494" t="s">
        <v>8128</v>
      </c>
      <c r="E3865" s="495">
        <v>3000</v>
      </c>
      <c r="F3865" s="638" t="s">
        <v>10524</v>
      </c>
      <c r="G3865" s="496" t="s">
        <v>10525</v>
      </c>
      <c r="H3865" s="494" t="s">
        <v>6192</v>
      </c>
      <c r="I3865" s="494" t="s">
        <v>3191</v>
      </c>
      <c r="J3865" s="494" t="s">
        <v>3191</v>
      </c>
      <c r="K3865" s="497">
        <v>2</v>
      </c>
      <c r="L3865" s="606" t="s">
        <v>7994</v>
      </c>
      <c r="M3865" s="607">
        <v>12400</v>
      </c>
      <c r="N3865" s="498" t="s">
        <v>8044</v>
      </c>
      <c r="O3865" s="605" t="s">
        <v>7961</v>
      </c>
      <c r="P3865" s="608">
        <v>17900</v>
      </c>
    </row>
    <row r="3866" spans="1:16" ht="45" x14ac:dyDescent="0.2">
      <c r="A3866" s="518" t="s">
        <v>7955</v>
      </c>
      <c r="B3866" s="605" t="s">
        <v>7875</v>
      </c>
      <c r="C3866" s="519" t="s">
        <v>111</v>
      </c>
      <c r="D3866" s="494" t="s">
        <v>8857</v>
      </c>
      <c r="E3866" s="495">
        <v>3000</v>
      </c>
      <c r="F3866" s="638" t="s">
        <v>10526</v>
      </c>
      <c r="G3866" s="496" t="s">
        <v>10527</v>
      </c>
      <c r="H3866" s="494" t="s">
        <v>10528</v>
      </c>
      <c r="I3866" s="494" t="s">
        <v>3191</v>
      </c>
      <c r="J3866" s="494" t="s">
        <v>3191</v>
      </c>
      <c r="K3866" s="497" t="s">
        <v>10529</v>
      </c>
      <c r="L3866" s="606" t="s">
        <v>7965</v>
      </c>
      <c r="M3866" s="607">
        <v>3500</v>
      </c>
      <c r="N3866" s="498" t="s">
        <v>7994</v>
      </c>
      <c r="O3866" s="605" t="s">
        <v>7961</v>
      </c>
      <c r="P3866" s="608">
        <v>17900</v>
      </c>
    </row>
    <row r="3867" spans="1:16" ht="45" x14ac:dyDescent="0.2">
      <c r="A3867" s="518" t="s">
        <v>7955</v>
      </c>
      <c r="B3867" s="605" t="s">
        <v>7875</v>
      </c>
      <c r="C3867" s="519" t="s">
        <v>111</v>
      </c>
      <c r="D3867" s="494" t="s">
        <v>10530</v>
      </c>
      <c r="E3867" s="495">
        <v>1200</v>
      </c>
      <c r="F3867" s="638" t="s">
        <v>10531</v>
      </c>
      <c r="G3867" s="496" t="s">
        <v>10532</v>
      </c>
      <c r="H3867" s="494" t="s">
        <v>10533</v>
      </c>
      <c r="I3867" s="494" t="s">
        <v>10533</v>
      </c>
      <c r="J3867" s="494" t="s">
        <v>10533</v>
      </c>
      <c r="K3867" s="497">
        <v>76</v>
      </c>
      <c r="L3867" s="606" t="s">
        <v>7959</v>
      </c>
      <c r="M3867" s="607">
        <v>14400</v>
      </c>
      <c r="N3867" s="498" t="s">
        <v>10534</v>
      </c>
      <c r="O3867" s="605" t="s">
        <v>7961</v>
      </c>
      <c r="P3867" s="608">
        <v>7200</v>
      </c>
    </row>
    <row r="3868" spans="1:16" x14ac:dyDescent="0.2">
      <c r="A3868" s="518" t="s">
        <v>7955</v>
      </c>
      <c r="B3868" s="605" t="s">
        <v>7875</v>
      </c>
      <c r="C3868" s="519" t="s">
        <v>111</v>
      </c>
      <c r="D3868" s="494" t="s">
        <v>10462</v>
      </c>
      <c r="E3868" s="495">
        <v>3000</v>
      </c>
      <c r="F3868" s="638" t="s">
        <v>10535</v>
      </c>
      <c r="G3868" s="496" t="s">
        <v>10536</v>
      </c>
      <c r="H3868" s="494" t="s">
        <v>8164</v>
      </c>
      <c r="I3868" s="494" t="s">
        <v>8164</v>
      </c>
      <c r="J3868" s="494" t="s">
        <v>8164</v>
      </c>
      <c r="K3868" s="497">
        <v>7</v>
      </c>
      <c r="L3868" s="606" t="s">
        <v>7994</v>
      </c>
      <c r="M3868" s="607">
        <v>15000</v>
      </c>
      <c r="N3868" s="498" t="s">
        <v>5705</v>
      </c>
      <c r="O3868" s="605"/>
      <c r="P3868" s="608">
        <v>0</v>
      </c>
    </row>
    <row r="3869" spans="1:16" ht="33.75" x14ac:dyDescent="0.2">
      <c r="A3869" s="518" t="s">
        <v>7955</v>
      </c>
      <c r="B3869" s="605" t="s">
        <v>7875</v>
      </c>
      <c r="C3869" s="519" t="s">
        <v>111</v>
      </c>
      <c r="D3869" s="494" t="s">
        <v>10537</v>
      </c>
      <c r="E3869" s="495">
        <v>6000</v>
      </c>
      <c r="F3869" s="638" t="s">
        <v>10538</v>
      </c>
      <c r="G3869" s="496" t="s">
        <v>10539</v>
      </c>
      <c r="H3869" s="494" t="s">
        <v>8414</v>
      </c>
      <c r="I3869" s="494" t="s">
        <v>4858</v>
      </c>
      <c r="J3869" s="494" t="s">
        <v>4858</v>
      </c>
      <c r="K3869" s="497" t="s">
        <v>10540</v>
      </c>
      <c r="L3869" s="606"/>
      <c r="M3869" s="607">
        <v>0</v>
      </c>
      <c r="N3869" s="498">
        <v>3</v>
      </c>
      <c r="O3869" s="605" t="s">
        <v>7965</v>
      </c>
      <c r="P3869" s="608">
        <v>14600</v>
      </c>
    </row>
    <row r="3870" spans="1:16" ht="33.75" x14ac:dyDescent="0.2">
      <c r="A3870" s="518" t="s">
        <v>7955</v>
      </c>
      <c r="B3870" s="605" t="s">
        <v>7875</v>
      </c>
      <c r="C3870" s="519" t="s">
        <v>111</v>
      </c>
      <c r="D3870" s="494" t="s">
        <v>8943</v>
      </c>
      <c r="E3870" s="495">
        <v>6000</v>
      </c>
      <c r="F3870" s="638" t="s">
        <v>10538</v>
      </c>
      <c r="G3870" s="496" t="s">
        <v>10539</v>
      </c>
      <c r="H3870" s="494" t="s">
        <v>8414</v>
      </c>
      <c r="I3870" s="494" t="s">
        <v>4858</v>
      </c>
      <c r="J3870" s="494" t="s">
        <v>4858</v>
      </c>
      <c r="K3870" s="497" t="s">
        <v>5705</v>
      </c>
      <c r="L3870" s="606"/>
      <c r="M3870" s="607">
        <v>0</v>
      </c>
      <c r="N3870" s="498" t="s">
        <v>7982</v>
      </c>
      <c r="O3870" s="605" t="s">
        <v>7972</v>
      </c>
      <c r="P3870" s="608">
        <v>23600</v>
      </c>
    </row>
    <row r="3871" spans="1:16" ht="22.5" x14ac:dyDescent="0.2">
      <c r="A3871" s="518" t="s">
        <v>7955</v>
      </c>
      <c r="B3871" s="605" t="s">
        <v>7875</v>
      </c>
      <c r="C3871" s="519" t="s">
        <v>111</v>
      </c>
      <c r="D3871" s="494" t="s">
        <v>10541</v>
      </c>
      <c r="E3871" s="495">
        <v>2500</v>
      </c>
      <c r="F3871" s="638" t="s">
        <v>10542</v>
      </c>
      <c r="G3871" s="496" t="s">
        <v>10543</v>
      </c>
      <c r="H3871" s="494" t="s">
        <v>871</v>
      </c>
      <c r="I3871" s="494" t="s">
        <v>871</v>
      </c>
      <c r="J3871" s="494" t="s">
        <v>871</v>
      </c>
      <c r="K3871" s="497">
        <v>19</v>
      </c>
      <c r="L3871" s="606" t="s">
        <v>7959</v>
      </c>
      <c r="M3871" s="607">
        <v>30000</v>
      </c>
      <c r="N3871" s="498" t="s">
        <v>8739</v>
      </c>
      <c r="O3871" s="605" t="s">
        <v>7961</v>
      </c>
      <c r="P3871" s="608">
        <v>14916.67</v>
      </c>
    </row>
    <row r="3872" spans="1:16" ht="33.75" x14ac:dyDescent="0.2">
      <c r="A3872" s="518" t="s">
        <v>7955</v>
      </c>
      <c r="B3872" s="605" t="s">
        <v>7875</v>
      </c>
      <c r="C3872" s="519" t="s">
        <v>111</v>
      </c>
      <c r="D3872" s="494" t="s">
        <v>10486</v>
      </c>
      <c r="E3872" s="495">
        <v>3000</v>
      </c>
      <c r="F3872" s="638" t="s">
        <v>10544</v>
      </c>
      <c r="G3872" s="496" t="s">
        <v>10545</v>
      </c>
      <c r="H3872" s="494" t="s">
        <v>5527</v>
      </c>
      <c r="I3872" s="494" t="s">
        <v>3191</v>
      </c>
      <c r="J3872" s="494" t="s">
        <v>3191</v>
      </c>
      <c r="K3872" s="497" t="s">
        <v>10546</v>
      </c>
      <c r="L3872" s="606" t="s">
        <v>7965</v>
      </c>
      <c r="M3872" s="607">
        <v>5600</v>
      </c>
      <c r="N3872" s="498" t="s">
        <v>5705</v>
      </c>
      <c r="O3872" s="605"/>
      <c r="P3872" s="608">
        <v>0</v>
      </c>
    </row>
    <row r="3873" spans="1:16" x14ac:dyDescent="0.2">
      <c r="A3873" s="518" t="s">
        <v>7955</v>
      </c>
      <c r="B3873" s="605" t="s">
        <v>7875</v>
      </c>
      <c r="C3873" s="519" t="s">
        <v>111</v>
      </c>
      <c r="D3873" s="494" t="s">
        <v>8565</v>
      </c>
      <c r="E3873" s="495">
        <v>1800</v>
      </c>
      <c r="F3873" s="638" t="s">
        <v>10547</v>
      </c>
      <c r="G3873" s="496" t="s">
        <v>10548</v>
      </c>
      <c r="H3873" s="494" t="s">
        <v>8196</v>
      </c>
      <c r="I3873" s="494" t="s">
        <v>8196</v>
      </c>
      <c r="J3873" s="494" t="s">
        <v>8196</v>
      </c>
      <c r="K3873" s="497" t="s">
        <v>5705</v>
      </c>
      <c r="L3873" s="606" t="s">
        <v>5705</v>
      </c>
      <c r="M3873" s="607">
        <v>0</v>
      </c>
      <c r="N3873" s="498"/>
      <c r="O3873" s="605"/>
      <c r="P3873" s="608">
        <v>0</v>
      </c>
    </row>
    <row r="3874" spans="1:16" ht="22.5" x14ac:dyDescent="0.2">
      <c r="A3874" s="518" t="s">
        <v>7955</v>
      </c>
      <c r="B3874" s="605" t="s">
        <v>7875</v>
      </c>
      <c r="C3874" s="519" t="s">
        <v>111</v>
      </c>
      <c r="D3874" s="494" t="s">
        <v>9018</v>
      </c>
      <c r="E3874" s="495">
        <v>5000</v>
      </c>
      <c r="F3874" s="638" t="s">
        <v>10549</v>
      </c>
      <c r="G3874" s="496" t="s">
        <v>10550</v>
      </c>
      <c r="H3874" s="494" t="s">
        <v>8563</v>
      </c>
      <c r="I3874" s="494" t="s">
        <v>4858</v>
      </c>
      <c r="J3874" s="494" t="s">
        <v>4858</v>
      </c>
      <c r="K3874" s="497" t="s">
        <v>10551</v>
      </c>
      <c r="L3874" s="606" t="s">
        <v>7982</v>
      </c>
      <c r="M3874" s="607">
        <v>2166.67</v>
      </c>
      <c r="N3874" s="498" t="s">
        <v>7994</v>
      </c>
      <c r="O3874" s="605" t="s">
        <v>7961</v>
      </c>
      <c r="P3874" s="608">
        <v>30000</v>
      </c>
    </row>
    <row r="3875" spans="1:16" x14ac:dyDescent="0.2">
      <c r="A3875" s="518" t="s">
        <v>7955</v>
      </c>
      <c r="B3875" s="605" t="s">
        <v>7875</v>
      </c>
      <c r="C3875" s="519" t="s">
        <v>111</v>
      </c>
      <c r="D3875" s="494" t="s">
        <v>10447</v>
      </c>
      <c r="E3875" s="495">
        <v>4000</v>
      </c>
      <c r="F3875" s="638" t="s">
        <v>10552</v>
      </c>
      <c r="G3875" s="496" t="s">
        <v>10553</v>
      </c>
      <c r="H3875" s="494" t="s">
        <v>4858</v>
      </c>
      <c r="I3875" s="494" t="s">
        <v>4858</v>
      </c>
      <c r="J3875" s="494" t="s">
        <v>4858</v>
      </c>
      <c r="K3875" s="497">
        <v>17</v>
      </c>
      <c r="L3875" s="606" t="s">
        <v>7972</v>
      </c>
      <c r="M3875" s="607">
        <v>20333.330000000002</v>
      </c>
      <c r="N3875" s="498" t="s">
        <v>5705</v>
      </c>
      <c r="O3875" s="605"/>
      <c r="P3875" s="608">
        <v>0</v>
      </c>
    </row>
    <row r="3876" spans="1:16" x14ac:dyDescent="0.2">
      <c r="A3876" s="518" t="s">
        <v>7955</v>
      </c>
      <c r="B3876" s="605" t="s">
        <v>7875</v>
      </c>
      <c r="C3876" s="519" t="s">
        <v>111</v>
      </c>
      <c r="D3876" s="494" t="s">
        <v>10554</v>
      </c>
      <c r="E3876" s="495">
        <v>4500</v>
      </c>
      <c r="F3876" s="638" t="s">
        <v>10552</v>
      </c>
      <c r="G3876" s="496" t="s">
        <v>10553</v>
      </c>
      <c r="H3876" s="494" t="s">
        <v>4858</v>
      </c>
      <c r="I3876" s="494" t="s">
        <v>4858</v>
      </c>
      <c r="J3876" s="494" t="s">
        <v>4858</v>
      </c>
      <c r="K3876" s="497">
        <v>1</v>
      </c>
      <c r="L3876" s="606" t="s">
        <v>7984</v>
      </c>
      <c r="M3876" s="607">
        <v>31081.67</v>
      </c>
      <c r="N3876" s="498" t="s">
        <v>7965</v>
      </c>
      <c r="O3876" s="605" t="s">
        <v>7961</v>
      </c>
      <c r="P3876" s="608">
        <v>26480.93</v>
      </c>
    </row>
    <row r="3877" spans="1:16" ht="45" x14ac:dyDescent="0.2">
      <c r="A3877" s="518" t="s">
        <v>7955</v>
      </c>
      <c r="B3877" s="605" t="s">
        <v>7875</v>
      </c>
      <c r="C3877" s="519" t="s">
        <v>111</v>
      </c>
      <c r="D3877" s="494" t="s">
        <v>8090</v>
      </c>
      <c r="E3877" s="495">
        <v>2000</v>
      </c>
      <c r="F3877" s="638" t="s">
        <v>10555</v>
      </c>
      <c r="G3877" s="496" t="s">
        <v>10556</v>
      </c>
      <c r="H3877" s="494" t="s">
        <v>10557</v>
      </c>
      <c r="I3877" s="494" t="s">
        <v>6431</v>
      </c>
      <c r="J3877" s="494" t="s">
        <v>6431</v>
      </c>
      <c r="K3877" s="497" t="s">
        <v>10558</v>
      </c>
      <c r="L3877" s="606" t="s">
        <v>7982</v>
      </c>
      <c r="M3877" s="607">
        <v>466.67</v>
      </c>
      <c r="N3877" s="498" t="s">
        <v>7972</v>
      </c>
      <c r="O3877" s="605" t="s">
        <v>7961</v>
      </c>
      <c r="P3877" s="608">
        <v>12000</v>
      </c>
    </row>
    <row r="3878" spans="1:16" ht="22.5" x14ac:dyDescent="0.2">
      <c r="A3878" s="518" t="s">
        <v>7955</v>
      </c>
      <c r="B3878" s="605" t="s">
        <v>7875</v>
      </c>
      <c r="C3878" s="519" t="s">
        <v>111</v>
      </c>
      <c r="D3878" s="494" t="s">
        <v>8665</v>
      </c>
      <c r="E3878" s="495">
        <v>10500</v>
      </c>
      <c r="F3878" s="638" t="s">
        <v>10559</v>
      </c>
      <c r="G3878" s="496" t="s">
        <v>10560</v>
      </c>
      <c r="H3878" s="494" t="s">
        <v>7998</v>
      </c>
      <c r="I3878" s="494" t="s">
        <v>7998</v>
      </c>
      <c r="J3878" s="494" t="s">
        <v>7998</v>
      </c>
      <c r="K3878" s="497" t="s">
        <v>7981</v>
      </c>
      <c r="L3878" s="606" t="s">
        <v>7982</v>
      </c>
      <c r="M3878" s="607">
        <v>10446.040000000001</v>
      </c>
      <c r="N3878" s="498" t="s">
        <v>5705</v>
      </c>
      <c r="O3878" s="605"/>
      <c r="P3878" s="608">
        <v>0</v>
      </c>
    </row>
    <row r="3879" spans="1:16" ht="22.5" x14ac:dyDescent="0.2">
      <c r="A3879" s="518" t="s">
        <v>7955</v>
      </c>
      <c r="B3879" s="605" t="s">
        <v>7875</v>
      </c>
      <c r="C3879" s="519" t="s">
        <v>111</v>
      </c>
      <c r="D3879" s="494" t="s">
        <v>8624</v>
      </c>
      <c r="E3879" s="495">
        <v>3000</v>
      </c>
      <c r="F3879" s="638" t="s">
        <v>10561</v>
      </c>
      <c r="G3879" s="496" t="s">
        <v>10562</v>
      </c>
      <c r="H3879" s="494" t="s">
        <v>10563</v>
      </c>
      <c r="I3879" s="494" t="s">
        <v>4858</v>
      </c>
      <c r="J3879" s="494" t="s">
        <v>4858</v>
      </c>
      <c r="K3879" s="497">
        <v>3</v>
      </c>
      <c r="L3879" s="606" t="s">
        <v>7961</v>
      </c>
      <c r="M3879" s="607">
        <v>17800</v>
      </c>
      <c r="N3879" s="498" t="s">
        <v>7984</v>
      </c>
      <c r="O3879" s="605" t="s">
        <v>7961</v>
      </c>
      <c r="P3879" s="608">
        <v>18000</v>
      </c>
    </row>
    <row r="3880" spans="1:16" ht="33.75" x14ac:dyDescent="0.2">
      <c r="A3880" s="518" t="s">
        <v>7955</v>
      </c>
      <c r="B3880" s="605" t="s">
        <v>7875</v>
      </c>
      <c r="C3880" s="519" t="s">
        <v>111</v>
      </c>
      <c r="D3880" s="494" t="s">
        <v>9683</v>
      </c>
      <c r="E3880" s="495">
        <v>1800</v>
      </c>
      <c r="F3880" s="638" t="s">
        <v>10564</v>
      </c>
      <c r="G3880" s="496" t="s">
        <v>10565</v>
      </c>
      <c r="H3880" s="494" t="s">
        <v>8026</v>
      </c>
      <c r="I3880" s="494" t="s">
        <v>4858</v>
      </c>
      <c r="J3880" s="494" t="s">
        <v>4858</v>
      </c>
      <c r="K3880" s="497">
        <v>15</v>
      </c>
      <c r="L3880" s="606" t="s">
        <v>7961</v>
      </c>
      <c r="M3880" s="607">
        <v>10800</v>
      </c>
      <c r="N3880" s="498" t="s">
        <v>5705</v>
      </c>
      <c r="O3880" s="605"/>
      <c r="P3880" s="608">
        <v>0</v>
      </c>
    </row>
    <row r="3881" spans="1:16" ht="22.5" x14ac:dyDescent="0.2">
      <c r="A3881" s="518" t="s">
        <v>7955</v>
      </c>
      <c r="B3881" s="605" t="s">
        <v>7875</v>
      </c>
      <c r="C3881" s="519" t="s">
        <v>111</v>
      </c>
      <c r="D3881" s="494" t="s">
        <v>9083</v>
      </c>
      <c r="E3881" s="495">
        <v>3000</v>
      </c>
      <c r="F3881" s="638" t="s">
        <v>10564</v>
      </c>
      <c r="G3881" s="496" t="s">
        <v>10565</v>
      </c>
      <c r="H3881" s="494" t="s">
        <v>8026</v>
      </c>
      <c r="I3881" s="494" t="s">
        <v>4858</v>
      </c>
      <c r="J3881" s="494" t="s">
        <v>4858</v>
      </c>
      <c r="K3881" s="497">
        <v>1</v>
      </c>
      <c r="L3881" s="606" t="s">
        <v>7972</v>
      </c>
      <c r="M3881" s="607">
        <v>12000</v>
      </c>
      <c r="N3881" s="498" t="s">
        <v>5705</v>
      </c>
      <c r="O3881" s="605"/>
      <c r="P3881" s="608">
        <v>0</v>
      </c>
    </row>
    <row r="3882" spans="1:16" ht="22.5" x14ac:dyDescent="0.2">
      <c r="A3882" s="518" t="s">
        <v>7955</v>
      </c>
      <c r="B3882" s="605" t="s">
        <v>7969</v>
      </c>
      <c r="C3882" s="519" t="s">
        <v>111</v>
      </c>
      <c r="D3882" s="494" t="s">
        <v>10566</v>
      </c>
      <c r="E3882" s="495">
        <v>5000</v>
      </c>
      <c r="F3882" s="638" t="s">
        <v>10564</v>
      </c>
      <c r="G3882" s="496" t="s">
        <v>10565</v>
      </c>
      <c r="H3882" s="494" t="s">
        <v>8026</v>
      </c>
      <c r="I3882" s="494" t="s">
        <v>4858</v>
      </c>
      <c r="J3882" s="494" t="s">
        <v>4858</v>
      </c>
      <c r="K3882" s="497" t="s">
        <v>10567</v>
      </c>
      <c r="L3882" s="606" t="s">
        <v>7965</v>
      </c>
      <c r="M3882" s="607">
        <v>9000</v>
      </c>
      <c r="N3882" s="498" t="s">
        <v>7994</v>
      </c>
      <c r="O3882" s="605" t="s">
        <v>7961</v>
      </c>
      <c r="P3882" s="608">
        <v>30000</v>
      </c>
    </row>
    <row r="3883" spans="1:16" ht="22.5" x14ac:dyDescent="0.2">
      <c r="A3883" s="518" t="s">
        <v>7955</v>
      </c>
      <c r="B3883" s="605" t="s">
        <v>7875</v>
      </c>
      <c r="C3883" s="519" t="s">
        <v>111</v>
      </c>
      <c r="D3883" s="494" t="s">
        <v>10568</v>
      </c>
      <c r="E3883" s="495">
        <v>2000</v>
      </c>
      <c r="F3883" s="638" t="s">
        <v>10569</v>
      </c>
      <c r="G3883" s="496" t="s">
        <v>10570</v>
      </c>
      <c r="H3883" s="494" t="s">
        <v>726</v>
      </c>
      <c r="I3883" s="494" t="s">
        <v>726</v>
      </c>
      <c r="J3883" s="494" t="s">
        <v>726</v>
      </c>
      <c r="K3883" s="497" t="s">
        <v>10571</v>
      </c>
      <c r="L3883" s="606"/>
      <c r="M3883" s="607">
        <v>0</v>
      </c>
      <c r="N3883" s="498" t="s">
        <v>7972</v>
      </c>
      <c r="O3883" s="605" t="s">
        <v>7961</v>
      </c>
      <c r="P3883" s="608">
        <v>12066.67</v>
      </c>
    </row>
    <row r="3884" spans="1:16" ht="33.75" x14ac:dyDescent="0.2">
      <c r="A3884" s="518" t="s">
        <v>7955</v>
      </c>
      <c r="B3884" s="605" t="s">
        <v>7875</v>
      </c>
      <c r="C3884" s="519" t="s">
        <v>111</v>
      </c>
      <c r="D3884" s="494" t="s">
        <v>9894</v>
      </c>
      <c r="E3884" s="495">
        <v>1800</v>
      </c>
      <c r="F3884" s="638" t="s">
        <v>10572</v>
      </c>
      <c r="G3884" s="496" t="s">
        <v>10573</v>
      </c>
      <c r="H3884" s="494" t="s">
        <v>3976</v>
      </c>
      <c r="I3884" s="494" t="s">
        <v>3976</v>
      </c>
      <c r="J3884" s="494" t="s">
        <v>3976</v>
      </c>
      <c r="K3884" s="497">
        <v>17</v>
      </c>
      <c r="L3884" s="606" t="s">
        <v>7972</v>
      </c>
      <c r="M3884" s="607">
        <v>5907.87</v>
      </c>
      <c r="N3884" s="498" t="s">
        <v>5705</v>
      </c>
      <c r="O3884" s="605"/>
      <c r="P3884" s="608">
        <v>0</v>
      </c>
    </row>
    <row r="3885" spans="1:16" ht="33.75" x14ac:dyDescent="0.2">
      <c r="A3885" s="518" t="s">
        <v>7955</v>
      </c>
      <c r="B3885" s="605" t="s">
        <v>7875</v>
      </c>
      <c r="C3885" s="519" t="s">
        <v>111</v>
      </c>
      <c r="D3885" s="494" t="s">
        <v>10574</v>
      </c>
      <c r="E3885" s="495">
        <v>1500</v>
      </c>
      <c r="F3885" s="638" t="s">
        <v>10575</v>
      </c>
      <c r="G3885" s="496" t="s">
        <v>10576</v>
      </c>
      <c r="H3885" s="494" t="s">
        <v>5432</v>
      </c>
      <c r="I3885" s="494" t="s">
        <v>5432</v>
      </c>
      <c r="J3885" s="494" t="s">
        <v>5432</v>
      </c>
      <c r="K3885" s="497">
        <v>43</v>
      </c>
      <c r="L3885" s="606" t="s">
        <v>7959</v>
      </c>
      <c r="M3885" s="607">
        <v>18000</v>
      </c>
      <c r="N3885" s="498" t="s">
        <v>10577</v>
      </c>
      <c r="O3885" s="605" t="s">
        <v>7961</v>
      </c>
      <c r="P3885" s="608">
        <v>9000</v>
      </c>
    </row>
    <row r="3886" spans="1:16" ht="45" x14ac:dyDescent="0.2">
      <c r="A3886" s="518" t="s">
        <v>7955</v>
      </c>
      <c r="B3886" s="605" t="s">
        <v>7875</v>
      </c>
      <c r="C3886" s="519" t="s">
        <v>111</v>
      </c>
      <c r="D3886" s="494" t="s">
        <v>8166</v>
      </c>
      <c r="E3886" s="495">
        <v>3000</v>
      </c>
      <c r="F3886" s="638" t="s">
        <v>10578</v>
      </c>
      <c r="G3886" s="496" t="s">
        <v>10579</v>
      </c>
      <c r="H3886" s="494" t="s">
        <v>10580</v>
      </c>
      <c r="I3886" s="494" t="s">
        <v>4858</v>
      </c>
      <c r="J3886" s="494" t="s">
        <v>4858</v>
      </c>
      <c r="K3886" s="497">
        <v>2</v>
      </c>
      <c r="L3886" s="606" t="s">
        <v>7972</v>
      </c>
      <c r="M3886" s="607">
        <v>11900</v>
      </c>
      <c r="N3886" s="498" t="s">
        <v>8044</v>
      </c>
      <c r="O3886" s="605" t="s">
        <v>7961</v>
      </c>
      <c r="P3886" s="608">
        <v>18000</v>
      </c>
    </row>
    <row r="3887" spans="1:16" ht="33.75" x14ac:dyDescent="0.2">
      <c r="A3887" s="518" t="s">
        <v>7955</v>
      </c>
      <c r="B3887" s="605" t="s">
        <v>7875</v>
      </c>
      <c r="C3887" s="519" t="s">
        <v>111</v>
      </c>
      <c r="D3887" s="494" t="s">
        <v>10581</v>
      </c>
      <c r="E3887" s="495">
        <v>7500</v>
      </c>
      <c r="F3887" s="638" t="s">
        <v>10582</v>
      </c>
      <c r="G3887" s="496" t="s">
        <v>10583</v>
      </c>
      <c r="H3887" s="494" t="s">
        <v>10584</v>
      </c>
      <c r="I3887" s="494" t="s">
        <v>4858</v>
      </c>
      <c r="J3887" s="494" t="s">
        <v>4858</v>
      </c>
      <c r="K3887" s="497">
        <v>7</v>
      </c>
      <c r="L3887" s="606" t="s">
        <v>8142</v>
      </c>
      <c r="M3887" s="607">
        <v>82419.27</v>
      </c>
      <c r="N3887" s="498" t="s">
        <v>5705</v>
      </c>
      <c r="O3887" s="605"/>
      <c r="P3887" s="608">
        <v>0</v>
      </c>
    </row>
    <row r="3888" spans="1:16" ht="33.75" x14ac:dyDescent="0.2">
      <c r="A3888" s="518" t="s">
        <v>7955</v>
      </c>
      <c r="B3888" s="605" t="s">
        <v>7729</v>
      </c>
      <c r="C3888" s="519" t="s">
        <v>111</v>
      </c>
      <c r="D3888" s="494" t="s">
        <v>8349</v>
      </c>
      <c r="E3888" s="495">
        <v>7500</v>
      </c>
      <c r="F3888" s="638" t="s">
        <v>10582</v>
      </c>
      <c r="G3888" s="496" t="s">
        <v>10583</v>
      </c>
      <c r="H3888" s="494" t="s">
        <v>10584</v>
      </c>
      <c r="I3888" s="494" t="s">
        <v>4858</v>
      </c>
      <c r="J3888" s="494" t="s">
        <v>4858</v>
      </c>
      <c r="K3888" s="497" t="s">
        <v>10585</v>
      </c>
      <c r="L3888" s="606" t="s">
        <v>7982</v>
      </c>
      <c r="M3888" s="607">
        <v>7250</v>
      </c>
      <c r="N3888" s="498" t="s">
        <v>7972</v>
      </c>
      <c r="O3888" s="605" t="s">
        <v>7961</v>
      </c>
      <c r="P3888" s="608">
        <v>45000</v>
      </c>
    </row>
    <row r="3889" spans="1:16" ht="33.75" x14ac:dyDescent="0.2">
      <c r="A3889" s="518" t="s">
        <v>7955</v>
      </c>
      <c r="B3889" s="605" t="s">
        <v>7875</v>
      </c>
      <c r="C3889" s="519" t="s">
        <v>111</v>
      </c>
      <c r="D3889" s="494" t="s">
        <v>8222</v>
      </c>
      <c r="E3889" s="495">
        <v>4000</v>
      </c>
      <c r="F3889" s="638" t="s">
        <v>10586</v>
      </c>
      <c r="G3889" s="496" t="s">
        <v>10587</v>
      </c>
      <c r="H3889" s="494" t="s">
        <v>7998</v>
      </c>
      <c r="I3889" s="494" t="s">
        <v>4858</v>
      </c>
      <c r="J3889" s="494" t="s">
        <v>4858</v>
      </c>
      <c r="K3889" s="497" t="s">
        <v>10588</v>
      </c>
      <c r="L3889" s="606" t="s">
        <v>7965</v>
      </c>
      <c r="M3889" s="607">
        <v>7333.33</v>
      </c>
      <c r="N3889" s="498" t="s">
        <v>7972</v>
      </c>
      <c r="O3889" s="605" t="s">
        <v>7961</v>
      </c>
      <c r="P3889" s="608">
        <v>23937.23</v>
      </c>
    </row>
    <row r="3890" spans="1:16" ht="22.5" x14ac:dyDescent="0.2">
      <c r="A3890" s="518" t="s">
        <v>7955</v>
      </c>
      <c r="B3890" s="605" t="s">
        <v>7875</v>
      </c>
      <c r="C3890" s="519" t="s">
        <v>111</v>
      </c>
      <c r="D3890" s="494" t="s">
        <v>9038</v>
      </c>
      <c r="E3890" s="495">
        <v>8500</v>
      </c>
      <c r="F3890" s="638" t="s">
        <v>10589</v>
      </c>
      <c r="G3890" s="496" t="s">
        <v>10590</v>
      </c>
      <c r="H3890" s="494" t="s">
        <v>8026</v>
      </c>
      <c r="I3890" s="494" t="s">
        <v>4858</v>
      </c>
      <c r="J3890" s="494" t="s">
        <v>4858</v>
      </c>
      <c r="K3890" s="497" t="s">
        <v>10591</v>
      </c>
      <c r="L3890" s="606" t="s">
        <v>7965</v>
      </c>
      <c r="M3890" s="607">
        <v>3966.67</v>
      </c>
      <c r="N3890" s="498" t="s">
        <v>5705</v>
      </c>
      <c r="O3890" s="605"/>
      <c r="P3890" s="608">
        <v>0</v>
      </c>
    </row>
    <row r="3891" spans="1:16" ht="33.75" x14ac:dyDescent="0.2">
      <c r="A3891" s="518" t="s">
        <v>7955</v>
      </c>
      <c r="B3891" s="605" t="s">
        <v>7875</v>
      </c>
      <c r="C3891" s="519" t="s">
        <v>111</v>
      </c>
      <c r="D3891" s="494" t="s">
        <v>10592</v>
      </c>
      <c r="E3891" s="495">
        <v>12000</v>
      </c>
      <c r="F3891" s="638" t="s">
        <v>10593</v>
      </c>
      <c r="G3891" s="496" t="s">
        <v>10594</v>
      </c>
      <c r="H3891" s="494" t="s">
        <v>10595</v>
      </c>
      <c r="I3891" s="494" t="s">
        <v>10595</v>
      </c>
      <c r="J3891" s="494" t="s">
        <v>10595</v>
      </c>
      <c r="K3891" s="497">
        <v>5</v>
      </c>
      <c r="L3891" s="606" t="s">
        <v>7959</v>
      </c>
      <c r="M3891" s="607">
        <v>143600</v>
      </c>
      <c r="N3891" s="498">
        <v>6</v>
      </c>
      <c r="O3891" s="605" t="s">
        <v>7961</v>
      </c>
      <c r="P3891" s="608">
        <v>72000</v>
      </c>
    </row>
    <row r="3892" spans="1:16" ht="22.5" x14ac:dyDescent="0.2">
      <c r="A3892" s="518" t="s">
        <v>7955</v>
      </c>
      <c r="B3892" s="605" t="s">
        <v>7875</v>
      </c>
      <c r="C3892" s="519" t="s">
        <v>111</v>
      </c>
      <c r="D3892" s="494" t="s">
        <v>7990</v>
      </c>
      <c r="E3892" s="495">
        <v>3000</v>
      </c>
      <c r="F3892" s="638" t="s">
        <v>10596</v>
      </c>
      <c r="G3892" s="496" t="s">
        <v>10597</v>
      </c>
      <c r="H3892" s="494" t="s">
        <v>6192</v>
      </c>
      <c r="I3892" s="494" t="s">
        <v>3191</v>
      </c>
      <c r="J3892" s="494" t="s">
        <v>3191</v>
      </c>
      <c r="K3892" s="497" t="s">
        <v>10598</v>
      </c>
      <c r="L3892" s="606"/>
      <c r="M3892" s="607">
        <v>0</v>
      </c>
      <c r="N3892" s="498" t="s">
        <v>7994</v>
      </c>
      <c r="O3892" s="605" t="s">
        <v>7961</v>
      </c>
      <c r="P3892" s="608">
        <v>18100</v>
      </c>
    </row>
    <row r="3893" spans="1:16" ht="45" x14ac:dyDescent="0.2">
      <c r="A3893" s="518" t="s">
        <v>7955</v>
      </c>
      <c r="B3893" s="605" t="s">
        <v>7875</v>
      </c>
      <c r="C3893" s="519" t="s">
        <v>111</v>
      </c>
      <c r="D3893" s="494" t="s">
        <v>9125</v>
      </c>
      <c r="E3893" s="495">
        <v>1200</v>
      </c>
      <c r="F3893" s="638" t="s">
        <v>10599</v>
      </c>
      <c r="G3893" s="496" t="s">
        <v>10600</v>
      </c>
      <c r="H3893" s="494" t="s">
        <v>726</v>
      </c>
      <c r="I3893" s="494" t="s">
        <v>726</v>
      </c>
      <c r="J3893" s="494" t="s">
        <v>726</v>
      </c>
      <c r="K3893" s="497">
        <v>85</v>
      </c>
      <c r="L3893" s="606" t="s">
        <v>7959</v>
      </c>
      <c r="M3893" s="607">
        <v>14400</v>
      </c>
      <c r="N3893" s="498" t="s">
        <v>7960</v>
      </c>
      <c r="O3893" s="605" t="s">
        <v>7961</v>
      </c>
      <c r="P3893" s="608">
        <v>7200</v>
      </c>
    </row>
    <row r="3894" spans="1:16" ht="22.5" x14ac:dyDescent="0.2">
      <c r="A3894" s="518" t="s">
        <v>7955</v>
      </c>
      <c r="B3894" s="605" t="s">
        <v>7875</v>
      </c>
      <c r="C3894" s="519" t="s">
        <v>111</v>
      </c>
      <c r="D3894" s="494" t="s">
        <v>10601</v>
      </c>
      <c r="E3894" s="495">
        <v>6000</v>
      </c>
      <c r="F3894" s="638" t="s">
        <v>10602</v>
      </c>
      <c r="G3894" s="496" t="s">
        <v>10603</v>
      </c>
      <c r="H3894" s="494" t="s">
        <v>10604</v>
      </c>
      <c r="I3894" s="494" t="s">
        <v>8631</v>
      </c>
      <c r="J3894" s="494" t="s">
        <v>8631</v>
      </c>
      <c r="K3894" s="497">
        <v>29</v>
      </c>
      <c r="L3894" s="606" t="s">
        <v>7729</v>
      </c>
      <c r="M3894" s="607">
        <v>48000</v>
      </c>
      <c r="N3894" s="498" t="s">
        <v>5705</v>
      </c>
      <c r="O3894" s="605"/>
      <c r="P3894" s="608">
        <v>0</v>
      </c>
    </row>
    <row r="3895" spans="1:16" ht="22.5" x14ac:dyDescent="0.2">
      <c r="A3895" s="518" t="s">
        <v>7955</v>
      </c>
      <c r="B3895" s="605" t="s">
        <v>7875</v>
      </c>
      <c r="C3895" s="519" t="s">
        <v>111</v>
      </c>
      <c r="D3895" s="494" t="s">
        <v>8070</v>
      </c>
      <c r="E3895" s="495">
        <v>12000</v>
      </c>
      <c r="F3895" s="638" t="s">
        <v>10602</v>
      </c>
      <c r="G3895" s="496" t="s">
        <v>10603</v>
      </c>
      <c r="H3895" s="494" t="s">
        <v>10604</v>
      </c>
      <c r="I3895" s="494" t="s">
        <v>8631</v>
      </c>
      <c r="J3895" s="494" t="s">
        <v>8631</v>
      </c>
      <c r="K3895" s="497" t="s">
        <v>7981</v>
      </c>
      <c r="L3895" s="606" t="s">
        <v>7972</v>
      </c>
      <c r="M3895" s="607">
        <v>46400</v>
      </c>
      <c r="N3895" s="498" t="s">
        <v>7981</v>
      </c>
      <c r="O3895" s="605" t="s">
        <v>7961</v>
      </c>
      <c r="P3895" s="608">
        <v>71900</v>
      </c>
    </row>
    <row r="3896" spans="1:16" x14ac:dyDescent="0.2">
      <c r="A3896" s="518" t="s">
        <v>7955</v>
      </c>
      <c r="B3896" s="605" t="s">
        <v>7875</v>
      </c>
      <c r="C3896" s="519" t="s">
        <v>111</v>
      </c>
      <c r="D3896" s="494" t="s">
        <v>8155</v>
      </c>
      <c r="E3896" s="495">
        <v>2500</v>
      </c>
      <c r="F3896" s="638" t="s">
        <v>10605</v>
      </c>
      <c r="G3896" s="496" t="s">
        <v>10606</v>
      </c>
      <c r="H3896" s="494" t="s">
        <v>696</v>
      </c>
      <c r="I3896" s="494" t="s">
        <v>696</v>
      </c>
      <c r="J3896" s="494" t="s">
        <v>696</v>
      </c>
      <c r="K3896" s="497">
        <v>36</v>
      </c>
      <c r="L3896" s="606" t="s">
        <v>7959</v>
      </c>
      <c r="M3896" s="607">
        <v>25000</v>
      </c>
      <c r="N3896" s="498" t="s">
        <v>5705</v>
      </c>
      <c r="O3896" s="605">
        <v>0</v>
      </c>
      <c r="P3896" s="608">
        <v>0</v>
      </c>
    </row>
    <row r="3897" spans="1:16" ht="22.5" x14ac:dyDescent="0.2">
      <c r="A3897" s="518" t="s">
        <v>7955</v>
      </c>
      <c r="B3897" s="605" t="s">
        <v>7875</v>
      </c>
      <c r="C3897" s="519" t="s">
        <v>111</v>
      </c>
      <c r="D3897" s="494" t="s">
        <v>4071</v>
      </c>
      <c r="E3897" s="495">
        <v>2500</v>
      </c>
      <c r="F3897" s="638" t="s">
        <v>10607</v>
      </c>
      <c r="G3897" s="496" t="s">
        <v>10608</v>
      </c>
      <c r="H3897" s="494" t="s">
        <v>10609</v>
      </c>
      <c r="I3897" s="494" t="s">
        <v>5432</v>
      </c>
      <c r="J3897" s="494" t="s">
        <v>5432</v>
      </c>
      <c r="K3897" s="497" t="s">
        <v>10610</v>
      </c>
      <c r="L3897" s="606" t="s">
        <v>7977</v>
      </c>
      <c r="M3897" s="607">
        <v>5083.33</v>
      </c>
      <c r="N3897" s="498" t="s">
        <v>7977</v>
      </c>
      <c r="O3897" s="605" t="s">
        <v>7961</v>
      </c>
      <c r="P3897" s="608">
        <v>14999.65</v>
      </c>
    </row>
    <row r="3898" spans="1:16" ht="45" x14ac:dyDescent="0.2">
      <c r="A3898" s="518" t="s">
        <v>7955</v>
      </c>
      <c r="B3898" s="605" t="s">
        <v>7875</v>
      </c>
      <c r="C3898" s="519" t="s">
        <v>111</v>
      </c>
      <c r="D3898" s="494" t="s">
        <v>7990</v>
      </c>
      <c r="E3898" s="495">
        <v>3000</v>
      </c>
      <c r="F3898" s="638" t="s">
        <v>10611</v>
      </c>
      <c r="G3898" s="496" t="s">
        <v>10612</v>
      </c>
      <c r="H3898" s="494" t="s">
        <v>10613</v>
      </c>
      <c r="I3898" s="494" t="s">
        <v>3191</v>
      </c>
      <c r="J3898" s="494" t="s">
        <v>3191</v>
      </c>
      <c r="K3898" s="497" t="s">
        <v>10614</v>
      </c>
      <c r="L3898" s="606" t="s">
        <v>7982</v>
      </c>
      <c r="M3898" s="607">
        <v>700</v>
      </c>
      <c r="N3898" s="498" t="s">
        <v>7994</v>
      </c>
      <c r="O3898" s="605" t="s">
        <v>7961</v>
      </c>
      <c r="P3898" s="608">
        <v>18000</v>
      </c>
    </row>
    <row r="3899" spans="1:16" ht="33.75" x14ac:dyDescent="0.2">
      <c r="A3899" s="518" t="s">
        <v>7955</v>
      </c>
      <c r="B3899" s="605" t="s">
        <v>7875</v>
      </c>
      <c r="C3899" s="519" t="s">
        <v>111</v>
      </c>
      <c r="D3899" s="494" t="s">
        <v>8041</v>
      </c>
      <c r="E3899" s="495">
        <v>2000</v>
      </c>
      <c r="F3899" s="638" t="s">
        <v>10615</v>
      </c>
      <c r="G3899" s="496" t="s">
        <v>10616</v>
      </c>
      <c r="H3899" s="494" t="s">
        <v>10617</v>
      </c>
      <c r="I3899" s="494" t="s">
        <v>4858</v>
      </c>
      <c r="J3899" s="494" t="s">
        <v>4858</v>
      </c>
      <c r="K3899" s="497">
        <v>1</v>
      </c>
      <c r="L3899" s="606" t="s">
        <v>7972</v>
      </c>
      <c r="M3899" s="607">
        <v>7733.33</v>
      </c>
      <c r="N3899" s="498" t="s">
        <v>5705</v>
      </c>
      <c r="O3899" s="605" t="s">
        <v>7965</v>
      </c>
      <c r="P3899" s="608">
        <v>3933.33</v>
      </c>
    </row>
    <row r="3900" spans="1:16" ht="22.5" x14ac:dyDescent="0.2">
      <c r="A3900" s="518" t="s">
        <v>7955</v>
      </c>
      <c r="B3900" s="605" t="s">
        <v>7875</v>
      </c>
      <c r="C3900" s="519" t="s">
        <v>111</v>
      </c>
      <c r="D3900" s="494" t="s">
        <v>10618</v>
      </c>
      <c r="E3900" s="495">
        <v>5500</v>
      </c>
      <c r="F3900" s="638" t="s">
        <v>10619</v>
      </c>
      <c r="G3900" s="496" t="s">
        <v>10620</v>
      </c>
      <c r="H3900" s="494" t="s">
        <v>8134</v>
      </c>
      <c r="I3900" s="494" t="s">
        <v>8134</v>
      </c>
      <c r="J3900" s="494" t="s">
        <v>8134</v>
      </c>
      <c r="K3900" s="497">
        <v>16</v>
      </c>
      <c r="L3900" s="606" t="s">
        <v>7965</v>
      </c>
      <c r="M3900" s="607">
        <v>8250</v>
      </c>
      <c r="N3900" s="498" t="s">
        <v>5705</v>
      </c>
      <c r="O3900" s="605"/>
      <c r="P3900" s="608">
        <v>0</v>
      </c>
    </row>
    <row r="3901" spans="1:16" ht="56.25" x14ac:dyDescent="0.2">
      <c r="A3901" s="518" t="s">
        <v>7955</v>
      </c>
      <c r="B3901" s="605" t="s">
        <v>7875</v>
      </c>
      <c r="C3901" s="519" t="s">
        <v>111</v>
      </c>
      <c r="D3901" s="494" t="s">
        <v>8680</v>
      </c>
      <c r="E3901" s="495">
        <v>1800</v>
      </c>
      <c r="F3901" s="638" t="s">
        <v>10621</v>
      </c>
      <c r="G3901" s="496" t="s">
        <v>10622</v>
      </c>
      <c r="H3901" s="494" t="s">
        <v>10623</v>
      </c>
      <c r="I3901" s="494" t="s">
        <v>4858</v>
      </c>
      <c r="J3901" s="494" t="s">
        <v>4858</v>
      </c>
      <c r="K3901" s="497">
        <v>12</v>
      </c>
      <c r="L3901" s="606" t="s">
        <v>7984</v>
      </c>
      <c r="M3901" s="607">
        <v>12540</v>
      </c>
      <c r="N3901" s="498" t="s">
        <v>5705</v>
      </c>
      <c r="O3901" s="605"/>
      <c r="P3901" s="608">
        <v>0</v>
      </c>
    </row>
    <row r="3902" spans="1:16" ht="56.25" x14ac:dyDescent="0.2">
      <c r="A3902" s="518" t="s">
        <v>7955</v>
      </c>
      <c r="B3902" s="605" t="s">
        <v>7875</v>
      </c>
      <c r="C3902" s="519" t="s">
        <v>111</v>
      </c>
      <c r="D3902" s="494" t="s">
        <v>8166</v>
      </c>
      <c r="E3902" s="495">
        <v>3000</v>
      </c>
      <c r="F3902" s="638" t="s">
        <v>10621</v>
      </c>
      <c r="G3902" s="496" t="s">
        <v>10622</v>
      </c>
      <c r="H3902" s="494" t="s">
        <v>10623</v>
      </c>
      <c r="I3902" s="494" t="s">
        <v>4858</v>
      </c>
      <c r="J3902" s="494" t="s">
        <v>4858</v>
      </c>
      <c r="K3902" s="497">
        <v>2</v>
      </c>
      <c r="L3902" s="606" t="s">
        <v>7972</v>
      </c>
      <c r="M3902" s="607">
        <v>13700</v>
      </c>
      <c r="N3902" s="498" t="s">
        <v>8044</v>
      </c>
      <c r="O3902" s="605" t="s">
        <v>7961</v>
      </c>
      <c r="P3902" s="608">
        <v>18000</v>
      </c>
    </row>
    <row r="3903" spans="1:16" ht="22.5" x14ac:dyDescent="0.2">
      <c r="A3903" s="518" t="s">
        <v>7955</v>
      </c>
      <c r="B3903" s="605" t="s">
        <v>7875</v>
      </c>
      <c r="C3903" s="519" t="s">
        <v>111</v>
      </c>
      <c r="D3903" s="494" t="s">
        <v>10624</v>
      </c>
      <c r="E3903" s="495">
        <v>7500</v>
      </c>
      <c r="F3903" s="638" t="s">
        <v>10625</v>
      </c>
      <c r="G3903" s="496" t="s">
        <v>10626</v>
      </c>
      <c r="H3903" s="494" t="s">
        <v>7998</v>
      </c>
      <c r="I3903" s="494" t="s">
        <v>4858</v>
      </c>
      <c r="J3903" s="494" t="s">
        <v>4858</v>
      </c>
      <c r="K3903" s="497" t="s">
        <v>10627</v>
      </c>
      <c r="L3903" s="606" t="s">
        <v>7977</v>
      </c>
      <c r="M3903" s="607">
        <v>15221.35</v>
      </c>
      <c r="N3903" s="498" t="s">
        <v>7972</v>
      </c>
      <c r="O3903" s="605" t="s">
        <v>7961</v>
      </c>
      <c r="P3903" s="608">
        <v>27864.65</v>
      </c>
    </row>
    <row r="3904" spans="1:16" ht="33.75" x14ac:dyDescent="0.2">
      <c r="A3904" s="518" t="s">
        <v>7955</v>
      </c>
      <c r="B3904" s="605" t="s">
        <v>7875</v>
      </c>
      <c r="C3904" s="519" t="s">
        <v>111</v>
      </c>
      <c r="D3904" s="494" t="s">
        <v>10072</v>
      </c>
      <c r="E3904" s="495">
        <v>1800</v>
      </c>
      <c r="F3904" s="638" t="s">
        <v>10628</v>
      </c>
      <c r="G3904" s="496" t="s">
        <v>10629</v>
      </c>
      <c r="H3904" s="494" t="s">
        <v>10630</v>
      </c>
      <c r="I3904" s="494" t="s">
        <v>10630</v>
      </c>
      <c r="J3904" s="494" t="s">
        <v>10630</v>
      </c>
      <c r="K3904" s="497">
        <v>37</v>
      </c>
      <c r="L3904" s="606" t="s">
        <v>7729</v>
      </c>
      <c r="M3904" s="607">
        <v>16200</v>
      </c>
      <c r="N3904" s="498" t="s">
        <v>5705</v>
      </c>
      <c r="O3904" s="605"/>
      <c r="P3904" s="608">
        <v>0</v>
      </c>
    </row>
    <row r="3905" spans="1:16" ht="22.5" x14ac:dyDescent="0.2">
      <c r="A3905" s="518" t="s">
        <v>7955</v>
      </c>
      <c r="B3905" s="605" t="s">
        <v>7875</v>
      </c>
      <c r="C3905" s="519" t="s">
        <v>111</v>
      </c>
      <c r="D3905" s="494" t="s">
        <v>712</v>
      </c>
      <c r="E3905" s="495">
        <v>2500</v>
      </c>
      <c r="F3905" s="638" t="s">
        <v>10631</v>
      </c>
      <c r="G3905" s="496" t="s">
        <v>10632</v>
      </c>
      <c r="H3905" s="494" t="s">
        <v>8134</v>
      </c>
      <c r="I3905" s="494" t="s">
        <v>8134</v>
      </c>
      <c r="J3905" s="494" t="s">
        <v>8134</v>
      </c>
      <c r="K3905" s="497">
        <v>10</v>
      </c>
      <c r="L3905" s="606" t="s">
        <v>7982</v>
      </c>
      <c r="M3905" s="607">
        <v>2500</v>
      </c>
      <c r="N3905" s="498" t="s">
        <v>5705</v>
      </c>
      <c r="O3905" s="605"/>
      <c r="P3905" s="608">
        <v>0</v>
      </c>
    </row>
    <row r="3906" spans="1:16" ht="22.5" x14ac:dyDescent="0.2">
      <c r="A3906" s="518" t="s">
        <v>7955</v>
      </c>
      <c r="B3906" s="605" t="s">
        <v>7875</v>
      </c>
      <c r="C3906" s="519" t="s">
        <v>111</v>
      </c>
      <c r="D3906" s="494" t="s">
        <v>9362</v>
      </c>
      <c r="E3906" s="495">
        <v>2500</v>
      </c>
      <c r="F3906" s="638" t="s">
        <v>10633</v>
      </c>
      <c r="G3906" s="496" t="s">
        <v>10634</v>
      </c>
      <c r="H3906" s="494" t="s">
        <v>10209</v>
      </c>
      <c r="I3906" s="494" t="s">
        <v>10209</v>
      </c>
      <c r="J3906" s="494" t="s">
        <v>10209</v>
      </c>
      <c r="K3906" s="497">
        <v>38</v>
      </c>
      <c r="L3906" s="606" t="s">
        <v>7959</v>
      </c>
      <c r="M3906" s="607">
        <v>30000</v>
      </c>
      <c r="N3906" s="498" t="s">
        <v>9365</v>
      </c>
      <c r="O3906" s="605" t="s">
        <v>7961</v>
      </c>
      <c r="P3906" s="608">
        <v>15000</v>
      </c>
    </row>
    <row r="3907" spans="1:16" ht="22.5" x14ac:dyDescent="0.2">
      <c r="A3907" s="518" t="s">
        <v>7955</v>
      </c>
      <c r="B3907" s="605" t="s">
        <v>7875</v>
      </c>
      <c r="C3907" s="519" t="s">
        <v>111</v>
      </c>
      <c r="D3907" s="494" t="s">
        <v>10635</v>
      </c>
      <c r="E3907" s="495">
        <v>3000</v>
      </c>
      <c r="F3907" s="638" t="s">
        <v>10636</v>
      </c>
      <c r="G3907" s="496" t="s">
        <v>10637</v>
      </c>
      <c r="H3907" s="494" t="s">
        <v>5770</v>
      </c>
      <c r="I3907" s="494" t="s">
        <v>3191</v>
      </c>
      <c r="J3907" s="494" t="s">
        <v>3191</v>
      </c>
      <c r="K3907" s="497" t="s">
        <v>10638</v>
      </c>
      <c r="L3907" s="606"/>
      <c r="M3907" s="607">
        <v>0</v>
      </c>
      <c r="N3907" s="498" t="s">
        <v>7994</v>
      </c>
      <c r="O3907" s="605" t="s">
        <v>7961</v>
      </c>
      <c r="P3907" s="608">
        <v>18500</v>
      </c>
    </row>
    <row r="3908" spans="1:16" ht="22.5" x14ac:dyDescent="0.2">
      <c r="A3908" s="518" t="s">
        <v>7955</v>
      </c>
      <c r="B3908" s="605" t="s">
        <v>7875</v>
      </c>
      <c r="C3908" s="519" t="s">
        <v>111</v>
      </c>
      <c r="D3908" s="494" t="s">
        <v>10635</v>
      </c>
      <c r="E3908" s="495">
        <v>3000</v>
      </c>
      <c r="F3908" s="638" t="s">
        <v>10639</v>
      </c>
      <c r="G3908" s="496" t="s">
        <v>10640</v>
      </c>
      <c r="H3908" s="494" t="s">
        <v>6192</v>
      </c>
      <c r="I3908" s="494" t="s">
        <v>3191</v>
      </c>
      <c r="J3908" s="494" t="s">
        <v>3191</v>
      </c>
      <c r="K3908" s="497" t="s">
        <v>10641</v>
      </c>
      <c r="L3908" s="606"/>
      <c r="M3908" s="607">
        <v>0</v>
      </c>
      <c r="N3908" s="498" t="s">
        <v>7994</v>
      </c>
      <c r="O3908" s="605" t="s">
        <v>7961</v>
      </c>
      <c r="P3908" s="608">
        <v>18500</v>
      </c>
    </row>
    <row r="3909" spans="1:16" ht="45" x14ac:dyDescent="0.2">
      <c r="A3909" s="518" t="s">
        <v>7955</v>
      </c>
      <c r="B3909" s="605" t="s">
        <v>7875</v>
      </c>
      <c r="C3909" s="519" t="s">
        <v>111</v>
      </c>
      <c r="D3909" s="494" t="s">
        <v>8076</v>
      </c>
      <c r="E3909" s="495">
        <v>2000</v>
      </c>
      <c r="F3909" s="638" t="s">
        <v>10642</v>
      </c>
      <c r="G3909" s="496" t="s">
        <v>10643</v>
      </c>
      <c r="H3909" s="494" t="s">
        <v>10644</v>
      </c>
      <c r="I3909" s="494" t="s">
        <v>10644</v>
      </c>
      <c r="J3909" s="494" t="s">
        <v>10644</v>
      </c>
      <c r="K3909" s="497">
        <v>13</v>
      </c>
      <c r="L3909" s="606" t="s">
        <v>7972</v>
      </c>
      <c r="M3909" s="607">
        <v>7998.61</v>
      </c>
      <c r="N3909" s="498" t="s">
        <v>5705</v>
      </c>
      <c r="O3909" s="605"/>
      <c r="P3909" s="608">
        <v>0</v>
      </c>
    </row>
    <row r="3910" spans="1:16" ht="22.5" x14ac:dyDescent="0.2">
      <c r="A3910" s="518" t="s">
        <v>7955</v>
      </c>
      <c r="B3910" s="605" t="s">
        <v>7875</v>
      </c>
      <c r="C3910" s="519" t="s">
        <v>111</v>
      </c>
      <c r="D3910" s="494" t="s">
        <v>9022</v>
      </c>
      <c r="E3910" s="495">
        <v>1800</v>
      </c>
      <c r="F3910" s="638" t="s">
        <v>10645</v>
      </c>
      <c r="G3910" s="496" t="s">
        <v>10646</v>
      </c>
      <c r="H3910" s="494" t="s">
        <v>726</v>
      </c>
      <c r="I3910" s="494" t="s">
        <v>726</v>
      </c>
      <c r="J3910" s="494" t="s">
        <v>726</v>
      </c>
      <c r="K3910" s="497">
        <v>30</v>
      </c>
      <c r="L3910" s="606" t="s">
        <v>7959</v>
      </c>
      <c r="M3910" s="607">
        <v>21420</v>
      </c>
      <c r="N3910" s="498" t="s">
        <v>8018</v>
      </c>
      <c r="O3910" s="605" t="s">
        <v>7961</v>
      </c>
      <c r="P3910" s="608">
        <v>10800</v>
      </c>
    </row>
    <row r="3911" spans="1:16" ht="22.5" x14ac:dyDescent="0.2">
      <c r="A3911" s="518" t="s">
        <v>7955</v>
      </c>
      <c r="B3911" s="605" t="s">
        <v>7969</v>
      </c>
      <c r="C3911" s="519" t="s">
        <v>111</v>
      </c>
      <c r="D3911" s="494" t="s">
        <v>8019</v>
      </c>
      <c r="E3911" s="495">
        <v>3000</v>
      </c>
      <c r="F3911" s="638" t="s">
        <v>10647</v>
      </c>
      <c r="G3911" s="496" t="s">
        <v>10648</v>
      </c>
      <c r="H3911" s="494" t="s">
        <v>6192</v>
      </c>
      <c r="I3911" s="494" t="s">
        <v>3191</v>
      </c>
      <c r="J3911" s="494" t="s">
        <v>3191</v>
      </c>
      <c r="K3911" s="497" t="s">
        <v>10649</v>
      </c>
      <c r="L3911" s="606" t="s">
        <v>7965</v>
      </c>
      <c r="M3911" s="607">
        <v>5600</v>
      </c>
      <c r="N3911" s="498" t="s">
        <v>7994</v>
      </c>
      <c r="O3911" s="605" t="s">
        <v>7961</v>
      </c>
      <c r="P3911" s="608">
        <v>18000</v>
      </c>
    </row>
    <row r="3912" spans="1:16" ht="22.5" x14ac:dyDescent="0.2">
      <c r="A3912" s="518" t="s">
        <v>7955</v>
      </c>
      <c r="B3912" s="605" t="s">
        <v>7875</v>
      </c>
      <c r="C3912" s="519" t="s">
        <v>111</v>
      </c>
      <c r="D3912" s="494" t="s">
        <v>9366</v>
      </c>
      <c r="E3912" s="495">
        <v>3000</v>
      </c>
      <c r="F3912" s="638" t="s">
        <v>10650</v>
      </c>
      <c r="G3912" s="496" t="s">
        <v>10651</v>
      </c>
      <c r="H3912" s="494" t="s">
        <v>8003</v>
      </c>
      <c r="I3912" s="494" t="s">
        <v>4858</v>
      </c>
      <c r="J3912" s="494" t="s">
        <v>4858</v>
      </c>
      <c r="K3912" s="497" t="s">
        <v>10652</v>
      </c>
      <c r="L3912" s="606" t="s">
        <v>7965</v>
      </c>
      <c r="M3912" s="607">
        <v>3400</v>
      </c>
      <c r="N3912" s="498" t="s">
        <v>7994</v>
      </c>
      <c r="O3912" s="605" t="s">
        <v>7961</v>
      </c>
      <c r="P3912" s="608">
        <v>18000</v>
      </c>
    </row>
    <row r="3913" spans="1:16" ht="22.5" x14ac:dyDescent="0.2">
      <c r="A3913" s="518" t="s">
        <v>7955</v>
      </c>
      <c r="B3913" s="605" t="s">
        <v>7875</v>
      </c>
      <c r="C3913" s="519" t="s">
        <v>111</v>
      </c>
      <c r="D3913" s="494" t="s">
        <v>9591</v>
      </c>
      <c r="E3913" s="495">
        <v>5000</v>
      </c>
      <c r="F3913" s="638" t="s">
        <v>10653</v>
      </c>
      <c r="G3913" s="496" t="s">
        <v>10654</v>
      </c>
      <c r="H3913" s="494" t="s">
        <v>7998</v>
      </c>
      <c r="I3913" s="494" t="s">
        <v>7998</v>
      </c>
      <c r="J3913" s="494" t="s">
        <v>7998</v>
      </c>
      <c r="K3913" s="497">
        <v>6</v>
      </c>
      <c r="L3913" s="606" t="s">
        <v>8044</v>
      </c>
      <c r="M3913" s="607">
        <v>34210.759999999995</v>
      </c>
      <c r="N3913" s="498" t="s">
        <v>5705</v>
      </c>
      <c r="O3913" s="605"/>
      <c r="P3913" s="608">
        <v>0</v>
      </c>
    </row>
    <row r="3914" spans="1:16" ht="22.5" x14ac:dyDescent="0.2">
      <c r="A3914" s="518" t="s">
        <v>7955</v>
      </c>
      <c r="B3914" s="605" t="s">
        <v>7875</v>
      </c>
      <c r="C3914" s="519" t="s">
        <v>111</v>
      </c>
      <c r="D3914" s="494" t="s">
        <v>7990</v>
      </c>
      <c r="E3914" s="495">
        <v>3000</v>
      </c>
      <c r="F3914" s="638" t="s">
        <v>10655</v>
      </c>
      <c r="G3914" s="496" t="s">
        <v>10656</v>
      </c>
      <c r="H3914" s="494" t="s">
        <v>10040</v>
      </c>
      <c r="I3914" s="494" t="s">
        <v>4858</v>
      </c>
      <c r="J3914" s="494" t="s">
        <v>4858</v>
      </c>
      <c r="K3914" s="497" t="s">
        <v>10657</v>
      </c>
      <c r="L3914" s="606"/>
      <c r="M3914" s="607">
        <v>0</v>
      </c>
      <c r="N3914" s="498" t="s">
        <v>5705</v>
      </c>
      <c r="O3914" s="605" t="s">
        <v>7982</v>
      </c>
      <c r="P3914" s="608">
        <v>2997.85</v>
      </c>
    </row>
    <row r="3915" spans="1:16" ht="22.5" x14ac:dyDescent="0.2">
      <c r="A3915" s="518" t="s">
        <v>7955</v>
      </c>
      <c r="B3915" s="605" t="s">
        <v>7875</v>
      </c>
      <c r="C3915" s="519" t="s">
        <v>111</v>
      </c>
      <c r="D3915" s="494" t="s">
        <v>8905</v>
      </c>
      <c r="E3915" s="495">
        <v>2500</v>
      </c>
      <c r="F3915" s="638" t="s">
        <v>10658</v>
      </c>
      <c r="G3915" s="496" t="s">
        <v>10659</v>
      </c>
      <c r="H3915" s="494" t="s">
        <v>8216</v>
      </c>
      <c r="I3915" s="494" t="s">
        <v>4858</v>
      </c>
      <c r="J3915" s="494" t="s">
        <v>4858</v>
      </c>
      <c r="K3915" s="497" t="s">
        <v>10660</v>
      </c>
      <c r="L3915" s="606" t="s">
        <v>7977</v>
      </c>
      <c r="M3915" s="607">
        <v>7250</v>
      </c>
      <c r="N3915" s="498" t="s">
        <v>7965</v>
      </c>
      <c r="O3915" s="605" t="s">
        <v>7961</v>
      </c>
      <c r="P3915" s="608">
        <v>14950</v>
      </c>
    </row>
    <row r="3916" spans="1:16" ht="22.5" x14ac:dyDescent="0.2">
      <c r="A3916" s="518" t="s">
        <v>7955</v>
      </c>
      <c r="B3916" s="605" t="s">
        <v>7875</v>
      </c>
      <c r="C3916" s="519" t="s">
        <v>111</v>
      </c>
      <c r="D3916" s="494" t="s">
        <v>8184</v>
      </c>
      <c r="E3916" s="495">
        <v>3000</v>
      </c>
      <c r="F3916" s="638" t="s">
        <v>10661</v>
      </c>
      <c r="G3916" s="496" t="s">
        <v>10662</v>
      </c>
      <c r="H3916" s="494" t="s">
        <v>10663</v>
      </c>
      <c r="I3916" s="494" t="s">
        <v>4858</v>
      </c>
      <c r="J3916" s="494" t="s">
        <v>4858</v>
      </c>
      <c r="K3916" s="497" t="s">
        <v>10664</v>
      </c>
      <c r="L3916" s="606" t="s">
        <v>7982</v>
      </c>
      <c r="M3916" s="607">
        <v>1100</v>
      </c>
      <c r="N3916" s="498" t="s">
        <v>7994</v>
      </c>
      <c r="O3916" s="605" t="s">
        <v>7961</v>
      </c>
      <c r="P3916" s="608">
        <v>18000</v>
      </c>
    </row>
    <row r="3917" spans="1:16" ht="22.5" x14ac:dyDescent="0.2">
      <c r="A3917" s="518" t="s">
        <v>7955</v>
      </c>
      <c r="B3917" s="605" t="s">
        <v>7875</v>
      </c>
      <c r="C3917" s="519" t="s">
        <v>111</v>
      </c>
      <c r="D3917" s="494" t="s">
        <v>8108</v>
      </c>
      <c r="E3917" s="495">
        <v>3000</v>
      </c>
      <c r="F3917" s="638" t="s">
        <v>10665</v>
      </c>
      <c r="G3917" s="496" t="s">
        <v>10666</v>
      </c>
      <c r="H3917" s="494" t="s">
        <v>6192</v>
      </c>
      <c r="I3917" s="494" t="s">
        <v>3191</v>
      </c>
      <c r="J3917" s="494" t="s">
        <v>3191</v>
      </c>
      <c r="K3917" s="497">
        <v>2</v>
      </c>
      <c r="L3917" s="606" t="s">
        <v>7972</v>
      </c>
      <c r="M3917" s="607">
        <v>11800</v>
      </c>
      <c r="N3917" s="498" t="s">
        <v>8044</v>
      </c>
      <c r="O3917" s="605" t="s">
        <v>7961</v>
      </c>
      <c r="P3917" s="608">
        <v>17900</v>
      </c>
    </row>
    <row r="3918" spans="1:16" ht="22.5" x14ac:dyDescent="0.2">
      <c r="A3918" s="518" t="s">
        <v>7955</v>
      </c>
      <c r="B3918" s="605" t="s">
        <v>7875</v>
      </c>
      <c r="C3918" s="519" t="s">
        <v>111</v>
      </c>
      <c r="D3918" s="494" t="s">
        <v>10667</v>
      </c>
      <c r="E3918" s="495">
        <v>6000</v>
      </c>
      <c r="F3918" s="638" t="s">
        <v>10668</v>
      </c>
      <c r="G3918" s="496" t="s">
        <v>10669</v>
      </c>
      <c r="H3918" s="494" t="s">
        <v>8003</v>
      </c>
      <c r="I3918" s="494" t="s">
        <v>8003</v>
      </c>
      <c r="J3918" s="494" t="s">
        <v>8003</v>
      </c>
      <c r="K3918" s="497">
        <v>10</v>
      </c>
      <c r="L3918" s="606" t="s">
        <v>7972</v>
      </c>
      <c r="M3918" s="607">
        <v>24000</v>
      </c>
      <c r="N3918" s="498" t="s">
        <v>5705</v>
      </c>
      <c r="O3918" s="605"/>
      <c r="P3918" s="608">
        <v>0</v>
      </c>
    </row>
    <row r="3919" spans="1:16" ht="22.5" x14ac:dyDescent="0.2">
      <c r="A3919" s="518" t="s">
        <v>7955</v>
      </c>
      <c r="B3919" s="605" t="s">
        <v>7875</v>
      </c>
      <c r="C3919" s="519" t="s">
        <v>111</v>
      </c>
      <c r="D3919" s="494" t="s">
        <v>8250</v>
      </c>
      <c r="E3919" s="495">
        <v>3000</v>
      </c>
      <c r="F3919" s="638" t="s">
        <v>10670</v>
      </c>
      <c r="G3919" s="496" t="s">
        <v>10671</v>
      </c>
      <c r="H3919" s="494" t="s">
        <v>7998</v>
      </c>
      <c r="I3919" s="494" t="s">
        <v>4858</v>
      </c>
      <c r="J3919" s="494" t="s">
        <v>4858</v>
      </c>
      <c r="K3919" s="497">
        <v>2</v>
      </c>
      <c r="L3919" s="606" t="s">
        <v>7972</v>
      </c>
      <c r="M3919" s="607">
        <v>11200</v>
      </c>
      <c r="N3919" s="498" t="s">
        <v>8044</v>
      </c>
      <c r="O3919" s="605" t="s">
        <v>7961</v>
      </c>
      <c r="P3919" s="608">
        <v>18000</v>
      </c>
    </row>
    <row r="3920" spans="1:16" ht="33.75" x14ac:dyDescent="0.2">
      <c r="A3920" s="518" t="s">
        <v>7955</v>
      </c>
      <c r="B3920" s="605" t="s">
        <v>7875</v>
      </c>
      <c r="C3920" s="519" t="s">
        <v>111</v>
      </c>
      <c r="D3920" s="494" t="s">
        <v>9256</v>
      </c>
      <c r="E3920" s="495">
        <v>2500</v>
      </c>
      <c r="F3920" s="638" t="s">
        <v>10672</v>
      </c>
      <c r="G3920" s="496" t="s">
        <v>10673</v>
      </c>
      <c r="H3920" s="494" t="s">
        <v>10674</v>
      </c>
      <c r="I3920" s="494" t="s">
        <v>8289</v>
      </c>
      <c r="J3920" s="494" t="s">
        <v>8289</v>
      </c>
      <c r="K3920" s="497" t="s">
        <v>10675</v>
      </c>
      <c r="L3920" s="606"/>
      <c r="M3920" s="607">
        <v>0</v>
      </c>
      <c r="N3920" s="498" t="s">
        <v>7972</v>
      </c>
      <c r="O3920" s="605" t="s">
        <v>7961</v>
      </c>
      <c r="P3920" s="608">
        <v>15916.67</v>
      </c>
    </row>
    <row r="3921" spans="1:16" ht="33.75" x14ac:dyDescent="0.2">
      <c r="A3921" s="518" t="s">
        <v>7955</v>
      </c>
      <c r="B3921" s="605" t="s">
        <v>7875</v>
      </c>
      <c r="C3921" s="519" t="s">
        <v>111</v>
      </c>
      <c r="D3921" s="494" t="s">
        <v>8987</v>
      </c>
      <c r="E3921" s="495">
        <v>3000</v>
      </c>
      <c r="F3921" s="638" t="s">
        <v>10676</v>
      </c>
      <c r="G3921" s="496" t="s">
        <v>10677</v>
      </c>
      <c r="H3921" s="494" t="s">
        <v>8986</v>
      </c>
      <c r="I3921" s="494" t="s">
        <v>3191</v>
      </c>
      <c r="J3921" s="494" t="s">
        <v>3191</v>
      </c>
      <c r="K3921" s="497">
        <v>2</v>
      </c>
      <c r="L3921" s="606" t="s">
        <v>7972</v>
      </c>
      <c r="M3921" s="607">
        <v>11900</v>
      </c>
      <c r="N3921" s="498" t="s">
        <v>8044</v>
      </c>
      <c r="O3921" s="605" t="s">
        <v>7961</v>
      </c>
      <c r="P3921" s="608">
        <v>18000</v>
      </c>
    </row>
    <row r="3922" spans="1:16" x14ac:dyDescent="0.2">
      <c r="A3922" s="518" t="s">
        <v>7955</v>
      </c>
      <c r="B3922" s="605" t="s">
        <v>7875</v>
      </c>
      <c r="C3922" s="519" t="s">
        <v>111</v>
      </c>
      <c r="D3922" s="494" t="s">
        <v>8135</v>
      </c>
      <c r="E3922" s="495">
        <v>4500</v>
      </c>
      <c r="F3922" s="638" t="s">
        <v>2521</v>
      </c>
      <c r="G3922" s="496" t="s">
        <v>10678</v>
      </c>
      <c r="H3922" s="494" t="s">
        <v>4858</v>
      </c>
      <c r="I3922" s="494" t="s">
        <v>4858</v>
      </c>
      <c r="J3922" s="494" t="s">
        <v>4858</v>
      </c>
      <c r="K3922" s="497">
        <v>7</v>
      </c>
      <c r="L3922" s="606" t="s">
        <v>7961</v>
      </c>
      <c r="M3922" s="607">
        <v>23835.620000000003</v>
      </c>
      <c r="N3922" s="498" t="s">
        <v>5705</v>
      </c>
      <c r="O3922" s="605"/>
      <c r="P3922" s="608">
        <v>0</v>
      </c>
    </row>
    <row r="3923" spans="1:16" x14ac:dyDescent="0.2">
      <c r="A3923" s="518" t="s">
        <v>7955</v>
      </c>
      <c r="B3923" s="605" t="s">
        <v>7729</v>
      </c>
      <c r="C3923" s="519" t="s">
        <v>111</v>
      </c>
      <c r="D3923" s="494" t="s">
        <v>8135</v>
      </c>
      <c r="E3923" s="495">
        <v>5500</v>
      </c>
      <c r="F3923" s="638" t="s">
        <v>2521</v>
      </c>
      <c r="G3923" s="496" t="s">
        <v>10678</v>
      </c>
      <c r="H3923" s="494" t="s">
        <v>4858</v>
      </c>
      <c r="I3923" s="494" t="s">
        <v>4858</v>
      </c>
      <c r="J3923" s="494" t="s">
        <v>4858</v>
      </c>
      <c r="K3923" s="497">
        <v>2</v>
      </c>
      <c r="L3923" s="606" t="s">
        <v>7972</v>
      </c>
      <c r="M3923" s="607">
        <v>19641.490000000002</v>
      </c>
      <c r="N3923" s="498" t="s">
        <v>5705</v>
      </c>
      <c r="O3923" s="605"/>
      <c r="P3923" s="608">
        <v>0</v>
      </c>
    </row>
    <row r="3924" spans="1:16" ht="22.5" x14ac:dyDescent="0.2">
      <c r="A3924" s="518" t="s">
        <v>7955</v>
      </c>
      <c r="B3924" s="605" t="s">
        <v>7875</v>
      </c>
      <c r="C3924" s="519" t="s">
        <v>111</v>
      </c>
      <c r="D3924" s="494" t="s">
        <v>7990</v>
      </c>
      <c r="E3924" s="495">
        <v>3000</v>
      </c>
      <c r="F3924" s="638" t="s">
        <v>10679</v>
      </c>
      <c r="G3924" s="496" t="s">
        <v>10680</v>
      </c>
      <c r="H3924" s="494" t="s">
        <v>9420</v>
      </c>
      <c r="I3924" s="494" t="s">
        <v>3191</v>
      </c>
      <c r="J3924" s="494" t="s">
        <v>3191</v>
      </c>
      <c r="K3924" s="497" t="s">
        <v>10681</v>
      </c>
      <c r="L3924" s="606"/>
      <c r="M3924" s="607">
        <v>0</v>
      </c>
      <c r="N3924" s="498" t="s">
        <v>7994</v>
      </c>
      <c r="O3924" s="605" t="s">
        <v>7961</v>
      </c>
      <c r="P3924" s="608">
        <v>18100</v>
      </c>
    </row>
    <row r="3925" spans="1:16" ht="33.75" x14ac:dyDescent="0.2">
      <c r="A3925" s="518" t="s">
        <v>7955</v>
      </c>
      <c r="B3925" s="605" t="s">
        <v>7875</v>
      </c>
      <c r="C3925" s="519" t="s">
        <v>111</v>
      </c>
      <c r="D3925" s="494" t="s">
        <v>9894</v>
      </c>
      <c r="E3925" s="495">
        <v>1800</v>
      </c>
      <c r="F3925" s="638" t="s">
        <v>10682</v>
      </c>
      <c r="G3925" s="496" t="s">
        <v>10683</v>
      </c>
      <c r="H3925" s="494" t="s">
        <v>3976</v>
      </c>
      <c r="I3925" s="494" t="s">
        <v>8289</v>
      </c>
      <c r="J3925" s="494" t="s">
        <v>8289</v>
      </c>
      <c r="K3925" s="497">
        <v>27</v>
      </c>
      <c r="L3925" s="606" t="s">
        <v>7959</v>
      </c>
      <c r="M3925" s="607">
        <v>21382.6</v>
      </c>
      <c r="N3925" s="498" t="s">
        <v>5705</v>
      </c>
      <c r="O3925" s="605"/>
      <c r="P3925" s="608">
        <v>0</v>
      </c>
    </row>
    <row r="3926" spans="1:16" ht="33.75" x14ac:dyDescent="0.2">
      <c r="A3926" s="518" t="s">
        <v>7955</v>
      </c>
      <c r="B3926" s="605" t="s">
        <v>7875</v>
      </c>
      <c r="C3926" s="519" t="s">
        <v>111</v>
      </c>
      <c r="D3926" s="494" t="s">
        <v>3550</v>
      </c>
      <c r="E3926" s="495">
        <v>2500</v>
      </c>
      <c r="F3926" s="638" t="s">
        <v>10682</v>
      </c>
      <c r="G3926" s="496" t="s">
        <v>10683</v>
      </c>
      <c r="H3926" s="494" t="s">
        <v>3976</v>
      </c>
      <c r="I3926" s="494" t="s">
        <v>8289</v>
      </c>
      <c r="J3926" s="494" t="s">
        <v>8289</v>
      </c>
      <c r="K3926" s="497" t="s">
        <v>10684</v>
      </c>
      <c r="L3926" s="606"/>
      <c r="M3926" s="607">
        <v>0</v>
      </c>
      <c r="N3926" s="498" t="s">
        <v>10685</v>
      </c>
      <c r="O3926" s="605" t="s">
        <v>7961</v>
      </c>
      <c r="P3926" s="608">
        <v>15320.48</v>
      </c>
    </row>
    <row r="3927" spans="1:16" ht="22.5" x14ac:dyDescent="0.2">
      <c r="A3927" s="518" t="s">
        <v>7955</v>
      </c>
      <c r="B3927" s="605" t="s">
        <v>7875</v>
      </c>
      <c r="C3927" s="519" t="s">
        <v>111</v>
      </c>
      <c r="D3927" s="494" t="s">
        <v>10686</v>
      </c>
      <c r="E3927" s="495">
        <v>1200</v>
      </c>
      <c r="F3927" s="638" t="s">
        <v>10687</v>
      </c>
      <c r="G3927" s="496" t="s">
        <v>10688</v>
      </c>
      <c r="H3927" s="494" t="s">
        <v>8196</v>
      </c>
      <c r="I3927" s="494" t="s">
        <v>8196</v>
      </c>
      <c r="J3927" s="494" t="s">
        <v>8196</v>
      </c>
      <c r="K3927" s="497">
        <v>5</v>
      </c>
      <c r="L3927" s="606" t="s">
        <v>7729</v>
      </c>
      <c r="M3927" s="607">
        <v>10720</v>
      </c>
      <c r="N3927" s="498" t="s">
        <v>7968</v>
      </c>
      <c r="O3927" s="605" t="s">
        <v>7961</v>
      </c>
      <c r="P3927" s="608">
        <v>7200</v>
      </c>
    </row>
    <row r="3928" spans="1:16" ht="33.75" x14ac:dyDescent="0.2">
      <c r="A3928" s="518" t="s">
        <v>7955</v>
      </c>
      <c r="B3928" s="605" t="s">
        <v>7875</v>
      </c>
      <c r="C3928" s="519" t="s">
        <v>111</v>
      </c>
      <c r="D3928" s="494" t="s">
        <v>9034</v>
      </c>
      <c r="E3928" s="495">
        <v>1200</v>
      </c>
      <c r="F3928" s="638" t="s">
        <v>10689</v>
      </c>
      <c r="G3928" s="496" t="s">
        <v>10690</v>
      </c>
      <c r="H3928" s="494" t="s">
        <v>4858</v>
      </c>
      <c r="I3928" s="494" t="s">
        <v>4858</v>
      </c>
      <c r="J3928" s="494" t="s">
        <v>4858</v>
      </c>
      <c r="K3928" s="497">
        <v>85</v>
      </c>
      <c r="L3928" s="606" t="s">
        <v>7959</v>
      </c>
      <c r="M3928" s="607">
        <v>14400</v>
      </c>
      <c r="N3928" s="498" t="s">
        <v>7960</v>
      </c>
      <c r="O3928" s="605" t="s">
        <v>7961</v>
      </c>
      <c r="P3928" s="608">
        <v>7200</v>
      </c>
    </row>
    <row r="3929" spans="1:16" ht="33.75" x14ac:dyDescent="0.2">
      <c r="A3929" s="518" t="s">
        <v>7955</v>
      </c>
      <c r="B3929" s="605" t="s">
        <v>7969</v>
      </c>
      <c r="C3929" s="519" t="s">
        <v>111</v>
      </c>
      <c r="D3929" s="494" t="s">
        <v>9878</v>
      </c>
      <c r="E3929" s="495">
        <v>3000</v>
      </c>
      <c r="F3929" s="638" t="s">
        <v>10691</v>
      </c>
      <c r="G3929" s="496" t="s">
        <v>10692</v>
      </c>
      <c r="H3929" s="494" t="s">
        <v>8714</v>
      </c>
      <c r="I3929" s="494" t="s">
        <v>3191</v>
      </c>
      <c r="J3929" s="494" t="s">
        <v>3191</v>
      </c>
      <c r="K3929" s="497" t="s">
        <v>10693</v>
      </c>
      <c r="L3929" s="606" t="s">
        <v>7965</v>
      </c>
      <c r="M3929" s="607">
        <v>5600</v>
      </c>
      <c r="N3929" s="498" t="s">
        <v>7994</v>
      </c>
      <c r="O3929" s="605" t="s">
        <v>7961</v>
      </c>
      <c r="P3929" s="608">
        <v>18000</v>
      </c>
    </row>
    <row r="3930" spans="1:16" ht="33.75" x14ac:dyDescent="0.2">
      <c r="A3930" s="518" t="s">
        <v>7955</v>
      </c>
      <c r="B3930" s="605" t="s">
        <v>7875</v>
      </c>
      <c r="C3930" s="519" t="s">
        <v>111</v>
      </c>
      <c r="D3930" s="494" t="s">
        <v>8048</v>
      </c>
      <c r="E3930" s="495">
        <v>3000</v>
      </c>
      <c r="F3930" s="638" t="s">
        <v>10694</v>
      </c>
      <c r="G3930" s="496" t="s">
        <v>10695</v>
      </c>
      <c r="H3930" s="494" t="s">
        <v>5527</v>
      </c>
      <c r="I3930" s="494" t="s">
        <v>3191</v>
      </c>
      <c r="J3930" s="494" t="s">
        <v>3191</v>
      </c>
      <c r="K3930" s="497" t="s">
        <v>10696</v>
      </c>
      <c r="L3930" s="606" t="s">
        <v>7965</v>
      </c>
      <c r="M3930" s="607">
        <v>4100</v>
      </c>
      <c r="N3930" s="498" t="s">
        <v>7994</v>
      </c>
      <c r="O3930" s="605" t="s">
        <v>7961</v>
      </c>
      <c r="P3930" s="608">
        <v>18000</v>
      </c>
    </row>
    <row r="3931" spans="1:16" ht="22.5" x14ac:dyDescent="0.2">
      <c r="A3931" s="518" t="s">
        <v>7955</v>
      </c>
      <c r="B3931" s="605" t="s">
        <v>7875</v>
      </c>
      <c r="C3931" s="519" t="s">
        <v>111</v>
      </c>
      <c r="D3931" s="494" t="s">
        <v>9310</v>
      </c>
      <c r="E3931" s="495">
        <v>5000</v>
      </c>
      <c r="F3931" s="638" t="s">
        <v>10697</v>
      </c>
      <c r="G3931" s="496" t="s">
        <v>10698</v>
      </c>
      <c r="H3931" s="494" t="s">
        <v>8079</v>
      </c>
      <c r="I3931" s="494" t="s">
        <v>4858</v>
      </c>
      <c r="J3931" s="494" t="s">
        <v>4858</v>
      </c>
      <c r="K3931" s="497" t="s">
        <v>10699</v>
      </c>
      <c r="L3931" s="606" t="s">
        <v>7982</v>
      </c>
      <c r="M3931" s="607">
        <v>2166.67</v>
      </c>
      <c r="N3931" s="498" t="s">
        <v>7994</v>
      </c>
      <c r="O3931" s="605" t="s">
        <v>7961</v>
      </c>
      <c r="P3931" s="608">
        <v>29833.33</v>
      </c>
    </row>
    <row r="3932" spans="1:16" ht="33.75" x14ac:dyDescent="0.2">
      <c r="A3932" s="518" t="s">
        <v>7955</v>
      </c>
      <c r="B3932" s="605" t="s">
        <v>7875</v>
      </c>
      <c r="C3932" s="519" t="s">
        <v>111</v>
      </c>
      <c r="D3932" s="494" t="s">
        <v>8184</v>
      </c>
      <c r="E3932" s="495">
        <v>3000</v>
      </c>
      <c r="F3932" s="638" t="s">
        <v>10700</v>
      </c>
      <c r="G3932" s="496" t="s">
        <v>10701</v>
      </c>
      <c r="H3932" s="494" t="s">
        <v>10702</v>
      </c>
      <c r="I3932" s="494" t="s">
        <v>4858</v>
      </c>
      <c r="J3932" s="494" t="s">
        <v>4858</v>
      </c>
      <c r="K3932" s="497" t="s">
        <v>10703</v>
      </c>
      <c r="L3932" s="606" t="s">
        <v>7982</v>
      </c>
      <c r="M3932" s="607">
        <v>1300</v>
      </c>
      <c r="N3932" s="498" t="s">
        <v>7994</v>
      </c>
      <c r="O3932" s="605" t="s">
        <v>7961</v>
      </c>
      <c r="P3932" s="608">
        <v>18000</v>
      </c>
    </row>
    <row r="3933" spans="1:16" ht="22.5" x14ac:dyDescent="0.2">
      <c r="A3933" s="518" t="s">
        <v>7955</v>
      </c>
      <c r="B3933" s="605" t="s">
        <v>7875</v>
      </c>
      <c r="C3933" s="519" t="s">
        <v>111</v>
      </c>
      <c r="D3933" s="494" t="s">
        <v>10704</v>
      </c>
      <c r="E3933" s="495">
        <v>2500</v>
      </c>
      <c r="F3933" s="638" t="s">
        <v>10705</v>
      </c>
      <c r="G3933" s="496" t="s">
        <v>10706</v>
      </c>
      <c r="H3933" s="494" t="s">
        <v>726</v>
      </c>
      <c r="I3933" s="494" t="s">
        <v>726</v>
      </c>
      <c r="J3933" s="494" t="s">
        <v>726</v>
      </c>
      <c r="K3933" s="497">
        <v>33</v>
      </c>
      <c r="L3933" s="606" t="s">
        <v>7959</v>
      </c>
      <c r="M3933" s="607">
        <v>30000</v>
      </c>
      <c r="N3933" s="498" t="s">
        <v>5705</v>
      </c>
      <c r="O3933" s="605">
        <v>0</v>
      </c>
      <c r="P3933" s="608">
        <v>0</v>
      </c>
    </row>
    <row r="3934" spans="1:16" x14ac:dyDescent="0.2">
      <c r="A3934" s="518" t="s">
        <v>7955</v>
      </c>
      <c r="B3934" s="605" t="s">
        <v>7875</v>
      </c>
      <c r="C3934" s="519" t="s">
        <v>111</v>
      </c>
      <c r="D3934" s="494" t="s">
        <v>7985</v>
      </c>
      <c r="E3934" s="495">
        <v>3200</v>
      </c>
      <c r="F3934" s="638" t="s">
        <v>10707</v>
      </c>
      <c r="G3934" s="496" t="s">
        <v>10708</v>
      </c>
      <c r="H3934" s="494" t="s">
        <v>4858</v>
      </c>
      <c r="I3934" s="494" t="s">
        <v>4858</v>
      </c>
      <c r="J3934" s="494" t="s">
        <v>4858</v>
      </c>
      <c r="K3934" s="497">
        <v>3</v>
      </c>
      <c r="L3934" s="606" t="s">
        <v>7965</v>
      </c>
      <c r="M3934" s="607">
        <v>6372.8899999999994</v>
      </c>
      <c r="N3934" s="498" t="s">
        <v>5705</v>
      </c>
      <c r="O3934" s="605"/>
      <c r="P3934" s="608">
        <v>0</v>
      </c>
    </row>
    <row r="3935" spans="1:16" ht="22.5" x14ac:dyDescent="0.2">
      <c r="A3935" s="518" t="s">
        <v>7955</v>
      </c>
      <c r="B3935" s="605" t="s">
        <v>7729</v>
      </c>
      <c r="C3935" s="519" t="s">
        <v>111</v>
      </c>
      <c r="D3935" s="494" t="s">
        <v>7985</v>
      </c>
      <c r="E3935" s="495">
        <v>4000</v>
      </c>
      <c r="F3935" s="638" t="s">
        <v>10709</v>
      </c>
      <c r="G3935" s="496" t="s">
        <v>10710</v>
      </c>
      <c r="H3935" s="494" t="s">
        <v>8216</v>
      </c>
      <c r="I3935" s="494" t="s">
        <v>4858</v>
      </c>
      <c r="J3935" s="494" t="s">
        <v>4858</v>
      </c>
      <c r="K3935" s="497" t="s">
        <v>10711</v>
      </c>
      <c r="L3935" s="606" t="s">
        <v>7977</v>
      </c>
      <c r="M3935" s="607">
        <v>11077.77</v>
      </c>
      <c r="N3935" s="498" t="s">
        <v>5705</v>
      </c>
      <c r="O3935" s="605"/>
      <c r="P3935" s="608">
        <v>0</v>
      </c>
    </row>
    <row r="3936" spans="1:16" ht="45" x14ac:dyDescent="0.2">
      <c r="A3936" s="518" t="s">
        <v>7955</v>
      </c>
      <c r="B3936" s="605" t="s">
        <v>7875</v>
      </c>
      <c r="C3936" s="519" t="s">
        <v>111</v>
      </c>
      <c r="D3936" s="494" t="s">
        <v>10712</v>
      </c>
      <c r="E3936" s="495">
        <v>1900</v>
      </c>
      <c r="F3936" s="638" t="s">
        <v>10713</v>
      </c>
      <c r="G3936" s="496" t="s">
        <v>10714</v>
      </c>
      <c r="H3936" s="494" t="s">
        <v>718</v>
      </c>
      <c r="I3936" s="494" t="s">
        <v>718</v>
      </c>
      <c r="J3936" s="494" t="s">
        <v>718</v>
      </c>
      <c r="K3936" s="497" t="s">
        <v>8245</v>
      </c>
      <c r="L3936" s="606" t="s">
        <v>7959</v>
      </c>
      <c r="M3936" s="607">
        <v>22800</v>
      </c>
      <c r="N3936" s="498" t="s">
        <v>8245</v>
      </c>
      <c r="O3936" s="605" t="s">
        <v>7961</v>
      </c>
      <c r="P3936" s="608">
        <v>11400</v>
      </c>
    </row>
    <row r="3937" spans="1:16" ht="45" x14ac:dyDescent="0.2">
      <c r="A3937" s="518" t="s">
        <v>7955</v>
      </c>
      <c r="B3937" s="605" t="s">
        <v>7875</v>
      </c>
      <c r="C3937" s="519" t="s">
        <v>111</v>
      </c>
      <c r="D3937" s="494" t="s">
        <v>10715</v>
      </c>
      <c r="E3937" s="495">
        <v>6000</v>
      </c>
      <c r="F3937" s="638" t="s">
        <v>10716</v>
      </c>
      <c r="G3937" s="496" t="s">
        <v>10717</v>
      </c>
      <c r="H3937" s="494" t="s">
        <v>10718</v>
      </c>
      <c r="I3937" s="494" t="s">
        <v>4858</v>
      </c>
      <c r="J3937" s="494" t="s">
        <v>4858</v>
      </c>
      <c r="K3937" s="497" t="s">
        <v>5705</v>
      </c>
      <c r="L3937" s="606"/>
      <c r="M3937" s="607">
        <v>0</v>
      </c>
      <c r="N3937" s="498" t="s">
        <v>7982</v>
      </c>
      <c r="O3937" s="605" t="s">
        <v>7972</v>
      </c>
      <c r="P3937" s="608">
        <v>23800</v>
      </c>
    </row>
    <row r="3938" spans="1:16" ht="22.5" x14ac:dyDescent="0.2">
      <c r="A3938" s="518" t="s">
        <v>7955</v>
      </c>
      <c r="B3938" s="605" t="s">
        <v>7969</v>
      </c>
      <c r="C3938" s="519" t="s">
        <v>111</v>
      </c>
      <c r="D3938" s="494" t="s">
        <v>10719</v>
      </c>
      <c r="E3938" s="495">
        <v>3000</v>
      </c>
      <c r="F3938" s="638" t="s">
        <v>10720</v>
      </c>
      <c r="G3938" s="496" t="s">
        <v>10721</v>
      </c>
      <c r="H3938" s="494" t="s">
        <v>7998</v>
      </c>
      <c r="I3938" s="494" t="s">
        <v>4858</v>
      </c>
      <c r="J3938" s="494" t="s">
        <v>4858</v>
      </c>
      <c r="K3938" s="497" t="s">
        <v>10722</v>
      </c>
      <c r="L3938" s="606" t="s">
        <v>7965</v>
      </c>
      <c r="M3938" s="607">
        <v>5400</v>
      </c>
      <c r="N3938" s="498" t="s">
        <v>7994</v>
      </c>
      <c r="O3938" s="605" t="s">
        <v>7961</v>
      </c>
      <c r="P3938" s="608">
        <v>17900</v>
      </c>
    </row>
    <row r="3939" spans="1:16" ht="33.75" x14ac:dyDescent="0.2">
      <c r="A3939" s="518" t="s">
        <v>7955</v>
      </c>
      <c r="B3939" s="605" t="s">
        <v>7875</v>
      </c>
      <c r="C3939" s="519" t="s">
        <v>111</v>
      </c>
      <c r="D3939" s="494" t="s">
        <v>8806</v>
      </c>
      <c r="E3939" s="495">
        <v>1800</v>
      </c>
      <c r="F3939" s="638" t="s">
        <v>10723</v>
      </c>
      <c r="G3939" s="496" t="s">
        <v>10724</v>
      </c>
      <c r="H3939" s="494" t="s">
        <v>718</v>
      </c>
      <c r="I3939" s="494" t="s">
        <v>718</v>
      </c>
      <c r="J3939" s="494" t="s">
        <v>718</v>
      </c>
      <c r="K3939" s="497">
        <v>39</v>
      </c>
      <c r="L3939" s="606" t="s">
        <v>7959</v>
      </c>
      <c r="M3939" s="607">
        <v>21540</v>
      </c>
      <c r="N3939" s="498" t="s">
        <v>9076</v>
      </c>
      <c r="O3939" s="605" t="s">
        <v>7961</v>
      </c>
      <c r="P3939" s="608">
        <v>10800</v>
      </c>
    </row>
    <row r="3940" spans="1:16" ht="45" x14ac:dyDescent="0.2">
      <c r="A3940" s="518" t="s">
        <v>7955</v>
      </c>
      <c r="B3940" s="605" t="s">
        <v>7969</v>
      </c>
      <c r="C3940" s="519" t="s">
        <v>111</v>
      </c>
      <c r="D3940" s="494" t="s">
        <v>10725</v>
      </c>
      <c r="E3940" s="495">
        <v>5000</v>
      </c>
      <c r="F3940" s="638" t="s">
        <v>10726</v>
      </c>
      <c r="G3940" s="496" t="s">
        <v>10727</v>
      </c>
      <c r="H3940" s="494" t="s">
        <v>10079</v>
      </c>
      <c r="I3940" s="494" t="s">
        <v>4858</v>
      </c>
      <c r="J3940" s="494" t="s">
        <v>4858</v>
      </c>
      <c r="K3940" s="497" t="s">
        <v>10728</v>
      </c>
      <c r="L3940" s="606" t="s">
        <v>7965</v>
      </c>
      <c r="M3940" s="607">
        <v>9500</v>
      </c>
      <c r="N3940" s="498" t="s">
        <v>7994</v>
      </c>
      <c r="O3940" s="605" t="s">
        <v>7961</v>
      </c>
      <c r="P3940" s="608">
        <v>29833.33</v>
      </c>
    </row>
    <row r="3941" spans="1:16" ht="22.5" x14ac:dyDescent="0.2">
      <c r="A3941" s="518" t="s">
        <v>7955</v>
      </c>
      <c r="B3941" s="605" t="s">
        <v>7875</v>
      </c>
      <c r="C3941" s="519" t="s">
        <v>111</v>
      </c>
      <c r="D3941" s="494" t="s">
        <v>10729</v>
      </c>
      <c r="E3941" s="495">
        <v>2000</v>
      </c>
      <c r="F3941" s="638" t="s">
        <v>10730</v>
      </c>
      <c r="G3941" s="496" t="s">
        <v>10731</v>
      </c>
      <c r="H3941" s="494" t="s">
        <v>10209</v>
      </c>
      <c r="I3941" s="494" t="s">
        <v>10209</v>
      </c>
      <c r="J3941" s="494" t="s">
        <v>10209</v>
      </c>
      <c r="K3941" s="497">
        <v>2</v>
      </c>
      <c r="L3941" s="606" t="s">
        <v>7965</v>
      </c>
      <c r="M3941" s="607">
        <v>3878.1899999999996</v>
      </c>
      <c r="N3941" s="498" t="s">
        <v>5705</v>
      </c>
      <c r="O3941" s="605"/>
      <c r="P3941" s="608">
        <v>0</v>
      </c>
    </row>
    <row r="3942" spans="1:16" ht="22.5" x14ac:dyDescent="0.2">
      <c r="A3942" s="518" t="s">
        <v>7955</v>
      </c>
      <c r="B3942" s="605" t="s">
        <v>7875</v>
      </c>
      <c r="C3942" s="519" t="s">
        <v>111</v>
      </c>
      <c r="D3942" s="494" t="s">
        <v>10732</v>
      </c>
      <c r="E3942" s="495">
        <v>4000</v>
      </c>
      <c r="F3942" s="638" t="s">
        <v>10733</v>
      </c>
      <c r="G3942" s="496" t="s">
        <v>10734</v>
      </c>
      <c r="H3942" s="494" t="s">
        <v>5372</v>
      </c>
      <c r="I3942" s="494" t="s">
        <v>5372</v>
      </c>
      <c r="J3942" s="494" t="s">
        <v>5372</v>
      </c>
      <c r="K3942" s="497" t="s">
        <v>5705</v>
      </c>
      <c r="L3942" s="606" t="s">
        <v>5705</v>
      </c>
      <c r="M3942" s="607">
        <v>0</v>
      </c>
      <c r="N3942" s="498"/>
      <c r="O3942" s="605"/>
      <c r="P3942" s="608">
        <v>0</v>
      </c>
    </row>
    <row r="3943" spans="1:16" ht="33.75" x14ac:dyDescent="0.2">
      <c r="A3943" s="518" t="s">
        <v>7955</v>
      </c>
      <c r="B3943" s="605" t="s">
        <v>7875</v>
      </c>
      <c r="C3943" s="519" t="s">
        <v>111</v>
      </c>
      <c r="D3943" s="494" t="s">
        <v>8501</v>
      </c>
      <c r="E3943" s="495">
        <v>2500</v>
      </c>
      <c r="F3943" s="638" t="s">
        <v>10735</v>
      </c>
      <c r="G3943" s="496" t="s">
        <v>10736</v>
      </c>
      <c r="H3943" s="494" t="s">
        <v>10737</v>
      </c>
      <c r="I3943" s="494" t="s">
        <v>8289</v>
      </c>
      <c r="J3943" s="494" t="s">
        <v>8289</v>
      </c>
      <c r="K3943" s="497" t="s">
        <v>10738</v>
      </c>
      <c r="L3943" s="606" t="s">
        <v>7977</v>
      </c>
      <c r="M3943" s="607">
        <v>5500</v>
      </c>
      <c r="N3943" s="498" t="s">
        <v>7994</v>
      </c>
      <c r="O3943" s="605" t="s">
        <v>7961</v>
      </c>
      <c r="P3943" s="608">
        <v>15000</v>
      </c>
    </row>
    <row r="3944" spans="1:16" x14ac:dyDescent="0.2">
      <c r="A3944" s="518" t="s">
        <v>7955</v>
      </c>
      <c r="B3944" s="605" t="s">
        <v>7875</v>
      </c>
      <c r="C3944" s="519" t="s">
        <v>111</v>
      </c>
      <c r="D3944" s="494" t="s">
        <v>8373</v>
      </c>
      <c r="E3944" s="495">
        <v>7000</v>
      </c>
      <c r="F3944" s="638" t="s">
        <v>10739</v>
      </c>
      <c r="G3944" s="496" t="s">
        <v>10740</v>
      </c>
      <c r="H3944" s="494" t="s">
        <v>4858</v>
      </c>
      <c r="I3944" s="494" t="s">
        <v>4858</v>
      </c>
      <c r="J3944" s="494" t="s">
        <v>4858</v>
      </c>
      <c r="K3944" s="497">
        <v>6</v>
      </c>
      <c r="L3944" s="606" t="s">
        <v>7729</v>
      </c>
      <c r="M3944" s="607">
        <v>59486.869999999995</v>
      </c>
      <c r="N3944" s="498" t="s">
        <v>7968</v>
      </c>
      <c r="O3944" s="605" t="s">
        <v>7961</v>
      </c>
      <c r="P3944" s="608">
        <v>41950</v>
      </c>
    </row>
    <row r="3945" spans="1:16" ht="22.5" x14ac:dyDescent="0.2">
      <c r="A3945" s="518" t="s">
        <v>7955</v>
      </c>
      <c r="B3945" s="605" t="s">
        <v>7875</v>
      </c>
      <c r="C3945" s="519" t="s">
        <v>111</v>
      </c>
      <c r="D3945" s="494" t="s">
        <v>10741</v>
      </c>
      <c r="E3945" s="495">
        <v>6000</v>
      </c>
      <c r="F3945" s="638" t="s">
        <v>1262</v>
      </c>
      <c r="G3945" s="496" t="s">
        <v>10742</v>
      </c>
      <c r="H3945" s="494" t="s">
        <v>5670</v>
      </c>
      <c r="I3945" s="494" t="s">
        <v>3191</v>
      </c>
      <c r="J3945" s="494" t="s">
        <v>3191</v>
      </c>
      <c r="K3945" s="497" t="s">
        <v>10743</v>
      </c>
      <c r="L3945" s="606"/>
      <c r="M3945" s="607">
        <v>0</v>
      </c>
      <c r="N3945" s="498" t="s">
        <v>7961</v>
      </c>
      <c r="O3945" s="605" t="s">
        <v>7961</v>
      </c>
      <c r="P3945" s="608">
        <v>35950</v>
      </c>
    </row>
    <row r="3946" spans="1:16" ht="33.75" x14ac:dyDescent="0.2">
      <c r="A3946" s="518" t="s">
        <v>7955</v>
      </c>
      <c r="B3946" s="605" t="s">
        <v>7875</v>
      </c>
      <c r="C3946" s="519" t="s">
        <v>111</v>
      </c>
      <c r="D3946" s="494" t="s">
        <v>8448</v>
      </c>
      <c r="E3946" s="495">
        <v>1800</v>
      </c>
      <c r="F3946" s="638" t="s">
        <v>10744</v>
      </c>
      <c r="G3946" s="496" t="s">
        <v>10745</v>
      </c>
      <c r="H3946" s="494" t="s">
        <v>8164</v>
      </c>
      <c r="I3946" s="494" t="s">
        <v>8164</v>
      </c>
      <c r="J3946" s="494" t="s">
        <v>8164</v>
      </c>
      <c r="K3946" s="497">
        <v>2</v>
      </c>
      <c r="L3946" s="606" t="s">
        <v>7965</v>
      </c>
      <c r="M3946" s="607">
        <v>3600</v>
      </c>
      <c r="N3946" s="498" t="s">
        <v>5705</v>
      </c>
      <c r="O3946" s="605"/>
      <c r="P3946" s="608">
        <v>0</v>
      </c>
    </row>
    <row r="3947" spans="1:16" ht="45" x14ac:dyDescent="0.2">
      <c r="A3947" s="518" t="s">
        <v>7955</v>
      </c>
      <c r="B3947" s="605" t="s">
        <v>7875</v>
      </c>
      <c r="C3947" s="519" t="s">
        <v>111</v>
      </c>
      <c r="D3947" s="494" t="s">
        <v>10746</v>
      </c>
      <c r="E3947" s="495">
        <v>5000</v>
      </c>
      <c r="F3947" s="638" t="s">
        <v>10747</v>
      </c>
      <c r="G3947" s="496" t="s">
        <v>10748</v>
      </c>
      <c r="H3947" s="494" t="s">
        <v>10175</v>
      </c>
      <c r="I3947" s="494" t="s">
        <v>4858</v>
      </c>
      <c r="J3947" s="494" t="s">
        <v>4858</v>
      </c>
      <c r="K3947" s="497" t="s">
        <v>10749</v>
      </c>
      <c r="L3947" s="606" t="s">
        <v>7972</v>
      </c>
      <c r="M3947" s="607">
        <v>16000</v>
      </c>
      <c r="N3947" s="498" t="s">
        <v>7994</v>
      </c>
      <c r="O3947" s="605" t="s">
        <v>7961</v>
      </c>
      <c r="P3947" s="608">
        <v>29998.260000000002</v>
      </c>
    </row>
    <row r="3948" spans="1:16" ht="33.75" x14ac:dyDescent="0.2">
      <c r="A3948" s="518" t="s">
        <v>7955</v>
      </c>
      <c r="B3948" s="605" t="s">
        <v>7875</v>
      </c>
      <c r="C3948" s="519" t="s">
        <v>111</v>
      </c>
      <c r="D3948" s="494" t="s">
        <v>10750</v>
      </c>
      <c r="E3948" s="495">
        <v>1200</v>
      </c>
      <c r="F3948" s="638" t="s">
        <v>10751</v>
      </c>
      <c r="G3948" s="496" t="s">
        <v>10752</v>
      </c>
      <c r="H3948" s="494" t="s">
        <v>10753</v>
      </c>
      <c r="I3948" s="494" t="s">
        <v>10753</v>
      </c>
      <c r="J3948" s="494" t="s">
        <v>10753</v>
      </c>
      <c r="K3948" s="497">
        <v>14</v>
      </c>
      <c r="L3948" s="606" t="s">
        <v>7959</v>
      </c>
      <c r="M3948" s="607">
        <v>14400</v>
      </c>
      <c r="N3948" s="498" t="s">
        <v>8485</v>
      </c>
      <c r="O3948" s="605" t="s">
        <v>7961</v>
      </c>
      <c r="P3948" s="608">
        <v>7200</v>
      </c>
    </row>
    <row r="3949" spans="1:16" ht="22.5" x14ac:dyDescent="0.2">
      <c r="A3949" s="518" t="s">
        <v>7955</v>
      </c>
      <c r="B3949" s="605" t="s">
        <v>7875</v>
      </c>
      <c r="C3949" s="519" t="s">
        <v>111</v>
      </c>
      <c r="D3949" s="494" t="s">
        <v>10754</v>
      </c>
      <c r="E3949" s="495">
        <v>14000</v>
      </c>
      <c r="F3949" s="638" t="s">
        <v>10755</v>
      </c>
      <c r="G3949" s="496" t="s">
        <v>10756</v>
      </c>
      <c r="H3949" s="494" t="s">
        <v>8134</v>
      </c>
      <c r="I3949" s="494" t="s">
        <v>8134</v>
      </c>
      <c r="J3949" s="494" t="s">
        <v>8134</v>
      </c>
      <c r="K3949" s="497">
        <v>12</v>
      </c>
      <c r="L3949" s="606" t="s">
        <v>7982</v>
      </c>
      <c r="M3949" s="607">
        <v>14000</v>
      </c>
      <c r="N3949" s="498" t="s">
        <v>5705</v>
      </c>
      <c r="O3949" s="605"/>
      <c r="P3949" s="608">
        <v>0</v>
      </c>
    </row>
    <row r="3950" spans="1:16" ht="22.5" x14ac:dyDescent="0.2">
      <c r="A3950" s="518" t="s">
        <v>7955</v>
      </c>
      <c r="B3950" s="605" t="s">
        <v>7875</v>
      </c>
      <c r="C3950" s="519" t="s">
        <v>111</v>
      </c>
      <c r="D3950" s="494" t="s">
        <v>8041</v>
      </c>
      <c r="E3950" s="495">
        <v>2000</v>
      </c>
      <c r="F3950" s="638" t="s">
        <v>10757</v>
      </c>
      <c r="G3950" s="496" t="s">
        <v>10758</v>
      </c>
      <c r="H3950" s="494" t="s">
        <v>6431</v>
      </c>
      <c r="I3950" s="494" t="s">
        <v>6431</v>
      </c>
      <c r="J3950" s="494" t="s">
        <v>6431</v>
      </c>
      <c r="K3950" s="497">
        <v>19</v>
      </c>
      <c r="L3950" s="606" t="s">
        <v>7959</v>
      </c>
      <c r="M3950" s="607">
        <v>24582.89</v>
      </c>
      <c r="N3950" s="498" t="s">
        <v>8718</v>
      </c>
      <c r="O3950" s="605" t="s">
        <v>7961</v>
      </c>
      <c r="P3950" s="608">
        <v>12000</v>
      </c>
    </row>
    <row r="3951" spans="1:16" ht="33.75" x14ac:dyDescent="0.2">
      <c r="A3951" s="518" t="s">
        <v>7955</v>
      </c>
      <c r="B3951" s="605" t="s">
        <v>7875</v>
      </c>
      <c r="C3951" s="519" t="s">
        <v>111</v>
      </c>
      <c r="D3951" s="494" t="s">
        <v>9745</v>
      </c>
      <c r="E3951" s="495">
        <v>2000</v>
      </c>
      <c r="F3951" s="638" t="s">
        <v>10759</v>
      </c>
      <c r="G3951" s="496" t="s">
        <v>10760</v>
      </c>
      <c r="H3951" s="494" t="s">
        <v>10761</v>
      </c>
      <c r="I3951" s="494" t="s">
        <v>6431</v>
      </c>
      <c r="J3951" s="494" t="s">
        <v>6431</v>
      </c>
      <c r="K3951" s="497" t="s">
        <v>10762</v>
      </c>
      <c r="L3951" s="606" t="s">
        <v>7982</v>
      </c>
      <c r="M3951" s="607">
        <v>1466.67</v>
      </c>
      <c r="N3951" s="498" t="s">
        <v>7972</v>
      </c>
      <c r="O3951" s="605" t="s">
        <v>7961</v>
      </c>
      <c r="P3951" s="608">
        <v>11999.58</v>
      </c>
    </row>
    <row r="3952" spans="1:16" ht="33.75" x14ac:dyDescent="0.2">
      <c r="A3952" s="518" t="s">
        <v>7955</v>
      </c>
      <c r="B3952" s="605" t="s">
        <v>7875</v>
      </c>
      <c r="C3952" s="519" t="s">
        <v>111</v>
      </c>
      <c r="D3952" s="494" t="s">
        <v>7983</v>
      </c>
      <c r="E3952" s="495">
        <v>14500</v>
      </c>
      <c r="F3952" s="638" t="s">
        <v>10763</v>
      </c>
      <c r="G3952" s="496" t="s">
        <v>10764</v>
      </c>
      <c r="H3952" s="494" t="s">
        <v>10765</v>
      </c>
      <c r="I3952" s="494" t="s">
        <v>10765</v>
      </c>
      <c r="J3952" s="494" t="s">
        <v>10765</v>
      </c>
      <c r="K3952" s="497" t="s">
        <v>7981</v>
      </c>
      <c r="L3952" s="606" t="s">
        <v>7982</v>
      </c>
      <c r="M3952" s="607">
        <v>1450</v>
      </c>
      <c r="N3952" s="498" t="s">
        <v>5705</v>
      </c>
      <c r="O3952" s="605"/>
      <c r="P3952" s="608">
        <v>0</v>
      </c>
    </row>
    <row r="3953" spans="1:16" ht="22.5" x14ac:dyDescent="0.2">
      <c r="A3953" s="518" t="s">
        <v>7955</v>
      </c>
      <c r="B3953" s="605" t="s">
        <v>7875</v>
      </c>
      <c r="C3953" s="519" t="s">
        <v>111</v>
      </c>
      <c r="D3953" s="494" t="s">
        <v>8250</v>
      </c>
      <c r="E3953" s="495">
        <v>3000</v>
      </c>
      <c r="F3953" s="638" t="s">
        <v>10766</v>
      </c>
      <c r="G3953" s="496" t="s">
        <v>10767</v>
      </c>
      <c r="H3953" s="494" t="s">
        <v>6192</v>
      </c>
      <c r="I3953" s="494" t="s">
        <v>3191</v>
      </c>
      <c r="J3953" s="494" t="s">
        <v>3191</v>
      </c>
      <c r="K3953" s="497">
        <v>2</v>
      </c>
      <c r="L3953" s="606" t="s">
        <v>7972</v>
      </c>
      <c r="M3953" s="607">
        <v>11800</v>
      </c>
      <c r="N3953" s="498" t="s">
        <v>8044</v>
      </c>
      <c r="O3953" s="605" t="s">
        <v>7961</v>
      </c>
      <c r="P3953" s="608">
        <v>18000</v>
      </c>
    </row>
    <row r="3954" spans="1:16" x14ac:dyDescent="0.2">
      <c r="A3954" s="518" t="s">
        <v>7955</v>
      </c>
      <c r="B3954" s="605" t="s">
        <v>7875</v>
      </c>
      <c r="C3954" s="519" t="s">
        <v>111</v>
      </c>
      <c r="D3954" s="494" t="s">
        <v>8015</v>
      </c>
      <c r="E3954" s="495">
        <v>1800</v>
      </c>
      <c r="F3954" s="638" t="s">
        <v>10768</v>
      </c>
      <c r="G3954" s="496" t="s">
        <v>10769</v>
      </c>
      <c r="H3954" s="494" t="s">
        <v>718</v>
      </c>
      <c r="I3954" s="494" t="s">
        <v>718</v>
      </c>
      <c r="J3954" s="494" t="s">
        <v>718</v>
      </c>
      <c r="K3954" s="497">
        <v>31</v>
      </c>
      <c r="L3954" s="606" t="s">
        <v>7959</v>
      </c>
      <c r="M3954" s="607">
        <v>21600</v>
      </c>
      <c r="N3954" s="498" t="s">
        <v>5705</v>
      </c>
      <c r="O3954" s="605">
        <v>0</v>
      </c>
      <c r="P3954" s="608">
        <v>0</v>
      </c>
    </row>
    <row r="3955" spans="1:16" ht="33.75" x14ac:dyDescent="0.2">
      <c r="A3955" s="518" t="s">
        <v>7955</v>
      </c>
      <c r="B3955" s="605" t="s">
        <v>7875</v>
      </c>
      <c r="C3955" s="519" t="s">
        <v>111</v>
      </c>
      <c r="D3955" s="494" t="s">
        <v>8787</v>
      </c>
      <c r="E3955" s="495">
        <v>1800</v>
      </c>
      <c r="F3955" s="638" t="s">
        <v>10770</v>
      </c>
      <c r="G3955" s="496" t="s">
        <v>10771</v>
      </c>
      <c r="H3955" s="494" t="s">
        <v>8196</v>
      </c>
      <c r="I3955" s="494" t="s">
        <v>8196</v>
      </c>
      <c r="J3955" s="494" t="s">
        <v>8196</v>
      </c>
      <c r="K3955" s="497">
        <v>13</v>
      </c>
      <c r="L3955" s="606" t="s">
        <v>7959</v>
      </c>
      <c r="M3955" s="607">
        <v>21600</v>
      </c>
      <c r="N3955" s="498" t="s">
        <v>8197</v>
      </c>
      <c r="O3955" s="605" t="s">
        <v>7961</v>
      </c>
      <c r="P3955" s="608">
        <v>10800</v>
      </c>
    </row>
    <row r="3956" spans="1:16" ht="22.5" x14ac:dyDescent="0.2">
      <c r="A3956" s="518" t="s">
        <v>7955</v>
      </c>
      <c r="B3956" s="605" t="s">
        <v>7875</v>
      </c>
      <c r="C3956" s="519" t="s">
        <v>111</v>
      </c>
      <c r="D3956" s="494" t="s">
        <v>8090</v>
      </c>
      <c r="E3956" s="495">
        <v>2000</v>
      </c>
      <c r="F3956" s="638" t="s">
        <v>10772</v>
      </c>
      <c r="G3956" s="496" t="s">
        <v>10773</v>
      </c>
      <c r="H3956" s="494" t="s">
        <v>8014</v>
      </c>
      <c r="I3956" s="494" t="s">
        <v>8014</v>
      </c>
      <c r="J3956" s="494" t="s">
        <v>8014</v>
      </c>
      <c r="K3956" s="497" t="s">
        <v>5705</v>
      </c>
      <c r="L3956" s="606" t="s">
        <v>5705</v>
      </c>
      <c r="M3956" s="607">
        <v>0</v>
      </c>
      <c r="N3956" s="498"/>
      <c r="O3956" s="605"/>
      <c r="P3956" s="608">
        <v>0</v>
      </c>
    </row>
    <row r="3957" spans="1:16" ht="22.5" x14ac:dyDescent="0.2">
      <c r="A3957" s="518" t="s">
        <v>7955</v>
      </c>
      <c r="B3957" s="605" t="s">
        <v>7875</v>
      </c>
      <c r="C3957" s="519" t="s">
        <v>111</v>
      </c>
      <c r="D3957" s="494" t="s">
        <v>8166</v>
      </c>
      <c r="E3957" s="495">
        <v>3000</v>
      </c>
      <c r="F3957" s="638" t="s">
        <v>10774</v>
      </c>
      <c r="G3957" s="496" t="s">
        <v>10775</v>
      </c>
      <c r="H3957" s="494" t="s">
        <v>7998</v>
      </c>
      <c r="I3957" s="494" t="s">
        <v>4858</v>
      </c>
      <c r="J3957" s="494" t="s">
        <v>4858</v>
      </c>
      <c r="K3957" s="497">
        <v>2</v>
      </c>
      <c r="L3957" s="606" t="s">
        <v>7994</v>
      </c>
      <c r="M3957" s="607">
        <v>12300</v>
      </c>
      <c r="N3957" s="498" t="s">
        <v>8044</v>
      </c>
      <c r="O3957" s="605" t="s">
        <v>7961</v>
      </c>
      <c r="P3957" s="608">
        <v>18000</v>
      </c>
    </row>
    <row r="3958" spans="1:16" ht="45" x14ac:dyDescent="0.2">
      <c r="A3958" s="518" t="s">
        <v>7955</v>
      </c>
      <c r="B3958" s="605" t="s">
        <v>7875</v>
      </c>
      <c r="C3958" s="519" t="s">
        <v>111</v>
      </c>
      <c r="D3958" s="494" t="s">
        <v>712</v>
      </c>
      <c r="E3958" s="495">
        <v>7000</v>
      </c>
      <c r="F3958" s="638" t="s">
        <v>10776</v>
      </c>
      <c r="G3958" s="496" t="s">
        <v>10777</v>
      </c>
      <c r="H3958" s="494" t="s">
        <v>696</v>
      </c>
      <c r="I3958" s="494" t="s">
        <v>696</v>
      </c>
      <c r="J3958" s="494" t="s">
        <v>696</v>
      </c>
      <c r="K3958" s="497" t="s">
        <v>8245</v>
      </c>
      <c r="L3958" s="606" t="s">
        <v>7959</v>
      </c>
      <c r="M3958" s="607">
        <v>79127.710000000006</v>
      </c>
      <c r="N3958" s="498" t="s">
        <v>8245</v>
      </c>
      <c r="O3958" s="605" t="s">
        <v>7961</v>
      </c>
      <c r="P3958" s="608">
        <v>41914.449999999997</v>
      </c>
    </row>
    <row r="3959" spans="1:16" ht="22.5" x14ac:dyDescent="0.2">
      <c r="A3959" s="518" t="s">
        <v>7955</v>
      </c>
      <c r="B3959" s="605" t="s">
        <v>7875</v>
      </c>
      <c r="C3959" s="519" t="s">
        <v>111</v>
      </c>
      <c r="D3959" s="494" t="s">
        <v>9099</v>
      </c>
      <c r="E3959" s="495">
        <v>2000</v>
      </c>
      <c r="F3959" s="638" t="s">
        <v>10778</v>
      </c>
      <c r="G3959" s="496" t="s">
        <v>10779</v>
      </c>
      <c r="H3959" s="494" t="s">
        <v>726</v>
      </c>
      <c r="I3959" s="494" t="s">
        <v>726</v>
      </c>
      <c r="J3959" s="494" t="s">
        <v>726</v>
      </c>
      <c r="K3959" s="497">
        <v>1</v>
      </c>
      <c r="L3959" s="606" t="s">
        <v>7972</v>
      </c>
      <c r="M3959" s="607">
        <v>6800</v>
      </c>
      <c r="N3959" s="498" t="s">
        <v>7961</v>
      </c>
      <c r="O3959" s="605" t="s">
        <v>7961</v>
      </c>
      <c r="P3959" s="608">
        <v>12000</v>
      </c>
    </row>
    <row r="3960" spans="1:16" ht="33.75" x14ac:dyDescent="0.2">
      <c r="A3960" s="518" t="s">
        <v>7955</v>
      </c>
      <c r="B3960" s="605" t="s">
        <v>7875</v>
      </c>
      <c r="C3960" s="519" t="s">
        <v>111</v>
      </c>
      <c r="D3960" s="494" t="s">
        <v>8448</v>
      </c>
      <c r="E3960" s="495">
        <v>1800</v>
      </c>
      <c r="F3960" s="638" t="s">
        <v>10780</v>
      </c>
      <c r="G3960" s="496" t="s">
        <v>10781</v>
      </c>
      <c r="H3960" s="494" t="s">
        <v>10782</v>
      </c>
      <c r="I3960" s="494" t="s">
        <v>10782</v>
      </c>
      <c r="J3960" s="494" t="s">
        <v>10782</v>
      </c>
      <c r="K3960" s="497">
        <v>19</v>
      </c>
      <c r="L3960" s="606" t="s">
        <v>7959</v>
      </c>
      <c r="M3960" s="607">
        <v>21540</v>
      </c>
      <c r="N3960" s="498" t="s">
        <v>8739</v>
      </c>
      <c r="O3960" s="605" t="s">
        <v>7961</v>
      </c>
      <c r="P3960" s="608">
        <v>10800</v>
      </c>
    </row>
    <row r="3961" spans="1:16" ht="33.75" x14ac:dyDescent="0.2">
      <c r="A3961" s="518" t="s">
        <v>7955</v>
      </c>
      <c r="B3961" s="605" t="s">
        <v>7875</v>
      </c>
      <c r="C3961" s="519" t="s">
        <v>111</v>
      </c>
      <c r="D3961" s="494" t="s">
        <v>8184</v>
      </c>
      <c r="E3961" s="495">
        <v>3000</v>
      </c>
      <c r="F3961" s="638" t="s">
        <v>10783</v>
      </c>
      <c r="G3961" s="496" t="s">
        <v>10784</v>
      </c>
      <c r="H3961" s="494" t="s">
        <v>10785</v>
      </c>
      <c r="I3961" s="494" t="s">
        <v>4858</v>
      </c>
      <c r="J3961" s="494" t="s">
        <v>4858</v>
      </c>
      <c r="K3961" s="497" t="s">
        <v>10786</v>
      </c>
      <c r="L3961" s="606" t="s">
        <v>7982</v>
      </c>
      <c r="M3961" s="607">
        <v>1100</v>
      </c>
      <c r="N3961" s="498" t="s">
        <v>7994</v>
      </c>
      <c r="O3961" s="605" t="s">
        <v>7961</v>
      </c>
      <c r="P3961" s="608">
        <v>18000</v>
      </c>
    </row>
    <row r="3962" spans="1:16" ht="22.5" x14ac:dyDescent="0.2">
      <c r="A3962" s="518" t="s">
        <v>7955</v>
      </c>
      <c r="B3962" s="605" t="s">
        <v>7875</v>
      </c>
      <c r="C3962" s="519" t="s">
        <v>111</v>
      </c>
      <c r="D3962" s="494" t="s">
        <v>7990</v>
      </c>
      <c r="E3962" s="495">
        <v>3000</v>
      </c>
      <c r="F3962" s="638" t="s">
        <v>10787</v>
      </c>
      <c r="G3962" s="496" t="s">
        <v>10788</v>
      </c>
      <c r="H3962" s="494" t="s">
        <v>7998</v>
      </c>
      <c r="I3962" s="494" t="s">
        <v>4858</v>
      </c>
      <c r="J3962" s="494" t="s">
        <v>4858</v>
      </c>
      <c r="K3962" s="497" t="s">
        <v>10789</v>
      </c>
      <c r="L3962" s="606" t="s">
        <v>7982</v>
      </c>
      <c r="M3962" s="607">
        <v>800</v>
      </c>
      <c r="N3962" s="498" t="s">
        <v>5705</v>
      </c>
      <c r="O3962" s="605"/>
      <c r="P3962" s="608">
        <v>0</v>
      </c>
    </row>
    <row r="3963" spans="1:16" ht="22.5" x14ac:dyDescent="0.2">
      <c r="A3963" s="518" t="s">
        <v>7955</v>
      </c>
      <c r="B3963" s="605" t="s">
        <v>7875</v>
      </c>
      <c r="C3963" s="519" t="s">
        <v>111</v>
      </c>
      <c r="D3963" s="494" t="s">
        <v>7983</v>
      </c>
      <c r="E3963" s="495">
        <v>15000</v>
      </c>
      <c r="F3963" s="638" t="s">
        <v>10790</v>
      </c>
      <c r="G3963" s="496" t="s">
        <v>10791</v>
      </c>
      <c r="H3963" s="494" t="s">
        <v>4858</v>
      </c>
      <c r="I3963" s="494" t="s">
        <v>4858</v>
      </c>
      <c r="J3963" s="494" t="s">
        <v>4858</v>
      </c>
      <c r="K3963" s="497" t="s">
        <v>7981</v>
      </c>
      <c r="L3963" s="606" t="s">
        <v>7729</v>
      </c>
      <c r="M3963" s="607">
        <v>124000</v>
      </c>
      <c r="N3963" s="498" t="s">
        <v>5705</v>
      </c>
      <c r="O3963" s="605"/>
      <c r="P3963" s="608">
        <v>0</v>
      </c>
    </row>
    <row r="3964" spans="1:16" ht="22.5" x14ac:dyDescent="0.2">
      <c r="A3964" s="518" t="s">
        <v>7955</v>
      </c>
      <c r="B3964" s="605" t="s">
        <v>7875</v>
      </c>
      <c r="C3964" s="519" t="s">
        <v>111</v>
      </c>
      <c r="D3964" s="494" t="s">
        <v>8008</v>
      </c>
      <c r="E3964" s="495">
        <v>3000</v>
      </c>
      <c r="F3964" s="638" t="s">
        <v>10792</v>
      </c>
      <c r="G3964" s="496" t="s">
        <v>10793</v>
      </c>
      <c r="H3964" s="494" t="s">
        <v>7998</v>
      </c>
      <c r="I3964" s="494" t="s">
        <v>4858</v>
      </c>
      <c r="J3964" s="494" t="s">
        <v>4858</v>
      </c>
      <c r="K3964" s="497">
        <v>3</v>
      </c>
      <c r="L3964" s="606" t="s">
        <v>7982</v>
      </c>
      <c r="M3964" s="607">
        <v>1500</v>
      </c>
      <c r="N3964" s="498" t="s">
        <v>5705</v>
      </c>
      <c r="O3964" s="605"/>
      <c r="P3964" s="608">
        <v>0</v>
      </c>
    </row>
    <row r="3965" spans="1:16" ht="22.5" x14ac:dyDescent="0.2">
      <c r="A3965" s="518" t="s">
        <v>7955</v>
      </c>
      <c r="B3965" s="605" t="s">
        <v>7969</v>
      </c>
      <c r="C3965" s="519" t="s">
        <v>111</v>
      </c>
      <c r="D3965" s="494" t="s">
        <v>10794</v>
      </c>
      <c r="E3965" s="495">
        <v>4500</v>
      </c>
      <c r="F3965" s="638" t="s">
        <v>10792</v>
      </c>
      <c r="G3965" s="496" t="s">
        <v>10793</v>
      </c>
      <c r="H3965" s="494" t="s">
        <v>7998</v>
      </c>
      <c r="I3965" s="494" t="s">
        <v>4858</v>
      </c>
      <c r="J3965" s="494" t="s">
        <v>4858</v>
      </c>
      <c r="K3965" s="497" t="s">
        <v>10795</v>
      </c>
      <c r="L3965" s="606" t="s">
        <v>7965</v>
      </c>
      <c r="M3965" s="607">
        <v>8550</v>
      </c>
      <c r="N3965" s="498" t="s">
        <v>7994</v>
      </c>
      <c r="O3965" s="605" t="s">
        <v>7961</v>
      </c>
      <c r="P3965" s="608">
        <v>27000</v>
      </c>
    </row>
    <row r="3966" spans="1:16" ht="33.75" x14ac:dyDescent="0.2">
      <c r="A3966" s="518" t="s">
        <v>7955</v>
      </c>
      <c r="B3966" s="605" t="s">
        <v>7875</v>
      </c>
      <c r="C3966" s="519" t="s">
        <v>111</v>
      </c>
      <c r="D3966" s="494" t="s">
        <v>10796</v>
      </c>
      <c r="E3966" s="495">
        <v>1900</v>
      </c>
      <c r="F3966" s="638" t="s">
        <v>10797</v>
      </c>
      <c r="G3966" s="496" t="s">
        <v>10798</v>
      </c>
      <c r="H3966" s="494" t="s">
        <v>5599</v>
      </c>
      <c r="I3966" s="494" t="s">
        <v>3191</v>
      </c>
      <c r="J3966" s="494" t="s">
        <v>3191</v>
      </c>
      <c r="K3966" s="497">
        <v>76</v>
      </c>
      <c r="L3966" s="606" t="s">
        <v>7959</v>
      </c>
      <c r="M3966" s="607">
        <v>22673.710000000003</v>
      </c>
      <c r="N3966" s="498" t="s">
        <v>5705</v>
      </c>
      <c r="O3966" s="605"/>
      <c r="P3966" s="608">
        <v>0</v>
      </c>
    </row>
    <row r="3967" spans="1:16" ht="33.75" x14ac:dyDescent="0.2">
      <c r="A3967" s="518" t="s">
        <v>7955</v>
      </c>
      <c r="B3967" s="605" t="s">
        <v>7875</v>
      </c>
      <c r="C3967" s="519" t="s">
        <v>111</v>
      </c>
      <c r="D3967" s="494" t="s">
        <v>3550</v>
      </c>
      <c r="E3967" s="495">
        <v>2500</v>
      </c>
      <c r="F3967" s="638" t="s">
        <v>10797</v>
      </c>
      <c r="G3967" s="496" t="s">
        <v>10798</v>
      </c>
      <c r="H3967" s="494" t="s">
        <v>5599</v>
      </c>
      <c r="I3967" s="494" t="s">
        <v>3191</v>
      </c>
      <c r="J3967" s="494" t="s">
        <v>3191</v>
      </c>
      <c r="K3967" s="497" t="s">
        <v>10799</v>
      </c>
      <c r="L3967" s="606"/>
      <c r="M3967" s="607">
        <v>0</v>
      </c>
      <c r="N3967" s="498" t="s">
        <v>7972</v>
      </c>
      <c r="O3967" s="605" t="s">
        <v>7961</v>
      </c>
      <c r="P3967" s="608">
        <v>15324.65</v>
      </c>
    </row>
    <row r="3968" spans="1:16" x14ac:dyDescent="0.2">
      <c r="A3968" s="518" t="s">
        <v>7955</v>
      </c>
      <c r="B3968" s="605" t="s">
        <v>7875</v>
      </c>
      <c r="C3968" s="519" t="s">
        <v>111</v>
      </c>
      <c r="D3968" s="494" t="s">
        <v>9231</v>
      </c>
      <c r="E3968" s="495">
        <v>6000</v>
      </c>
      <c r="F3968" s="638" t="s">
        <v>10800</v>
      </c>
      <c r="G3968" s="496" t="s">
        <v>10801</v>
      </c>
      <c r="H3968" s="494" t="s">
        <v>4858</v>
      </c>
      <c r="I3968" s="494" t="s">
        <v>4858</v>
      </c>
      <c r="J3968" s="494" t="s">
        <v>4858</v>
      </c>
      <c r="K3968" s="497">
        <v>11</v>
      </c>
      <c r="L3968" s="606" t="s">
        <v>7959</v>
      </c>
      <c r="M3968" s="607">
        <v>71869.58</v>
      </c>
      <c r="N3968" s="498" t="s">
        <v>5705</v>
      </c>
      <c r="O3968" s="605" t="s">
        <v>7961</v>
      </c>
      <c r="P3968" s="608">
        <v>0</v>
      </c>
    </row>
    <row r="3969" spans="1:16" x14ac:dyDescent="0.2">
      <c r="A3969" s="518" t="s">
        <v>7955</v>
      </c>
      <c r="B3969" s="605" t="s">
        <v>7875</v>
      </c>
      <c r="C3969" s="519" t="s">
        <v>111</v>
      </c>
      <c r="D3969" s="494" t="s">
        <v>10802</v>
      </c>
      <c r="E3969" s="495">
        <v>8000</v>
      </c>
      <c r="F3969" s="638" t="s">
        <v>10803</v>
      </c>
      <c r="G3969" s="496" t="s">
        <v>10804</v>
      </c>
      <c r="H3969" s="494" t="s">
        <v>4858</v>
      </c>
      <c r="I3969" s="494" t="s">
        <v>4858</v>
      </c>
      <c r="J3969" s="494" t="s">
        <v>4858</v>
      </c>
      <c r="K3969" s="497" t="s">
        <v>5705</v>
      </c>
      <c r="L3969" s="606" t="s">
        <v>5705</v>
      </c>
      <c r="M3969" s="607">
        <v>0</v>
      </c>
      <c r="N3969" s="498"/>
      <c r="O3969" s="605"/>
      <c r="P3969" s="608">
        <v>0</v>
      </c>
    </row>
    <row r="3970" spans="1:16" ht="22.5" x14ac:dyDescent="0.2">
      <c r="A3970" s="518" t="s">
        <v>7955</v>
      </c>
      <c r="B3970" s="605" t="s">
        <v>7875</v>
      </c>
      <c r="C3970" s="519" t="s">
        <v>111</v>
      </c>
      <c r="D3970" s="494" t="s">
        <v>8259</v>
      </c>
      <c r="E3970" s="495">
        <v>4000</v>
      </c>
      <c r="F3970" s="638" t="s">
        <v>10805</v>
      </c>
      <c r="G3970" s="496" t="s">
        <v>10806</v>
      </c>
      <c r="H3970" s="494" t="s">
        <v>7998</v>
      </c>
      <c r="I3970" s="494" t="s">
        <v>4858</v>
      </c>
      <c r="J3970" s="494" t="s">
        <v>4858</v>
      </c>
      <c r="K3970" s="497" t="s">
        <v>10807</v>
      </c>
      <c r="L3970" s="606"/>
      <c r="M3970" s="607">
        <v>0</v>
      </c>
      <c r="N3970" s="498" t="s">
        <v>7972</v>
      </c>
      <c r="O3970" s="605" t="s">
        <v>7961</v>
      </c>
      <c r="P3970" s="608">
        <v>25600</v>
      </c>
    </row>
    <row r="3971" spans="1:16" ht="33.75" x14ac:dyDescent="0.2">
      <c r="A3971" s="518" t="s">
        <v>7955</v>
      </c>
      <c r="B3971" s="605" t="s">
        <v>7875</v>
      </c>
      <c r="C3971" s="519" t="s">
        <v>111</v>
      </c>
      <c r="D3971" s="494" t="s">
        <v>8059</v>
      </c>
      <c r="E3971" s="495">
        <v>1800</v>
      </c>
      <c r="F3971" s="638" t="s">
        <v>10808</v>
      </c>
      <c r="G3971" s="496" t="s">
        <v>10809</v>
      </c>
      <c r="H3971" s="494" t="s">
        <v>871</v>
      </c>
      <c r="I3971" s="494" t="s">
        <v>871</v>
      </c>
      <c r="J3971" s="494" t="s">
        <v>871</v>
      </c>
      <c r="K3971" s="497">
        <v>14</v>
      </c>
      <c r="L3971" s="606" t="s">
        <v>7959</v>
      </c>
      <c r="M3971" s="607">
        <v>21360</v>
      </c>
      <c r="N3971" s="498" t="s">
        <v>5705</v>
      </c>
      <c r="O3971" s="605">
        <v>0</v>
      </c>
      <c r="P3971" s="608">
        <v>0</v>
      </c>
    </row>
    <row r="3972" spans="1:16" ht="22.5" x14ac:dyDescent="0.2">
      <c r="A3972" s="518" t="s">
        <v>7955</v>
      </c>
      <c r="B3972" s="605" t="s">
        <v>7875</v>
      </c>
      <c r="C3972" s="519" t="s">
        <v>111</v>
      </c>
      <c r="D3972" s="494" t="s">
        <v>8624</v>
      </c>
      <c r="E3972" s="495">
        <v>3000</v>
      </c>
      <c r="F3972" s="638" t="s">
        <v>10810</v>
      </c>
      <c r="G3972" s="496" t="s">
        <v>10811</v>
      </c>
      <c r="H3972" s="494" t="s">
        <v>5670</v>
      </c>
      <c r="I3972" s="494" t="s">
        <v>3191</v>
      </c>
      <c r="J3972" s="494" t="s">
        <v>3191</v>
      </c>
      <c r="K3972" s="497" t="s">
        <v>10812</v>
      </c>
      <c r="L3972" s="606"/>
      <c r="M3972" s="607">
        <v>0</v>
      </c>
      <c r="N3972" s="498" t="s">
        <v>7994</v>
      </c>
      <c r="O3972" s="605" t="s">
        <v>7961</v>
      </c>
      <c r="P3972" s="608">
        <v>19300</v>
      </c>
    </row>
    <row r="3973" spans="1:16" ht="33.75" x14ac:dyDescent="0.2">
      <c r="A3973" s="518" t="s">
        <v>7955</v>
      </c>
      <c r="B3973" s="605" t="s">
        <v>7875</v>
      </c>
      <c r="C3973" s="519" t="s">
        <v>111</v>
      </c>
      <c r="D3973" s="494" t="s">
        <v>10813</v>
      </c>
      <c r="E3973" s="495">
        <v>8000</v>
      </c>
      <c r="F3973" s="638" t="s">
        <v>10814</v>
      </c>
      <c r="G3973" s="496" t="s">
        <v>10815</v>
      </c>
      <c r="H3973" s="494" t="s">
        <v>9269</v>
      </c>
      <c r="I3973" s="494" t="s">
        <v>4858</v>
      </c>
      <c r="J3973" s="494" t="s">
        <v>4858</v>
      </c>
      <c r="K3973" s="497" t="s">
        <v>10816</v>
      </c>
      <c r="L3973" s="606" t="s">
        <v>7977</v>
      </c>
      <c r="M3973" s="607">
        <v>18394.439999999999</v>
      </c>
      <c r="N3973" s="498" t="s">
        <v>7965</v>
      </c>
      <c r="O3973" s="605" t="s">
        <v>7961</v>
      </c>
      <c r="P3973" s="608">
        <v>47762.23</v>
      </c>
    </row>
    <row r="3974" spans="1:16" ht="22.5" x14ac:dyDescent="0.2">
      <c r="A3974" s="518" t="s">
        <v>7955</v>
      </c>
      <c r="B3974" s="605" t="s">
        <v>7969</v>
      </c>
      <c r="C3974" s="519" t="s">
        <v>111</v>
      </c>
      <c r="D3974" s="494" t="s">
        <v>8066</v>
      </c>
      <c r="E3974" s="495">
        <v>3000</v>
      </c>
      <c r="F3974" s="638" t="s">
        <v>10817</v>
      </c>
      <c r="G3974" s="496" t="s">
        <v>10818</v>
      </c>
      <c r="H3974" s="494" t="s">
        <v>8088</v>
      </c>
      <c r="I3974" s="494" t="s">
        <v>3191</v>
      </c>
      <c r="J3974" s="494" t="s">
        <v>3191</v>
      </c>
      <c r="K3974" s="497" t="s">
        <v>10819</v>
      </c>
      <c r="L3974" s="606" t="s">
        <v>7965</v>
      </c>
      <c r="M3974" s="607">
        <v>5500</v>
      </c>
      <c r="N3974" s="498" t="s">
        <v>7994</v>
      </c>
      <c r="O3974" s="605" t="s">
        <v>7961</v>
      </c>
      <c r="P3974" s="608">
        <v>17900</v>
      </c>
    </row>
    <row r="3975" spans="1:16" ht="22.5" x14ac:dyDescent="0.2">
      <c r="A3975" s="518" t="s">
        <v>7955</v>
      </c>
      <c r="B3975" s="605" t="s">
        <v>7875</v>
      </c>
      <c r="C3975" s="519" t="s">
        <v>111</v>
      </c>
      <c r="D3975" s="494" t="s">
        <v>8166</v>
      </c>
      <c r="E3975" s="495">
        <v>3000</v>
      </c>
      <c r="F3975" s="638" t="s">
        <v>10820</v>
      </c>
      <c r="G3975" s="496" t="s">
        <v>10821</v>
      </c>
      <c r="H3975" s="494" t="s">
        <v>8563</v>
      </c>
      <c r="I3975" s="494" t="s">
        <v>4858</v>
      </c>
      <c r="J3975" s="494" t="s">
        <v>4858</v>
      </c>
      <c r="K3975" s="497">
        <v>2</v>
      </c>
      <c r="L3975" s="606" t="s">
        <v>7972</v>
      </c>
      <c r="M3975" s="607">
        <v>11900</v>
      </c>
      <c r="N3975" s="498" t="s">
        <v>8044</v>
      </c>
      <c r="O3975" s="605" t="s">
        <v>7961</v>
      </c>
      <c r="P3975" s="608">
        <v>18000</v>
      </c>
    </row>
    <row r="3976" spans="1:16" ht="33.75" x14ac:dyDescent="0.2">
      <c r="A3976" s="518" t="s">
        <v>7955</v>
      </c>
      <c r="B3976" s="605" t="s">
        <v>7875</v>
      </c>
      <c r="C3976" s="519" t="s">
        <v>111</v>
      </c>
      <c r="D3976" s="494" t="s">
        <v>8048</v>
      </c>
      <c r="E3976" s="495">
        <v>3000</v>
      </c>
      <c r="F3976" s="638" t="s">
        <v>10822</v>
      </c>
      <c r="G3976" s="496" t="s">
        <v>10823</v>
      </c>
      <c r="H3976" s="494" t="s">
        <v>10824</v>
      </c>
      <c r="I3976" s="494" t="s">
        <v>4858</v>
      </c>
      <c r="J3976" s="494" t="s">
        <v>4858</v>
      </c>
      <c r="K3976" s="497" t="s">
        <v>10825</v>
      </c>
      <c r="L3976" s="606" t="s">
        <v>7965</v>
      </c>
      <c r="M3976" s="607">
        <v>3923.38</v>
      </c>
      <c r="N3976" s="498" t="s">
        <v>5705</v>
      </c>
      <c r="O3976" s="605">
        <v>0</v>
      </c>
      <c r="P3976" s="608">
        <v>0</v>
      </c>
    </row>
    <row r="3977" spans="1:16" ht="22.5" x14ac:dyDescent="0.2">
      <c r="A3977" s="518" t="s">
        <v>7955</v>
      </c>
      <c r="B3977" s="605" t="s">
        <v>7875</v>
      </c>
      <c r="C3977" s="519" t="s">
        <v>111</v>
      </c>
      <c r="D3977" s="494" t="s">
        <v>10826</v>
      </c>
      <c r="E3977" s="495">
        <v>8000</v>
      </c>
      <c r="F3977" s="638" t="s">
        <v>10827</v>
      </c>
      <c r="G3977" s="496" t="s">
        <v>10828</v>
      </c>
      <c r="H3977" s="494" t="s">
        <v>8216</v>
      </c>
      <c r="I3977" s="494" t="s">
        <v>4858</v>
      </c>
      <c r="J3977" s="494" t="s">
        <v>4858</v>
      </c>
      <c r="K3977" s="497" t="s">
        <v>10829</v>
      </c>
      <c r="L3977" s="606" t="s">
        <v>7977</v>
      </c>
      <c r="M3977" s="607">
        <v>12812.22</v>
      </c>
      <c r="N3977" s="498" t="s">
        <v>5705</v>
      </c>
      <c r="O3977" s="605"/>
      <c r="P3977" s="608">
        <v>0</v>
      </c>
    </row>
    <row r="3978" spans="1:16" ht="22.5" x14ac:dyDescent="0.2">
      <c r="A3978" s="518" t="s">
        <v>7955</v>
      </c>
      <c r="B3978" s="605" t="s">
        <v>7875</v>
      </c>
      <c r="C3978" s="519" t="s">
        <v>111</v>
      </c>
      <c r="D3978" s="494" t="s">
        <v>8073</v>
      </c>
      <c r="E3978" s="495">
        <v>1300</v>
      </c>
      <c r="F3978" s="638" t="s">
        <v>10830</v>
      </c>
      <c r="G3978" s="496" t="s">
        <v>10831</v>
      </c>
      <c r="H3978" s="494" t="s">
        <v>871</v>
      </c>
      <c r="I3978" s="494" t="s">
        <v>871</v>
      </c>
      <c r="J3978" s="494" t="s">
        <v>871</v>
      </c>
      <c r="K3978" s="497">
        <v>98</v>
      </c>
      <c r="L3978" s="606" t="s">
        <v>7959</v>
      </c>
      <c r="M3978" s="607">
        <v>14919.42</v>
      </c>
      <c r="N3978" s="498" t="s">
        <v>10832</v>
      </c>
      <c r="O3978" s="605" t="s">
        <v>7961</v>
      </c>
      <c r="P3978" s="608">
        <v>7247.99</v>
      </c>
    </row>
    <row r="3979" spans="1:16" ht="22.5" x14ac:dyDescent="0.2">
      <c r="A3979" s="518" t="s">
        <v>7955</v>
      </c>
      <c r="B3979" s="605" t="s">
        <v>7875</v>
      </c>
      <c r="C3979" s="519" t="s">
        <v>111</v>
      </c>
      <c r="D3979" s="494" t="s">
        <v>8090</v>
      </c>
      <c r="E3979" s="495">
        <v>2000</v>
      </c>
      <c r="F3979" s="638" t="s">
        <v>10833</v>
      </c>
      <c r="G3979" s="496" t="s">
        <v>10834</v>
      </c>
      <c r="H3979" s="494" t="s">
        <v>4858</v>
      </c>
      <c r="I3979" s="494" t="s">
        <v>4858</v>
      </c>
      <c r="J3979" s="494" t="s">
        <v>4858</v>
      </c>
      <c r="K3979" s="497">
        <v>5</v>
      </c>
      <c r="L3979" s="606" t="s">
        <v>7984</v>
      </c>
      <c r="M3979" s="607">
        <v>14527.36</v>
      </c>
      <c r="N3979" s="498" t="s">
        <v>7729</v>
      </c>
      <c r="O3979" s="605" t="s">
        <v>7961</v>
      </c>
      <c r="P3979" s="608">
        <v>11998.06</v>
      </c>
    </row>
    <row r="3980" spans="1:16" ht="22.5" x14ac:dyDescent="0.2">
      <c r="A3980" s="518" t="s">
        <v>7955</v>
      </c>
      <c r="B3980" s="605" t="s">
        <v>7875</v>
      </c>
      <c r="C3980" s="519" t="s">
        <v>111</v>
      </c>
      <c r="D3980" s="494" t="s">
        <v>8184</v>
      </c>
      <c r="E3980" s="495">
        <v>3000</v>
      </c>
      <c r="F3980" s="638" t="s">
        <v>10835</v>
      </c>
      <c r="G3980" s="496" t="s">
        <v>10836</v>
      </c>
      <c r="H3980" s="494" t="s">
        <v>7998</v>
      </c>
      <c r="I3980" s="494" t="s">
        <v>4858</v>
      </c>
      <c r="J3980" s="494" t="s">
        <v>4858</v>
      </c>
      <c r="K3980" s="497" t="s">
        <v>10837</v>
      </c>
      <c r="L3980" s="606" t="s">
        <v>7982</v>
      </c>
      <c r="M3980" s="607">
        <v>1300</v>
      </c>
      <c r="N3980" s="498" t="s">
        <v>7994</v>
      </c>
      <c r="O3980" s="605" t="s">
        <v>7961</v>
      </c>
      <c r="P3980" s="608">
        <v>18000</v>
      </c>
    </row>
    <row r="3981" spans="1:16" ht="22.5" x14ac:dyDescent="0.2">
      <c r="A3981" s="518" t="s">
        <v>7955</v>
      </c>
      <c r="B3981" s="605" t="s">
        <v>7875</v>
      </c>
      <c r="C3981" s="519" t="s">
        <v>111</v>
      </c>
      <c r="D3981" s="494" t="s">
        <v>8987</v>
      </c>
      <c r="E3981" s="495">
        <v>3000</v>
      </c>
      <c r="F3981" s="638" t="s">
        <v>10838</v>
      </c>
      <c r="G3981" s="496" t="s">
        <v>10839</v>
      </c>
      <c r="H3981" s="494" t="s">
        <v>5555</v>
      </c>
      <c r="I3981" s="494" t="s">
        <v>3191</v>
      </c>
      <c r="J3981" s="494" t="s">
        <v>3191</v>
      </c>
      <c r="K3981" s="497">
        <v>2</v>
      </c>
      <c r="L3981" s="606" t="s">
        <v>7972</v>
      </c>
      <c r="M3981" s="607">
        <v>11900</v>
      </c>
      <c r="N3981" s="498" t="s">
        <v>8044</v>
      </c>
      <c r="O3981" s="605" t="s">
        <v>7961</v>
      </c>
      <c r="P3981" s="608">
        <v>18000</v>
      </c>
    </row>
    <row r="3982" spans="1:16" ht="22.5" x14ac:dyDescent="0.2">
      <c r="A3982" s="518" t="s">
        <v>7955</v>
      </c>
      <c r="B3982" s="605" t="s">
        <v>7875</v>
      </c>
      <c r="C3982" s="519" t="s">
        <v>111</v>
      </c>
      <c r="D3982" s="494" t="s">
        <v>8076</v>
      </c>
      <c r="E3982" s="495">
        <v>2000</v>
      </c>
      <c r="F3982" s="638" t="s">
        <v>10840</v>
      </c>
      <c r="G3982" s="496" t="s">
        <v>10841</v>
      </c>
      <c r="H3982" s="494" t="s">
        <v>6192</v>
      </c>
      <c r="I3982" s="494" t="s">
        <v>3191</v>
      </c>
      <c r="J3982" s="494" t="s">
        <v>3191</v>
      </c>
      <c r="K3982" s="497">
        <v>5</v>
      </c>
      <c r="L3982" s="606" t="s">
        <v>8044</v>
      </c>
      <c r="M3982" s="607">
        <v>13560.84</v>
      </c>
      <c r="N3982" s="498" t="s">
        <v>5705</v>
      </c>
      <c r="O3982" s="605"/>
      <c r="P3982" s="608">
        <v>0</v>
      </c>
    </row>
    <row r="3983" spans="1:16" ht="22.5" x14ac:dyDescent="0.2">
      <c r="A3983" s="518" t="s">
        <v>7955</v>
      </c>
      <c r="B3983" s="605" t="s">
        <v>7969</v>
      </c>
      <c r="C3983" s="519" t="s">
        <v>111</v>
      </c>
      <c r="D3983" s="494" t="s">
        <v>8259</v>
      </c>
      <c r="E3983" s="495">
        <v>4000</v>
      </c>
      <c r="F3983" s="638" t="s">
        <v>10840</v>
      </c>
      <c r="G3983" s="496" t="s">
        <v>10841</v>
      </c>
      <c r="H3983" s="494" t="s">
        <v>6192</v>
      </c>
      <c r="I3983" s="494" t="s">
        <v>3191</v>
      </c>
      <c r="J3983" s="494" t="s">
        <v>3191</v>
      </c>
      <c r="K3983" s="497" t="s">
        <v>10842</v>
      </c>
      <c r="L3983" s="606" t="s">
        <v>7982</v>
      </c>
      <c r="M3983" s="607">
        <v>1066.67</v>
      </c>
      <c r="N3983" s="498" t="s">
        <v>7972</v>
      </c>
      <c r="O3983" s="605" t="s">
        <v>7961</v>
      </c>
      <c r="P3983" s="608">
        <v>23969.17</v>
      </c>
    </row>
    <row r="3984" spans="1:16" ht="33.75" x14ac:dyDescent="0.2">
      <c r="A3984" s="518" t="s">
        <v>7955</v>
      </c>
      <c r="B3984" s="605" t="s">
        <v>7875</v>
      </c>
      <c r="C3984" s="519" t="s">
        <v>111</v>
      </c>
      <c r="D3984" s="494" t="s">
        <v>8923</v>
      </c>
      <c r="E3984" s="495">
        <v>1800</v>
      </c>
      <c r="F3984" s="638" t="s">
        <v>10843</v>
      </c>
      <c r="G3984" s="496" t="s">
        <v>10844</v>
      </c>
      <c r="H3984" s="494" t="s">
        <v>8196</v>
      </c>
      <c r="I3984" s="494" t="s">
        <v>8196</v>
      </c>
      <c r="J3984" s="494" t="s">
        <v>8196</v>
      </c>
      <c r="K3984" s="497">
        <v>13</v>
      </c>
      <c r="L3984" s="606" t="s">
        <v>7959</v>
      </c>
      <c r="M3984" s="607">
        <v>21480</v>
      </c>
      <c r="N3984" s="498" t="s">
        <v>8197</v>
      </c>
      <c r="O3984" s="605" t="s">
        <v>7961</v>
      </c>
      <c r="P3984" s="608">
        <v>10740</v>
      </c>
    </row>
    <row r="3985" spans="1:16" ht="45" x14ac:dyDescent="0.2">
      <c r="A3985" s="518" t="s">
        <v>7955</v>
      </c>
      <c r="B3985" s="605" t="s">
        <v>7875</v>
      </c>
      <c r="C3985" s="519" t="s">
        <v>111</v>
      </c>
      <c r="D3985" s="494" t="s">
        <v>4071</v>
      </c>
      <c r="E3985" s="495">
        <v>3000</v>
      </c>
      <c r="F3985" s="638" t="s">
        <v>10845</v>
      </c>
      <c r="G3985" s="496" t="s">
        <v>10846</v>
      </c>
      <c r="H3985" s="494" t="s">
        <v>10847</v>
      </c>
      <c r="I3985" s="494" t="s">
        <v>10847</v>
      </c>
      <c r="J3985" s="494" t="s">
        <v>10847</v>
      </c>
      <c r="K3985" s="497">
        <v>9</v>
      </c>
      <c r="L3985" s="606" t="s">
        <v>7959</v>
      </c>
      <c r="M3985" s="607">
        <v>35901.870000000003</v>
      </c>
      <c r="N3985" s="498" t="s">
        <v>7968</v>
      </c>
      <c r="O3985" s="605" t="s">
        <v>7961</v>
      </c>
      <c r="P3985" s="608">
        <v>18000</v>
      </c>
    </row>
    <row r="3986" spans="1:16" ht="22.5" x14ac:dyDescent="0.2">
      <c r="A3986" s="518" t="s">
        <v>7955</v>
      </c>
      <c r="B3986" s="605" t="s">
        <v>7969</v>
      </c>
      <c r="C3986" s="519" t="s">
        <v>111</v>
      </c>
      <c r="D3986" s="494" t="s">
        <v>8259</v>
      </c>
      <c r="E3986" s="495">
        <v>4000</v>
      </c>
      <c r="F3986" s="638" t="s">
        <v>10848</v>
      </c>
      <c r="G3986" s="496" t="s">
        <v>10849</v>
      </c>
      <c r="H3986" s="494" t="s">
        <v>6192</v>
      </c>
      <c r="I3986" s="494" t="s">
        <v>3191</v>
      </c>
      <c r="J3986" s="494" t="s">
        <v>3191</v>
      </c>
      <c r="K3986" s="497" t="s">
        <v>10850</v>
      </c>
      <c r="L3986" s="606" t="s">
        <v>7982</v>
      </c>
      <c r="M3986" s="607">
        <v>1066.67</v>
      </c>
      <c r="N3986" s="498" t="s">
        <v>7972</v>
      </c>
      <c r="O3986" s="605" t="s">
        <v>7961</v>
      </c>
      <c r="P3986" s="608">
        <v>24000</v>
      </c>
    </row>
    <row r="3987" spans="1:16" ht="22.5" x14ac:dyDescent="0.2">
      <c r="A3987" s="518" t="s">
        <v>7955</v>
      </c>
      <c r="B3987" s="605" t="s">
        <v>7875</v>
      </c>
      <c r="C3987" s="519" t="s">
        <v>111</v>
      </c>
      <c r="D3987" s="494" t="s">
        <v>4289</v>
      </c>
      <c r="E3987" s="495">
        <v>4500</v>
      </c>
      <c r="F3987" s="638" t="s">
        <v>10851</v>
      </c>
      <c r="G3987" s="496" t="s">
        <v>10852</v>
      </c>
      <c r="H3987" s="494" t="s">
        <v>4858</v>
      </c>
      <c r="I3987" s="494" t="s">
        <v>4858</v>
      </c>
      <c r="J3987" s="494" t="s">
        <v>4858</v>
      </c>
      <c r="K3987" s="497">
        <v>2</v>
      </c>
      <c r="L3987" s="606" t="s">
        <v>7965</v>
      </c>
      <c r="M3987" s="607">
        <v>4500</v>
      </c>
      <c r="N3987" s="498" t="s">
        <v>5705</v>
      </c>
      <c r="O3987" s="605"/>
      <c r="P3987" s="608">
        <v>0</v>
      </c>
    </row>
    <row r="3988" spans="1:16" ht="22.5" x14ac:dyDescent="0.2">
      <c r="A3988" s="518" t="s">
        <v>7955</v>
      </c>
      <c r="B3988" s="605" t="s">
        <v>7875</v>
      </c>
      <c r="C3988" s="519" t="s">
        <v>111</v>
      </c>
      <c r="D3988" s="494" t="s">
        <v>4071</v>
      </c>
      <c r="E3988" s="495">
        <v>1800</v>
      </c>
      <c r="F3988" s="638" t="s">
        <v>10853</v>
      </c>
      <c r="G3988" s="496" t="s">
        <v>10854</v>
      </c>
      <c r="H3988" s="494" t="s">
        <v>10855</v>
      </c>
      <c r="I3988" s="494" t="s">
        <v>10855</v>
      </c>
      <c r="J3988" s="494" t="s">
        <v>10855</v>
      </c>
      <c r="K3988" s="497">
        <v>23</v>
      </c>
      <c r="L3988" s="606" t="s">
        <v>7994</v>
      </c>
      <c r="M3988" s="607">
        <v>7080</v>
      </c>
      <c r="N3988" s="498" t="s">
        <v>5705</v>
      </c>
      <c r="O3988" s="605"/>
      <c r="P3988" s="608">
        <v>0</v>
      </c>
    </row>
    <row r="3989" spans="1:16" ht="22.5" x14ac:dyDescent="0.2">
      <c r="A3989" s="518" t="s">
        <v>7955</v>
      </c>
      <c r="B3989" s="605" t="s">
        <v>7875</v>
      </c>
      <c r="C3989" s="519" t="s">
        <v>111</v>
      </c>
      <c r="D3989" s="494" t="s">
        <v>8070</v>
      </c>
      <c r="E3989" s="495">
        <v>12000</v>
      </c>
      <c r="F3989" s="638" t="s">
        <v>3929</v>
      </c>
      <c r="G3989" s="496" t="s">
        <v>3930</v>
      </c>
      <c r="H3989" s="494" t="s">
        <v>8079</v>
      </c>
      <c r="I3989" s="494" t="s">
        <v>4858</v>
      </c>
      <c r="J3989" s="494" t="s">
        <v>4858</v>
      </c>
      <c r="K3989" s="497" t="s">
        <v>7981</v>
      </c>
      <c r="L3989" s="606" t="s">
        <v>7972</v>
      </c>
      <c r="M3989" s="607">
        <v>44800</v>
      </c>
      <c r="N3989" s="498" t="s">
        <v>7981</v>
      </c>
      <c r="O3989" s="605" t="s">
        <v>7961</v>
      </c>
      <c r="P3989" s="608">
        <v>72000</v>
      </c>
    </row>
    <row r="3990" spans="1:16" ht="22.5" x14ac:dyDescent="0.2">
      <c r="A3990" s="518" t="s">
        <v>7955</v>
      </c>
      <c r="B3990" s="605" t="s">
        <v>7875</v>
      </c>
      <c r="C3990" s="519" t="s">
        <v>111</v>
      </c>
      <c r="D3990" s="494" t="s">
        <v>9366</v>
      </c>
      <c r="E3990" s="495">
        <v>3000</v>
      </c>
      <c r="F3990" s="638" t="s">
        <v>10856</v>
      </c>
      <c r="G3990" s="496" t="s">
        <v>10857</v>
      </c>
      <c r="H3990" s="494" t="s">
        <v>6192</v>
      </c>
      <c r="I3990" s="494" t="s">
        <v>3191</v>
      </c>
      <c r="J3990" s="494" t="s">
        <v>3191</v>
      </c>
      <c r="K3990" s="497" t="s">
        <v>10858</v>
      </c>
      <c r="L3990" s="606" t="s">
        <v>7965</v>
      </c>
      <c r="M3990" s="607">
        <v>4300</v>
      </c>
      <c r="N3990" s="498" t="s">
        <v>7994</v>
      </c>
      <c r="O3990" s="605" t="s">
        <v>7961</v>
      </c>
      <c r="P3990" s="608">
        <v>18000</v>
      </c>
    </row>
    <row r="3991" spans="1:16" ht="33.75" x14ac:dyDescent="0.2">
      <c r="A3991" s="518" t="s">
        <v>7955</v>
      </c>
      <c r="B3991" s="605" t="s">
        <v>7875</v>
      </c>
      <c r="C3991" s="519" t="s">
        <v>111</v>
      </c>
      <c r="D3991" s="494" t="s">
        <v>8222</v>
      </c>
      <c r="E3991" s="495">
        <v>4000</v>
      </c>
      <c r="F3991" s="638" t="s">
        <v>10859</v>
      </c>
      <c r="G3991" s="496" t="s">
        <v>10860</v>
      </c>
      <c r="H3991" s="494" t="s">
        <v>6192</v>
      </c>
      <c r="I3991" s="494" t="s">
        <v>3191</v>
      </c>
      <c r="J3991" s="494" t="s">
        <v>3191</v>
      </c>
      <c r="K3991" s="497">
        <v>1</v>
      </c>
      <c r="L3991" s="606" t="s">
        <v>7972</v>
      </c>
      <c r="M3991" s="607">
        <v>13733.34</v>
      </c>
      <c r="N3991" s="498" t="s">
        <v>7994</v>
      </c>
      <c r="O3991" s="605" t="s">
        <v>7961</v>
      </c>
      <c r="P3991" s="608">
        <v>24000</v>
      </c>
    </row>
    <row r="3992" spans="1:16" ht="33.75" x14ac:dyDescent="0.2">
      <c r="A3992" s="518" t="s">
        <v>7955</v>
      </c>
      <c r="B3992" s="605" t="s">
        <v>7875</v>
      </c>
      <c r="C3992" s="519" t="s">
        <v>111</v>
      </c>
      <c r="D3992" s="494" t="s">
        <v>8059</v>
      </c>
      <c r="E3992" s="495">
        <v>1800</v>
      </c>
      <c r="F3992" s="638" t="s">
        <v>10861</v>
      </c>
      <c r="G3992" s="496" t="s">
        <v>10862</v>
      </c>
      <c r="H3992" s="494" t="s">
        <v>8134</v>
      </c>
      <c r="I3992" s="494" t="s">
        <v>8134</v>
      </c>
      <c r="J3992" s="494" t="s">
        <v>8134</v>
      </c>
      <c r="K3992" s="497">
        <v>14</v>
      </c>
      <c r="L3992" s="606" t="s">
        <v>7959</v>
      </c>
      <c r="M3992" s="607">
        <v>21590.62</v>
      </c>
      <c r="N3992" s="498" t="s">
        <v>5705</v>
      </c>
      <c r="O3992" s="605">
        <v>0</v>
      </c>
      <c r="P3992" s="608">
        <v>0</v>
      </c>
    </row>
    <row r="3993" spans="1:16" ht="22.5" x14ac:dyDescent="0.2">
      <c r="A3993" s="518" t="s">
        <v>7955</v>
      </c>
      <c r="B3993" s="605" t="s">
        <v>7969</v>
      </c>
      <c r="C3993" s="519" t="s">
        <v>111</v>
      </c>
      <c r="D3993" s="494" t="s">
        <v>7985</v>
      </c>
      <c r="E3993" s="495">
        <v>4000</v>
      </c>
      <c r="F3993" s="638" t="s">
        <v>10863</v>
      </c>
      <c r="G3993" s="496" t="s">
        <v>10864</v>
      </c>
      <c r="H3993" s="494" t="s">
        <v>8216</v>
      </c>
      <c r="I3993" s="494" t="s">
        <v>4858</v>
      </c>
      <c r="J3993" s="494" t="s">
        <v>4858</v>
      </c>
      <c r="K3993" s="497">
        <v>1</v>
      </c>
      <c r="L3993" s="606" t="s">
        <v>7972</v>
      </c>
      <c r="M3993" s="607">
        <v>15600</v>
      </c>
      <c r="N3993" s="498" t="s">
        <v>7994</v>
      </c>
      <c r="O3993" s="605" t="s">
        <v>7961</v>
      </c>
      <c r="P3993" s="608">
        <v>24000</v>
      </c>
    </row>
    <row r="3994" spans="1:16" ht="33.75" x14ac:dyDescent="0.2">
      <c r="A3994" s="518" t="s">
        <v>7955</v>
      </c>
      <c r="B3994" s="605" t="s">
        <v>7875</v>
      </c>
      <c r="C3994" s="519" t="s">
        <v>111</v>
      </c>
      <c r="D3994" s="494" t="s">
        <v>8108</v>
      </c>
      <c r="E3994" s="495">
        <v>3000</v>
      </c>
      <c r="F3994" s="638" t="s">
        <v>10865</v>
      </c>
      <c r="G3994" s="496" t="s">
        <v>10866</v>
      </c>
      <c r="H3994" s="494" t="s">
        <v>8821</v>
      </c>
      <c r="I3994" s="494" t="s">
        <v>4858</v>
      </c>
      <c r="J3994" s="494" t="s">
        <v>4858</v>
      </c>
      <c r="K3994" s="497">
        <v>2</v>
      </c>
      <c r="L3994" s="606" t="s">
        <v>7972</v>
      </c>
      <c r="M3994" s="607">
        <v>11800</v>
      </c>
      <c r="N3994" s="498" t="s">
        <v>8044</v>
      </c>
      <c r="O3994" s="605" t="s">
        <v>7961</v>
      </c>
      <c r="P3994" s="608">
        <v>17900</v>
      </c>
    </row>
    <row r="3995" spans="1:16" ht="33.75" x14ac:dyDescent="0.2">
      <c r="A3995" s="518" t="s">
        <v>7955</v>
      </c>
      <c r="B3995" s="605" t="s">
        <v>7875</v>
      </c>
      <c r="C3995" s="519" t="s">
        <v>111</v>
      </c>
      <c r="D3995" s="494" t="s">
        <v>8222</v>
      </c>
      <c r="E3995" s="495">
        <v>4000</v>
      </c>
      <c r="F3995" s="638" t="s">
        <v>10867</v>
      </c>
      <c r="G3995" s="496" t="s">
        <v>10868</v>
      </c>
      <c r="H3995" s="494" t="s">
        <v>10481</v>
      </c>
      <c r="I3995" s="494" t="s">
        <v>4858</v>
      </c>
      <c r="J3995" s="494" t="s">
        <v>4858</v>
      </c>
      <c r="K3995" s="497" t="s">
        <v>10869</v>
      </c>
      <c r="L3995" s="606" t="s">
        <v>7965</v>
      </c>
      <c r="M3995" s="607">
        <v>6664.73</v>
      </c>
      <c r="N3995" s="498" t="s">
        <v>7972</v>
      </c>
      <c r="O3995" s="605" t="s">
        <v>7961</v>
      </c>
      <c r="P3995" s="608">
        <v>24000</v>
      </c>
    </row>
    <row r="3996" spans="1:16" ht="33.75" x14ac:dyDescent="0.2">
      <c r="A3996" s="518" t="s">
        <v>7955</v>
      </c>
      <c r="B3996" s="605" t="s">
        <v>7875</v>
      </c>
      <c r="C3996" s="519" t="s">
        <v>111</v>
      </c>
      <c r="D3996" s="494" t="s">
        <v>10870</v>
      </c>
      <c r="E3996" s="495">
        <v>1800</v>
      </c>
      <c r="F3996" s="638" t="s">
        <v>10871</v>
      </c>
      <c r="G3996" s="496" t="s">
        <v>10872</v>
      </c>
      <c r="H3996" s="494" t="s">
        <v>10873</v>
      </c>
      <c r="I3996" s="494" t="s">
        <v>10873</v>
      </c>
      <c r="J3996" s="494" t="s">
        <v>10873</v>
      </c>
      <c r="K3996" s="497">
        <v>27</v>
      </c>
      <c r="L3996" s="606" t="s">
        <v>7961</v>
      </c>
      <c r="M3996" s="607">
        <v>10800</v>
      </c>
      <c r="N3996" s="498" t="s">
        <v>5705</v>
      </c>
      <c r="O3996" s="605"/>
      <c r="P3996" s="608">
        <v>0</v>
      </c>
    </row>
    <row r="3997" spans="1:16" x14ac:dyDescent="0.2">
      <c r="A3997" s="518" t="s">
        <v>7955</v>
      </c>
      <c r="B3997" s="605" t="s">
        <v>7875</v>
      </c>
      <c r="C3997" s="519" t="s">
        <v>111</v>
      </c>
      <c r="D3997" s="494" t="s">
        <v>8259</v>
      </c>
      <c r="E3997" s="495">
        <v>3000</v>
      </c>
      <c r="F3997" s="638" t="s">
        <v>10874</v>
      </c>
      <c r="G3997" s="496" t="s">
        <v>10875</v>
      </c>
      <c r="H3997" s="494" t="s">
        <v>4858</v>
      </c>
      <c r="I3997" s="494" t="s">
        <v>4858</v>
      </c>
      <c r="J3997" s="494" t="s">
        <v>4858</v>
      </c>
      <c r="K3997" s="497">
        <v>36</v>
      </c>
      <c r="L3997" s="606" t="s">
        <v>7959</v>
      </c>
      <c r="M3997" s="607">
        <v>35800</v>
      </c>
      <c r="N3997" s="498" t="s">
        <v>5705</v>
      </c>
      <c r="O3997" s="605">
        <v>0</v>
      </c>
      <c r="P3997" s="608">
        <v>0</v>
      </c>
    </row>
    <row r="3998" spans="1:16" ht="33.75" x14ac:dyDescent="0.2">
      <c r="A3998" s="518" t="s">
        <v>7955</v>
      </c>
      <c r="B3998" s="605" t="s">
        <v>7969</v>
      </c>
      <c r="C3998" s="519" t="s">
        <v>111</v>
      </c>
      <c r="D3998" s="494" t="s">
        <v>8850</v>
      </c>
      <c r="E3998" s="495">
        <v>3000</v>
      </c>
      <c r="F3998" s="638" t="s">
        <v>10876</v>
      </c>
      <c r="G3998" s="496" t="s">
        <v>10877</v>
      </c>
      <c r="H3998" s="494" t="s">
        <v>10878</v>
      </c>
      <c r="I3998" s="494" t="s">
        <v>4858</v>
      </c>
      <c r="J3998" s="494" t="s">
        <v>4858</v>
      </c>
      <c r="K3998" s="497" t="s">
        <v>10879</v>
      </c>
      <c r="L3998" s="606" t="s">
        <v>7965</v>
      </c>
      <c r="M3998" s="607">
        <v>5700</v>
      </c>
      <c r="N3998" s="498" t="s">
        <v>5705</v>
      </c>
      <c r="O3998" s="605" t="s">
        <v>7982</v>
      </c>
      <c r="P3998" s="608">
        <v>3000</v>
      </c>
    </row>
    <row r="3999" spans="1:16" x14ac:dyDescent="0.2">
      <c r="A3999" s="518" t="s">
        <v>7955</v>
      </c>
      <c r="B3999" s="605" t="s">
        <v>7875</v>
      </c>
      <c r="C3999" s="519" t="s">
        <v>111</v>
      </c>
      <c r="D3999" s="494" t="s">
        <v>8791</v>
      </c>
      <c r="E3999" s="495">
        <v>1500</v>
      </c>
      <c r="F3999" s="638" t="s">
        <v>10880</v>
      </c>
      <c r="G3999" s="496" t="s">
        <v>10881</v>
      </c>
      <c r="H3999" s="494" t="s">
        <v>8014</v>
      </c>
      <c r="I3999" s="494" t="s">
        <v>8014</v>
      </c>
      <c r="J3999" s="494" t="s">
        <v>8014</v>
      </c>
      <c r="K3999" s="497">
        <v>3</v>
      </c>
      <c r="L3999" s="606" t="s">
        <v>7961</v>
      </c>
      <c r="M3999" s="607">
        <v>8550</v>
      </c>
      <c r="N3999" s="498" t="s">
        <v>5705</v>
      </c>
      <c r="O3999" s="605"/>
      <c r="P3999" s="608">
        <v>0</v>
      </c>
    </row>
    <row r="4000" spans="1:16" ht="22.5" x14ac:dyDescent="0.2">
      <c r="A4000" s="518" t="s">
        <v>7955</v>
      </c>
      <c r="B4000" s="605" t="s">
        <v>7875</v>
      </c>
      <c r="C4000" s="519" t="s">
        <v>111</v>
      </c>
      <c r="D4000" s="494" t="s">
        <v>10250</v>
      </c>
      <c r="E4000" s="495">
        <v>1800</v>
      </c>
      <c r="F4000" s="638" t="s">
        <v>10880</v>
      </c>
      <c r="G4000" s="496" t="s">
        <v>10881</v>
      </c>
      <c r="H4000" s="494" t="s">
        <v>8014</v>
      </c>
      <c r="I4000" s="494" t="s">
        <v>8014</v>
      </c>
      <c r="J4000" s="494" t="s">
        <v>8014</v>
      </c>
      <c r="K4000" s="497" t="s">
        <v>10882</v>
      </c>
      <c r="L4000" s="606" t="s">
        <v>7982</v>
      </c>
      <c r="M4000" s="607">
        <v>1740</v>
      </c>
      <c r="N4000" s="498" t="s">
        <v>7965</v>
      </c>
      <c r="O4000" s="605" t="s">
        <v>7961</v>
      </c>
      <c r="P4000" s="608">
        <v>10749.119999999999</v>
      </c>
    </row>
    <row r="4001" spans="1:16" ht="22.5" x14ac:dyDescent="0.2">
      <c r="A4001" s="518" t="s">
        <v>7955</v>
      </c>
      <c r="B4001" s="605" t="s">
        <v>7875</v>
      </c>
      <c r="C4001" s="519" t="s">
        <v>111</v>
      </c>
      <c r="D4001" s="494" t="s">
        <v>8118</v>
      </c>
      <c r="E4001" s="495">
        <v>2500</v>
      </c>
      <c r="F4001" s="638" t="s">
        <v>2554</v>
      </c>
      <c r="G4001" s="496" t="s">
        <v>10883</v>
      </c>
      <c r="H4001" s="494" t="s">
        <v>8134</v>
      </c>
      <c r="I4001" s="494" t="s">
        <v>8134</v>
      </c>
      <c r="J4001" s="494" t="s">
        <v>8134</v>
      </c>
      <c r="K4001" s="497">
        <v>30</v>
      </c>
      <c r="L4001" s="606" t="s">
        <v>7994</v>
      </c>
      <c r="M4001" s="607">
        <v>12260.420000000002</v>
      </c>
      <c r="N4001" s="498" t="s">
        <v>5705</v>
      </c>
      <c r="O4001" s="605"/>
      <c r="P4001" s="608">
        <v>0</v>
      </c>
    </row>
    <row r="4002" spans="1:16" ht="33.75" x14ac:dyDescent="0.2">
      <c r="A4002" s="518" t="s">
        <v>7955</v>
      </c>
      <c r="B4002" s="605" t="s">
        <v>7875</v>
      </c>
      <c r="C4002" s="519" t="s">
        <v>111</v>
      </c>
      <c r="D4002" s="494" t="s">
        <v>8184</v>
      </c>
      <c r="E4002" s="495">
        <v>3000</v>
      </c>
      <c r="F4002" s="638" t="s">
        <v>10884</v>
      </c>
      <c r="G4002" s="496" t="s">
        <v>10885</v>
      </c>
      <c r="H4002" s="494" t="s">
        <v>5527</v>
      </c>
      <c r="I4002" s="494" t="s">
        <v>3191</v>
      </c>
      <c r="J4002" s="494" t="s">
        <v>3191</v>
      </c>
      <c r="K4002" s="497" t="s">
        <v>10886</v>
      </c>
      <c r="L4002" s="606" t="s">
        <v>7982</v>
      </c>
      <c r="M4002" s="607">
        <v>1100</v>
      </c>
      <c r="N4002" s="498" t="s">
        <v>7994</v>
      </c>
      <c r="O4002" s="605" t="s">
        <v>7961</v>
      </c>
      <c r="P4002" s="608">
        <v>18000</v>
      </c>
    </row>
    <row r="4003" spans="1:16" ht="22.5" x14ac:dyDescent="0.2">
      <c r="A4003" s="518" t="s">
        <v>7955</v>
      </c>
      <c r="B4003" s="605" t="s">
        <v>7875</v>
      </c>
      <c r="C4003" s="519" t="s">
        <v>111</v>
      </c>
      <c r="D4003" s="494" t="s">
        <v>712</v>
      </c>
      <c r="E4003" s="495">
        <v>7500</v>
      </c>
      <c r="F4003" s="638" t="s">
        <v>10887</v>
      </c>
      <c r="G4003" s="496" t="s">
        <v>10888</v>
      </c>
      <c r="H4003" s="494" t="s">
        <v>7998</v>
      </c>
      <c r="I4003" s="494" t="s">
        <v>7998</v>
      </c>
      <c r="J4003" s="494" t="s">
        <v>7998</v>
      </c>
      <c r="K4003" s="497">
        <v>7</v>
      </c>
      <c r="L4003" s="606" t="s">
        <v>7961</v>
      </c>
      <c r="M4003" s="607">
        <v>41750</v>
      </c>
      <c r="N4003" s="498" t="s">
        <v>5705</v>
      </c>
      <c r="O4003" s="605"/>
      <c r="P4003" s="608">
        <v>0</v>
      </c>
    </row>
    <row r="4004" spans="1:16" ht="22.5" x14ac:dyDescent="0.2">
      <c r="A4004" s="518" t="s">
        <v>7955</v>
      </c>
      <c r="B4004" s="605" t="s">
        <v>7875</v>
      </c>
      <c r="C4004" s="519" t="s">
        <v>111</v>
      </c>
      <c r="D4004" s="494" t="s">
        <v>10889</v>
      </c>
      <c r="E4004" s="495">
        <v>10000</v>
      </c>
      <c r="F4004" s="638" t="s">
        <v>10887</v>
      </c>
      <c r="G4004" s="496" t="s">
        <v>10888</v>
      </c>
      <c r="H4004" s="494" t="s">
        <v>7998</v>
      </c>
      <c r="I4004" s="494" t="s">
        <v>7998</v>
      </c>
      <c r="J4004" s="494" t="s">
        <v>7998</v>
      </c>
      <c r="K4004" s="497">
        <v>1</v>
      </c>
      <c r="L4004" s="606" t="s">
        <v>8044</v>
      </c>
      <c r="M4004" s="607">
        <v>64000</v>
      </c>
      <c r="N4004" s="498" t="s">
        <v>7965</v>
      </c>
      <c r="O4004" s="605" t="s">
        <v>7961</v>
      </c>
      <c r="P4004" s="608">
        <v>59500</v>
      </c>
    </row>
    <row r="4005" spans="1:16" ht="33.75" x14ac:dyDescent="0.2">
      <c r="A4005" s="518" t="s">
        <v>7955</v>
      </c>
      <c r="B4005" s="605" t="s">
        <v>7875</v>
      </c>
      <c r="C4005" s="519" t="s">
        <v>111</v>
      </c>
      <c r="D4005" s="494" t="s">
        <v>8041</v>
      </c>
      <c r="E4005" s="495">
        <v>2000</v>
      </c>
      <c r="F4005" s="638" t="s">
        <v>10890</v>
      </c>
      <c r="G4005" s="496" t="s">
        <v>10891</v>
      </c>
      <c r="H4005" s="494" t="s">
        <v>10892</v>
      </c>
      <c r="I4005" s="494" t="s">
        <v>8289</v>
      </c>
      <c r="J4005" s="494" t="s">
        <v>8289</v>
      </c>
      <c r="K4005" s="497" t="s">
        <v>10893</v>
      </c>
      <c r="L4005" s="606" t="s">
        <v>7965</v>
      </c>
      <c r="M4005" s="607">
        <v>3666.67</v>
      </c>
      <c r="N4005" s="498" t="s">
        <v>7972</v>
      </c>
      <c r="O4005" s="605" t="s">
        <v>7961</v>
      </c>
      <c r="P4005" s="608">
        <v>12000</v>
      </c>
    </row>
    <row r="4006" spans="1:16" x14ac:dyDescent="0.2">
      <c r="A4006" s="518" t="s">
        <v>7955</v>
      </c>
      <c r="B4006" s="605" t="s">
        <v>7875</v>
      </c>
      <c r="C4006" s="519" t="s">
        <v>111</v>
      </c>
      <c r="D4006" s="494" t="s">
        <v>8910</v>
      </c>
      <c r="E4006" s="495">
        <v>2000</v>
      </c>
      <c r="F4006" s="638" t="s">
        <v>10894</v>
      </c>
      <c r="G4006" s="496" t="s">
        <v>10895</v>
      </c>
      <c r="H4006" s="494" t="s">
        <v>5741</v>
      </c>
      <c r="I4006" s="494" t="s">
        <v>5741</v>
      </c>
      <c r="J4006" s="494" t="s">
        <v>5741</v>
      </c>
      <c r="K4006" s="497">
        <v>18</v>
      </c>
      <c r="L4006" s="606" t="s">
        <v>7959</v>
      </c>
      <c r="M4006" s="607">
        <v>23825.54</v>
      </c>
      <c r="N4006" s="498" t="s">
        <v>8433</v>
      </c>
      <c r="O4006" s="605" t="s">
        <v>7961</v>
      </c>
      <c r="P4006" s="608">
        <v>12000</v>
      </c>
    </row>
    <row r="4007" spans="1:16" ht="22.5" x14ac:dyDescent="0.2">
      <c r="A4007" s="518" t="s">
        <v>7955</v>
      </c>
      <c r="B4007" s="605" t="s">
        <v>7875</v>
      </c>
      <c r="C4007" s="519" t="s">
        <v>111</v>
      </c>
      <c r="D4007" s="494" t="s">
        <v>8250</v>
      </c>
      <c r="E4007" s="495">
        <v>3000</v>
      </c>
      <c r="F4007" s="638" t="s">
        <v>10896</v>
      </c>
      <c r="G4007" s="496" t="s">
        <v>10897</v>
      </c>
      <c r="H4007" s="494" t="s">
        <v>5555</v>
      </c>
      <c r="I4007" s="494" t="s">
        <v>3191</v>
      </c>
      <c r="J4007" s="494" t="s">
        <v>3191</v>
      </c>
      <c r="K4007" s="497">
        <v>2</v>
      </c>
      <c r="L4007" s="606" t="s">
        <v>7972</v>
      </c>
      <c r="M4007" s="607">
        <v>11600</v>
      </c>
      <c r="N4007" s="498" t="s">
        <v>8044</v>
      </c>
      <c r="O4007" s="605" t="s">
        <v>7961</v>
      </c>
      <c r="P4007" s="608">
        <v>18000</v>
      </c>
    </row>
    <row r="4008" spans="1:16" ht="33.75" x14ac:dyDescent="0.2">
      <c r="A4008" s="518" t="s">
        <v>7955</v>
      </c>
      <c r="B4008" s="605" t="s">
        <v>7875</v>
      </c>
      <c r="C4008" s="519" t="s">
        <v>111</v>
      </c>
      <c r="D4008" s="494" t="s">
        <v>10898</v>
      </c>
      <c r="E4008" s="495">
        <v>6000</v>
      </c>
      <c r="F4008" s="638" t="s">
        <v>10899</v>
      </c>
      <c r="G4008" s="496" t="s">
        <v>10900</v>
      </c>
      <c r="H4008" s="494" t="s">
        <v>7998</v>
      </c>
      <c r="I4008" s="494" t="s">
        <v>4858</v>
      </c>
      <c r="J4008" s="494" t="s">
        <v>4858</v>
      </c>
      <c r="K4008" s="497" t="s">
        <v>10901</v>
      </c>
      <c r="L4008" s="606" t="s">
        <v>7982</v>
      </c>
      <c r="M4008" s="607">
        <v>4200</v>
      </c>
      <c r="N4008" s="498" t="s">
        <v>7965</v>
      </c>
      <c r="O4008" s="605" t="s">
        <v>7961</v>
      </c>
      <c r="P4008" s="608">
        <v>35536.25</v>
      </c>
    </row>
    <row r="4009" spans="1:16" ht="45" x14ac:dyDescent="0.2">
      <c r="A4009" s="518" t="s">
        <v>7955</v>
      </c>
      <c r="B4009" s="605" t="s">
        <v>7875</v>
      </c>
      <c r="C4009" s="519" t="s">
        <v>111</v>
      </c>
      <c r="D4009" s="494" t="s">
        <v>10902</v>
      </c>
      <c r="E4009" s="495">
        <v>6000</v>
      </c>
      <c r="F4009" s="638" t="s">
        <v>10903</v>
      </c>
      <c r="G4009" s="496" t="s">
        <v>10904</v>
      </c>
      <c r="H4009" s="494" t="s">
        <v>10905</v>
      </c>
      <c r="I4009" s="494" t="s">
        <v>4858</v>
      </c>
      <c r="J4009" s="494" t="s">
        <v>4858</v>
      </c>
      <c r="K4009" s="497" t="s">
        <v>10906</v>
      </c>
      <c r="L4009" s="606" t="s">
        <v>7982</v>
      </c>
      <c r="M4009" s="607">
        <v>2200</v>
      </c>
      <c r="N4009" s="498" t="s">
        <v>7994</v>
      </c>
      <c r="O4009" s="605" t="s">
        <v>7961</v>
      </c>
      <c r="P4009" s="608">
        <v>35800</v>
      </c>
    </row>
    <row r="4010" spans="1:16" ht="22.5" x14ac:dyDescent="0.2">
      <c r="A4010" s="518" t="s">
        <v>7955</v>
      </c>
      <c r="B4010" s="605" t="s">
        <v>7875</v>
      </c>
      <c r="C4010" s="519" t="s">
        <v>111</v>
      </c>
      <c r="D4010" s="494" t="s">
        <v>7990</v>
      </c>
      <c r="E4010" s="495">
        <v>3000</v>
      </c>
      <c r="F4010" s="638" t="s">
        <v>10907</v>
      </c>
      <c r="G4010" s="496" t="s">
        <v>10908</v>
      </c>
      <c r="H4010" s="494" t="s">
        <v>8088</v>
      </c>
      <c r="I4010" s="494" t="s">
        <v>3191</v>
      </c>
      <c r="J4010" s="494" t="s">
        <v>3191</v>
      </c>
      <c r="K4010" s="497" t="s">
        <v>10909</v>
      </c>
      <c r="L4010" s="606"/>
      <c r="M4010" s="607">
        <v>0</v>
      </c>
      <c r="N4010" s="498" t="s">
        <v>7994</v>
      </c>
      <c r="O4010" s="605" t="s">
        <v>7961</v>
      </c>
      <c r="P4010" s="608">
        <v>19300</v>
      </c>
    </row>
    <row r="4011" spans="1:16" ht="22.5" x14ac:dyDescent="0.2">
      <c r="A4011" s="518" t="s">
        <v>7955</v>
      </c>
      <c r="B4011" s="605" t="s">
        <v>7875</v>
      </c>
      <c r="C4011" s="519" t="s">
        <v>111</v>
      </c>
      <c r="D4011" s="494" t="s">
        <v>8312</v>
      </c>
      <c r="E4011" s="495">
        <v>3000</v>
      </c>
      <c r="F4011" s="638" t="s">
        <v>10910</v>
      </c>
      <c r="G4011" s="496" t="s">
        <v>10911</v>
      </c>
      <c r="H4011" s="494" t="s">
        <v>8099</v>
      </c>
      <c r="I4011" s="494" t="s">
        <v>8099</v>
      </c>
      <c r="J4011" s="494" t="s">
        <v>8099</v>
      </c>
      <c r="K4011" s="497">
        <v>2</v>
      </c>
      <c r="L4011" s="606" t="s">
        <v>7994</v>
      </c>
      <c r="M4011" s="607">
        <v>14900</v>
      </c>
      <c r="N4011" s="498" t="s">
        <v>5705</v>
      </c>
      <c r="O4011" s="605"/>
      <c r="P4011" s="608">
        <v>0</v>
      </c>
    </row>
    <row r="4012" spans="1:16" ht="22.5" x14ac:dyDescent="0.2">
      <c r="A4012" s="518" t="s">
        <v>7955</v>
      </c>
      <c r="B4012" s="605" t="s">
        <v>7875</v>
      </c>
      <c r="C4012" s="519" t="s">
        <v>111</v>
      </c>
      <c r="D4012" s="494" t="s">
        <v>4071</v>
      </c>
      <c r="E4012" s="495">
        <v>2000</v>
      </c>
      <c r="F4012" s="638" t="s">
        <v>10912</v>
      </c>
      <c r="G4012" s="496" t="s">
        <v>10913</v>
      </c>
      <c r="H4012" s="494" t="s">
        <v>4858</v>
      </c>
      <c r="I4012" s="494" t="s">
        <v>4858</v>
      </c>
      <c r="J4012" s="494" t="s">
        <v>4858</v>
      </c>
      <c r="K4012" s="497">
        <v>39</v>
      </c>
      <c r="L4012" s="606" t="s">
        <v>7959</v>
      </c>
      <c r="M4012" s="607">
        <v>23758.33</v>
      </c>
      <c r="N4012" s="498" t="s">
        <v>9365</v>
      </c>
      <c r="O4012" s="605" t="s">
        <v>7961</v>
      </c>
      <c r="P4012" s="608">
        <v>11999.17</v>
      </c>
    </row>
    <row r="4013" spans="1:16" ht="45" x14ac:dyDescent="0.2">
      <c r="A4013" s="518" t="s">
        <v>7955</v>
      </c>
      <c r="B4013" s="605" t="s">
        <v>7875</v>
      </c>
      <c r="C4013" s="519" t="s">
        <v>111</v>
      </c>
      <c r="D4013" s="494" t="s">
        <v>10914</v>
      </c>
      <c r="E4013" s="495">
        <v>14000</v>
      </c>
      <c r="F4013" s="638" t="s">
        <v>10915</v>
      </c>
      <c r="G4013" s="496" t="s">
        <v>10916</v>
      </c>
      <c r="H4013" s="494" t="s">
        <v>6139</v>
      </c>
      <c r="I4013" s="494" t="s">
        <v>6139</v>
      </c>
      <c r="J4013" s="494" t="s">
        <v>6139</v>
      </c>
      <c r="K4013" s="497">
        <v>9</v>
      </c>
      <c r="L4013" s="606" t="s">
        <v>7982</v>
      </c>
      <c r="M4013" s="607">
        <v>10266.67</v>
      </c>
      <c r="N4013" s="498" t="s">
        <v>5705</v>
      </c>
      <c r="O4013" s="605"/>
      <c r="P4013" s="608">
        <v>0</v>
      </c>
    </row>
    <row r="4014" spans="1:16" ht="22.5" x14ac:dyDescent="0.2">
      <c r="A4014" s="518" t="s">
        <v>7955</v>
      </c>
      <c r="B4014" s="605" t="s">
        <v>7875</v>
      </c>
      <c r="C4014" s="519" t="s">
        <v>111</v>
      </c>
      <c r="D4014" s="494" t="s">
        <v>7990</v>
      </c>
      <c r="E4014" s="495">
        <v>3000</v>
      </c>
      <c r="F4014" s="638" t="s">
        <v>10917</v>
      </c>
      <c r="G4014" s="496" t="s">
        <v>10918</v>
      </c>
      <c r="H4014" s="494" t="s">
        <v>8026</v>
      </c>
      <c r="I4014" s="494" t="s">
        <v>4858</v>
      </c>
      <c r="J4014" s="494" t="s">
        <v>4858</v>
      </c>
      <c r="K4014" s="497" t="s">
        <v>10919</v>
      </c>
      <c r="L4014" s="606" t="s">
        <v>7982</v>
      </c>
      <c r="M4014" s="607">
        <v>700</v>
      </c>
      <c r="N4014" s="498" t="s">
        <v>5705</v>
      </c>
      <c r="O4014" s="605" t="s">
        <v>7982</v>
      </c>
      <c r="P4014" s="608">
        <v>3000</v>
      </c>
    </row>
    <row r="4015" spans="1:16" ht="33.75" x14ac:dyDescent="0.2">
      <c r="A4015" s="518" t="s">
        <v>7955</v>
      </c>
      <c r="B4015" s="605" t="s">
        <v>7875</v>
      </c>
      <c r="C4015" s="519" t="s">
        <v>111</v>
      </c>
      <c r="D4015" s="494" t="s">
        <v>10920</v>
      </c>
      <c r="E4015" s="495">
        <v>2320</v>
      </c>
      <c r="F4015" s="638" t="s">
        <v>10921</v>
      </c>
      <c r="G4015" s="496" t="s">
        <v>10922</v>
      </c>
      <c r="H4015" s="494" t="s">
        <v>3370</v>
      </c>
      <c r="I4015" s="494" t="s">
        <v>3370</v>
      </c>
      <c r="J4015" s="494" t="s">
        <v>3370</v>
      </c>
      <c r="K4015" s="497">
        <v>85</v>
      </c>
      <c r="L4015" s="606" t="s">
        <v>7959</v>
      </c>
      <c r="M4015" s="607">
        <v>27840</v>
      </c>
      <c r="N4015" s="498" t="s">
        <v>7960</v>
      </c>
      <c r="O4015" s="605" t="s">
        <v>7961</v>
      </c>
      <c r="P4015" s="608">
        <v>13920</v>
      </c>
    </row>
    <row r="4016" spans="1:16" ht="33.75" x14ac:dyDescent="0.2">
      <c r="A4016" s="518" t="s">
        <v>7955</v>
      </c>
      <c r="B4016" s="605" t="s">
        <v>7875</v>
      </c>
      <c r="C4016" s="519" t="s">
        <v>111</v>
      </c>
      <c r="D4016" s="494" t="s">
        <v>10923</v>
      </c>
      <c r="E4016" s="495">
        <v>3000</v>
      </c>
      <c r="F4016" s="638" t="s">
        <v>10924</v>
      </c>
      <c r="G4016" s="496" t="s">
        <v>10925</v>
      </c>
      <c r="H4016" s="494" t="s">
        <v>10926</v>
      </c>
      <c r="I4016" s="494" t="s">
        <v>3191</v>
      </c>
      <c r="J4016" s="494" t="s">
        <v>3191</v>
      </c>
      <c r="K4016" s="497" t="s">
        <v>10927</v>
      </c>
      <c r="L4016" s="606" t="s">
        <v>7982</v>
      </c>
      <c r="M4016" s="607">
        <v>1400</v>
      </c>
      <c r="N4016" s="498" t="s">
        <v>7994</v>
      </c>
      <c r="O4016" s="605" t="s">
        <v>7961</v>
      </c>
      <c r="P4016" s="608">
        <v>18000</v>
      </c>
    </row>
    <row r="4017" spans="1:16" ht="33.75" x14ac:dyDescent="0.2">
      <c r="A4017" s="518" t="s">
        <v>7955</v>
      </c>
      <c r="B4017" s="605" t="s">
        <v>7875</v>
      </c>
      <c r="C4017" s="519" t="s">
        <v>111</v>
      </c>
      <c r="D4017" s="494" t="s">
        <v>10928</v>
      </c>
      <c r="E4017" s="495">
        <v>1900</v>
      </c>
      <c r="F4017" s="638" t="s">
        <v>10929</v>
      </c>
      <c r="G4017" s="496" t="s">
        <v>10930</v>
      </c>
      <c r="H4017" s="494" t="s">
        <v>3370</v>
      </c>
      <c r="I4017" s="494" t="s">
        <v>3370</v>
      </c>
      <c r="J4017" s="494" t="s">
        <v>3370</v>
      </c>
      <c r="K4017" s="497">
        <v>85</v>
      </c>
      <c r="L4017" s="606" t="s">
        <v>7959</v>
      </c>
      <c r="M4017" s="607">
        <v>22800</v>
      </c>
      <c r="N4017" s="498" t="s">
        <v>7960</v>
      </c>
      <c r="O4017" s="605" t="s">
        <v>7961</v>
      </c>
      <c r="P4017" s="608">
        <v>11400</v>
      </c>
    </row>
    <row r="4018" spans="1:16" ht="22.5" x14ac:dyDescent="0.2">
      <c r="A4018" s="518" t="s">
        <v>7955</v>
      </c>
      <c r="B4018" s="605" t="s">
        <v>7875</v>
      </c>
      <c r="C4018" s="519" t="s">
        <v>111</v>
      </c>
      <c r="D4018" s="494" t="s">
        <v>8121</v>
      </c>
      <c r="E4018" s="495">
        <v>2500</v>
      </c>
      <c r="F4018" s="638" t="s">
        <v>10931</v>
      </c>
      <c r="G4018" s="496" t="s">
        <v>10932</v>
      </c>
      <c r="H4018" s="494" t="s">
        <v>6192</v>
      </c>
      <c r="I4018" s="494" t="s">
        <v>3191</v>
      </c>
      <c r="J4018" s="494" t="s">
        <v>3191</v>
      </c>
      <c r="K4018" s="497" t="s">
        <v>10933</v>
      </c>
      <c r="L4018" s="606" t="s">
        <v>7982</v>
      </c>
      <c r="M4018" s="607">
        <v>83.33</v>
      </c>
      <c r="N4018" s="498" t="s">
        <v>7972</v>
      </c>
      <c r="O4018" s="605" t="s">
        <v>7961</v>
      </c>
      <c r="P4018" s="608">
        <v>15000</v>
      </c>
    </row>
    <row r="4019" spans="1:16" x14ac:dyDescent="0.2">
      <c r="A4019" s="518" t="s">
        <v>7955</v>
      </c>
      <c r="B4019" s="605" t="s">
        <v>7875</v>
      </c>
      <c r="C4019" s="519" t="s">
        <v>111</v>
      </c>
      <c r="D4019" s="494" t="s">
        <v>7985</v>
      </c>
      <c r="E4019" s="495">
        <v>3300</v>
      </c>
      <c r="F4019" s="638" t="s">
        <v>10934</v>
      </c>
      <c r="G4019" s="496" t="s">
        <v>10935</v>
      </c>
      <c r="H4019" s="494" t="s">
        <v>3191</v>
      </c>
      <c r="I4019" s="494" t="s">
        <v>3191</v>
      </c>
      <c r="J4019" s="494" t="s">
        <v>3191</v>
      </c>
      <c r="K4019" s="497">
        <v>11</v>
      </c>
      <c r="L4019" s="606" t="s">
        <v>7959</v>
      </c>
      <c r="M4019" s="607">
        <v>39595.42</v>
      </c>
      <c r="N4019" s="498" t="s">
        <v>8158</v>
      </c>
      <c r="O4019" s="605" t="s">
        <v>7961</v>
      </c>
      <c r="P4019" s="608">
        <v>19797.48</v>
      </c>
    </row>
    <row r="4020" spans="1:16" ht="22.5" x14ac:dyDescent="0.2">
      <c r="A4020" s="518" t="s">
        <v>7955</v>
      </c>
      <c r="B4020" s="605" t="s">
        <v>7875</v>
      </c>
      <c r="C4020" s="519" t="s">
        <v>111</v>
      </c>
      <c r="D4020" s="494" t="s">
        <v>10936</v>
      </c>
      <c r="E4020" s="495">
        <v>3000</v>
      </c>
      <c r="F4020" s="638" t="s">
        <v>10937</v>
      </c>
      <c r="G4020" s="496" t="s">
        <v>10938</v>
      </c>
      <c r="H4020" s="494" t="s">
        <v>2155</v>
      </c>
      <c r="I4020" s="494" t="s">
        <v>2155</v>
      </c>
      <c r="J4020" s="494" t="s">
        <v>2155</v>
      </c>
      <c r="K4020" s="497">
        <v>34</v>
      </c>
      <c r="L4020" s="606" t="s">
        <v>7965</v>
      </c>
      <c r="M4020" s="607">
        <v>6000</v>
      </c>
      <c r="N4020" s="498" t="s">
        <v>5705</v>
      </c>
      <c r="O4020" s="605"/>
      <c r="P4020" s="608">
        <v>0</v>
      </c>
    </row>
    <row r="4021" spans="1:16" ht="33.75" x14ac:dyDescent="0.2">
      <c r="A4021" s="518" t="s">
        <v>7955</v>
      </c>
      <c r="B4021" s="605" t="s">
        <v>7875</v>
      </c>
      <c r="C4021" s="519" t="s">
        <v>111</v>
      </c>
      <c r="D4021" s="494" t="s">
        <v>8059</v>
      </c>
      <c r="E4021" s="495">
        <v>1800</v>
      </c>
      <c r="F4021" s="638" t="s">
        <v>10939</v>
      </c>
      <c r="G4021" s="496" t="s">
        <v>10940</v>
      </c>
      <c r="H4021" s="494" t="s">
        <v>10941</v>
      </c>
      <c r="I4021" s="494" t="s">
        <v>3191</v>
      </c>
      <c r="J4021" s="494" t="s">
        <v>3191</v>
      </c>
      <c r="K4021" s="497">
        <v>12</v>
      </c>
      <c r="L4021" s="606" t="s">
        <v>7729</v>
      </c>
      <c r="M4021" s="607">
        <v>13800</v>
      </c>
      <c r="N4021" s="498" t="s">
        <v>5705</v>
      </c>
      <c r="O4021" s="605"/>
      <c r="P4021" s="608">
        <v>0</v>
      </c>
    </row>
    <row r="4022" spans="1:16" ht="33.75" x14ac:dyDescent="0.2">
      <c r="A4022" s="518" t="s">
        <v>7955</v>
      </c>
      <c r="B4022" s="605" t="s">
        <v>7875</v>
      </c>
      <c r="C4022" s="519" t="s">
        <v>111</v>
      </c>
      <c r="D4022" s="494" t="s">
        <v>8250</v>
      </c>
      <c r="E4022" s="495">
        <v>3000</v>
      </c>
      <c r="F4022" s="638" t="s">
        <v>10939</v>
      </c>
      <c r="G4022" s="496" t="s">
        <v>10940</v>
      </c>
      <c r="H4022" s="494" t="s">
        <v>10941</v>
      </c>
      <c r="I4022" s="494" t="s">
        <v>3191</v>
      </c>
      <c r="J4022" s="494" t="s">
        <v>3191</v>
      </c>
      <c r="K4022" s="497">
        <v>2</v>
      </c>
      <c r="L4022" s="606" t="s">
        <v>7972</v>
      </c>
      <c r="M4022" s="607">
        <v>11860</v>
      </c>
      <c r="N4022" s="498" t="s">
        <v>8044</v>
      </c>
      <c r="O4022" s="605" t="s">
        <v>7961</v>
      </c>
      <c r="P4022" s="608">
        <v>17900</v>
      </c>
    </row>
    <row r="4023" spans="1:16" ht="45" x14ac:dyDescent="0.2">
      <c r="A4023" s="518" t="s">
        <v>7955</v>
      </c>
      <c r="B4023" s="605" t="s">
        <v>7875</v>
      </c>
      <c r="C4023" s="519" t="s">
        <v>111</v>
      </c>
      <c r="D4023" s="494" t="s">
        <v>8824</v>
      </c>
      <c r="E4023" s="495">
        <v>3000</v>
      </c>
      <c r="F4023" s="638" t="s">
        <v>10942</v>
      </c>
      <c r="G4023" s="496" t="s">
        <v>10943</v>
      </c>
      <c r="H4023" s="494" t="s">
        <v>7450</v>
      </c>
      <c r="I4023" s="494" t="s">
        <v>3191</v>
      </c>
      <c r="J4023" s="494" t="s">
        <v>3191</v>
      </c>
      <c r="K4023" s="497">
        <v>3</v>
      </c>
      <c r="L4023" s="606" t="s">
        <v>7961</v>
      </c>
      <c r="M4023" s="607">
        <v>17800</v>
      </c>
      <c r="N4023" s="498" t="s">
        <v>7984</v>
      </c>
      <c r="O4023" s="605" t="s">
        <v>7961</v>
      </c>
      <c r="P4023" s="608">
        <v>18000</v>
      </c>
    </row>
    <row r="4024" spans="1:16" ht="22.5" x14ac:dyDescent="0.2">
      <c r="A4024" s="518" t="s">
        <v>7955</v>
      </c>
      <c r="B4024" s="605" t="s">
        <v>7875</v>
      </c>
      <c r="C4024" s="519" t="s">
        <v>111</v>
      </c>
      <c r="D4024" s="494" t="s">
        <v>8004</v>
      </c>
      <c r="E4024" s="495">
        <v>1800</v>
      </c>
      <c r="F4024" s="638" t="s">
        <v>10944</v>
      </c>
      <c r="G4024" s="496" t="s">
        <v>10945</v>
      </c>
      <c r="H4024" s="494" t="s">
        <v>726</v>
      </c>
      <c r="I4024" s="494" t="s">
        <v>726</v>
      </c>
      <c r="J4024" s="494" t="s">
        <v>726</v>
      </c>
      <c r="K4024" s="497">
        <v>15</v>
      </c>
      <c r="L4024" s="606" t="s">
        <v>7959</v>
      </c>
      <c r="M4024" s="607">
        <v>21600</v>
      </c>
      <c r="N4024" s="498" t="s">
        <v>5705</v>
      </c>
      <c r="O4024" s="605">
        <v>0</v>
      </c>
      <c r="P4024" s="608">
        <v>0</v>
      </c>
    </row>
    <row r="4025" spans="1:16" ht="22.5" x14ac:dyDescent="0.2">
      <c r="A4025" s="518" t="s">
        <v>7955</v>
      </c>
      <c r="B4025" s="605" t="s">
        <v>7875</v>
      </c>
      <c r="C4025" s="519" t="s">
        <v>111</v>
      </c>
      <c r="D4025" s="494" t="s">
        <v>7990</v>
      </c>
      <c r="E4025" s="495">
        <v>3000</v>
      </c>
      <c r="F4025" s="638" t="s">
        <v>10946</v>
      </c>
      <c r="G4025" s="496" t="s">
        <v>10947</v>
      </c>
      <c r="H4025" s="494" t="s">
        <v>8079</v>
      </c>
      <c r="I4025" s="494" t="s">
        <v>4858</v>
      </c>
      <c r="J4025" s="494" t="s">
        <v>4858</v>
      </c>
      <c r="K4025" s="497" t="s">
        <v>10948</v>
      </c>
      <c r="L4025" s="606" t="s">
        <v>7982</v>
      </c>
      <c r="M4025" s="607">
        <v>1400</v>
      </c>
      <c r="N4025" s="498" t="s">
        <v>7994</v>
      </c>
      <c r="O4025" s="605" t="s">
        <v>7961</v>
      </c>
      <c r="P4025" s="608">
        <v>18000</v>
      </c>
    </row>
    <row r="4026" spans="1:16" ht="22.5" x14ac:dyDescent="0.2">
      <c r="A4026" s="518" t="s">
        <v>7955</v>
      </c>
      <c r="B4026" s="605" t="s">
        <v>7875</v>
      </c>
      <c r="C4026" s="519" t="s">
        <v>111</v>
      </c>
      <c r="D4026" s="494" t="s">
        <v>8118</v>
      </c>
      <c r="E4026" s="495">
        <v>2500</v>
      </c>
      <c r="F4026" s="638" t="s">
        <v>10949</v>
      </c>
      <c r="G4026" s="496" t="s">
        <v>10950</v>
      </c>
      <c r="H4026" s="494" t="s">
        <v>7998</v>
      </c>
      <c r="I4026" s="494" t="s">
        <v>7998</v>
      </c>
      <c r="J4026" s="494" t="s">
        <v>7998</v>
      </c>
      <c r="K4026" s="497">
        <v>11</v>
      </c>
      <c r="L4026" s="606" t="s">
        <v>7965</v>
      </c>
      <c r="M4026" s="607">
        <v>4937.33</v>
      </c>
      <c r="N4026" s="498" t="s">
        <v>5705</v>
      </c>
      <c r="O4026" s="605"/>
      <c r="P4026" s="608">
        <v>0</v>
      </c>
    </row>
    <row r="4027" spans="1:16" ht="33.75" x14ac:dyDescent="0.2">
      <c r="A4027" s="518" t="s">
        <v>7955</v>
      </c>
      <c r="B4027" s="605" t="s">
        <v>7875</v>
      </c>
      <c r="C4027" s="519" t="s">
        <v>111</v>
      </c>
      <c r="D4027" s="494" t="s">
        <v>8787</v>
      </c>
      <c r="E4027" s="495">
        <v>1800</v>
      </c>
      <c r="F4027" s="638" t="s">
        <v>10951</v>
      </c>
      <c r="G4027" s="496" t="s">
        <v>10952</v>
      </c>
      <c r="H4027" s="494" t="s">
        <v>10953</v>
      </c>
      <c r="I4027" s="494" t="s">
        <v>10953</v>
      </c>
      <c r="J4027" s="494" t="s">
        <v>10953</v>
      </c>
      <c r="K4027" s="497">
        <v>19</v>
      </c>
      <c r="L4027" s="606" t="s">
        <v>7959</v>
      </c>
      <c r="M4027" s="607">
        <v>21540</v>
      </c>
      <c r="N4027" s="498" t="s">
        <v>8739</v>
      </c>
      <c r="O4027" s="605" t="s">
        <v>7961</v>
      </c>
      <c r="P4027" s="608">
        <v>10740</v>
      </c>
    </row>
    <row r="4028" spans="1:16" ht="22.5" x14ac:dyDescent="0.2">
      <c r="A4028" s="518" t="s">
        <v>7955</v>
      </c>
      <c r="B4028" s="605" t="s">
        <v>7969</v>
      </c>
      <c r="C4028" s="519" t="s">
        <v>111</v>
      </c>
      <c r="D4028" s="494" t="s">
        <v>8019</v>
      </c>
      <c r="E4028" s="495">
        <v>3000</v>
      </c>
      <c r="F4028" s="638" t="s">
        <v>10954</v>
      </c>
      <c r="G4028" s="496" t="s">
        <v>10955</v>
      </c>
      <c r="H4028" s="494" t="s">
        <v>10956</v>
      </c>
      <c r="I4028" s="494" t="s">
        <v>3191</v>
      </c>
      <c r="J4028" s="494" t="s">
        <v>3191</v>
      </c>
      <c r="K4028" s="497" t="s">
        <v>10957</v>
      </c>
      <c r="L4028" s="606" t="s">
        <v>7965</v>
      </c>
      <c r="M4028" s="607">
        <v>5600</v>
      </c>
      <c r="N4028" s="498" t="s">
        <v>5705</v>
      </c>
      <c r="O4028" s="605" t="s">
        <v>7982</v>
      </c>
      <c r="P4028" s="608">
        <v>3000</v>
      </c>
    </row>
    <row r="4029" spans="1:16" ht="22.5" x14ac:dyDescent="0.2">
      <c r="A4029" s="518" t="s">
        <v>7955</v>
      </c>
      <c r="B4029" s="605" t="s">
        <v>7875</v>
      </c>
      <c r="C4029" s="519" t="s">
        <v>111</v>
      </c>
      <c r="D4029" s="494" t="s">
        <v>10958</v>
      </c>
      <c r="E4029" s="495">
        <v>2000</v>
      </c>
      <c r="F4029" s="638" t="s">
        <v>10959</v>
      </c>
      <c r="G4029" s="496" t="s">
        <v>10960</v>
      </c>
      <c r="H4029" s="494" t="s">
        <v>6192</v>
      </c>
      <c r="I4029" s="494" t="s">
        <v>6192</v>
      </c>
      <c r="J4029" s="494" t="s">
        <v>6192</v>
      </c>
      <c r="K4029" s="497">
        <v>32</v>
      </c>
      <c r="L4029" s="606" t="s">
        <v>7959</v>
      </c>
      <c r="M4029" s="607">
        <v>23833.47</v>
      </c>
      <c r="N4029" s="498" t="s">
        <v>8007</v>
      </c>
      <c r="O4029" s="605" t="s">
        <v>7961</v>
      </c>
      <c r="P4029" s="608">
        <v>11899.310000000001</v>
      </c>
    </row>
    <row r="4030" spans="1:16" ht="22.5" x14ac:dyDescent="0.2">
      <c r="A4030" s="518" t="s">
        <v>7955</v>
      </c>
      <c r="B4030" s="605" t="s">
        <v>7875</v>
      </c>
      <c r="C4030" s="519" t="s">
        <v>111</v>
      </c>
      <c r="D4030" s="494" t="s">
        <v>8624</v>
      </c>
      <c r="E4030" s="495">
        <v>3000</v>
      </c>
      <c r="F4030" s="638" t="s">
        <v>10961</v>
      </c>
      <c r="G4030" s="496" t="s">
        <v>10962</v>
      </c>
      <c r="H4030" s="494" t="s">
        <v>8187</v>
      </c>
      <c r="I4030" s="494" t="s">
        <v>4858</v>
      </c>
      <c r="J4030" s="494" t="s">
        <v>4858</v>
      </c>
      <c r="K4030" s="497" t="s">
        <v>10963</v>
      </c>
      <c r="L4030" s="606"/>
      <c r="M4030" s="607">
        <v>0</v>
      </c>
      <c r="N4030" s="498" t="s">
        <v>7994</v>
      </c>
      <c r="O4030" s="605" t="s">
        <v>7961</v>
      </c>
      <c r="P4030" s="608">
        <v>19300</v>
      </c>
    </row>
    <row r="4031" spans="1:16" ht="22.5" x14ac:dyDescent="0.2">
      <c r="A4031" s="518" t="s">
        <v>7955</v>
      </c>
      <c r="B4031" s="605" t="s">
        <v>7875</v>
      </c>
      <c r="C4031" s="519" t="s">
        <v>111</v>
      </c>
      <c r="D4031" s="494" t="s">
        <v>10191</v>
      </c>
      <c r="E4031" s="495">
        <v>6000</v>
      </c>
      <c r="F4031" s="638" t="s">
        <v>10964</v>
      </c>
      <c r="G4031" s="496" t="s">
        <v>10965</v>
      </c>
      <c r="H4031" s="494" t="s">
        <v>7998</v>
      </c>
      <c r="I4031" s="494" t="s">
        <v>4858</v>
      </c>
      <c r="J4031" s="494" t="s">
        <v>4858</v>
      </c>
      <c r="K4031" s="497" t="s">
        <v>10966</v>
      </c>
      <c r="L4031" s="606"/>
      <c r="M4031" s="607">
        <v>0</v>
      </c>
      <c r="N4031" s="498" t="s">
        <v>7994</v>
      </c>
      <c r="O4031" s="605" t="s">
        <v>7961</v>
      </c>
      <c r="P4031" s="608">
        <v>37430</v>
      </c>
    </row>
    <row r="4032" spans="1:16" ht="33.75" x14ac:dyDescent="0.2">
      <c r="A4032" s="518" t="s">
        <v>7955</v>
      </c>
      <c r="B4032" s="605" t="s">
        <v>7875</v>
      </c>
      <c r="C4032" s="519" t="s">
        <v>111</v>
      </c>
      <c r="D4032" s="494" t="s">
        <v>8379</v>
      </c>
      <c r="E4032" s="495">
        <v>1200</v>
      </c>
      <c r="F4032" s="638" t="s">
        <v>10967</v>
      </c>
      <c r="G4032" s="496" t="s">
        <v>10968</v>
      </c>
      <c r="H4032" s="494" t="s">
        <v>4858</v>
      </c>
      <c r="I4032" s="494" t="s">
        <v>4858</v>
      </c>
      <c r="J4032" s="494" t="s">
        <v>4858</v>
      </c>
      <c r="K4032" s="497">
        <v>11</v>
      </c>
      <c r="L4032" s="606" t="s">
        <v>7959</v>
      </c>
      <c r="M4032" s="607">
        <v>14400</v>
      </c>
      <c r="N4032" s="498" t="s">
        <v>8530</v>
      </c>
      <c r="O4032" s="605" t="s">
        <v>7961</v>
      </c>
      <c r="P4032" s="608">
        <v>7200</v>
      </c>
    </row>
    <row r="4033" spans="1:16" ht="22.5" x14ac:dyDescent="0.2">
      <c r="A4033" s="518" t="s">
        <v>7955</v>
      </c>
      <c r="B4033" s="605" t="s">
        <v>7875</v>
      </c>
      <c r="C4033" s="519" t="s">
        <v>111</v>
      </c>
      <c r="D4033" s="494" t="s">
        <v>8073</v>
      </c>
      <c r="E4033" s="495">
        <v>2000</v>
      </c>
      <c r="F4033" s="638" t="s">
        <v>10969</v>
      </c>
      <c r="G4033" s="496" t="s">
        <v>10970</v>
      </c>
      <c r="H4033" s="494" t="s">
        <v>5372</v>
      </c>
      <c r="I4033" s="494" t="s">
        <v>5372</v>
      </c>
      <c r="J4033" s="494" t="s">
        <v>5372</v>
      </c>
      <c r="K4033" s="497">
        <v>18</v>
      </c>
      <c r="L4033" s="606" t="s">
        <v>7959</v>
      </c>
      <c r="M4033" s="607">
        <v>24000</v>
      </c>
      <c r="N4033" s="498" t="s">
        <v>5705</v>
      </c>
      <c r="O4033" s="605">
        <v>0</v>
      </c>
      <c r="P4033" s="608">
        <v>0</v>
      </c>
    </row>
    <row r="4034" spans="1:16" ht="22.5" x14ac:dyDescent="0.2">
      <c r="A4034" s="518" t="s">
        <v>7955</v>
      </c>
      <c r="B4034" s="605" t="s">
        <v>7875</v>
      </c>
      <c r="C4034" s="519" t="s">
        <v>111</v>
      </c>
      <c r="D4034" s="494" t="s">
        <v>8565</v>
      </c>
      <c r="E4034" s="495">
        <v>1800</v>
      </c>
      <c r="F4034" s="638" t="s">
        <v>10971</v>
      </c>
      <c r="G4034" s="496" t="s">
        <v>10972</v>
      </c>
      <c r="H4034" s="494" t="s">
        <v>871</v>
      </c>
      <c r="I4034" s="494" t="s">
        <v>871</v>
      </c>
      <c r="J4034" s="494" t="s">
        <v>871</v>
      </c>
      <c r="K4034" s="497" t="s">
        <v>5705</v>
      </c>
      <c r="L4034" s="606" t="s">
        <v>5705</v>
      </c>
      <c r="M4034" s="607">
        <v>240</v>
      </c>
      <c r="N4034" s="498"/>
      <c r="O4034" s="605"/>
      <c r="P4034" s="608">
        <v>0</v>
      </c>
    </row>
    <row r="4035" spans="1:16" ht="33.75" x14ac:dyDescent="0.2">
      <c r="A4035" s="518" t="s">
        <v>7955</v>
      </c>
      <c r="B4035" s="605" t="s">
        <v>7875</v>
      </c>
      <c r="C4035" s="519" t="s">
        <v>111</v>
      </c>
      <c r="D4035" s="494" t="s">
        <v>7978</v>
      </c>
      <c r="E4035" s="495">
        <v>13000</v>
      </c>
      <c r="F4035" s="638" t="s">
        <v>10973</v>
      </c>
      <c r="G4035" s="496" t="s">
        <v>10974</v>
      </c>
      <c r="H4035" s="494" t="s">
        <v>10765</v>
      </c>
      <c r="I4035" s="494" t="s">
        <v>10765</v>
      </c>
      <c r="J4035" s="494" t="s">
        <v>10765</v>
      </c>
      <c r="K4035" s="497" t="s">
        <v>7981</v>
      </c>
      <c r="L4035" s="606" t="s">
        <v>7982</v>
      </c>
      <c r="M4035" s="607">
        <v>13000</v>
      </c>
      <c r="N4035" s="498" t="s">
        <v>5705</v>
      </c>
      <c r="O4035" s="605"/>
      <c r="P4035" s="608">
        <v>0</v>
      </c>
    </row>
    <row r="4036" spans="1:16" ht="33.75" x14ac:dyDescent="0.2">
      <c r="A4036" s="518" t="s">
        <v>7955</v>
      </c>
      <c r="B4036" s="605" t="s">
        <v>7875</v>
      </c>
      <c r="C4036" s="519" t="s">
        <v>111</v>
      </c>
      <c r="D4036" s="494" t="s">
        <v>8128</v>
      </c>
      <c r="E4036" s="495">
        <v>3000</v>
      </c>
      <c r="F4036" s="638" t="s">
        <v>10975</v>
      </c>
      <c r="G4036" s="496" t="s">
        <v>10976</v>
      </c>
      <c r="H4036" s="494" t="s">
        <v>10977</v>
      </c>
      <c r="I4036" s="494" t="s">
        <v>3191</v>
      </c>
      <c r="J4036" s="494" t="s">
        <v>3191</v>
      </c>
      <c r="K4036" s="497">
        <v>1</v>
      </c>
      <c r="L4036" s="606" t="s">
        <v>7977</v>
      </c>
      <c r="M4036" s="607">
        <v>7000</v>
      </c>
      <c r="N4036" s="498" t="s">
        <v>5705</v>
      </c>
      <c r="O4036" s="605"/>
      <c r="P4036" s="608">
        <v>0</v>
      </c>
    </row>
    <row r="4037" spans="1:16" ht="33.75" x14ac:dyDescent="0.2">
      <c r="A4037" s="518" t="s">
        <v>7955</v>
      </c>
      <c r="B4037" s="605" t="s">
        <v>7875</v>
      </c>
      <c r="C4037" s="519" t="s">
        <v>111</v>
      </c>
      <c r="D4037" s="494" t="s">
        <v>10978</v>
      </c>
      <c r="E4037" s="495">
        <v>1500</v>
      </c>
      <c r="F4037" s="638" t="s">
        <v>10979</v>
      </c>
      <c r="G4037" s="496" t="s">
        <v>10980</v>
      </c>
      <c r="H4037" s="494" t="s">
        <v>10981</v>
      </c>
      <c r="I4037" s="494" t="s">
        <v>10981</v>
      </c>
      <c r="J4037" s="494" t="s">
        <v>10981</v>
      </c>
      <c r="K4037" s="497">
        <v>43</v>
      </c>
      <c r="L4037" s="606" t="s">
        <v>7959</v>
      </c>
      <c r="M4037" s="607">
        <v>17998.440000000002</v>
      </c>
      <c r="N4037" s="498" t="s">
        <v>10577</v>
      </c>
      <c r="O4037" s="605" t="s">
        <v>7961</v>
      </c>
      <c r="P4037" s="608">
        <v>8886.869999999999</v>
      </c>
    </row>
    <row r="4038" spans="1:16" ht="22.5" x14ac:dyDescent="0.2">
      <c r="A4038" s="518" t="s">
        <v>7955</v>
      </c>
      <c r="B4038" s="605" t="s">
        <v>7875</v>
      </c>
      <c r="C4038" s="519" t="s">
        <v>111</v>
      </c>
      <c r="D4038" s="494" t="s">
        <v>9990</v>
      </c>
      <c r="E4038" s="495">
        <v>2500</v>
      </c>
      <c r="F4038" s="638" t="s">
        <v>10982</v>
      </c>
      <c r="G4038" s="496" t="s">
        <v>10983</v>
      </c>
      <c r="H4038" s="494" t="s">
        <v>5555</v>
      </c>
      <c r="I4038" s="494" t="s">
        <v>3191</v>
      </c>
      <c r="J4038" s="494" t="s">
        <v>3191</v>
      </c>
      <c r="K4038" s="497" t="s">
        <v>10984</v>
      </c>
      <c r="L4038" s="606"/>
      <c r="M4038" s="607">
        <v>0</v>
      </c>
      <c r="N4038" s="498" t="s">
        <v>7994</v>
      </c>
      <c r="O4038" s="605" t="s">
        <v>7961</v>
      </c>
      <c r="P4038" s="608">
        <v>16083.33</v>
      </c>
    </row>
    <row r="4039" spans="1:16" ht="33.75" x14ac:dyDescent="0.2">
      <c r="A4039" s="518" t="s">
        <v>7955</v>
      </c>
      <c r="B4039" s="605" t="s">
        <v>7875</v>
      </c>
      <c r="C4039" s="519" t="s">
        <v>111</v>
      </c>
      <c r="D4039" s="494" t="s">
        <v>8222</v>
      </c>
      <c r="E4039" s="495">
        <v>4000</v>
      </c>
      <c r="F4039" s="638" t="s">
        <v>10985</v>
      </c>
      <c r="G4039" s="496" t="s">
        <v>10986</v>
      </c>
      <c r="H4039" s="494" t="s">
        <v>6192</v>
      </c>
      <c r="I4039" s="494" t="s">
        <v>3191</v>
      </c>
      <c r="J4039" s="494" t="s">
        <v>3191</v>
      </c>
      <c r="K4039" s="497" t="s">
        <v>10987</v>
      </c>
      <c r="L4039" s="606" t="s">
        <v>7965</v>
      </c>
      <c r="M4039" s="607">
        <v>6666.67</v>
      </c>
      <c r="N4039" s="498" t="s">
        <v>7972</v>
      </c>
      <c r="O4039" s="605" t="s">
        <v>7961</v>
      </c>
      <c r="P4039" s="608">
        <v>23996.39</v>
      </c>
    </row>
    <row r="4040" spans="1:16" ht="45" x14ac:dyDescent="0.2">
      <c r="A4040" s="518" t="s">
        <v>7955</v>
      </c>
      <c r="B4040" s="605" t="s">
        <v>7875</v>
      </c>
      <c r="C4040" s="519" t="s">
        <v>111</v>
      </c>
      <c r="D4040" s="494" t="s">
        <v>7978</v>
      </c>
      <c r="E4040" s="495">
        <v>3000</v>
      </c>
      <c r="F4040" s="638" t="s">
        <v>10988</v>
      </c>
      <c r="G4040" s="496" t="s">
        <v>10989</v>
      </c>
      <c r="H4040" s="494" t="s">
        <v>4858</v>
      </c>
      <c r="I4040" s="494" t="s">
        <v>4858</v>
      </c>
      <c r="J4040" s="494" t="s">
        <v>4858</v>
      </c>
      <c r="K4040" s="497" t="s">
        <v>8245</v>
      </c>
      <c r="L4040" s="606" t="s">
        <v>7729</v>
      </c>
      <c r="M4040" s="607">
        <v>26739.16</v>
      </c>
      <c r="N4040" s="498" t="s">
        <v>8245</v>
      </c>
      <c r="O4040" s="605" t="s">
        <v>7961</v>
      </c>
      <c r="P4040" s="608">
        <v>17700</v>
      </c>
    </row>
    <row r="4041" spans="1:16" ht="22.5" x14ac:dyDescent="0.2">
      <c r="A4041" s="518" t="s">
        <v>7955</v>
      </c>
      <c r="B4041" s="605" t="s">
        <v>7875</v>
      </c>
      <c r="C4041" s="519" t="s">
        <v>111</v>
      </c>
      <c r="D4041" s="494" t="s">
        <v>8070</v>
      </c>
      <c r="E4041" s="495">
        <v>12000</v>
      </c>
      <c r="F4041" s="638" t="s">
        <v>10990</v>
      </c>
      <c r="G4041" s="496" t="s">
        <v>10991</v>
      </c>
      <c r="H4041" s="494" t="s">
        <v>10992</v>
      </c>
      <c r="I4041" s="494" t="s">
        <v>4858</v>
      </c>
      <c r="J4041" s="494" t="s">
        <v>4858</v>
      </c>
      <c r="K4041" s="497" t="s">
        <v>7981</v>
      </c>
      <c r="L4041" s="606" t="s">
        <v>7977</v>
      </c>
      <c r="M4041" s="607">
        <v>25200</v>
      </c>
      <c r="N4041" s="498" t="s">
        <v>5705</v>
      </c>
      <c r="O4041" s="605" t="s">
        <v>7961</v>
      </c>
      <c r="P4041" s="608">
        <v>71800</v>
      </c>
    </row>
    <row r="4042" spans="1:16" ht="33.75" x14ac:dyDescent="0.2">
      <c r="A4042" s="518" t="s">
        <v>7955</v>
      </c>
      <c r="B4042" s="605" t="s">
        <v>7875</v>
      </c>
      <c r="C4042" s="519" t="s">
        <v>111</v>
      </c>
      <c r="D4042" s="494" t="s">
        <v>10993</v>
      </c>
      <c r="E4042" s="495">
        <v>1800</v>
      </c>
      <c r="F4042" s="638" t="s">
        <v>10994</v>
      </c>
      <c r="G4042" s="496" t="s">
        <v>10995</v>
      </c>
      <c r="H4042" s="494" t="s">
        <v>10996</v>
      </c>
      <c r="I4042" s="494" t="s">
        <v>8289</v>
      </c>
      <c r="J4042" s="494" t="s">
        <v>8289</v>
      </c>
      <c r="K4042" s="497">
        <v>17</v>
      </c>
      <c r="L4042" s="606" t="s">
        <v>7729</v>
      </c>
      <c r="M4042" s="607">
        <v>14400</v>
      </c>
      <c r="N4042" s="498" t="s">
        <v>5705</v>
      </c>
      <c r="O4042" s="605"/>
      <c r="P4042" s="608">
        <v>0</v>
      </c>
    </row>
    <row r="4043" spans="1:16" ht="33.75" x14ac:dyDescent="0.2">
      <c r="A4043" s="518" t="s">
        <v>7955</v>
      </c>
      <c r="B4043" s="605" t="s">
        <v>7875</v>
      </c>
      <c r="C4043" s="519" t="s">
        <v>111</v>
      </c>
      <c r="D4043" s="494" t="s">
        <v>10997</v>
      </c>
      <c r="E4043" s="495">
        <v>2500</v>
      </c>
      <c r="F4043" s="638" t="s">
        <v>10994</v>
      </c>
      <c r="G4043" s="496" t="s">
        <v>10995</v>
      </c>
      <c r="H4043" s="494" t="s">
        <v>10996</v>
      </c>
      <c r="I4043" s="494" t="s">
        <v>8289</v>
      </c>
      <c r="J4043" s="494" t="s">
        <v>8289</v>
      </c>
      <c r="K4043" s="497">
        <v>2</v>
      </c>
      <c r="L4043" s="606" t="s">
        <v>7972</v>
      </c>
      <c r="M4043" s="607">
        <v>9976.67</v>
      </c>
      <c r="N4043" s="498" t="s">
        <v>8044</v>
      </c>
      <c r="O4043" s="605" t="s">
        <v>7961</v>
      </c>
      <c r="P4043" s="608">
        <v>15000</v>
      </c>
    </row>
    <row r="4044" spans="1:16" ht="33.75" x14ac:dyDescent="0.2">
      <c r="A4044" s="518" t="s">
        <v>7955</v>
      </c>
      <c r="B4044" s="605" t="s">
        <v>7875</v>
      </c>
      <c r="C4044" s="519" t="s">
        <v>111</v>
      </c>
      <c r="D4044" s="494" t="s">
        <v>8256</v>
      </c>
      <c r="E4044" s="495">
        <v>1200</v>
      </c>
      <c r="F4044" s="638" t="s">
        <v>10998</v>
      </c>
      <c r="G4044" s="496" t="s">
        <v>10999</v>
      </c>
      <c r="H4044" s="494" t="s">
        <v>871</v>
      </c>
      <c r="I4044" s="494" t="s">
        <v>871</v>
      </c>
      <c r="J4044" s="494" t="s">
        <v>871</v>
      </c>
      <c r="K4044" s="497">
        <v>85</v>
      </c>
      <c r="L4044" s="606" t="s">
        <v>7959</v>
      </c>
      <c r="M4044" s="607">
        <v>14400</v>
      </c>
      <c r="N4044" s="498" t="s">
        <v>7960</v>
      </c>
      <c r="O4044" s="605" t="s">
        <v>7961</v>
      </c>
      <c r="P4044" s="608">
        <v>7200</v>
      </c>
    </row>
    <row r="4045" spans="1:16" ht="22.5" x14ac:dyDescent="0.2">
      <c r="A4045" s="518" t="s">
        <v>7955</v>
      </c>
      <c r="B4045" s="605" t="s">
        <v>7875</v>
      </c>
      <c r="C4045" s="519" t="s">
        <v>111</v>
      </c>
      <c r="D4045" s="494" t="s">
        <v>11000</v>
      </c>
      <c r="E4045" s="495">
        <v>6000</v>
      </c>
      <c r="F4045" s="638" t="s">
        <v>11001</v>
      </c>
      <c r="G4045" s="496" t="s">
        <v>11002</v>
      </c>
      <c r="H4045" s="494" t="s">
        <v>7998</v>
      </c>
      <c r="I4045" s="494" t="s">
        <v>4858</v>
      </c>
      <c r="J4045" s="494" t="s">
        <v>4858</v>
      </c>
      <c r="K4045" s="497" t="s">
        <v>11003</v>
      </c>
      <c r="L4045" s="606"/>
      <c r="M4045" s="607">
        <v>0</v>
      </c>
      <c r="N4045" s="498" t="s">
        <v>7994</v>
      </c>
      <c r="O4045" s="605" t="s">
        <v>7961</v>
      </c>
      <c r="P4045" s="608">
        <v>38200</v>
      </c>
    </row>
    <row r="4046" spans="1:16" ht="22.5" x14ac:dyDescent="0.2">
      <c r="A4046" s="518" t="s">
        <v>7955</v>
      </c>
      <c r="B4046" s="605" t="s">
        <v>7875</v>
      </c>
      <c r="C4046" s="519" t="s">
        <v>111</v>
      </c>
      <c r="D4046" s="494" t="s">
        <v>11004</v>
      </c>
      <c r="E4046" s="495">
        <v>6000</v>
      </c>
      <c r="F4046" s="638" t="s">
        <v>11005</v>
      </c>
      <c r="G4046" s="496" t="s">
        <v>11006</v>
      </c>
      <c r="H4046" s="494" t="s">
        <v>7998</v>
      </c>
      <c r="I4046" s="494" t="s">
        <v>4858</v>
      </c>
      <c r="J4046" s="494" t="s">
        <v>4858</v>
      </c>
      <c r="K4046" s="497" t="s">
        <v>11007</v>
      </c>
      <c r="L4046" s="606"/>
      <c r="M4046" s="607">
        <v>0</v>
      </c>
      <c r="N4046" s="498" t="s">
        <v>7994</v>
      </c>
      <c r="O4046" s="605" t="s">
        <v>7961</v>
      </c>
      <c r="P4046" s="608">
        <v>38400</v>
      </c>
    </row>
    <row r="4047" spans="1:16" ht="33.75" x14ac:dyDescent="0.2">
      <c r="A4047" s="518" t="s">
        <v>7955</v>
      </c>
      <c r="B4047" s="605" t="s">
        <v>7875</v>
      </c>
      <c r="C4047" s="519" t="s">
        <v>111</v>
      </c>
      <c r="D4047" s="494" t="s">
        <v>7983</v>
      </c>
      <c r="E4047" s="495">
        <v>15000</v>
      </c>
      <c r="F4047" s="638" t="s">
        <v>11008</v>
      </c>
      <c r="G4047" s="496" t="s">
        <v>11009</v>
      </c>
      <c r="H4047" s="494" t="s">
        <v>11010</v>
      </c>
      <c r="I4047" s="494" t="s">
        <v>4858</v>
      </c>
      <c r="J4047" s="494" t="s">
        <v>4858</v>
      </c>
      <c r="K4047" s="497" t="s">
        <v>7981</v>
      </c>
      <c r="L4047" s="606" t="s">
        <v>7994</v>
      </c>
      <c r="M4047" s="607">
        <v>62500</v>
      </c>
      <c r="N4047" s="498" t="s">
        <v>7981</v>
      </c>
      <c r="O4047" s="605" t="s">
        <v>7961</v>
      </c>
      <c r="P4047" s="608">
        <v>88500</v>
      </c>
    </row>
    <row r="4048" spans="1:16" ht="33.75" x14ac:dyDescent="0.2">
      <c r="A4048" s="518" t="s">
        <v>7955</v>
      </c>
      <c r="B4048" s="605" t="s">
        <v>7875</v>
      </c>
      <c r="C4048" s="519" t="s">
        <v>111</v>
      </c>
      <c r="D4048" s="494" t="s">
        <v>8090</v>
      </c>
      <c r="E4048" s="495">
        <v>2000</v>
      </c>
      <c r="F4048" s="638" t="s">
        <v>11011</v>
      </c>
      <c r="G4048" s="496" t="s">
        <v>11012</v>
      </c>
      <c r="H4048" s="494" t="s">
        <v>11013</v>
      </c>
      <c r="I4048" s="494" t="s">
        <v>6431</v>
      </c>
      <c r="J4048" s="494" t="s">
        <v>6431</v>
      </c>
      <c r="K4048" s="497" t="s">
        <v>11014</v>
      </c>
      <c r="L4048" s="606" t="s">
        <v>7982</v>
      </c>
      <c r="M4048" s="607">
        <v>466.67</v>
      </c>
      <c r="N4048" s="498" t="s">
        <v>7972</v>
      </c>
      <c r="O4048" s="605" t="s">
        <v>7961</v>
      </c>
      <c r="P4048" s="608">
        <v>11989.17</v>
      </c>
    </row>
    <row r="4049" spans="1:16" ht="33.75" x14ac:dyDescent="0.2">
      <c r="A4049" s="518" t="s">
        <v>7955</v>
      </c>
      <c r="B4049" s="605" t="s">
        <v>7875</v>
      </c>
      <c r="C4049" s="519" t="s">
        <v>111</v>
      </c>
      <c r="D4049" s="494" t="s">
        <v>11015</v>
      </c>
      <c r="E4049" s="495">
        <v>1800</v>
      </c>
      <c r="F4049" s="638" t="s">
        <v>11016</v>
      </c>
      <c r="G4049" s="496" t="s">
        <v>11017</v>
      </c>
      <c r="H4049" s="494" t="s">
        <v>4858</v>
      </c>
      <c r="I4049" s="494" t="s">
        <v>4858</v>
      </c>
      <c r="J4049" s="494" t="s">
        <v>4858</v>
      </c>
      <c r="K4049" s="497">
        <v>40</v>
      </c>
      <c r="L4049" s="606" t="s">
        <v>7959</v>
      </c>
      <c r="M4049" s="607">
        <v>21540</v>
      </c>
      <c r="N4049" s="498" t="s">
        <v>8540</v>
      </c>
      <c r="O4049" s="605" t="s">
        <v>7961</v>
      </c>
      <c r="P4049" s="608">
        <v>10800</v>
      </c>
    </row>
    <row r="4050" spans="1:16" ht="22.5" x14ac:dyDescent="0.2">
      <c r="A4050" s="518" t="s">
        <v>7955</v>
      </c>
      <c r="B4050" s="605" t="s">
        <v>7875</v>
      </c>
      <c r="C4050" s="519" t="s">
        <v>111</v>
      </c>
      <c r="D4050" s="494" t="s">
        <v>8128</v>
      </c>
      <c r="E4050" s="495">
        <v>3000</v>
      </c>
      <c r="F4050" s="638" t="s">
        <v>11018</v>
      </c>
      <c r="G4050" s="496" t="s">
        <v>11019</v>
      </c>
      <c r="H4050" s="494" t="s">
        <v>11020</v>
      </c>
      <c r="I4050" s="494" t="s">
        <v>4858</v>
      </c>
      <c r="J4050" s="494" t="s">
        <v>4858</v>
      </c>
      <c r="K4050" s="497" t="s">
        <v>11021</v>
      </c>
      <c r="L4050" s="606" t="s">
        <v>7982</v>
      </c>
      <c r="M4050" s="607">
        <v>2900</v>
      </c>
      <c r="N4050" s="498" t="s">
        <v>5705</v>
      </c>
      <c r="O4050" s="605"/>
      <c r="P4050" s="608">
        <v>0</v>
      </c>
    </row>
    <row r="4051" spans="1:16" ht="22.5" x14ac:dyDescent="0.2">
      <c r="A4051" s="518" t="s">
        <v>7955</v>
      </c>
      <c r="B4051" s="605" t="s">
        <v>7875</v>
      </c>
      <c r="C4051" s="519" t="s">
        <v>111</v>
      </c>
      <c r="D4051" s="494" t="s">
        <v>11022</v>
      </c>
      <c r="E4051" s="495">
        <v>6000</v>
      </c>
      <c r="F4051" s="638" t="s">
        <v>2578</v>
      </c>
      <c r="G4051" s="496" t="s">
        <v>11023</v>
      </c>
      <c r="H4051" s="494" t="s">
        <v>4858</v>
      </c>
      <c r="I4051" s="494" t="s">
        <v>4858</v>
      </c>
      <c r="J4051" s="494" t="s">
        <v>4858</v>
      </c>
      <c r="K4051" s="497">
        <v>15</v>
      </c>
      <c r="L4051" s="606" t="s">
        <v>7729</v>
      </c>
      <c r="M4051" s="607">
        <v>49200</v>
      </c>
      <c r="N4051" s="498" t="s">
        <v>5705</v>
      </c>
      <c r="O4051" s="605"/>
      <c r="P4051" s="608">
        <v>0</v>
      </c>
    </row>
    <row r="4052" spans="1:16" ht="22.5" x14ac:dyDescent="0.2">
      <c r="A4052" s="518" t="s">
        <v>7955</v>
      </c>
      <c r="B4052" s="605" t="s">
        <v>7875</v>
      </c>
      <c r="C4052" s="519" t="s">
        <v>111</v>
      </c>
      <c r="D4052" s="494" t="s">
        <v>11024</v>
      </c>
      <c r="E4052" s="495">
        <v>1800</v>
      </c>
      <c r="F4052" s="638" t="s">
        <v>11025</v>
      </c>
      <c r="G4052" s="496" t="s">
        <v>11026</v>
      </c>
      <c r="H4052" s="494" t="s">
        <v>5432</v>
      </c>
      <c r="I4052" s="494" t="s">
        <v>5432</v>
      </c>
      <c r="J4052" s="494" t="s">
        <v>5432</v>
      </c>
      <c r="K4052" s="497">
        <v>21</v>
      </c>
      <c r="L4052" s="606" t="s">
        <v>7965</v>
      </c>
      <c r="M4052" s="607">
        <v>3474.25</v>
      </c>
      <c r="N4052" s="498" t="s">
        <v>5705</v>
      </c>
      <c r="O4052" s="605"/>
      <c r="P4052" s="608">
        <v>0</v>
      </c>
    </row>
    <row r="4053" spans="1:16" ht="33.75" x14ac:dyDescent="0.2">
      <c r="A4053" s="518" t="s">
        <v>7955</v>
      </c>
      <c r="B4053" s="605" t="s">
        <v>7875</v>
      </c>
      <c r="C4053" s="519" t="s">
        <v>111</v>
      </c>
      <c r="D4053" s="494" t="s">
        <v>11027</v>
      </c>
      <c r="E4053" s="495">
        <v>1800</v>
      </c>
      <c r="F4053" s="638" t="s">
        <v>11028</v>
      </c>
      <c r="G4053" s="496" t="s">
        <v>11029</v>
      </c>
      <c r="H4053" s="494" t="s">
        <v>8926</v>
      </c>
      <c r="I4053" s="494" t="s">
        <v>3191</v>
      </c>
      <c r="J4053" s="494" t="s">
        <v>3191</v>
      </c>
      <c r="K4053" s="497">
        <v>13</v>
      </c>
      <c r="L4053" s="606" t="s">
        <v>8142</v>
      </c>
      <c r="M4053" s="607">
        <v>18300</v>
      </c>
      <c r="N4053" s="498" t="s">
        <v>5705</v>
      </c>
      <c r="O4053" s="605"/>
      <c r="P4053" s="608">
        <v>0</v>
      </c>
    </row>
    <row r="4054" spans="1:16" ht="22.5" x14ac:dyDescent="0.2">
      <c r="A4054" s="518" t="s">
        <v>7955</v>
      </c>
      <c r="B4054" s="605" t="s">
        <v>7969</v>
      </c>
      <c r="C4054" s="519" t="s">
        <v>111</v>
      </c>
      <c r="D4054" s="494" t="s">
        <v>8927</v>
      </c>
      <c r="E4054" s="495">
        <v>3000</v>
      </c>
      <c r="F4054" s="638" t="s">
        <v>11028</v>
      </c>
      <c r="G4054" s="496" t="s">
        <v>11029</v>
      </c>
      <c r="H4054" s="494" t="s">
        <v>8926</v>
      </c>
      <c r="I4054" s="494" t="s">
        <v>3191</v>
      </c>
      <c r="J4054" s="494" t="s">
        <v>3191</v>
      </c>
      <c r="K4054" s="497" t="s">
        <v>11030</v>
      </c>
      <c r="L4054" s="606" t="s">
        <v>7965</v>
      </c>
      <c r="M4054" s="607">
        <v>5500</v>
      </c>
      <c r="N4054" s="498" t="s">
        <v>7994</v>
      </c>
      <c r="O4054" s="605" t="s">
        <v>7961</v>
      </c>
      <c r="P4054" s="608">
        <v>18000</v>
      </c>
    </row>
    <row r="4055" spans="1:16" ht="45" x14ac:dyDescent="0.2">
      <c r="A4055" s="518" t="s">
        <v>7955</v>
      </c>
      <c r="B4055" s="605" t="s">
        <v>7875</v>
      </c>
      <c r="C4055" s="519" t="s">
        <v>111</v>
      </c>
      <c r="D4055" s="494" t="s">
        <v>11031</v>
      </c>
      <c r="E4055" s="495">
        <v>1900</v>
      </c>
      <c r="F4055" s="638" t="s">
        <v>11032</v>
      </c>
      <c r="G4055" s="496" t="s">
        <v>11033</v>
      </c>
      <c r="H4055" s="494" t="s">
        <v>3976</v>
      </c>
      <c r="I4055" s="494" t="s">
        <v>3976</v>
      </c>
      <c r="J4055" s="494" t="s">
        <v>3976</v>
      </c>
      <c r="K4055" s="497">
        <v>79</v>
      </c>
      <c r="L4055" s="606" t="s">
        <v>7959</v>
      </c>
      <c r="M4055" s="607">
        <v>22800</v>
      </c>
      <c r="N4055" s="498" t="s">
        <v>9361</v>
      </c>
      <c r="O4055" s="605" t="s">
        <v>7961</v>
      </c>
      <c r="P4055" s="608">
        <v>11400</v>
      </c>
    </row>
    <row r="4056" spans="1:16" ht="33.75" x14ac:dyDescent="0.2">
      <c r="A4056" s="518" t="s">
        <v>7955</v>
      </c>
      <c r="B4056" s="605" t="s">
        <v>7875</v>
      </c>
      <c r="C4056" s="519" t="s">
        <v>111</v>
      </c>
      <c r="D4056" s="494" t="s">
        <v>8073</v>
      </c>
      <c r="E4056" s="495">
        <v>2000</v>
      </c>
      <c r="F4056" s="638" t="s">
        <v>11034</v>
      </c>
      <c r="G4056" s="496" t="s">
        <v>11035</v>
      </c>
      <c r="H4056" s="494" t="s">
        <v>11036</v>
      </c>
      <c r="I4056" s="494" t="s">
        <v>11036</v>
      </c>
      <c r="J4056" s="494" t="s">
        <v>11036</v>
      </c>
      <c r="K4056" s="497">
        <v>18</v>
      </c>
      <c r="L4056" s="606" t="s">
        <v>7959</v>
      </c>
      <c r="M4056" s="607">
        <v>24000</v>
      </c>
      <c r="N4056" s="498" t="s">
        <v>8718</v>
      </c>
      <c r="O4056" s="605" t="s">
        <v>7961</v>
      </c>
      <c r="P4056" s="608">
        <v>12000</v>
      </c>
    </row>
    <row r="4057" spans="1:16" ht="33.75" x14ac:dyDescent="0.2">
      <c r="A4057" s="518" t="s">
        <v>7955</v>
      </c>
      <c r="B4057" s="605" t="s">
        <v>7875</v>
      </c>
      <c r="C4057" s="519" t="s">
        <v>111</v>
      </c>
      <c r="D4057" s="494" t="s">
        <v>11037</v>
      </c>
      <c r="E4057" s="495">
        <v>1900</v>
      </c>
      <c r="F4057" s="638" t="s">
        <v>11038</v>
      </c>
      <c r="G4057" s="496" t="s">
        <v>11039</v>
      </c>
      <c r="H4057" s="494" t="s">
        <v>9832</v>
      </c>
      <c r="I4057" s="494" t="s">
        <v>9832</v>
      </c>
      <c r="J4057" s="494" t="s">
        <v>9832</v>
      </c>
      <c r="K4057" s="497">
        <v>85</v>
      </c>
      <c r="L4057" s="606" t="s">
        <v>7959</v>
      </c>
      <c r="M4057" s="607">
        <v>21176.34</v>
      </c>
      <c r="N4057" s="498" t="s">
        <v>7960</v>
      </c>
      <c r="O4057" s="605" t="s">
        <v>7961</v>
      </c>
      <c r="P4057" s="608">
        <v>11400</v>
      </c>
    </row>
    <row r="4058" spans="1:16" ht="22.5" x14ac:dyDescent="0.2">
      <c r="A4058" s="518" t="s">
        <v>7955</v>
      </c>
      <c r="B4058" s="605" t="s">
        <v>7875</v>
      </c>
      <c r="C4058" s="519" t="s">
        <v>111</v>
      </c>
      <c r="D4058" s="494" t="s">
        <v>712</v>
      </c>
      <c r="E4058" s="495">
        <v>7500</v>
      </c>
      <c r="F4058" s="638" t="s">
        <v>11040</v>
      </c>
      <c r="G4058" s="496" t="s">
        <v>11041</v>
      </c>
      <c r="H4058" s="494" t="s">
        <v>8216</v>
      </c>
      <c r="I4058" s="494" t="s">
        <v>4858</v>
      </c>
      <c r="J4058" s="494" t="s">
        <v>4858</v>
      </c>
      <c r="K4058" s="497" t="s">
        <v>11042</v>
      </c>
      <c r="L4058" s="606" t="s">
        <v>7994</v>
      </c>
      <c r="M4058" s="607">
        <v>30750</v>
      </c>
      <c r="N4058" s="498" t="s">
        <v>7982</v>
      </c>
      <c r="O4058" s="605" t="s">
        <v>7961</v>
      </c>
      <c r="P4058" s="608">
        <v>44900</v>
      </c>
    </row>
    <row r="4059" spans="1:16" ht="33.75" x14ac:dyDescent="0.2">
      <c r="A4059" s="518" t="s">
        <v>7955</v>
      </c>
      <c r="B4059" s="605" t="s">
        <v>7875</v>
      </c>
      <c r="C4059" s="519" t="s">
        <v>111</v>
      </c>
      <c r="D4059" s="494" t="s">
        <v>11043</v>
      </c>
      <c r="E4059" s="495">
        <v>2320</v>
      </c>
      <c r="F4059" s="638" t="s">
        <v>11044</v>
      </c>
      <c r="G4059" s="496" t="s">
        <v>11045</v>
      </c>
      <c r="H4059" s="494" t="s">
        <v>3976</v>
      </c>
      <c r="I4059" s="494" t="s">
        <v>3976</v>
      </c>
      <c r="J4059" s="494" t="s">
        <v>3976</v>
      </c>
      <c r="K4059" s="497">
        <v>85</v>
      </c>
      <c r="L4059" s="606" t="s">
        <v>7959</v>
      </c>
      <c r="M4059" s="607">
        <v>27840</v>
      </c>
      <c r="N4059" s="498" t="s">
        <v>7960</v>
      </c>
      <c r="O4059" s="605" t="s">
        <v>7961</v>
      </c>
      <c r="P4059" s="608">
        <v>13920</v>
      </c>
    </row>
    <row r="4060" spans="1:16" ht="22.5" x14ac:dyDescent="0.2">
      <c r="A4060" s="518" t="s">
        <v>7955</v>
      </c>
      <c r="B4060" s="605" t="s">
        <v>7875</v>
      </c>
      <c r="C4060" s="519" t="s">
        <v>111</v>
      </c>
      <c r="D4060" s="494" t="s">
        <v>8070</v>
      </c>
      <c r="E4060" s="495">
        <v>12000</v>
      </c>
      <c r="F4060" s="638" t="s">
        <v>11046</v>
      </c>
      <c r="G4060" s="496" t="s">
        <v>11047</v>
      </c>
      <c r="H4060" s="494" t="s">
        <v>8728</v>
      </c>
      <c r="I4060" s="494" t="s">
        <v>8728</v>
      </c>
      <c r="J4060" s="494" t="s">
        <v>8728</v>
      </c>
      <c r="K4060" s="497" t="s">
        <v>7981</v>
      </c>
      <c r="L4060" s="606" t="s">
        <v>7977</v>
      </c>
      <c r="M4060" s="607">
        <v>36000</v>
      </c>
      <c r="N4060" s="498" t="s">
        <v>5705</v>
      </c>
      <c r="O4060" s="605"/>
      <c r="P4060" s="608">
        <v>0</v>
      </c>
    </row>
    <row r="4061" spans="1:16" ht="22.5" x14ac:dyDescent="0.2">
      <c r="A4061" s="518" t="s">
        <v>7955</v>
      </c>
      <c r="B4061" s="605" t="s">
        <v>7875</v>
      </c>
      <c r="C4061" s="519" t="s">
        <v>111</v>
      </c>
      <c r="D4061" s="494" t="s">
        <v>8616</v>
      </c>
      <c r="E4061" s="495">
        <v>14000</v>
      </c>
      <c r="F4061" s="638" t="s">
        <v>11046</v>
      </c>
      <c r="G4061" s="496" t="s">
        <v>11047</v>
      </c>
      <c r="H4061" s="494" t="s">
        <v>8728</v>
      </c>
      <c r="I4061" s="494" t="s">
        <v>8728</v>
      </c>
      <c r="J4061" s="494" t="s">
        <v>8728</v>
      </c>
      <c r="K4061" s="497" t="s">
        <v>7981</v>
      </c>
      <c r="L4061" s="606" t="s">
        <v>7965</v>
      </c>
      <c r="M4061" s="607">
        <v>21000</v>
      </c>
      <c r="N4061" s="498" t="s">
        <v>5705</v>
      </c>
      <c r="O4061" s="605"/>
      <c r="P4061" s="608">
        <v>0</v>
      </c>
    </row>
    <row r="4062" spans="1:16" ht="22.5" x14ac:dyDescent="0.2">
      <c r="A4062" s="518" t="s">
        <v>7955</v>
      </c>
      <c r="B4062" s="605" t="s">
        <v>7875</v>
      </c>
      <c r="C4062" s="519" t="s">
        <v>111</v>
      </c>
      <c r="D4062" s="494" t="s">
        <v>8070</v>
      </c>
      <c r="E4062" s="495">
        <v>14000</v>
      </c>
      <c r="F4062" s="638" t="s">
        <v>11046</v>
      </c>
      <c r="G4062" s="496" t="s">
        <v>11047</v>
      </c>
      <c r="H4062" s="494" t="s">
        <v>8728</v>
      </c>
      <c r="I4062" s="494" t="s">
        <v>8728</v>
      </c>
      <c r="J4062" s="494" t="s">
        <v>8728</v>
      </c>
      <c r="K4062" s="497" t="s">
        <v>7981</v>
      </c>
      <c r="L4062" s="606" t="s">
        <v>7965</v>
      </c>
      <c r="M4062" s="607">
        <v>21000</v>
      </c>
      <c r="N4062" s="498" t="s">
        <v>5705</v>
      </c>
      <c r="O4062" s="605"/>
      <c r="P4062" s="608">
        <v>0</v>
      </c>
    </row>
    <row r="4063" spans="1:16" ht="22.5" x14ac:dyDescent="0.2">
      <c r="A4063" s="518" t="s">
        <v>7955</v>
      </c>
      <c r="B4063" s="605" t="s">
        <v>7875</v>
      </c>
      <c r="C4063" s="519" t="s">
        <v>111</v>
      </c>
      <c r="D4063" s="494" t="s">
        <v>8616</v>
      </c>
      <c r="E4063" s="495">
        <v>14000</v>
      </c>
      <c r="F4063" s="638" t="s">
        <v>11046</v>
      </c>
      <c r="G4063" s="496" t="s">
        <v>11047</v>
      </c>
      <c r="H4063" s="494" t="s">
        <v>8728</v>
      </c>
      <c r="I4063" s="494" t="s">
        <v>8728</v>
      </c>
      <c r="J4063" s="494" t="s">
        <v>8728</v>
      </c>
      <c r="K4063" s="497" t="s">
        <v>7981</v>
      </c>
      <c r="L4063" s="606" t="s">
        <v>7977</v>
      </c>
      <c r="M4063" s="607">
        <v>35933.33</v>
      </c>
      <c r="N4063" s="498" t="s">
        <v>5705</v>
      </c>
      <c r="O4063" s="605" t="s">
        <v>7965</v>
      </c>
      <c r="P4063" s="608">
        <v>20533.330000000002</v>
      </c>
    </row>
    <row r="4064" spans="1:16" ht="22.5" x14ac:dyDescent="0.2">
      <c r="A4064" s="518" t="s">
        <v>7955</v>
      </c>
      <c r="B4064" s="605" t="s">
        <v>7875</v>
      </c>
      <c r="C4064" s="519" t="s">
        <v>111</v>
      </c>
      <c r="D4064" s="494" t="s">
        <v>4071</v>
      </c>
      <c r="E4064" s="495">
        <v>3000</v>
      </c>
      <c r="F4064" s="638" t="s">
        <v>11048</v>
      </c>
      <c r="G4064" s="496" t="s">
        <v>11049</v>
      </c>
      <c r="H4064" s="494" t="s">
        <v>3191</v>
      </c>
      <c r="I4064" s="494" t="s">
        <v>3191</v>
      </c>
      <c r="J4064" s="494" t="s">
        <v>3191</v>
      </c>
      <c r="K4064" s="497">
        <v>10</v>
      </c>
      <c r="L4064" s="606" t="s">
        <v>7959</v>
      </c>
      <c r="M4064" s="607">
        <v>35700</v>
      </c>
      <c r="N4064" s="498" t="s">
        <v>5705</v>
      </c>
      <c r="O4064" s="605">
        <v>0</v>
      </c>
      <c r="P4064" s="608">
        <v>0</v>
      </c>
    </row>
    <row r="4065" spans="1:16" ht="33.75" x14ac:dyDescent="0.2">
      <c r="A4065" s="518" t="s">
        <v>7955</v>
      </c>
      <c r="B4065" s="605" t="s">
        <v>7875</v>
      </c>
      <c r="C4065" s="519" t="s">
        <v>111</v>
      </c>
      <c r="D4065" s="494" t="s">
        <v>11050</v>
      </c>
      <c r="E4065" s="495">
        <v>1200</v>
      </c>
      <c r="F4065" s="638" t="s">
        <v>11051</v>
      </c>
      <c r="G4065" s="496" t="s">
        <v>11052</v>
      </c>
      <c r="H4065" s="494" t="s">
        <v>10209</v>
      </c>
      <c r="I4065" s="494" t="s">
        <v>10209</v>
      </c>
      <c r="J4065" s="494" t="s">
        <v>10209</v>
      </c>
      <c r="K4065" s="497">
        <v>39</v>
      </c>
      <c r="L4065" s="606" t="s">
        <v>7959</v>
      </c>
      <c r="M4065" s="607">
        <v>14400</v>
      </c>
      <c r="N4065" s="498" t="s">
        <v>9076</v>
      </c>
      <c r="O4065" s="605" t="s">
        <v>7961</v>
      </c>
      <c r="P4065" s="608">
        <v>7200</v>
      </c>
    </row>
    <row r="4066" spans="1:16" x14ac:dyDescent="0.2">
      <c r="A4066" s="518" t="s">
        <v>7955</v>
      </c>
      <c r="B4066" s="605" t="s">
        <v>7875</v>
      </c>
      <c r="C4066" s="519" t="s">
        <v>111</v>
      </c>
      <c r="D4066" s="494" t="s">
        <v>10469</v>
      </c>
      <c r="E4066" s="495">
        <v>5500</v>
      </c>
      <c r="F4066" s="638" t="s">
        <v>2590</v>
      </c>
      <c r="G4066" s="496" t="s">
        <v>11053</v>
      </c>
      <c r="H4066" s="494" t="s">
        <v>5404</v>
      </c>
      <c r="I4066" s="494" t="s">
        <v>5404</v>
      </c>
      <c r="J4066" s="494" t="s">
        <v>5404</v>
      </c>
      <c r="K4066" s="497">
        <v>2</v>
      </c>
      <c r="L4066" s="606" t="s">
        <v>8044</v>
      </c>
      <c r="M4066" s="607">
        <v>34330.720000000001</v>
      </c>
      <c r="N4066" s="498" t="s">
        <v>5705</v>
      </c>
      <c r="O4066" s="605"/>
      <c r="P4066" s="608">
        <v>0</v>
      </c>
    </row>
    <row r="4067" spans="1:16" ht="45" x14ac:dyDescent="0.2">
      <c r="A4067" s="518" t="s">
        <v>7955</v>
      </c>
      <c r="B4067" s="605" t="s">
        <v>7875</v>
      </c>
      <c r="C4067" s="519" t="s">
        <v>111</v>
      </c>
      <c r="D4067" s="494" t="s">
        <v>8531</v>
      </c>
      <c r="E4067" s="495">
        <v>10000</v>
      </c>
      <c r="F4067" s="638" t="s">
        <v>2590</v>
      </c>
      <c r="G4067" s="496" t="s">
        <v>11053</v>
      </c>
      <c r="H4067" s="494" t="s">
        <v>5404</v>
      </c>
      <c r="I4067" s="494" t="s">
        <v>5404</v>
      </c>
      <c r="J4067" s="494" t="s">
        <v>5404</v>
      </c>
      <c r="K4067" s="497" t="s">
        <v>11054</v>
      </c>
      <c r="L4067" s="606" t="s">
        <v>7977</v>
      </c>
      <c r="M4067" s="607">
        <v>26303.46</v>
      </c>
      <c r="N4067" s="498" t="s">
        <v>5705</v>
      </c>
      <c r="O4067" s="605"/>
      <c r="P4067" s="608">
        <v>0</v>
      </c>
    </row>
    <row r="4068" spans="1:16" ht="33.75" x14ac:dyDescent="0.2">
      <c r="A4068" s="518" t="s">
        <v>7955</v>
      </c>
      <c r="B4068" s="605" t="s">
        <v>7875</v>
      </c>
      <c r="C4068" s="519" t="s">
        <v>111</v>
      </c>
      <c r="D4068" s="494" t="s">
        <v>11027</v>
      </c>
      <c r="E4068" s="495">
        <v>1800</v>
      </c>
      <c r="F4068" s="638" t="s">
        <v>11055</v>
      </c>
      <c r="G4068" s="496" t="s">
        <v>11056</v>
      </c>
      <c r="H4068" s="494" t="s">
        <v>11057</v>
      </c>
      <c r="I4068" s="494" t="s">
        <v>11057</v>
      </c>
      <c r="J4068" s="494" t="s">
        <v>11057</v>
      </c>
      <c r="K4068" s="497">
        <v>5</v>
      </c>
      <c r="L4068" s="606" t="s">
        <v>7982</v>
      </c>
      <c r="M4068" s="607">
        <v>1740</v>
      </c>
      <c r="N4068" s="498" t="s">
        <v>5705</v>
      </c>
      <c r="O4068" s="605"/>
      <c r="P4068" s="608">
        <v>0</v>
      </c>
    </row>
    <row r="4069" spans="1:16" ht="22.5" x14ac:dyDescent="0.2">
      <c r="A4069" s="518" t="s">
        <v>7955</v>
      </c>
      <c r="B4069" s="605" t="s">
        <v>7875</v>
      </c>
      <c r="C4069" s="519" t="s">
        <v>111</v>
      </c>
      <c r="D4069" s="494" t="s">
        <v>7990</v>
      </c>
      <c r="E4069" s="495">
        <v>3000</v>
      </c>
      <c r="F4069" s="638" t="s">
        <v>11058</v>
      </c>
      <c r="G4069" s="496" t="s">
        <v>11059</v>
      </c>
      <c r="H4069" s="494" t="s">
        <v>5555</v>
      </c>
      <c r="I4069" s="494" t="s">
        <v>3191</v>
      </c>
      <c r="J4069" s="494" t="s">
        <v>3191</v>
      </c>
      <c r="K4069" s="497" t="s">
        <v>11060</v>
      </c>
      <c r="L4069" s="606"/>
      <c r="M4069" s="607">
        <v>0</v>
      </c>
      <c r="N4069" s="498" t="s">
        <v>7994</v>
      </c>
      <c r="O4069" s="605" t="s">
        <v>7961</v>
      </c>
      <c r="P4069" s="608">
        <v>18400</v>
      </c>
    </row>
    <row r="4070" spans="1:16" ht="33.75" x14ac:dyDescent="0.2">
      <c r="A4070" s="518" t="s">
        <v>7955</v>
      </c>
      <c r="B4070" s="605" t="s">
        <v>7875</v>
      </c>
      <c r="C4070" s="519" t="s">
        <v>111</v>
      </c>
      <c r="D4070" s="494" t="s">
        <v>8448</v>
      </c>
      <c r="E4070" s="495">
        <v>2000</v>
      </c>
      <c r="F4070" s="638" t="s">
        <v>11061</v>
      </c>
      <c r="G4070" s="496" t="s">
        <v>11062</v>
      </c>
      <c r="H4070" s="494" t="s">
        <v>11063</v>
      </c>
      <c r="I4070" s="494" t="s">
        <v>11063</v>
      </c>
      <c r="J4070" s="494" t="s">
        <v>11063</v>
      </c>
      <c r="K4070" s="497">
        <v>80</v>
      </c>
      <c r="L4070" s="606" t="s">
        <v>7959</v>
      </c>
      <c r="M4070" s="607">
        <v>23800</v>
      </c>
      <c r="N4070" s="498" t="s">
        <v>5705</v>
      </c>
      <c r="O4070" s="605">
        <v>0</v>
      </c>
      <c r="P4070" s="608">
        <v>0</v>
      </c>
    </row>
    <row r="4071" spans="1:16" ht="33.75" x14ac:dyDescent="0.2">
      <c r="A4071" s="518" t="s">
        <v>7955</v>
      </c>
      <c r="B4071" s="605" t="s">
        <v>7875</v>
      </c>
      <c r="C4071" s="519" t="s">
        <v>111</v>
      </c>
      <c r="D4071" s="494" t="s">
        <v>7990</v>
      </c>
      <c r="E4071" s="495">
        <v>3000</v>
      </c>
      <c r="F4071" s="638" t="s">
        <v>11064</v>
      </c>
      <c r="G4071" s="496" t="s">
        <v>11065</v>
      </c>
      <c r="H4071" s="494" t="s">
        <v>6019</v>
      </c>
      <c r="I4071" s="494" t="s">
        <v>3191</v>
      </c>
      <c r="J4071" s="494" t="s">
        <v>3191</v>
      </c>
      <c r="K4071" s="497" t="s">
        <v>11066</v>
      </c>
      <c r="L4071" s="606" t="s">
        <v>7982</v>
      </c>
      <c r="M4071" s="607">
        <v>700</v>
      </c>
      <c r="N4071" s="498" t="s">
        <v>7994</v>
      </c>
      <c r="O4071" s="605" t="s">
        <v>7961</v>
      </c>
      <c r="P4071" s="608">
        <v>17900</v>
      </c>
    </row>
    <row r="4072" spans="1:16" ht="22.5" x14ac:dyDescent="0.2">
      <c r="A4072" s="518" t="s">
        <v>7955</v>
      </c>
      <c r="B4072" s="605" t="s">
        <v>7875</v>
      </c>
      <c r="C4072" s="519" t="s">
        <v>111</v>
      </c>
      <c r="D4072" s="494" t="s">
        <v>8983</v>
      </c>
      <c r="E4072" s="495">
        <v>1800</v>
      </c>
      <c r="F4072" s="638" t="s">
        <v>11067</v>
      </c>
      <c r="G4072" s="496" t="s">
        <v>11068</v>
      </c>
      <c r="H4072" s="494" t="s">
        <v>11069</v>
      </c>
      <c r="I4072" s="494" t="s">
        <v>11069</v>
      </c>
      <c r="J4072" s="494" t="s">
        <v>11069</v>
      </c>
      <c r="K4072" s="497">
        <v>14</v>
      </c>
      <c r="L4072" s="606" t="s">
        <v>7959</v>
      </c>
      <c r="M4072" s="607">
        <v>20880</v>
      </c>
      <c r="N4072" s="498" t="s">
        <v>8485</v>
      </c>
      <c r="O4072" s="605" t="s">
        <v>7961</v>
      </c>
      <c r="P4072" s="608">
        <v>9060</v>
      </c>
    </row>
    <row r="4073" spans="1:16" ht="22.5" x14ac:dyDescent="0.2">
      <c r="A4073" s="518" t="s">
        <v>7955</v>
      </c>
      <c r="B4073" s="605" t="s">
        <v>7875</v>
      </c>
      <c r="C4073" s="519" t="s">
        <v>111</v>
      </c>
      <c r="D4073" s="494" t="s">
        <v>9710</v>
      </c>
      <c r="E4073" s="495">
        <v>5500</v>
      </c>
      <c r="F4073" s="638" t="s">
        <v>11070</v>
      </c>
      <c r="G4073" s="496" t="s">
        <v>11071</v>
      </c>
      <c r="H4073" s="494" t="s">
        <v>10461</v>
      </c>
      <c r="I4073" s="494" t="s">
        <v>4858</v>
      </c>
      <c r="J4073" s="494" t="s">
        <v>4858</v>
      </c>
      <c r="K4073" s="497" t="s">
        <v>11072</v>
      </c>
      <c r="L4073" s="606" t="s">
        <v>7977</v>
      </c>
      <c r="M4073" s="607">
        <v>14850</v>
      </c>
      <c r="N4073" s="498" t="s">
        <v>5705</v>
      </c>
      <c r="O4073" s="605">
        <v>0</v>
      </c>
      <c r="P4073" s="608">
        <v>0</v>
      </c>
    </row>
    <row r="4074" spans="1:16" ht="22.5" x14ac:dyDescent="0.2">
      <c r="A4074" s="518" t="s">
        <v>7955</v>
      </c>
      <c r="B4074" s="605" t="s">
        <v>7969</v>
      </c>
      <c r="C4074" s="519" t="s">
        <v>111</v>
      </c>
      <c r="D4074" s="494" t="s">
        <v>9505</v>
      </c>
      <c r="E4074" s="495">
        <v>3000</v>
      </c>
      <c r="F4074" s="638" t="s">
        <v>11073</v>
      </c>
      <c r="G4074" s="496" t="s">
        <v>11074</v>
      </c>
      <c r="H4074" s="494" t="s">
        <v>6192</v>
      </c>
      <c r="I4074" s="494" t="s">
        <v>3191</v>
      </c>
      <c r="J4074" s="494" t="s">
        <v>3191</v>
      </c>
      <c r="K4074" s="497" t="s">
        <v>10284</v>
      </c>
      <c r="L4074" s="606" t="s">
        <v>7965</v>
      </c>
      <c r="M4074" s="607">
        <v>5700</v>
      </c>
      <c r="N4074" s="498" t="s">
        <v>7994</v>
      </c>
      <c r="O4074" s="605" t="s">
        <v>7961</v>
      </c>
      <c r="P4074" s="608">
        <v>18000</v>
      </c>
    </row>
    <row r="4075" spans="1:16" ht="22.5" x14ac:dyDescent="0.2">
      <c r="A4075" s="518" t="s">
        <v>7955</v>
      </c>
      <c r="B4075" s="605" t="s">
        <v>7875</v>
      </c>
      <c r="C4075" s="519" t="s">
        <v>111</v>
      </c>
      <c r="D4075" s="494" t="s">
        <v>8100</v>
      </c>
      <c r="E4075" s="495">
        <v>4500</v>
      </c>
      <c r="F4075" s="638" t="s">
        <v>11075</v>
      </c>
      <c r="G4075" s="496" t="s">
        <v>11076</v>
      </c>
      <c r="H4075" s="494" t="s">
        <v>8134</v>
      </c>
      <c r="I4075" s="494" t="s">
        <v>8134</v>
      </c>
      <c r="J4075" s="494" t="s">
        <v>8134</v>
      </c>
      <c r="K4075" s="497">
        <v>18</v>
      </c>
      <c r="L4075" s="606" t="s">
        <v>7994</v>
      </c>
      <c r="M4075" s="607">
        <v>22500</v>
      </c>
      <c r="N4075" s="498" t="s">
        <v>5705</v>
      </c>
      <c r="O4075" s="605"/>
      <c r="P4075" s="608">
        <v>0</v>
      </c>
    </row>
    <row r="4076" spans="1:16" ht="22.5" x14ac:dyDescent="0.2">
      <c r="A4076" s="518" t="s">
        <v>7955</v>
      </c>
      <c r="B4076" s="605" t="s">
        <v>7875</v>
      </c>
      <c r="C4076" s="519" t="s">
        <v>111</v>
      </c>
      <c r="D4076" s="494" t="s">
        <v>8135</v>
      </c>
      <c r="E4076" s="495">
        <v>5500</v>
      </c>
      <c r="F4076" s="638" t="s">
        <v>11075</v>
      </c>
      <c r="G4076" s="496" t="s">
        <v>11076</v>
      </c>
      <c r="H4076" s="494" t="s">
        <v>8134</v>
      </c>
      <c r="I4076" s="494" t="s">
        <v>8134</v>
      </c>
      <c r="J4076" s="494" t="s">
        <v>8134</v>
      </c>
      <c r="K4076" s="497">
        <v>2</v>
      </c>
      <c r="L4076" s="606" t="s">
        <v>7994</v>
      </c>
      <c r="M4076" s="607">
        <v>23466.67</v>
      </c>
      <c r="N4076" s="498" t="s">
        <v>5705</v>
      </c>
      <c r="O4076" s="605"/>
      <c r="P4076" s="608">
        <v>0</v>
      </c>
    </row>
    <row r="4077" spans="1:16" ht="22.5" x14ac:dyDescent="0.2">
      <c r="A4077" s="518" t="s">
        <v>7955</v>
      </c>
      <c r="B4077" s="605" t="s">
        <v>7875</v>
      </c>
      <c r="C4077" s="519" t="s">
        <v>111</v>
      </c>
      <c r="D4077" s="494" t="s">
        <v>7990</v>
      </c>
      <c r="E4077" s="495">
        <v>3000</v>
      </c>
      <c r="F4077" s="638" t="s">
        <v>11077</v>
      </c>
      <c r="G4077" s="496" t="s">
        <v>11078</v>
      </c>
      <c r="H4077" s="494" t="s">
        <v>5670</v>
      </c>
      <c r="I4077" s="494" t="s">
        <v>3191</v>
      </c>
      <c r="J4077" s="494" t="s">
        <v>3191</v>
      </c>
      <c r="K4077" s="497" t="s">
        <v>11079</v>
      </c>
      <c r="L4077" s="606"/>
      <c r="M4077" s="607">
        <v>0</v>
      </c>
      <c r="N4077" s="498" t="s">
        <v>7994</v>
      </c>
      <c r="O4077" s="605" t="s">
        <v>7961</v>
      </c>
      <c r="P4077" s="608">
        <v>18400</v>
      </c>
    </row>
    <row r="4078" spans="1:16" ht="22.5" x14ac:dyDescent="0.2">
      <c r="A4078" s="518" t="s">
        <v>7955</v>
      </c>
      <c r="B4078" s="605" t="s">
        <v>7875</v>
      </c>
      <c r="C4078" s="519" t="s">
        <v>111</v>
      </c>
      <c r="D4078" s="494" t="s">
        <v>11080</v>
      </c>
      <c r="E4078" s="495">
        <v>3000</v>
      </c>
      <c r="F4078" s="638" t="s">
        <v>11081</v>
      </c>
      <c r="G4078" s="496" t="s">
        <v>11082</v>
      </c>
      <c r="H4078" s="494" t="s">
        <v>8003</v>
      </c>
      <c r="I4078" s="494" t="s">
        <v>4858</v>
      </c>
      <c r="J4078" s="494" t="s">
        <v>4858</v>
      </c>
      <c r="K4078" s="497" t="s">
        <v>11083</v>
      </c>
      <c r="L4078" s="606" t="s">
        <v>7965</v>
      </c>
      <c r="M4078" s="607">
        <v>4100</v>
      </c>
      <c r="N4078" s="498" t="s">
        <v>7994</v>
      </c>
      <c r="O4078" s="605" t="s">
        <v>7961</v>
      </c>
      <c r="P4078" s="608">
        <v>18000</v>
      </c>
    </row>
    <row r="4079" spans="1:16" ht="22.5" x14ac:dyDescent="0.2">
      <c r="A4079" s="518" t="s">
        <v>7955</v>
      </c>
      <c r="B4079" s="605" t="s">
        <v>7875</v>
      </c>
      <c r="C4079" s="519" t="s">
        <v>111</v>
      </c>
      <c r="D4079" s="494" t="s">
        <v>11084</v>
      </c>
      <c r="E4079" s="495">
        <v>1800</v>
      </c>
      <c r="F4079" s="638" t="s">
        <v>11085</v>
      </c>
      <c r="G4079" s="496" t="s">
        <v>11086</v>
      </c>
      <c r="H4079" s="494" t="s">
        <v>5926</v>
      </c>
      <c r="I4079" s="494" t="s">
        <v>5926</v>
      </c>
      <c r="J4079" s="494" t="s">
        <v>5926</v>
      </c>
      <c r="K4079" s="497">
        <v>12</v>
      </c>
      <c r="L4079" s="606" t="s">
        <v>7968</v>
      </c>
      <c r="M4079" s="607">
        <v>17627.359999999997</v>
      </c>
      <c r="N4079" s="498" t="s">
        <v>5705</v>
      </c>
      <c r="O4079" s="605"/>
      <c r="P4079" s="608">
        <v>0</v>
      </c>
    </row>
    <row r="4080" spans="1:16" ht="33.75" x14ac:dyDescent="0.2">
      <c r="A4080" s="518" t="s">
        <v>7955</v>
      </c>
      <c r="B4080" s="605" t="s">
        <v>7875</v>
      </c>
      <c r="C4080" s="519" t="s">
        <v>111</v>
      </c>
      <c r="D4080" s="494" t="s">
        <v>11087</v>
      </c>
      <c r="E4080" s="495">
        <v>11000</v>
      </c>
      <c r="F4080" s="638" t="s">
        <v>11088</v>
      </c>
      <c r="G4080" s="496" t="s">
        <v>11089</v>
      </c>
      <c r="H4080" s="494" t="s">
        <v>11090</v>
      </c>
      <c r="I4080" s="494" t="s">
        <v>11090</v>
      </c>
      <c r="J4080" s="494" t="s">
        <v>11090</v>
      </c>
      <c r="K4080" s="497">
        <v>5</v>
      </c>
      <c r="L4080" s="606" t="s">
        <v>7959</v>
      </c>
      <c r="M4080" s="607">
        <v>131266.66999999998</v>
      </c>
      <c r="N4080" s="498">
        <v>6</v>
      </c>
      <c r="O4080" s="605" t="s">
        <v>7961</v>
      </c>
      <c r="P4080" s="608">
        <v>66000</v>
      </c>
    </row>
    <row r="4081" spans="1:16" ht="22.5" x14ac:dyDescent="0.2">
      <c r="A4081" s="518" t="s">
        <v>7955</v>
      </c>
      <c r="B4081" s="605" t="s">
        <v>7875</v>
      </c>
      <c r="C4081" s="519" t="s">
        <v>111</v>
      </c>
      <c r="D4081" s="494" t="s">
        <v>10704</v>
      </c>
      <c r="E4081" s="495">
        <v>2500</v>
      </c>
      <c r="F4081" s="638" t="s">
        <v>11091</v>
      </c>
      <c r="G4081" s="496" t="s">
        <v>11092</v>
      </c>
      <c r="H4081" s="494" t="s">
        <v>726</v>
      </c>
      <c r="I4081" s="494" t="s">
        <v>726</v>
      </c>
      <c r="J4081" s="494" t="s">
        <v>726</v>
      </c>
      <c r="K4081" s="497">
        <v>31</v>
      </c>
      <c r="L4081" s="606" t="s">
        <v>7959</v>
      </c>
      <c r="M4081" s="607">
        <v>30000</v>
      </c>
      <c r="N4081" s="498" t="s">
        <v>8007</v>
      </c>
      <c r="O4081" s="605" t="s">
        <v>7961</v>
      </c>
      <c r="P4081" s="608">
        <v>15000</v>
      </c>
    </row>
    <row r="4082" spans="1:16" ht="45" x14ac:dyDescent="0.2">
      <c r="A4082" s="518" t="s">
        <v>7955</v>
      </c>
      <c r="B4082" s="605" t="s">
        <v>7875</v>
      </c>
      <c r="C4082" s="519" t="s">
        <v>111</v>
      </c>
      <c r="D4082" s="494" t="s">
        <v>8166</v>
      </c>
      <c r="E4082" s="495">
        <v>3000</v>
      </c>
      <c r="F4082" s="638" t="s">
        <v>11093</v>
      </c>
      <c r="G4082" s="496" t="s">
        <v>11094</v>
      </c>
      <c r="H4082" s="494" t="s">
        <v>11095</v>
      </c>
      <c r="I4082" s="494" t="s">
        <v>4858</v>
      </c>
      <c r="J4082" s="494" t="s">
        <v>4858</v>
      </c>
      <c r="K4082" s="497" t="s">
        <v>11096</v>
      </c>
      <c r="L4082" s="606" t="s">
        <v>7977</v>
      </c>
      <c r="M4082" s="607">
        <v>6600</v>
      </c>
      <c r="N4082" s="498" t="s">
        <v>7994</v>
      </c>
      <c r="O4082" s="605" t="s">
        <v>7961</v>
      </c>
      <c r="P4082" s="608">
        <v>18000</v>
      </c>
    </row>
    <row r="4083" spans="1:16" ht="22.5" x14ac:dyDescent="0.2">
      <c r="A4083" s="518" t="s">
        <v>7955</v>
      </c>
      <c r="B4083" s="605" t="s">
        <v>7875</v>
      </c>
      <c r="C4083" s="519" t="s">
        <v>111</v>
      </c>
      <c r="D4083" s="494" t="s">
        <v>10923</v>
      </c>
      <c r="E4083" s="495">
        <v>3000</v>
      </c>
      <c r="F4083" s="638" t="s">
        <v>11097</v>
      </c>
      <c r="G4083" s="496" t="s">
        <v>11098</v>
      </c>
      <c r="H4083" s="494" t="s">
        <v>10104</v>
      </c>
      <c r="I4083" s="494" t="s">
        <v>4858</v>
      </c>
      <c r="J4083" s="494" t="s">
        <v>4858</v>
      </c>
      <c r="K4083" s="497" t="s">
        <v>11099</v>
      </c>
      <c r="L4083" s="606" t="s">
        <v>7982</v>
      </c>
      <c r="M4083" s="607">
        <v>1300</v>
      </c>
      <c r="N4083" s="498" t="s">
        <v>7994</v>
      </c>
      <c r="O4083" s="605" t="s">
        <v>7961</v>
      </c>
      <c r="P4083" s="608">
        <v>18000</v>
      </c>
    </row>
    <row r="4084" spans="1:16" ht="22.5" x14ac:dyDescent="0.2">
      <c r="A4084" s="518" t="s">
        <v>7955</v>
      </c>
      <c r="B4084" s="605" t="s">
        <v>7875</v>
      </c>
      <c r="C4084" s="519" t="s">
        <v>111</v>
      </c>
      <c r="D4084" s="494" t="s">
        <v>7990</v>
      </c>
      <c r="E4084" s="495">
        <v>3000</v>
      </c>
      <c r="F4084" s="638" t="s">
        <v>11100</v>
      </c>
      <c r="G4084" s="496" t="s">
        <v>11101</v>
      </c>
      <c r="H4084" s="494" t="s">
        <v>8003</v>
      </c>
      <c r="I4084" s="494" t="s">
        <v>4858</v>
      </c>
      <c r="J4084" s="494" t="s">
        <v>4858</v>
      </c>
      <c r="K4084" s="497" t="s">
        <v>11102</v>
      </c>
      <c r="L4084" s="606"/>
      <c r="M4084" s="607">
        <v>0</v>
      </c>
      <c r="N4084" s="498" t="s">
        <v>7994</v>
      </c>
      <c r="O4084" s="605" t="s">
        <v>7961</v>
      </c>
      <c r="P4084" s="608">
        <v>18100</v>
      </c>
    </row>
    <row r="4085" spans="1:16" ht="45" x14ac:dyDescent="0.2">
      <c r="A4085" s="518" t="s">
        <v>7955</v>
      </c>
      <c r="B4085" s="605" t="s">
        <v>7875</v>
      </c>
      <c r="C4085" s="519" t="s">
        <v>111</v>
      </c>
      <c r="D4085" s="494" t="s">
        <v>8041</v>
      </c>
      <c r="E4085" s="495">
        <v>2000</v>
      </c>
      <c r="F4085" s="638" t="s">
        <v>11103</v>
      </c>
      <c r="G4085" s="496" t="s">
        <v>11104</v>
      </c>
      <c r="H4085" s="494" t="s">
        <v>11105</v>
      </c>
      <c r="I4085" s="494" t="s">
        <v>4858</v>
      </c>
      <c r="J4085" s="494" t="s">
        <v>4858</v>
      </c>
      <c r="K4085" s="497" t="s">
        <v>11106</v>
      </c>
      <c r="L4085" s="606" t="s">
        <v>7982</v>
      </c>
      <c r="M4085" s="607">
        <v>1400</v>
      </c>
      <c r="N4085" s="498" t="s">
        <v>7972</v>
      </c>
      <c r="O4085" s="605" t="s">
        <v>7961</v>
      </c>
      <c r="P4085" s="608">
        <v>12000</v>
      </c>
    </row>
    <row r="4086" spans="1:16" ht="22.5" x14ac:dyDescent="0.2">
      <c r="A4086" s="518" t="s">
        <v>7955</v>
      </c>
      <c r="B4086" s="605" t="s">
        <v>7875</v>
      </c>
      <c r="C4086" s="519" t="s">
        <v>111</v>
      </c>
      <c r="D4086" s="494" t="s">
        <v>11107</v>
      </c>
      <c r="E4086" s="495">
        <v>3000</v>
      </c>
      <c r="F4086" s="638" t="s">
        <v>11108</v>
      </c>
      <c r="G4086" s="496" t="s">
        <v>11109</v>
      </c>
      <c r="H4086" s="494" t="s">
        <v>4858</v>
      </c>
      <c r="I4086" s="494" t="s">
        <v>4858</v>
      </c>
      <c r="J4086" s="494" t="s">
        <v>4858</v>
      </c>
      <c r="K4086" s="497">
        <v>9</v>
      </c>
      <c r="L4086" s="606" t="s">
        <v>8044</v>
      </c>
      <c r="M4086" s="607">
        <v>21000</v>
      </c>
      <c r="N4086" s="498" t="s">
        <v>5705</v>
      </c>
      <c r="O4086" s="605"/>
      <c r="P4086" s="608">
        <v>0</v>
      </c>
    </row>
    <row r="4087" spans="1:16" ht="33.75" x14ac:dyDescent="0.2">
      <c r="A4087" s="518" t="s">
        <v>7955</v>
      </c>
      <c r="B4087" s="605" t="s">
        <v>7875</v>
      </c>
      <c r="C4087" s="519" t="s">
        <v>111</v>
      </c>
      <c r="D4087" s="494" t="s">
        <v>8359</v>
      </c>
      <c r="E4087" s="495">
        <v>1200</v>
      </c>
      <c r="F4087" s="638" t="s">
        <v>11110</v>
      </c>
      <c r="G4087" s="496" t="s">
        <v>11111</v>
      </c>
      <c r="H4087" s="494" t="s">
        <v>8026</v>
      </c>
      <c r="I4087" s="494" t="s">
        <v>8026</v>
      </c>
      <c r="J4087" s="494" t="s">
        <v>8026</v>
      </c>
      <c r="K4087" s="497">
        <v>82</v>
      </c>
      <c r="L4087" s="606" t="s">
        <v>8044</v>
      </c>
      <c r="M4087" s="607">
        <v>4520</v>
      </c>
      <c r="N4087" s="498" t="s">
        <v>5705</v>
      </c>
      <c r="O4087" s="605"/>
      <c r="P4087" s="608">
        <v>0</v>
      </c>
    </row>
    <row r="4088" spans="1:16" ht="22.5" x14ac:dyDescent="0.2">
      <c r="A4088" s="518" t="s">
        <v>7955</v>
      </c>
      <c r="B4088" s="605" t="s">
        <v>7875</v>
      </c>
      <c r="C4088" s="519" t="s">
        <v>111</v>
      </c>
      <c r="D4088" s="494" t="s">
        <v>7990</v>
      </c>
      <c r="E4088" s="495">
        <v>3000</v>
      </c>
      <c r="F4088" s="638" t="s">
        <v>11112</v>
      </c>
      <c r="G4088" s="496" t="s">
        <v>11113</v>
      </c>
      <c r="H4088" s="494" t="s">
        <v>8500</v>
      </c>
      <c r="I4088" s="494" t="s">
        <v>4858</v>
      </c>
      <c r="J4088" s="494" t="s">
        <v>4858</v>
      </c>
      <c r="K4088" s="497" t="s">
        <v>11114</v>
      </c>
      <c r="L4088" s="606" t="s">
        <v>7982</v>
      </c>
      <c r="M4088" s="607">
        <v>700</v>
      </c>
      <c r="N4088" s="498" t="s">
        <v>7994</v>
      </c>
      <c r="O4088" s="605" t="s">
        <v>7961</v>
      </c>
      <c r="P4088" s="608">
        <v>18000</v>
      </c>
    </row>
    <row r="4089" spans="1:16" ht="22.5" x14ac:dyDescent="0.2">
      <c r="A4089" s="518" t="s">
        <v>7955</v>
      </c>
      <c r="B4089" s="605" t="s">
        <v>7875</v>
      </c>
      <c r="C4089" s="519" t="s">
        <v>111</v>
      </c>
      <c r="D4089" s="494" t="s">
        <v>9256</v>
      </c>
      <c r="E4089" s="495">
        <v>2500</v>
      </c>
      <c r="F4089" s="638" t="s">
        <v>11115</v>
      </c>
      <c r="G4089" s="496" t="s">
        <v>11116</v>
      </c>
      <c r="H4089" s="494" t="s">
        <v>726</v>
      </c>
      <c r="I4089" s="494" t="s">
        <v>726</v>
      </c>
      <c r="J4089" s="494" t="s">
        <v>726</v>
      </c>
      <c r="K4089" s="497" t="s">
        <v>11117</v>
      </c>
      <c r="L4089" s="606" t="s">
        <v>7982</v>
      </c>
      <c r="M4089" s="607">
        <v>916.67000000000007</v>
      </c>
      <c r="N4089" s="498" t="s">
        <v>7972</v>
      </c>
      <c r="O4089" s="605" t="s">
        <v>7961</v>
      </c>
      <c r="P4089" s="608">
        <v>15000</v>
      </c>
    </row>
    <row r="4090" spans="1:16" ht="33.75" x14ac:dyDescent="0.2">
      <c r="A4090" s="518" t="s">
        <v>7955</v>
      </c>
      <c r="B4090" s="605" t="s">
        <v>7969</v>
      </c>
      <c r="C4090" s="519" t="s">
        <v>111</v>
      </c>
      <c r="D4090" s="494" t="s">
        <v>11118</v>
      </c>
      <c r="E4090" s="495">
        <v>4500</v>
      </c>
      <c r="F4090" s="638" t="s">
        <v>11119</v>
      </c>
      <c r="G4090" s="496" t="s">
        <v>11120</v>
      </c>
      <c r="H4090" s="494" t="s">
        <v>8297</v>
      </c>
      <c r="I4090" s="494" t="s">
        <v>4858</v>
      </c>
      <c r="J4090" s="494" t="s">
        <v>4858</v>
      </c>
      <c r="K4090" s="497" t="s">
        <v>11121</v>
      </c>
      <c r="L4090" s="606" t="s">
        <v>7965</v>
      </c>
      <c r="M4090" s="607">
        <v>8550</v>
      </c>
      <c r="N4090" s="498" t="s">
        <v>7994</v>
      </c>
      <c r="O4090" s="605" t="s">
        <v>7961</v>
      </c>
      <c r="P4090" s="608">
        <v>27000</v>
      </c>
    </row>
    <row r="4091" spans="1:16" ht="22.5" x14ac:dyDescent="0.2">
      <c r="A4091" s="518" t="s">
        <v>7955</v>
      </c>
      <c r="B4091" s="605" t="s">
        <v>7875</v>
      </c>
      <c r="C4091" s="519" t="s">
        <v>111</v>
      </c>
      <c r="D4091" s="494" t="s">
        <v>8070</v>
      </c>
      <c r="E4091" s="495">
        <v>14000</v>
      </c>
      <c r="F4091" s="638" t="s">
        <v>11122</v>
      </c>
      <c r="G4091" s="496" t="s">
        <v>11123</v>
      </c>
      <c r="H4091" s="494" t="s">
        <v>11124</v>
      </c>
      <c r="I4091" s="494" t="s">
        <v>11124</v>
      </c>
      <c r="J4091" s="494" t="s">
        <v>11124</v>
      </c>
      <c r="K4091" s="497" t="s">
        <v>7981</v>
      </c>
      <c r="L4091" s="606" t="s">
        <v>7982</v>
      </c>
      <c r="M4091" s="607">
        <v>14000</v>
      </c>
      <c r="N4091" s="498" t="s">
        <v>5705</v>
      </c>
      <c r="O4091" s="605"/>
      <c r="P4091" s="608">
        <v>0</v>
      </c>
    </row>
    <row r="4092" spans="1:16" ht="22.5" x14ac:dyDescent="0.2">
      <c r="A4092" s="518" t="s">
        <v>7955</v>
      </c>
      <c r="B4092" s="605" t="s">
        <v>7875</v>
      </c>
      <c r="C4092" s="519" t="s">
        <v>111</v>
      </c>
      <c r="D4092" s="494" t="s">
        <v>11125</v>
      </c>
      <c r="E4092" s="495">
        <v>8500</v>
      </c>
      <c r="F4092" s="638" t="s">
        <v>11126</v>
      </c>
      <c r="G4092" s="496" t="s">
        <v>11127</v>
      </c>
      <c r="H4092" s="494" t="s">
        <v>8563</v>
      </c>
      <c r="I4092" s="494" t="s">
        <v>4858</v>
      </c>
      <c r="J4092" s="494" t="s">
        <v>4858</v>
      </c>
      <c r="K4092" s="497" t="s">
        <v>5705</v>
      </c>
      <c r="L4092" s="606"/>
      <c r="M4092" s="607">
        <v>0</v>
      </c>
      <c r="N4092" s="498" t="s">
        <v>7982</v>
      </c>
      <c r="O4092" s="605" t="s">
        <v>7994</v>
      </c>
      <c r="P4092" s="608">
        <v>34566.67</v>
      </c>
    </row>
    <row r="4093" spans="1:16" ht="22.5" x14ac:dyDescent="0.2">
      <c r="A4093" s="518" t="s">
        <v>7955</v>
      </c>
      <c r="B4093" s="605" t="s">
        <v>7875</v>
      </c>
      <c r="C4093" s="519" t="s">
        <v>111</v>
      </c>
      <c r="D4093" s="494" t="s">
        <v>11128</v>
      </c>
      <c r="E4093" s="495">
        <v>2500</v>
      </c>
      <c r="F4093" s="638" t="s">
        <v>11129</v>
      </c>
      <c r="G4093" s="496" t="s">
        <v>11130</v>
      </c>
      <c r="H4093" s="494" t="s">
        <v>8134</v>
      </c>
      <c r="I4093" s="494" t="s">
        <v>8134</v>
      </c>
      <c r="J4093" s="494" t="s">
        <v>8134</v>
      </c>
      <c r="K4093" s="497">
        <v>15</v>
      </c>
      <c r="L4093" s="606" t="s">
        <v>7965</v>
      </c>
      <c r="M4093" s="607">
        <v>4780.09</v>
      </c>
      <c r="N4093" s="498" t="s">
        <v>5705</v>
      </c>
      <c r="O4093" s="605"/>
      <c r="P4093" s="608">
        <v>0</v>
      </c>
    </row>
    <row r="4094" spans="1:16" ht="22.5" x14ac:dyDescent="0.2">
      <c r="A4094" s="518" t="s">
        <v>7955</v>
      </c>
      <c r="B4094" s="605" t="s">
        <v>7875</v>
      </c>
      <c r="C4094" s="519" t="s">
        <v>111</v>
      </c>
      <c r="D4094" s="494" t="s">
        <v>10568</v>
      </c>
      <c r="E4094" s="495">
        <v>2000</v>
      </c>
      <c r="F4094" s="638" t="s">
        <v>11131</v>
      </c>
      <c r="G4094" s="496" t="s">
        <v>11132</v>
      </c>
      <c r="H4094" s="494" t="s">
        <v>726</v>
      </c>
      <c r="I4094" s="494" t="s">
        <v>726</v>
      </c>
      <c r="J4094" s="494" t="s">
        <v>726</v>
      </c>
      <c r="K4094" s="497" t="s">
        <v>11133</v>
      </c>
      <c r="L4094" s="606" t="s">
        <v>7977</v>
      </c>
      <c r="M4094" s="607">
        <v>5398.8899999999994</v>
      </c>
      <c r="N4094" s="498" t="s">
        <v>7972</v>
      </c>
      <c r="O4094" s="605" t="s">
        <v>7961</v>
      </c>
      <c r="P4094" s="608">
        <v>11998.75</v>
      </c>
    </row>
    <row r="4095" spans="1:16" ht="22.5" x14ac:dyDescent="0.2">
      <c r="A4095" s="518" t="s">
        <v>7955</v>
      </c>
      <c r="B4095" s="605" t="s">
        <v>7875</v>
      </c>
      <c r="C4095" s="519" t="s">
        <v>111</v>
      </c>
      <c r="D4095" s="494" t="s">
        <v>8048</v>
      </c>
      <c r="E4095" s="495">
        <v>3000</v>
      </c>
      <c r="F4095" s="638" t="s">
        <v>11134</v>
      </c>
      <c r="G4095" s="496" t="s">
        <v>11135</v>
      </c>
      <c r="H4095" s="494" t="s">
        <v>8079</v>
      </c>
      <c r="I4095" s="494" t="s">
        <v>4858</v>
      </c>
      <c r="J4095" s="494" t="s">
        <v>4858</v>
      </c>
      <c r="K4095" s="497" t="s">
        <v>11136</v>
      </c>
      <c r="L4095" s="606" t="s">
        <v>7965</v>
      </c>
      <c r="M4095" s="607">
        <v>4100</v>
      </c>
      <c r="N4095" s="498" t="s">
        <v>7994</v>
      </c>
      <c r="O4095" s="605" t="s">
        <v>7961</v>
      </c>
      <c r="P4095" s="608">
        <v>18000</v>
      </c>
    </row>
    <row r="4096" spans="1:16" ht="22.5" x14ac:dyDescent="0.2">
      <c r="A4096" s="518" t="s">
        <v>7955</v>
      </c>
      <c r="B4096" s="605" t="s">
        <v>7875</v>
      </c>
      <c r="C4096" s="519" t="s">
        <v>111</v>
      </c>
      <c r="D4096" s="494" t="s">
        <v>8155</v>
      </c>
      <c r="E4096" s="495">
        <v>2500</v>
      </c>
      <c r="F4096" s="638" t="s">
        <v>11137</v>
      </c>
      <c r="G4096" s="496" t="s">
        <v>11138</v>
      </c>
      <c r="H4096" s="494" t="s">
        <v>3370</v>
      </c>
      <c r="I4096" s="494" t="s">
        <v>3370</v>
      </c>
      <c r="J4096" s="494" t="s">
        <v>3370</v>
      </c>
      <c r="K4096" s="497">
        <v>36</v>
      </c>
      <c r="L4096" s="606" t="s">
        <v>7959</v>
      </c>
      <c r="M4096" s="607">
        <v>25000</v>
      </c>
      <c r="N4096" s="498" t="s">
        <v>8574</v>
      </c>
      <c r="O4096" s="605" t="s">
        <v>7961</v>
      </c>
      <c r="P4096" s="608">
        <v>15000</v>
      </c>
    </row>
    <row r="4097" spans="1:16" ht="22.5" x14ac:dyDescent="0.2">
      <c r="A4097" s="518" t="s">
        <v>7955</v>
      </c>
      <c r="B4097" s="605" t="s">
        <v>7875</v>
      </c>
      <c r="C4097" s="519" t="s">
        <v>111</v>
      </c>
      <c r="D4097" s="494" t="s">
        <v>4071</v>
      </c>
      <c r="E4097" s="495">
        <v>4000</v>
      </c>
      <c r="F4097" s="638" t="s">
        <v>11139</v>
      </c>
      <c r="G4097" s="496" t="s">
        <v>11140</v>
      </c>
      <c r="H4097" s="494" t="s">
        <v>8378</v>
      </c>
      <c r="I4097" s="494" t="s">
        <v>8378</v>
      </c>
      <c r="J4097" s="494" t="s">
        <v>8378</v>
      </c>
      <c r="K4097" s="497">
        <v>21</v>
      </c>
      <c r="L4097" s="606" t="s">
        <v>7965</v>
      </c>
      <c r="M4097" s="607">
        <v>7998.33</v>
      </c>
      <c r="N4097" s="498" t="s">
        <v>5705</v>
      </c>
      <c r="O4097" s="605"/>
      <c r="P4097" s="608">
        <v>0</v>
      </c>
    </row>
    <row r="4098" spans="1:16" ht="33.75" x14ac:dyDescent="0.2">
      <c r="A4098" s="518" t="s">
        <v>7955</v>
      </c>
      <c r="B4098" s="605" t="s">
        <v>7875</v>
      </c>
      <c r="C4098" s="519" t="s">
        <v>111</v>
      </c>
      <c r="D4098" s="494" t="s">
        <v>7990</v>
      </c>
      <c r="E4098" s="495">
        <v>3000</v>
      </c>
      <c r="F4098" s="638" t="s">
        <v>11141</v>
      </c>
      <c r="G4098" s="496" t="s">
        <v>11142</v>
      </c>
      <c r="H4098" s="494" t="s">
        <v>11143</v>
      </c>
      <c r="I4098" s="494" t="s">
        <v>4858</v>
      </c>
      <c r="J4098" s="494" t="s">
        <v>4858</v>
      </c>
      <c r="K4098" s="497" t="s">
        <v>11144</v>
      </c>
      <c r="L4098" s="606" t="s">
        <v>7982</v>
      </c>
      <c r="M4098" s="607">
        <v>800</v>
      </c>
      <c r="N4098" s="498" t="s">
        <v>7994</v>
      </c>
      <c r="O4098" s="605" t="s">
        <v>7961</v>
      </c>
      <c r="P4098" s="608">
        <v>18000</v>
      </c>
    </row>
    <row r="4099" spans="1:16" ht="33.75" x14ac:dyDescent="0.2">
      <c r="A4099" s="518" t="s">
        <v>7955</v>
      </c>
      <c r="B4099" s="605" t="s">
        <v>7875</v>
      </c>
      <c r="C4099" s="519" t="s">
        <v>111</v>
      </c>
      <c r="D4099" s="494" t="s">
        <v>8448</v>
      </c>
      <c r="E4099" s="495">
        <v>1800</v>
      </c>
      <c r="F4099" s="638" t="s">
        <v>11145</v>
      </c>
      <c r="G4099" s="496" t="s">
        <v>11146</v>
      </c>
      <c r="H4099" s="494" t="s">
        <v>8014</v>
      </c>
      <c r="I4099" s="494" t="s">
        <v>8014</v>
      </c>
      <c r="J4099" s="494" t="s">
        <v>8014</v>
      </c>
      <c r="K4099" s="497">
        <v>1</v>
      </c>
      <c r="L4099" s="606" t="s">
        <v>7982</v>
      </c>
      <c r="M4099" s="607">
        <v>0</v>
      </c>
      <c r="N4099" s="498" t="s">
        <v>5705</v>
      </c>
      <c r="O4099" s="605"/>
      <c r="P4099" s="608">
        <v>0</v>
      </c>
    </row>
    <row r="4100" spans="1:16" ht="33.75" x14ac:dyDescent="0.2">
      <c r="A4100" s="518" t="s">
        <v>7955</v>
      </c>
      <c r="B4100" s="605" t="s">
        <v>7875</v>
      </c>
      <c r="C4100" s="519" t="s">
        <v>111</v>
      </c>
      <c r="D4100" s="494" t="s">
        <v>8121</v>
      </c>
      <c r="E4100" s="495">
        <v>4500</v>
      </c>
      <c r="F4100" s="638" t="s">
        <v>11147</v>
      </c>
      <c r="G4100" s="496" t="s">
        <v>11148</v>
      </c>
      <c r="H4100" s="494" t="s">
        <v>8297</v>
      </c>
      <c r="I4100" s="494" t="s">
        <v>4858</v>
      </c>
      <c r="J4100" s="494" t="s">
        <v>4858</v>
      </c>
      <c r="K4100" s="497" t="s">
        <v>11149</v>
      </c>
      <c r="L4100" s="606" t="s">
        <v>7965</v>
      </c>
      <c r="M4100" s="607">
        <v>5850</v>
      </c>
      <c r="N4100" s="498" t="s">
        <v>7972</v>
      </c>
      <c r="O4100" s="605" t="s">
        <v>7961</v>
      </c>
      <c r="P4100" s="608">
        <v>26987.5</v>
      </c>
    </row>
    <row r="4101" spans="1:16" ht="22.5" x14ac:dyDescent="0.2">
      <c r="A4101" s="518" t="s">
        <v>7955</v>
      </c>
      <c r="B4101" s="605" t="s">
        <v>7875</v>
      </c>
      <c r="C4101" s="519" t="s">
        <v>111</v>
      </c>
      <c r="D4101" s="494" t="s">
        <v>8665</v>
      </c>
      <c r="E4101" s="495">
        <v>12000</v>
      </c>
      <c r="F4101" s="638" t="s">
        <v>11150</v>
      </c>
      <c r="G4101" s="496" t="s">
        <v>11151</v>
      </c>
      <c r="H4101" s="494" t="s">
        <v>4858</v>
      </c>
      <c r="I4101" s="494" t="s">
        <v>4858</v>
      </c>
      <c r="J4101" s="494" t="s">
        <v>4858</v>
      </c>
      <c r="K4101" s="497" t="s">
        <v>7981</v>
      </c>
      <c r="L4101" s="606" t="s">
        <v>7984</v>
      </c>
      <c r="M4101" s="607">
        <v>85200</v>
      </c>
      <c r="N4101" s="498" t="s">
        <v>5705</v>
      </c>
      <c r="O4101" s="605" t="s">
        <v>7961</v>
      </c>
      <c r="P4101" s="608">
        <v>62400</v>
      </c>
    </row>
    <row r="4102" spans="1:16" ht="33.75" x14ac:dyDescent="0.2">
      <c r="A4102" s="518" t="s">
        <v>7955</v>
      </c>
      <c r="B4102" s="605" t="s">
        <v>7875</v>
      </c>
      <c r="C4102" s="519" t="s">
        <v>111</v>
      </c>
      <c r="D4102" s="494" t="s">
        <v>9253</v>
      </c>
      <c r="E4102" s="495">
        <v>5000</v>
      </c>
      <c r="F4102" s="638" t="s">
        <v>11152</v>
      </c>
      <c r="G4102" s="496" t="s">
        <v>11153</v>
      </c>
      <c r="H4102" s="494" t="s">
        <v>11154</v>
      </c>
      <c r="I4102" s="494" t="s">
        <v>4858</v>
      </c>
      <c r="J4102" s="494" t="s">
        <v>4858</v>
      </c>
      <c r="K4102" s="497" t="s">
        <v>11155</v>
      </c>
      <c r="L4102" s="606" t="s">
        <v>7982</v>
      </c>
      <c r="M4102" s="607">
        <v>4333.33</v>
      </c>
      <c r="N4102" s="498" t="s">
        <v>7994</v>
      </c>
      <c r="O4102" s="605" t="s">
        <v>7961</v>
      </c>
      <c r="P4102" s="608">
        <v>30000</v>
      </c>
    </row>
    <row r="4103" spans="1:16" ht="22.5" x14ac:dyDescent="0.2">
      <c r="A4103" s="518" t="s">
        <v>7955</v>
      </c>
      <c r="B4103" s="605" t="s">
        <v>7875</v>
      </c>
      <c r="C4103" s="519" t="s">
        <v>111</v>
      </c>
      <c r="D4103" s="494" t="s">
        <v>8671</v>
      </c>
      <c r="E4103" s="495">
        <v>3000</v>
      </c>
      <c r="F4103" s="638" t="s">
        <v>11156</v>
      </c>
      <c r="G4103" s="496" t="s">
        <v>11157</v>
      </c>
      <c r="H4103" s="494" t="s">
        <v>6192</v>
      </c>
      <c r="I4103" s="494" t="s">
        <v>3191</v>
      </c>
      <c r="J4103" s="494" t="s">
        <v>3191</v>
      </c>
      <c r="K4103" s="497" t="s">
        <v>11158</v>
      </c>
      <c r="L4103" s="606" t="s">
        <v>7965</v>
      </c>
      <c r="M4103" s="607">
        <v>4300</v>
      </c>
      <c r="N4103" s="498" t="s">
        <v>5705</v>
      </c>
      <c r="O4103" s="605"/>
      <c r="P4103" s="608">
        <v>0</v>
      </c>
    </row>
    <row r="4104" spans="1:16" ht="22.5" x14ac:dyDescent="0.2">
      <c r="A4104" s="518" t="s">
        <v>7955</v>
      </c>
      <c r="B4104" s="605" t="s">
        <v>7875</v>
      </c>
      <c r="C4104" s="519" t="s">
        <v>111</v>
      </c>
      <c r="D4104" s="494" t="s">
        <v>8128</v>
      </c>
      <c r="E4104" s="495">
        <v>3000</v>
      </c>
      <c r="F4104" s="638" t="s">
        <v>11159</v>
      </c>
      <c r="G4104" s="496" t="s">
        <v>11160</v>
      </c>
      <c r="H4104" s="494" t="s">
        <v>7998</v>
      </c>
      <c r="I4104" s="494" t="s">
        <v>4858</v>
      </c>
      <c r="J4104" s="494" t="s">
        <v>4858</v>
      </c>
      <c r="K4104" s="497">
        <v>2</v>
      </c>
      <c r="L4104" s="606" t="s">
        <v>7972</v>
      </c>
      <c r="M4104" s="607">
        <v>11800</v>
      </c>
      <c r="N4104" s="498" t="s">
        <v>8044</v>
      </c>
      <c r="O4104" s="605" t="s">
        <v>7961</v>
      </c>
      <c r="P4104" s="608">
        <v>17900</v>
      </c>
    </row>
    <row r="4105" spans="1:16" ht="33.75" x14ac:dyDescent="0.2">
      <c r="A4105" s="518" t="s">
        <v>7955</v>
      </c>
      <c r="B4105" s="605" t="s">
        <v>7875</v>
      </c>
      <c r="C4105" s="519" t="s">
        <v>111</v>
      </c>
      <c r="D4105" s="494" t="s">
        <v>8983</v>
      </c>
      <c r="E4105" s="495">
        <v>1800</v>
      </c>
      <c r="F4105" s="638" t="s">
        <v>11161</v>
      </c>
      <c r="G4105" s="496" t="s">
        <v>11162</v>
      </c>
      <c r="H4105" s="494" t="s">
        <v>11163</v>
      </c>
      <c r="I4105" s="494" t="s">
        <v>4858</v>
      </c>
      <c r="J4105" s="494" t="s">
        <v>4858</v>
      </c>
      <c r="K4105" s="497">
        <v>12</v>
      </c>
      <c r="L4105" s="606" t="s">
        <v>7729</v>
      </c>
      <c r="M4105" s="607">
        <v>14400</v>
      </c>
      <c r="N4105" s="498" t="s">
        <v>5705</v>
      </c>
      <c r="O4105" s="605"/>
      <c r="P4105" s="608">
        <v>0</v>
      </c>
    </row>
    <row r="4106" spans="1:16" ht="33.75" x14ac:dyDescent="0.2">
      <c r="A4106" s="518" t="s">
        <v>7955</v>
      </c>
      <c r="B4106" s="605" t="s">
        <v>7875</v>
      </c>
      <c r="C4106" s="519" t="s">
        <v>111</v>
      </c>
      <c r="D4106" s="494" t="s">
        <v>8987</v>
      </c>
      <c r="E4106" s="495">
        <v>3000</v>
      </c>
      <c r="F4106" s="638" t="s">
        <v>11161</v>
      </c>
      <c r="G4106" s="496" t="s">
        <v>11162</v>
      </c>
      <c r="H4106" s="494" t="s">
        <v>11163</v>
      </c>
      <c r="I4106" s="494" t="s">
        <v>4858</v>
      </c>
      <c r="J4106" s="494" t="s">
        <v>4858</v>
      </c>
      <c r="K4106" s="497">
        <v>2</v>
      </c>
      <c r="L4106" s="606" t="s">
        <v>7972</v>
      </c>
      <c r="M4106" s="607">
        <v>11960</v>
      </c>
      <c r="N4106" s="498" t="s">
        <v>8044</v>
      </c>
      <c r="O4106" s="605" t="s">
        <v>7961</v>
      </c>
      <c r="P4106" s="608">
        <v>18000</v>
      </c>
    </row>
    <row r="4107" spans="1:16" ht="22.5" x14ac:dyDescent="0.2">
      <c r="A4107" s="518" t="s">
        <v>7955</v>
      </c>
      <c r="B4107" s="605" t="s">
        <v>7875</v>
      </c>
      <c r="C4107" s="519" t="s">
        <v>111</v>
      </c>
      <c r="D4107" s="494" t="s">
        <v>11164</v>
      </c>
      <c r="E4107" s="495">
        <v>2500</v>
      </c>
      <c r="F4107" s="638" t="s">
        <v>11165</v>
      </c>
      <c r="G4107" s="496" t="s">
        <v>11166</v>
      </c>
      <c r="H4107" s="494" t="s">
        <v>11167</v>
      </c>
      <c r="I4107" s="494" t="s">
        <v>8289</v>
      </c>
      <c r="J4107" s="494" t="s">
        <v>8289</v>
      </c>
      <c r="K4107" s="497">
        <v>1</v>
      </c>
      <c r="L4107" s="606" t="s">
        <v>7972</v>
      </c>
      <c r="M4107" s="607">
        <v>8166.67</v>
      </c>
      <c r="N4107" s="498" t="s">
        <v>7961</v>
      </c>
      <c r="O4107" s="605" t="s">
        <v>7961</v>
      </c>
      <c r="P4107" s="608">
        <v>15000</v>
      </c>
    </row>
    <row r="4108" spans="1:16" ht="22.5" x14ac:dyDescent="0.2">
      <c r="A4108" s="518" t="s">
        <v>7955</v>
      </c>
      <c r="B4108" s="605" t="s">
        <v>7875</v>
      </c>
      <c r="C4108" s="519" t="s">
        <v>111</v>
      </c>
      <c r="D4108" s="494" t="s">
        <v>7985</v>
      </c>
      <c r="E4108" s="495">
        <v>4000</v>
      </c>
      <c r="F4108" s="638" t="s">
        <v>11168</v>
      </c>
      <c r="G4108" s="496" t="s">
        <v>11169</v>
      </c>
      <c r="H4108" s="494" t="s">
        <v>8216</v>
      </c>
      <c r="I4108" s="494" t="s">
        <v>4858</v>
      </c>
      <c r="J4108" s="494" t="s">
        <v>4858</v>
      </c>
      <c r="K4108" s="497" t="s">
        <v>11170</v>
      </c>
      <c r="L4108" s="606" t="s">
        <v>7977</v>
      </c>
      <c r="M4108" s="607">
        <v>10266.67</v>
      </c>
      <c r="N4108" s="498" t="s">
        <v>7972</v>
      </c>
      <c r="O4108" s="605" t="s">
        <v>7961</v>
      </c>
      <c r="P4108" s="608">
        <v>23953.61</v>
      </c>
    </row>
    <row r="4109" spans="1:16" ht="22.5" x14ac:dyDescent="0.2">
      <c r="A4109" s="518" t="s">
        <v>7955</v>
      </c>
      <c r="B4109" s="605" t="s">
        <v>7875</v>
      </c>
      <c r="C4109" s="519" t="s">
        <v>111</v>
      </c>
      <c r="D4109" s="494" t="s">
        <v>11171</v>
      </c>
      <c r="E4109" s="495">
        <v>2500</v>
      </c>
      <c r="F4109" s="638" t="s">
        <v>11172</v>
      </c>
      <c r="G4109" s="496" t="s">
        <v>11173</v>
      </c>
      <c r="H4109" s="494" t="s">
        <v>8600</v>
      </c>
      <c r="I4109" s="494" t="s">
        <v>8600</v>
      </c>
      <c r="J4109" s="494" t="s">
        <v>8600</v>
      </c>
      <c r="K4109" s="497">
        <v>13</v>
      </c>
      <c r="L4109" s="606" t="s">
        <v>7959</v>
      </c>
      <c r="M4109" s="607">
        <v>29811.279999999999</v>
      </c>
      <c r="N4109" s="498" t="s">
        <v>8197</v>
      </c>
      <c r="O4109" s="605" t="s">
        <v>7961</v>
      </c>
      <c r="P4109" s="608">
        <v>15000</v>
      </c>
    </row>
    <row r="4110" spans="1:16" ht="22.5" x14ac:dyDescent="0.2">
      <c r="A4110" s="518" t="s">
        <v>7955</v>
      </c>
      <c r="B4110" s="605" t="s">
        <v>7875</v>
      </c>
      <c r="C4110" s="519" t="s">
        <v>111</v>
      </c>
      <c r="D4110" s="494" t="s">
        <v>11174</v>
      </c>
      <c r="E4110" s="495">
        <v>4000</v>
      </c>
      <c r="F4110" s="638" t="s">
        <v>11175</v>
      </c>
      <c r="G4110" s="496" t="s">
        <v>11176</v>
      </c>
      <c r="H4110" s="494" t="s">
        <v>6192</v>
      </c>
      <c r="I4110" s="494" t="s">
        <v>3191</v>
      </c>
      <c r="J4110" s="494" t="s">
        <v>3191</v>
      </c>
      <c r="K4110" s="497" t="s">
        <v>11177</v>
      </c>
      <c r="L4110" s="606" t="s">
        <v>7982</v>
      </c>
      <c r="M4110" s="607">
        <v>1466.67</v>
      </c>
      <c r="N4110" s="498" t="s">
        <v>7977</v>
      </c>
      <c r="O4110" s="605" t="s">
        <v>7961</v>
      </c>
      <c r="P4110" s="608">
        <v>23900</v>
      </c>
    </row>
    <row r="4111" spans="1:16" ht="33.75" x14ac:dyDescent="0.2">
      <c r="A4111" s="518" t="s">
        <v>7955</v>
      </c>
      <c r="B4111" s="605" t="s">
        <v>7875</v>
      </c>
      <c r="C4111" s="519" t="s">
        <v>111</v>
      </c>
      <c r="D4111" s="494" t="s">
        <v>8291</v>
      </c>
      <c r="E4111" s="495">
        <v>3000</v>
      </c>
      <c r="F4111" s="638" t="s">
        <v>11178</v>
      </c>
      <c r="G4111" s="496" t="s">
        <v>11179</v>
      </c>
      <c r="H4111" s="494" t="s">
        <v>11180</v>
      </c>
      <c r="I4111" s="494" t="s">
        <v>4858</v>
      </c>
      <c r="J4111" s="494" t="s">
        <v>4858</v>
      </c>
      <c r="K4111" s="497" t="s">
        <v>11181</v>
      </c>
      <c r="L4111" s="606"/>
      <c r="M4111" s="607">
        <v>0</v>
      </c>
      <c r="N4111" s="498" t="s">
        <v>7994</v>
      </c>
      <c r="O4111" s="605" t="s">
        <v>7961</v>
      </c>
      <c r="P4111" s="608">
        <v>19400</v>
      </c>
    </row>
    <row r="4112" spans="1:16" ht="22.5" x14ac:dyDescent="0.2">
      <c r="A4112" s="518" t="s">
        <v>7955</v>
      </c>
      <c r="B4112" s="605" t="s">
        <v>7875</v>
      </c>
      <c r="C4112" s="519" t="s">
        <v>111</v>
      </c>
      <c r="D4112" s="494" t="s">
        <v>11182</v>
      </c>
      <c r="E4112" s="495">
        <v>1500</v>
      </c>
      <c r="F4112" s="638" t="s">
        <v>11183</v>
      </c>
      <c r="G4112" s="496" t="s">
        <v>11184</v>
      </c>
      <c r="H4112" s="494" t="s">
        <v>726</v>
      </c>
      <c r="I4112" s="494" t="s">
        <v>726</v>
      </c>
      <c r="J4112" s="494" t="s">
        <v>726</v>
      </c>
      <c r="K4112" s="497">
        <v>49</v>
      </c>
      <c r="L4112" s="606" t="s">
        <v>7959</v>
      </c>
      <c r="M4112" s="607">
        <v>14203.75</v>
      </c>
      <c r="N4112" s="498" t="s">
        <v>11185</v>
      </c>
      <c r="O4112" s="605" t="s">
        <v>7961</v>
      </c>
      <c r="P4112" s="608">
        <v>8950</v>
      </c>
    </row>
    <row r="4113" spans="1:16" ht="22.5" x14ac:dyDescent="0.2">
      <c r="A4113" s="518" t="s">
        <v>7955</v>
      </c>
      <c r="B4113" s="605" t="s">
        <v>7875</v>
      </c>
      <c r="C4113" s="519" t="s">
        <v>111</v>
      </c>
      <c r="D4113" s="494" t="s">
        <v>8250</v>
      </c>
      <c r="E4113" s="495">
        <v>3000</v>
      </c>
      <c r="F4113" s="638" t="s">
        <v>11186</v>
      </c>
      <c r="G4113" s="496" t="s">
        <v>11187</v>
      </c>
      <c r="H4113" s="494" t="s">
        <v>8026</v>
      </c>
      <c r="I4113" s="494" t="s">
        <v>4858</v>
      </c>
      <c r="J4113" s="494" t="s">
        <v>4858</v>
      </c>
      <c r="K4113" s="497">
        <v>2</v>
      </c>
      <c r="L4113" s="606" t="s">
        <v>7972</v>
      </c>
      <c r="M4113" s="607">
        <v>11900</v>
      </c>
      <c r="N4113" s="498" t="s">
        <v>8044</v>
      </c>
      <c r="O4113" s="605" t="s">
        <v>7961</v>
      </c>
      <c r="P4113" s="608">
        <v>18000</v>
      </c>
    </row>
    <row r="4114" spans="1:16" ht="33.75" x14ac:dyDescent="0.2">
      <c r="A4114" s="518" t="s">
        <v>7955</v>
      </c>
      <c r="B4114" s="605" t="s">
        <v>7969</v>
      </c>
      <c r="C4114" s="519" t="s">
        <v>111</v>
      </c>
      <c r="D4114" s="494" t="s">
        <v>8850</v>
      </c>
      <c r="E4114" s="495">
        <v>3000</v>
      </c>
      <c r="F4114" s="638" t="s">
        <v>11188</v>
      </c>
      <c r="G4114" s="496" t="s">
        <v>11189</v>
      </c>
      <c r="H4114" s="494" t="s">
        <v>10824</v>
      </c>
      <c r="I4114" s="494" t="s">
        <v>4858</v>
      </c>
      <c r="J4114" s="494" t="s">
        <v>4858</v>
      </c>
      <c r="K4114" s="497" t="s">
        <v>11190</v>
      </c>
      <c r="L4114" s="606" t="s">
        <v>7965</v>
      </c>
      <c r="M4114" s="607">
        <v>5500</v>
      </c>
      <c r="N4114" s="498" t="s">
        <v>7994</v>
      </c>
      <c r="O4114" s="605" t="s">
        <v>7961</v>
      </c>
      <c r="P4114" s="608">
        <v>18000</v>
      </c>
    </row>
    <row r="4115" spans="1:16" ht="22.5" x14ac:dyDescent="0.2">
      <c r="A4115" s="518" t="s">
        <v>7955</v>
      </c>
      <c r="B4115" s="605" t="s">
        <v>7875</v>
      </c>
      <c r="C4115" s="519" t="s">
        <v>111</v>
      </c>
      <c r="D4115" s="494" t="s">
        <v>4477</v>
      </c>
      <c r="E4115" s="495">
        <v>5500</v>
      </c>
      <c r="F4115" s="638" t="s">
        <v>11191</v>
      </c>
      <c r="G4115" s="496" t="s">
        <v>11192</v>
      </c>
      <c r="H4115" s="494" t="s">
        <v>8026</v>
      </c>
      <c r="I4115" s="494" t="s">
        <v>8026</v>
      </c>
      <c r="J4115" s="494" t="s">
        <v>8026</v>
      </c>
      <c r="K4115" s="497">
        <v>10</v>
      </c>
      <c r="L4115" s="606" t="s">
        <v>8142</v>
      </c>
      <c r="M4115" s="607">
        <v>56751.6</v>
      </c>
      <c r="N4115" s="498" t="s">
        <v>5705</v>
      </c>
      <c r="O4115" s="605"/>
      <c r="P4115" s="608">
        <v>0</v>
      </c>
    </row>
    <row r="4116" spans="1:16" ht="22.5" x14ac:dyDescent="0.2">
      <c r="A4116" s="518" t="s">
        <v>7955</v>
      </c>
      <c r="B4116" s="605" t="s">
        <v>7875</v>
      </c>
      <c r="C4116" s="519" t="s">
        <v>111</v>
      </c>
      <c r="D4116" s="494" t="s">
        <v>11171</v>
      </c>
      <c r="E4116" s="495">
        <v>2500</v>
      </c>
      <c r="F4116" s="638" t="s">
        <v>11193</v>
      </c>
      <c r="G4116" s="496" t="s">
        <v>11194</v>
      </c>
      <c r="H4116" s="494" t="s">
        <v>1543</v>
      </c>
      <c r="I4116" s="494" t="s">
        <v>1543</v>
      </c>
      <c r="J4116" s="494" t="s">
        <v>1543</v>
      </c>
      <c r="K4116" s="497">
        <v>38</v>
      </c>
      <c r="L4116" s="606" t="s">
        <v>7959</v>
      </c>
      <c r="M4116" s="607">
        <v>29916.67</v>
      </c>
      <c r="N4116" s="498" t="s">
        <v>9365</v>
      </c>
      <c r="O4116" s="605" t="s">
        <v>7961</v>
      </c>
      <c r="P4116" s="608">
        <v>15000</v>
      </c>
    </row>
    <row r="4117" spans="1:16" ht="22.5" x14ac:dyDescent="0.2">
      <c r="A4117" s="518" t="s">
        <v>7955</v>
      </c>
      <c r="B4117" s="605" t="s">
        <v>7875</v>
      </c>
      <c r="C4117" s="519" t="s">
        <v>111</v>
      </c>
      <c r="D4117" s="494" t="s">
        <v>11195</v>
      </c>
      <c r="E4117" s="495">
        <v>6000</v>
      </c>
      <c r="F4117" s="638" t="s">
        <v>11196</v>
      </c>
      <c r="G4117" s="496" t="s">
        <v>11197</v>
      </c>
      <c r="H4117" s="494" t="s">
        <v>8216</v>
      </c>
      <c r="I4117" s="494" t="s">
        <v>4858</v>
      </c>
      <c r="J4117" s="494" t="s">
        <v>4858</v>
      </c>
      <c r="K4117" s="497">
        <v>2</v>
      </c>
      <c r="L4117" s="606" t="s">
        <v>7994</v>
      </c>
      <c r="M4117" s="607">
        <v>27397.09</v>
      </c>
      <c r="N4117" s="498" t="s">
        <v>8044</v>
      </c>
      <c r="O4117" s="605" t="s">
        <v>7961</v>
      </c>
      <c r="P4117" s="608">
        <v>35997.5</v>
      </c>
    </row>
    <row r="4118" spans="1:16" ht="22.5" x14ac:dyDescent="0.2">
      <c r="A4118" s="518" t="s">
        <v>7955</v>
      </c>
      <c r="B4118" s="605" t="s">
        <v>7875</v>
      </c>
      <c r="C4118" s="519" t="s">
        <v>111</v>
      </c>
      <c r="D4118" s="494" t="s">
        <v>10363</v>
      </c>
      <c r="E4118" s="495">
        <v>11000</v>
      </c>
      <c r="F4118" s="638" t="s">
        <v>11198</v>
      </c>
      <c r="G4118" s="496" t="s">
        <v>11199</v>
      </c>
      <c r="H4118" s="494" t="s">
        <v>4858</v>
      </c>
      <c r="I4118" s="494" t="s">
        <v>4858</v>
      </c>
      <c r="J4118" s="494" t="s">
        <v>4858</v>
      </c>
      <c r="K4118" s="497" t="s">
        <v>7981</v>
      </c>
      <c r="L4118" s="606" t="s">
        <v>8142</v>
      </c>
      <c r="M4118" s="607">
        <v>111466.67</v>
      </c>
      <c r="N4118" s="498" t="s">
        <v>5705</v>
      </c>
      <c r="O4118" s="605"/>
      <c r="P4118" s="608">
        <v>0</v>
      </c>
    </row>
    <row r="4119" spans="1:16" ht="22.5" x14ac:dyDescent="0.2">
      <c r="A4119" s="518" t="s">
        <v>7955</v>
      </c>
      <c r="B4119" s="605" t="s">
        <v>7875</v>
      </c>
      <c r="C4119" s="519" t="s">
        <v>111</v>
      </c>
      <c r="D4119" s="494" t="s">
        <v>9764</v>
      </c>
      <c r="E4119" s="495">
        <v>3000</v>
      </c>
      <c r="F4119" s="638" t="s">
        <v>11200</v>
      </c>
      <c r="G4119" s="496" t="s">
        <v>11201</v>
      </c>
      <c r="H4119" s="494" t="s">
        <v>6192</v>
      </c>
      <c r="I4119" s="494" t="s">
        <v>3191</v>
      </c>
      <c r="J4119" s="494" t="s">
        <v>3191</v>
      </c>
      <c r="K4119" s="497" t="s">
        <v>11202</v>
      </c>
      <c r="L4119" s="606"/>
      <c r="M4119" s="607">
        <v>0</v>
      </c>
      <c r="N4119" s="498" t="s">
        <v>7994</v>
      </c>
      <c r="O4119" s="605" t="s">
        <v>7961</v>
      </c>
      <c r="P4119" s="608">
        <v>19100</v>
      </c>
    </row>
    <row r="4120" spans="1:16" ht="33.75" x14ac:dyDescent="0.2">
      <c r="A4120" s="518" t="s">
        <v>7955</v>
      </c>
      <c r="B4120" s="605" t="s">
        <v>7875</v>
      </c>
      <c r="C4120" s="519" t="s">
        <v>111</v>
      </c>
      <c r="D4120" s="494" t="s">
        <v>8448</v>
      </c>
      <c r="E4120" s="495">
        <v>2000</v>
      </c>
      <c r="F4120" s="638" t="s">
        <v>11203</v>
      </c>
      <c r="G4120" s="496" t="s">
        <v>11204</v>
      </c>
      <c r="H4120" s="494" t="s">
        <v>9926</v>
      </c>
      <c r="I4120" s="494" t="s">
        <v>9926</v>
      </c>
      <c r="J4120" s="494" t="s">
        <v>9926</v>
      </c>
      <c r="K4120" s="497">
        <v>17</v>
      </c>
      <c r="L4120" s="606" t="s">
        <v>7959</v>
      </c>
      <c r="M4120" s="607">
        <v>24000</v>
      </c>
      <c r="N4120" s="498" t="s">
        <v>8433</v>
      </c>
      <c r="O4120" s="605" t="s">
        <v>7961</v>
      </c>
      <c r="P4120" s="608">
        <v>12000</v>
      </c>
    </row>
    <row r="4121" spans="1:16" ht="22.5" x14ac:dyDescent="0.2">
      <c r="A4121" s="518" t="s">
        <v>7955</v>
      </c>
      <c r="B4121" s="605" t="s">
        <v>7875</v>
      </c>
      <c r="C4121" s="519" t="s">
        <v>111</v>
      </c>
      <c r="D4121" s="494" t="s">
        <v>8121</v>
      </c>
      <c r="E4121" s="495">
        <v>2500</v>
      </c>
      <c r="F4121" s="638" t="s">
        <v>11205</v>
      </c>
      <c r="G4121" s="496" t="s">
        <v>11206</v>
      </c>
      <c r="H4121" s="494" t="s">
        <v>6192</v>
      </c>
      <c r="I4121" s="494" t="s">
        <v>3191</v>
      </c>
      <c r="J4121" s="494" t="s">
        <v>3191</v>
      </c>
      <c r="K4121" s="497" t="s">
        <v>11207</v>
      </c>
      <c r="L4121" s="606" t="s">
        <v>7965</v>
      </c>
      <c r="M4121" s="607">
        <v>4083.33</v>
      </c>
      <c r="N4121" s="498" t="s">
        <v>7972</v>
      </c>
      <c r="O4121" s="605" t="s">
        <v>7961</v>
      </c>
      <c r="P4121" s="608">
        <v>14906.759999999998</v>
      </c>
    </row>
    <row r="4122" spans="1:16" ht="33.75" x14ac:dyDescent="0.2">
      <c r="A4122" s="518" t="s">
        <v>7955</v>
      </c>
      <c r="B4122" s="605" t="s">
        <v>7875</v>
      </c>
      <c r="C4122" s="519" t="s">
        <v>111</v>
      </c>
      <c r="D4122" s="494" t="s">
        <v>11015</v>
      </c>
      <c r="E4122" s="495">
        <v>1800</v>
      </c>
      <c r="F4122" s="638" t="s">
        <v>11208</v>
      </c>
      <c r="G4122" s="496" t="s">
        <v>11209</v>
      </c>
      <c r="H4122" s="494" t="s">
        <v>718</v>
      </c>
      <c r="I4122" s="494" t="s">
        <v>718</v>
      </c>
      <c r="J4122" s="494" t="s">
        <v>718</v>
      </c>
      <c r="K4122" s="497">
        <v>40</v>
      </c>
      <c r="L4122" s="606" t="s">
        <v>7959</v>
      </c>
      <c r="M4122" s="607">
        <v>21600</v>
      </c>
      <c r="N4122" s="498" t="s">
        <v>8540</v>
      </c>
      <c r="O4122" s="605" t="s">
        <v>7961</v>
      </c>
      <c r="P4122" s="608">
        <v>10800</v>
      </c>
    </row>
    <row r="4123" spans="1:16" ht="33.75" x14ac:dyDescent="0.2">
      <c r="A4123" s="518" t="s">
        <v>7955</v>
      </c>
      <c r="B4123" s="605" t="s">
        <v>7875</v>
      </c>
      <c r="C4123" s="519" t="s">
        <v>111</v>
      </c>
      <c r="D4123" s="494" t="s">
        <v>10997</v>
      </c>
      <c r="E4123" s="495">
        <v>2500</v>
      </c>
      <c r="F4123" s="638" t="s">
        <v>11210</v>
      </c>
      <c r="G4123" s="496" t="s">
        <v>11211</v>
      </c>
      <c r="H4123" s="494" t="s">
        <v>11212</v>
      </c>
      <c r="I4123" s="494" t="s">
        <v>718</v>
      </c>
      <c r="J4123" s="494" t="s">
        <v>718</v>
      </c>
      <c r="K4123" s="497" t="s">
        <v>11213</v>
      </c>
      <c r="L4123" s="606" t="s">
        <v>7965</v>
      </c>
      <c r="M4123" s="607">
        <v>4916.67</v>
      </c>
      <c r="N4123" s="498" t="s">
        <v>5705</v>
      </c>
      <c r="O4123" s="605"/>
      <c r="P4123" s="608">
        <v>0</v>
      </c>
    </row>
    <row r="4124" spans="1:16" ht="33.75" x14ac:dyDescent="0.2">
      <c r="A4124" s="518" t="s">
        <v>7955</v>
      </c>
      <c r="B4124" s="605" t="s">
        <v>7875</v>
      </c>
      <c r="C4124" s="519" t="s">
        <v>111</v>
      </c>
      <c r="D4124" s="494" t="s">
        <v>11214</v>
      </c>
      <c r="E4124" s="495">
        <v>1200</v>
      </c>
      <c r="F4124" s="638" t="s">
        <v>11215</v>
      </c>
      <c r="G4124" s="496" t="s">
        <v>11216</v>
      </c>
      <c r="H4124" s="494" t="s">
        <v>718</v>
      </c>
      <c r="I4124" s="494" t="s">
        <v>718</v>
      </c>
      <c r="J4124" s="494" t="s">
        <v>718</v>
      </c>
      <c r="K4124" s="497">
        <v>40</v>
      </c>
      <c r="L4124" s="606" t="s">
        <v>7959</v>
      </c>
      <c r="M4124" s="607">
        <v>14400</v>
      </c>
      <c r="N4124" s="498" t="s">
        <v>8540</v>
      </c>
      <c r="O4124" s="605" t="s">
        <v>7961</v>
      </c>
      <c r="P4124" s="608">
        <v>7200</v>
      </c>
    </row>
    <row r="4125" spans="1:16" ht="33.75" x14ac:dyDescent="0.2">
      <c r="A4125" s="518" t="s">
        <v>7955</v>
      </c>
      <c r="B4125" s="605" t="s">
        <v>7875</v>
      </c>
      <c r="C4125" s="519" t="s">
        <v>111</v>
      </c>
      <c r="D4125" s="494" t="s">
        <v>8511</v>
      </c>
      <c r="E4125" s="495">
        <v>1200</v>
      </c>
      <c r="F4125" s="638" t="s">
        <v>11217</v>
      </c>
      <c r="G4125" s="496" t="s">
        <v>11218</v>
      </c>
      <c r="H4125" s="494" t="s">
        <v>3976</v>
      </c>
      <c r="I4125" s="494" t="s">
        <v>3976</v>
      </c>
      <c r="J4125" s="494" t="s">
        <v>3976</v>
      </c>
      <c r="K4125" s="497">
        <v>85</v>
      </c>
      <c r="L4125" s="606" t="s">
        <v>7959</v>
      </c>
      <c r="M4125" s="607">
        <v>14400</v>
      </c>
      <c r="N4125" s="498" t="s">
        <v>7960</v>
      </c>
      <c r="O4125" s="605" t="s">
        <v>7961</v>
      </c>
      <c r="P4125" s="608">
        <v>7200</v>
      </c>
    </row>
    <row r="4126" spans="1:16" ht="33.75" x14ac:dyDescent="0.2">
      <c r="A4126" s="518" t="s">
        <v>7955</v>
      </c>
      <c r="B4126" s="605" t="s">
        <v>7875</v>
      </c>
      <c r="C4126" s="519" t="s">
        <v>111</v>
      </c>
      <c r="D4126" s="494" t="s">
        <v>11219</v>
      </c>
      <c r="E4126" s="495">
        <v>1900</v>
      </c>
      <c r="F4126" s="638" t="s">
        <v>11220</v>
      </c>
      <c r="G4126" s="496" t="s">
        <v>11221</v>
      </c>
      <c r="H4126" s="494" t="s">
        <v>726</v>
      </c>
      <c r="I4126" s="494" t="s">
        <v>726</v>
      </c>
      <c r="J4126" s="494" t="s">
        <v>726</v>
      </c>
      <c r="K4126" s="497">
        <v>18</v>
      </c>
      <c r="L4126" s="606" t="s">
        <v>7959</v>
      </c>
      <c r="M4126" s="607">
        <v>22800</v>
      </c>
      <c r="N4126" s="498" t="s">
        <v>8718</v>
      </c>
      <c r="O4126" s="605" t="s">
        <v>7961</v>
      </c>
      <c r="P4126" s="608">
        <v>11400</v>
      </c>
    </row>
    <row r="4127" spans="1:16" ht="22.5" x14ac:dyDescent="0.2">
      <c r="A4127" s="518" t="s">
        <v>7955</v>
      </c>
      <c r="B4127" s="605" t="s">
        <v>7875</v>
      </c>
      <c r="C4127" s="519" t="s">
        <v>111</v>
      </c>
      <c r="D4127" s="494" t="s">
        <v>8756</v>
      </c>
      <c r="E4127" s="495">
        <v>3000</v>
      </c>
      <c r="F4127" s="638" t="s">
        <v>11222</v>
      </c>
      <c r="G4127" s="496" t="s">
        <v>11223</v>
      </c>
      <c r="H4127" s="494" t="s">
        <v>8088</v>
      </c>
      <c r="I4127" s="494" t="s">
        <v>3191</v>
      </c>
      <c r="J4127" s="494" t="s">
        <v>3191</v>
      </c>
      <c r="K4127" s="497" t="s">
        <v>11224</v>
      </c>
      <c r="L4127" s="606" t="s">
        <v>7965</v>
      </c>
      <c r="M4127" s="607">
        <v>4300</v>
      </c>
      <c r="N4127" s="498" t="s">
        <v>7994</v>
      </c>
      <c r="O4127" s="605" t="s">
        <v>7961</v>
      </c>
      <c r="P4127" s="608">
        <v>18000</v>
      </c>
    </row>
    <row r="4128" spans="1:16" ht="33.75" x14ac:dyDescent="0.2">
      <c r="A4128" s="518" t="s">
        <v>7955</v>
      </c>
      <c r="B4128" s="605" t="s">
        <v>7969</v>
      </c>
      <c r="C4128" s="519" t="s">
        <v>111</v>
      </c>
      <c r="D4128" s="494" t="s">
        <v>8320</v>
      </c>
      <c r="E4128" s="495">
        <v>3000</v>
      </c>
      <c r="F4128" s="638" t="s">
        <v>11225</v>
      </c>
      <c r="G4128" s="496" t="s">
        <v>11226</v>
      </c>
      <c r="H4128" s="494" t="s">
        <v>8297</v>
      </c>
      <c r="I4128" s="494" t="s">
        <v>4858</v>
      </c>
      <c r="J4128" s="494" t="s">
        <v>4858</v>
      </c>
      <c r="K4128" s="497" t="s">
        <v>11227</v>
      </c>
      <c r="L4128" s="606" t="s">
        <v>7965</v>
      </c>
      <c r="M4128" s="607">
        <v>5700</v>
      </c>
      <c r="N4128" s="498" t="s">
        <v>7994</v>
      </c>
      <c r="O4128" s="605" t="s">
        <v>7961</v>
      </c>
      <c r="P4128" s="608">
        <v>18000</v>
      </c>
    </row>
    <row r="4129" spans="1:16" x14ac:dyDescent="0.2">
      <c r="A4129" s="518" t="s">
        <v>7955</v>
      </c>
      <c r="B4129" s="605" t="s">
        <v>7875</v>
      </c>
      <c r="C4129" s="519" t="s">
        <v>111</v>
      </c>
      <c r="D4129" s="494" t="s">
        <v>9022</v>
      </c>
      <c r="E4129" s="495">
        <v>1800</v>
      </c>
      <c r="F4129" s="638" t="s">
        <v>11228</v>
      </c>
      <c r="G4129" s="496" t="s">
        <v>11229</v>
      </c>
      <c r="H4129" s="494" t="s">
        <v>5432</v>
      </c>
      <c r="I4129" s="494" t="s">
        <v>5432</v>
      </c>
      <c r="J4129" s="494" t="s">
        <v>5432</v>
      </c>
      <c r="K4129" s="497">
        <v>30</v>
      </c>
      <c r="L4129" s="606" t="s">
        <v>7959</v>
      </c>
      <c r="M4129" s="607">
        <v>21420</v>
      </c>
      <c r="N4129" s="498" t="s">
        <v>8018</v>
      </c>
      <c r="O4129" s="605" t="s">
        <v>7961</v>
      </c>
      <c r="P4129" s="608">
        <v>10800</v>
      </c>
    </row>
    <row r="4130" spans="1:16" ht="33.75" x14ac:dyDescent="0.2">
      <c r="A4130" s="518" t="s">
        <v>7955</v>
      </c>
      <c r="B4130" s="605" t="s">
        <v>7875</v>
      </c>
      <c r="C4130" s="519" t="s">
        <v>111</v>
      </c>
      <c r="D4130" s="494" t="s">
        <v>8090</v>
      </c>
      <c r="E4130" s="495">
        <v>2000</v>
      </c>
      <c r="F4130" s="638" t="s">
        <v>11230</v>
      </c>
      <c r="G4130" s="496" t="s">
        <v>11231</v>
      </c>
      <c r="H4130" s="494" t="s">
        <v>3976</v>
      </c>
      <c r="I4130" s="494" t="s">
        <v>718</v>
      </c>
      <c r="J4130" s="494" t="s">
        <v>718</v>
      </c>
      <c r="K4130" s="497" t="s">
        <v>11232</v>
      </c>
      <c r="L4130" s="606"/>
      <c r="M4130" s="607">
        <v>0</v>
      </c>
      <c r="N4130" s="498" t="s">
        <v>7972</v>
      </c>
      <c r="O4130" s="605" t="s">
        <v>7961</v>
      </c>
      <c r="P4130" s="608">
        <v>12245.84</v>
      </c>
    </row>
    <row r="4131" spans="1:16" ht="33.75" x14ac:dyDescent="0.2">
      <c r="A4131" s="518" t="s">
        <v>7955</v>
      </c>
      <c r="B4131" s="605" t="s">
        <v>7875</v>
      </c>
      <c r="C4131" s="519" t="s">
        <v>111</v>
      </c>
      <c r="D4131" s="494" t="s">
        <v>11233</v>
      </c>
      <c r="E4131" s="495">
        <v>1800</v>
      </c>
      <c r="F4131" s="638" t="s">
        <v>11234</v>
      </c>
      <c r="G4131" s="496" t="s">
        <v>11235</v>
      </c>
      <c r="H4131" s="494" t="s">
        <v>8196</v>
      </c>
      <c r="I4131" s="494" t="s">
        <v>8196</v>
      </c>
      <c r="J4131" s="494" t="s">
        <v>8196</v>
      </c>
      <c r="K4131" s="497">
        <v>5</v>
      </c>
      <c r="L4131" s="606" t="s">
        <v>7968</v>
      </c>
      <c r="M4131" s="607">
        <v>16740</v>
      </c>
      <c r="N4131" s="498" t="s">
        <v>7968</v>
      </c>
      <c r="O4131" s="605" t="s">
        <v>7961</v>
      </c>
      <c r="P4131" s="608">
        <v>10800</v>
      </c>
    </row>
    <row r="4132" spans="1:16" ht="22.5" x14ac:dyDescent="0.2">
      <c r="A4132" s="518" t="s">
        <v>7955</v>
      </c>
      <c r="B4132" s="605" t="s">
        <v>7875</v>
      </c>
      <c r="C4132" s="519" t="s">
        <v>111</v>
      </c>
      <c r="D4132" s="494" t="s">
        <v>11236</v>
      </c>
      <c r="E4132" s="495">
        <v>3000</v>
      </c>
      <c r="F4132" s="638" t="s">
        <v>11237</v>
      </c>
      <c r="G4132" s="496" t="s">
        <v>11238</v>
      </c>
      <c r="H4132" s="494" t="s">
        <v>5770</v>
      </c>
      <c r="I4132" s="494" t="s">
        <v>3191</v>
      </c>
      <c r="J4132" s="494" t="s">
        <v>3191</v>
      </c>
      <c r="K4132" s="497" t="s">
        <v>11239</v>
      </c>
      <c r="L4132" s="606" t="s">
        <v>7982</v>
      </c>
      <c r="M4132" s="607">
        <v>1100</v>
      </c>
      <c r="N4132" s="498" t="s">
        <v>7994</v>
      </c>
      <c r="O4132" s="605" t="s">
        <v>7961</v>
      </c>
      <c r="P4132" s="608">
        <v>18000</v>
      </c>
    </row>
    <row r="4133" spans="1:16" ht="22.5" x14ac:dyDescent="0.2">
      <c r="A4133" s="518" t="s">
        <v>7955</v>
      </c>
      <c r="B4133" s="605" t="s">
        <v>7875</v>
      </c>
      <c r="C4133" s="519" t="s">
        <v>111</v>
      </c>
      <c r="D4133" s="494" t="s">
        <v>8090</v>
      </c>
      <c r="E4133" s="495">
        <v>2000</v>
      </c>
      <c r="F4133" s="638" t="s">
        <v>11240</v>
      </c>
      <c r="G4133" s="496" t="s">
        <v>11241</v>
      </c>
      <c r="H4133" s="494" t="s">
        <v>6431</v>
      </c>
      <c r="I4133" s="494" t="s">
        <v>6431</v>
      </c>
      <c r="J4133" s="494" t="s">
        <v>6431</v>
      </c>
      <c r="K4133" s="497">
        <v>4</v>
      </c>
      <c r="L4133" s="606" t="s">
        <v>8044</v>
      </c>
      <c r="M4133" s="607">
        <v>13866.67</v>
      </c>
      <c r="N4133" s="498" t="s">
        <v>7984</v>
      </c>
      <c r="O4133" s="605" t="s">
        <v>7961</v>
      </c>
      <c r="P4133" s="608">
        <v>12000</v>
      </c>
    </row>
    <row r="4134" spans="1:16" ht="22.5" x14ac:dyDescent="0.2">
      <c r="A4134" s="518" t="s">
        <v>7955</v>
      </c>
      <c r="B4134" s="605" t="s">
        <v>7875</v>
      </c>
      <c r="C4134" s="519" t="s">
        <v>111</v>
      </c>
      <c r="D4134" s="494" t="s">
        <v>7985</v>
      </c>
      <c r="E4134" s="495">
        <v>4000</v>
      </c>
      <c r="F4134" s="638" t="s">
        <v>11242</v>
      </c>
      <c r="G4134" s="496" t="s">
        <v>11243</v>
      </c>
      <c r="H4134" s="494" t="s">
        <v>7998</v>
      </c>
      <c r="I4134" s="494" t="s">
        <v>4858</v>
      </c>
      <c r="J4134" s="494" t="s">
        <v>4858</v>
      </c>
      <c r="K4134" s="497" t="s">
        <v>11244</v>
      </c>
      <c r="L4134" s="606" t="s">
        <v>7982</v>
      </c>
      <c r="M4134" s="607">
        <v>3866.67</v>
      </c>
      <c r="N4134" s="498" t="s">
        <v>7972</v>
      </c>
      <c r="O4134" s="605" t="s">
        <v>7961</v>
      </c>
      <c r="P4134" s="608">
        <v>23961.39</v>
      </c>
    </row>
    <row r="4135" spans="1:16" ht="22.5" x14ac:dyDescent="0.2">
      <c r="A4135" s="518" t="s">
        <v>7955</v>
      </c>
      <c r="B4135" s="605" t="s">
        <v>7875</v>
      </c>
      <c r="C4135" s="519" t="s">
        <v>111</v>
      </c>
      <c r="D4135" s="494" t="s">
        <v>7973</v>
      </c>
      <c r="E4135" s="495">
        <v>3500</v>
      </c>
      <c r="F4135" s="638" t="s">
        <v>11245</v>
      </c>
      <c r="G4135" s="496" t="s">
        <v>11246</v>
      </c>
      <c r="H4135" s="494" t="s">
        <v>718</v>
      </c>
      <c r="I4135" s="494" t="s">
        <v>718</v>
      </c>
      <c r="J4135" s="494" t="s">
        <v>718</v>
      </c>
      <c r="K4135" s="497">
        <v>3</v>
      </c>
      <c r="L4135" s="606" t="s">
        <v>7977</v>
      </c>
      <c r="M4135" s="607">
        <v>10477.640000000001</v>
      </c>
      <c r="N4135" s="498" t="s">
        <v>5705</v>
      </c>
      <c r="O4135" s="605"/>
      <c r="P4135" s="608">
        <v>0</v>
      </c>
    </row>
    <row r="4136" spans="1:16" ht="45" x14ac:dyDescent="0.2">
      <c r="A4136" s="518" t="s">
        <v>7955</v>
      </c>
      <c r="B4136" s="605" t="s">
        <v>7875</v>
      </c>
      <c r="C4136" s="519" t="s">
        <v>111</v>
      </c>
      <c r="D4136" s="494" t="s">
        <v>11247</v>
      </c>
      <c r="E4136" s="495">
        <v>1044</v>
      </c>
      <c r="F4136" s="638" t="s">
        <v>11248</v>
      </c>
      <c r="G4136" s="496" t="s">
        <v>11249</v>
      </c>
      <c r="H4136" s="494" t="s">
        <v>718</v>
      </c>
      <c r="I4136" s="494" t="s">
        <v>718</v>
      </c>
      <c r="J4136" s="494" t="s">
        <v>718</v>
      </c>
      <c r="K4136" s="497" t="s">
        <v>8245</v>
      </c>
      <c r="L4136" s="606" t="s">
        <v>7959</v>
      </c>
      <c r="M4136" s="607">
        <v>0</v>
      </c>
      <c r="N4136" s="498" t="s">
        <v>8245</v>
      </c>
      <c r="O4136" s="605" t="s">
        <v>7961</v>
      </c>
      <c r="P4136" s="608">
        <v>5220</v>
      </c>
    </row>
    <row r="4137" spans="1:16" ht="33.75" x14ac:dyDescent="0.2">
      <c r="A4137" s="518" t="s">
        <v>7955</v>
      </c>
      <c r="B4137" s="605" t="s">
        <v>7875</v>
      </c>
      <c r="C4137" s="519" t="s">
        <v>111</v>
      </c>
      <c r="D4137" s="494" t="s">
        <v>8910</v>
      </c>
      <c r="E4137" s="495">
        <v>2000</v>
      </c>
      <c r="F4137" s="638" t="s">
        <v>11250</v>
      </c>
      <c r="G4137" s="496" t="s">
        <v>11251</v>
      </c>
      <c r="H4137" s="494" t="s">
        <v>3976</v>
      </c>
      <c r="I4137" s="494" t="s">
        <v>3976</v>
      </c>
      <c r="J4137" s="494" t="s">
        <v>3976</v>
      </c>
      <c r="K4137" s="497">
        <v>23</v>
      </c>
      <c r="L4137" s="606" t="s">
        <v>7959</v>
      </c>
      <c r="M4137" s="607">
        <v>23999.17</v>
      </c>
      <c r="N4137" s="498" t="s">
        <v>11252</v>
      </c>
      <c r="O4137" s="605" t="s">
        <v>7961</v>
      </c>
      <c r="P4137" s="608">
        <v>12000</v>
      </c>
    </row>
    <row r="4138" spans="1:16" ht="33.75" x14ac:dyDescent="0.2">
      <c r="A4138" s="518" t="s">
        <v>7955</v>
      </c>
      <c r="B4138" s="605" t="s">
        <v>7875</v>
      </c>
      <c r="C4138" s="519" t="s">
        <v>111</v>
      </c>
      <c r="D4138" s="494" t="s">
        <v>7978</v>
      </c>
      <c r="E4138" s="495">
        <v>12000</v>
      </c>
      <c r="F4138" s="638" t="s">
        <v>11253</v>
      </c>
      <c r="G4138" s="496" t="s">
        <v>11254</v>
      </c>
      <c r="H4138" s="494" t="s">
        <v>9095</v>
      </c>
      <c r="I4138" s="494" t="s">
        <v>4858</v>
      </c>
      <c r="J4138" s="494" t="s">
        <v>4858</v>
      </c>
      <c r="K4138" s="497" t="s">
        <v>11255</v>
      </c>
      <c r="L4138" s="606" t="s">
        <v>7977</v>
      </c>
      <c r="M4138" s="607">
        <v>24725.83</v>
      </c>
      <c r="N4138" s="498" t="s">
        <v>7972</v>
      </c>
      <c r="O4138" s="605" t="s">
        <v>7961</v>
      </c>
      <c r="P4138" s="608">
        <v>71826.66</v>
      </c>
    </row>
    <row r="4139" spans="1:16" ht="22.5" x14ac:dyDescent="0.2">
      <c r="A4139" s="518" t="s">
        <v>7955</v>
      </c>
      <c r="B4139" s="605" t="s">
        <v>7875</v>
      </c>
      <c r="C4139" s="519" t="s">
        <v>111</v>
      </c>
      <c r="D4139" s="494" t="s">
        <v>8023</v>
      </c>
      <c r="E4139" s="495">
        <v>3000</v>
      </c>
      <c r="F4139" s="638" t="s">
        <v>11256</v>
      </c>
      <c r="G4139" s="496" t="s">
        <v>11257</v>
      </c>
      <c r="H4139" s="494" t="s">
        <v>6192</v>
      </c>
      <c r="I4139" s="494" t="s">
        <v>3191</v>
      </c>
      <c r="J4139" s="494" t="s">
        <v>3191</v>
      </c>
      <c r="K4139" s="497" t="s">
        <v>11258</v>
      </c>
      <c r="L4139" s="606"/>
      <c r="M4139" s="607">
        <v>0</v>
      </c>
      <c r="N4139" s="498" t="s">
        <v>7994</v>
      </c>
      <c r="O4139" s="605" t="s">
        <v>7961</v>
      </c>
      <c r="P4139" s="608">
        <v>18500</v>
      </c>
    </row>
    <row r="4140" spans="1:16" ht="22.5" x14ac:dyDescent="0.2">
      <c r="A4140" s="518" t="s">
        <v>7955</v>
      </c>
      <c r="B4140" s="605" t="s">
        <v>7875</v>
      </c>
      <c r="C4140" s="519" t="s">
        <v>111</v>
      </c>
      <c r="D4140" s="494" t="s">
        <v>11259</v>
      </c>
      <c r="E4140" s="495">
        <v>2500</v>
      </c>
      <c r="F4140" s="638" t="s">
        <v>11260</v>
      </c>
      <c r="G4140" s="496" t="s">
        <v>11261</v>
      </c>
      <c r="H4140" s="494" t="s">
        <v>726</v>
      </c>
      <c r="I4140" s="494" t="s">
        <v>726</v>
      </c>
      <c r="J4140" s="494" t="s">
        <v>726</v>
      </c>
      <c r="K4140" s="497" t="s">
        <v>11262</v>
      </c>
      <c r="L4140" s="606" t="s">
        <v>7982</v>
      </c>
      <c r="M4140" s="607">
        <v>1083.33</v>
      </c>
      <c r="N4140" s="498" t="s">
        <v>7994</v>
      </c>
      <c r="O4140" s="605" t="s">
        <v>7961</v>
      </c>
      <c r="P4140" s="608">
        <v>15000</v>
      </c>
    </row>
    <row r="4141" spans="1:16" ht="33.75" x14ac:dyDescent="0.2">
      <c r="A4141" s="518" t="s">
        <v>7955</v>
      </c>
      <c r="B4141" s="605" t="s">
        <v>7875</v>
      </c>
      <c r="C4141" s="519" t="s">
        <v>111</v>
      </c>
      <c r="D4141" s="494" t="s">
        <v>10796</v>
      </c>
      <c r="E4141" s="495">
        <v>1900</v>
      </c>
      <c r="F4141" s="638" t="s">
        <v>11263</v>
      </c>
      <c r="G4141" s="496" t="s">
        <v>11264</v>
      </c>
      <c r="H4141" s="494" t="s">
        <v>3370</v>
      </c>
      <c r="I4141" s="494" t="s">
        <v>3370</v>
      </c>
      <c r="J4141" s="494" t="s">
        <v>3370</v>
      </c>
      <c r="K4141" s="497">
        <v>85</v>
      </c>
      <c r="L4141" s="606" t="s">
        <v>7959</v>
      </c>
      <c r="M4141" s="607">
        <v>22800</v>
      </c>
      <c r="N4141" s="498" t="s">
        <v>7960</v>
      </c>
      <c r="O4141" s="605" t="s">
        <v>7961</v>
      </c>
      <c r="P4141" s="608">
        <v>11400</v>
      </c>
    </row>
    <row r="4142" spans="1:16" ht="22.5" x14ac:dyDescent="0.2">
      <c r="A4142" s="518" t="s">
        <v>7955</v>
      </c>
      <c r="B4142" s="605" t="s">
        <v>7875</v>
      </c>
      <c r="C4142" s="519" t="s">
        <v>111</v>
      </c>
      <c r="D4142" s="494" t="s">
        <v>8633</v>
      </c>
      <c r="E4142" s="495">
        <v>6000</v>
      </c>
      <c r="F4142" s="638" t="s">
        <v>11265</v>
      </c>
      <c r="G4142" s="496" t="s">
        <v>11266</v>
      </c>
      <c r="H4142" s="494" t="s">
        <v>7998</v>
      </c>
      <c r="I4142" s="494" t="s">
        <v>4858</v>
      </c>
      <c r="J4142" s="494" t="s">
        <v>4858</v>
      </c>
      <c r="K4142" s="497" t="s">
        <v>11267</v>
      </c>
      <c r="L4142" s="606"/>
      <c r="M4142" s="607">
        <v>0</v>
      </c>
      <c r="N4142" s="498" t="s">
        <v>7994</v>
      </c>
      <c r="O4142" s="605" t="s">
        <v>7961</v>
      </c>
      <c r="P4142" s="608">
        <v>38175</v>
      </c>
    </row>
    <row r="4143" spans="1:16" ht="33.75" x14ac:dyDescent="0.2">
      <c r="A4143" s="518" t="s">
        <v>7955</v>
      </c>
      <c r="B4143" s="605" t="s">
        <v>7875</v>
      </c>
      <c r="C4143" s="519" t="s">
        <v>111</v>
      </c>
      <c r="D4143" s="494" t="s">
        <v>8711</v>
      </c>
      <c r="E4143" s="495">
        <v>3000</v>
      </c>
      <c r="F4143" s="638" t="s">
        <v>11268</v>
      </c>
      <c r="G4143" s="496" t="s">
        <v>11269</v>
      </c>
      <c r="H4143" s="494" t="s">
        <v>10144</v>
      </c>
      <c r="I4143" s="494" t="s">
        <v>3191</v>
      </c>
      <c r="J4143" s="494" t="s">
        <v>3191</v>
      </c>
      <c r="K4143" s="497" t="s">
        <v>11270</v>
      </c>
      <c r="L4143" s="606" t="s">
        <v>7965</v>
      </c>
      <c r="M4143" s="607">
        <v>4300</v>
      </c>
      <c r="N4143" s="498" t="s">
        <v>7994</v>
      </c>
      <c r="O4143" s="605" t="s">
        <v>7961</v>
      </c>
      <c r="P4143" s="608">
        <v>18000</v>
      </c>
    </row>
    <row r="4144" spans="1:16" ht="33.75" x14ac:dyDescent="0.2">
      <c r="A4144" s="518" t="s">
        <v>7955</v>
      </c>
      <c r="B4144" s="605" t="s">
        <v>7875</v>
      </c>
      <c r="C4144" s="519" t="s">
        <v>111</v>
      </c>
      <c r="D4144" s="494" t="s">
        <v>8108</v>
      </c>
      <c r="E4144" s="495">
        <v>3000</v>
      </c>
      <c r="F4144" s="638" t="s">
        <v>11271</v>
      </c>
      <c r="G4144" s="496" t="s">
        <v>11272</v>
      </c>
      <c r="H4144" s="494" t="s">
        <v>11273</v>
      </c>
      <c r="I4144" s="494" t="s">
        <v>4858</v>
      </c>
      <c r="J4144" s="494" t="s">
        <v>4858</v>
      </c>
      <c r="K4144" s="497" t="s">
        <v>11274</v>
      </c>
      <c r="L4144" s="606" t="s">
        <v>7982</v>
      </c>
      <c r="M4144" s="607">
        <v>1100</v>
      </c>
      <c r="N4144" s="498" t="s">
        <v>5705</v>
      </c>
      <c r="O4144" s="605"/>
      <c r="P4144" s="608">
        <v>0</v>
      </c>
    </row>
    <row r="4145" spans="1:16" ht="33.75" x14ac:dyDescent="0.2">
      <c r="A4145" s="518" t="s">
        <v>7955</v>
      </c>
      <c r="B4145" s="605" t="s">
        <v>7875</v>
      </c>
      <c r="C4145" s="519" t="s">
        <v>111</v>
      </c>
      <c r="D4145" s="494" t="s">
        <v>8073</v>
      </c>
      <c r="E4145" s="495">
        <v>2000</v>
      </c>
      <c r="F4145" s="638" t="s">
        <v>11275</v>
      </c>
      <c r="G4145" s="496" t="s">
        <v>11276</v>
      </c>
      <c r="H4145" s="494" t="s">
        <v>3976</v>
      </c>
      <c r="I4145" s="494" t="s">
        <v>3976</v>
      </c>
      <c r="J4145" s="494" t="s">
        <v>3976</v>
      </c>
      <c r="K4145" s="497">
        <v>90</v>
      </c>
      <c r="L4145" s="606" t="s">
        <v>7959</v>
      </c>
      <c r="M4145" s="607">
        <v>23933.33</v>
      </c>
      <c r="N4145" s="498" t="s">
        <v>8276</v>
      </c>
      <c r="O4145" s="605" t="s">
        <v>7961</v>
      </c>
      <c r="P4145" s="608">
        <v>12000</v>
      </c>
    </row>
    <row r="4146" spans="1:16" ht="33.75" x14ac:dyDescent="0.2">
      <c r="A4146" s="518" t="s">
        <v>7955</v>
      </c>
      <c r="B4146" s="605" t="s">
        <v>7875</v>
      </c>
      <c r="C4146" s="519" t="s">
        <v>111</v>
      </c>
      <c r="D4146" s="494" t="s">
        <v>8448</v>
      </c>
      <c r="E4146" s="495">
        <v>1800</v>
      </c>
      <c r="F4146" s="638" t="s">
        <v>11277</v>
      </c>
      <c r="G4146" s="496" t="s">
        <v>11278</v>
      </c>
      <c r="H4146" s="494" t="s">
        <v>8196</v>
      </c>
      <c r="I4146" s="494" t="s">
        <v>8196</v>
      </c>
      <c r="J4146" s="494" t="s">
        <v>8196</v>
      </c>
      <c r="K4146" s="497">
        <v>10</v>
      </c>
      <c r="L4146" s="606" t="s">
        <v>7959</v>
      </c>
      <c r="M4146" s="607">
        <v>21480</v>
      </c>
      <c r="N4146" s="498" t="s">
        <v>8158</v>
      </c>
      <c r="O4146" s="605" t="s">
        <v>7961</v>
      </c>
      <c r="P4146" s="608">
        <v>10800</v>
      </c>
    </row>
    <row r="4147" spans="1:16" ht="33.75" x14ac:dyDescent="0.2">
      <c r="A4147" s="518" t="s">
        <v>7955</v>
      </c>
      <c r="B4147" s="605" t="s">
        <v>7875</v>
      </c>
      <c r="C4147" s="519" t="s">
        <v>111</v>
      </c>
      <c r="D4147" s="494" t="s">
        <v>8135</v>
      </c>
      <c r="E4147" s="495">
        <v>5500</v>
      </c>
      <c r="F4147" s="638" t="s">
        <v>11279</v>
      </c>
      <c r="G4147" s="496" t="s">
        <v>11280</v>
      </c>
      <c r="H4147" s="494" t="s">
        <v>10481</v>
      </c>
      <c r="I4147" s="494" t="s">
        <v>4858</v>
      </c>
      <c r="J4147" s="494" t="s">
        <v>4858</v>
      </c>
      <c r="K4147" s="497" t="s">
        <v>11281</v>
      </c>
      <c r="L4147" s="606" t="s">
        <v>7982</v>
      </c>
      <c r="M4147" s="607">
        <v>5133.33</v>
      </c>
      <c r="N4147" s="498" t="s">
        <v>7972</v>
      </c>
      <c r="O4147" s="605" t="s">
        <v>7961</v>
      </c>
      <c r="P4147" s="608">
        <v>32929.759999999995</v>
      </c>
    </row>
    <row r="4148" spans="1:16" ht="22.5" x14ac:dyDescent="0.2">
      <c r="A4148" s="518" t="s">
        <v>7955</v>
      </c>
      <c r="B4148" s="605" t="s">
        <v>7875</v>
      </c>
      <c r="C4148" s="519" t="s">
        <v>111</v>
      </c>
      <c r="D4148" s="494" t="s">
        <v>10870</v>
      </c>
      <c r="E4148" s="495">
        <v>1800</v>
      </c>
      <c r="F4148" s="638" t="s">
        <v>11282</v>
      </c>
      <c r="G4148" s="496" t="s">
        <v>11283</v>
      </c>
      <c r="H4148" s="494" t="s">
        <v>5555</v>
      </c>
      <c r="I4148" s="494" t="s">
        <v>3191</v>
      </c>
      <c r="J4148" s="494" t="s">
        <v>3191</v>
      </c>
      <c r="K4148" s="497">
        <v>28</v>
      </c>
      <c r="L4148" s="606" t="s">
        <v>8044</v>
      </c>
      <c r="M4148" s="607">
        <v>11280</v>
      </c>
      <c r="N4148" s="498" t="s">
        <v>5705</v>
      </c>
      <c r="O4148" s="605"/>
      <c r="P4148" s="608">
        <v>0</v>
      </c>
    </row>
    <row r="4149" spans="1:16" ht="22.5" x14ac:dyDescent="0.2">
      <c r="A4149" s="518" t="s">
        <v>7955</v>
      </c>
      <c r="B4149" s="605" t="s">
        <v>7875</v>
      </c>
      <c r="C4149" s="519" t="s">
        <v>111</v>
      </c>
      <c r="D4149" s="494" t="s">
        <v>11284</v>
      </c>
      <c r="E4149" s="495">
        <v>3000</v>
      </c>
      <c r="F4149" s="638" t="s">
        <v>11282</v>
      </c>
      <c r="G4149" s="496" t="s">
        <v>11283</v>
      </c>
      <c r="H4149" s="494" t="s">
        <v>5555</v>
      </c>
      <c r="I4149" s="494" t="s">
        <v>3191</v>
      </c>
      <c r="J4149" s="494" t="s">
        <v>3191</v>
      </c>
      <c r="K4149" s="497">
        <v>3</v>
      </c>
      <c r="L4149" s="606" t="s">
        <v>7961</v>
      </c>
      <c r="M4149" s="607">
        <v>17200</v>
      </c>
      <c r="N4149" s="498" t="s">
        <v>7984</v>
      </c>
      <c r="O4149" s="605" t="s">
        <v>7961</v>
      </c>
      <c r="P4149" s="608">
        <v>18000</v>
      </c>
    </row>
    <row r="4150" spans="1:16" x14ac:dyDescent="0.2">
      <c r="A4150" s="518" t="s">
        <v>7955</v>
      </c>
      <c r="B4150" s="605" t="s">
        <v>7875</v>
      </c>
      <c r="C4150" s="519" t="s">
        <v>111</v>
      </c>
      <c r="D4150" s="494" t="s">
        <v>8697</v>
      </c>
      <c r="E4150" s="495">
        <v>2500</v>
      </c>
      <c r="F4150" s="638" t="s">
        <v>11285</v>
      </c>
      <c r="G4150" s="496" t="s">
        <v>11286</v>
      </c>
      <c r="H4150" s="494" t="s">
        <v>3826</v>
      </c>
      <c r="I4150" s="494" t="s">
        <v>3826</v>
      </c>
      <c r="J4150" s="494" t="s">
        <v>3826</v>
      </c>
      <c r="K4150" s="497">
        <v>31</v>
      </c>
      <c r="L4150" s="606" t="s">
        <v>7959</v>
      </c>
      <c r="M4150" s="607">
        <v>29974.14</v>
      </c>
      <c r="N4150" s="498" t="s">
        <v>5705</v>
      </c>
      <c r="O4150" s="605">
        <v>0</v>
      </c>
      <c r="P4150" s="608">
        <v>0</v>
      </c>
    </row>
    <row r="4151" spans="1:16" ht="22.5" x14ac:dyDescent="0.2">
      <c r="A4151" s="518" t="s">
        <v>7955</v>
      </c>
      <c r="B4151" s="605" t="s">
        <v>7875</v>
      </c>
      <c r="C4151" s="519" t="s">
        <v>111</v>
      </c>
      <c r="D4151" s="494" t="s">
        <v>8004</v>
      </c>
      <c r="E4151" s="495">
        <v>1800</v>
      </c>
      <c r="F4151" s="638" t="s">
        <v>11287</v>
      </c>
      <c r="G4151" s="496" t="s">
        <v>11288</v>
      </c>
      <c r="H4151" s="494" t="s">
        <v>726</v>
      </c>
      <c r="I4151" s="494" t="s">
        <v>726</v>
      </c>
      <c r="J4151" s="494" t="s">
        <v>726</v>
      </c>
      <c r="K4151" s="497">
        <v>31</v>
      </c>
      <c r="L4151" s="606" t="s">
        <v>7959</v>
      </c>
      <c r="M4151" s="607">
        <v>21480</v>
      </c>
      <c r="N4151" s="498" t="s">
        <v>5705</v>
      </c>
      <c r="O4151" s="605">
        <v>0</v>
      </c>
      <c r="P4151" s="608">
        <v>0</v>
      </c>
    </row>
    <row r="4152" spans="1:16" ht="22.5" x14ac:dyDescent="0.2">
      <c r="A4152" s="518" t="s">
        <v>7955</v>
      </c>
      <c r="B4152" s="605" t="s">
        <v>7969</v>
      </c>
      <c r="C4152" s="519" t="s">
        <v>111</v>
      </c>
      <c r="D4152" s="494" t="s">
        <v>9700</v>
      </c>
      <c r="E4152" s="495">
        <v>3000</v>
      </c>
      <c r="F4152" s="638" t="s">
        <v>11289</v>
      </c>
      <c r="G4152" s="496" t="s">
        <v>11290</v>
      </c>
      <c r="H4152" s="494" t="s">
        <v>5770</v>
      </c>
      <c r="I4152" s="494" t="s">
        <v>3191</v>
      </c>
      <c r="J4152" s="494" t="s">
        <v>3191</v>
      </c>
      <c r="K4152" s="497" t="s">
        <v>11291</v>
      </c>
      <c r="L4152" s="606" t="s">
        <v>7977</v>
      </c>
      <c r="M4152" s="607">
        <v>6100</v>
      </c>
      <c r="N4152" s="498" t="s">
        <v>7994</v>
      </c>
      <c r="O4152" s="605" t="s">
        <v>7961</v>
      </c>
      <c r="P4152" s="608">
        <v>18000</v>
      </c>
    </row>
    <row r="4153" spans="1:16" x14ac:dyDescent="0.2">
      <c r="A4153" s="518" t="s">
        <v>7955</v>
      </c>
      <c r="B4153" s="605" t="s">
        <v>7875</v>
      </c>
      <c r="C4153" s="519" t="s">
        <v>111</v>
      </c>
      <c r="D4153" s="494" t="s">
        <v>10462</v>
      </c>
      <c r="E4153" s="495">
        <v>3000</v>
      </c>
      <c r="F4153" s="638" t="s">
        <v>11292</v>
      </c>
      <c r="G4153" s="496" t="s">
        <v>11293</v>
      </c>
      <c r="H4153" s="494" t="s">
        <v>8164</v>
      </c>
      <c r="I4153" s="494" t="s">
        <v>8164</v>
      </c>
      <c r="J4153" s="494" t="s">
        <v>8164</v>
      </c>
      <c r="K4153" s="497">
        <v>7</v>
      </c>
      <c r="L4153" s="606" t="s">
        <v>7994</v>
      </c>
      <c r="M4153" s="607">
        <v>15000</v>
      </c>
      <c r="N4153" s="498" t="s">
        <v>5705</v>
      </c>
      <c r="O4153" s="605"/>
      <c r="P4153" s="608">
        <v>0</v>
      </c>
    </row>
    <row r="4154" spans="1:16" ht="33.75" x14ac:dyDescent="0.2">
      <c r="A4154" s="518" t="s">
        <v>7955</v>
      </c>
      <c r="B4154" s="605" t="s">
        <v>7875</v>
      </c>
      <c r="C4154" s="519" t="s">
        <v>111</v>
      </c>
      <c r="D4154" s="494" t="s">
        <v>11294</v>
      </c>
      <c r="E4154" s="495">
        <v>4500</v>
      </c>
      <c r="F4154" s="638" t="s">
        <v>11292</v>
      </c>
      <c r="G4154" s="496" t="s">
        <v>11293</v>
      </c>
      <c r="H4154" s="494" t="s">
        <v>8164</v>
      </c>
      <c r="I4154" s="494" t="s">
        <v>8164</v>
      </c>
      <c r="J4154" s="494" t="s">
        <v>8164</v>
      </c>
      <c r="K4154" s="497">
        <v>2</v>
      </c>
      <c r="L4154" s="606" t="s">
        <v>7984</v>
      </c>
      <c r="M4154" s="607">
        <v>31411.24</v>
      </c>
      <c r="N4154" s="498" t="s">
        <v>7977</v>
      </c>
      <c r="O4154" s="605" t="s">
        <v>7961</v>
      </c>
      <c r="P4154" s="608">
        <v>26956.870000000003</v>
      </c>
    </row>
    <row r="4155" spans="1:16" ht="22.5" x14ac:dyDescent="0.2">
      <c r="A4155" s="518" t="s">
        <v>7955</v>
      </c>
      <c r="B4155" s="605" t="s">
        <v>7875</v>
      </c>
      <c r="C4155" s="519" t="s">
        <v>111</v>
      </c>
      <c r="D4155" s="494" t="s">
        <v>11295</v>
      </c>
      <c r="E4155" s="495">
        <v>6000</v>
      </c>
      <c r="F4155" s="638" t="s">
        <v>11296</v>
      </c>
      <c r="G4155" s="496" t="s">
        <v>11297</v>
      </c>
      <c r="H4155" s="494" t="s">
        <v>7998</v>
      </c>
      <c r="I4155" s="494" t="s">
        <v>4858</v>
      </c>
      <c r="J4155" s="494" t="s">
        <v>4858</v>
      </c>
      <c r="K4155" s="497" t="s">
        <v>11298</v>
      </c>
      <c r="L4155" s="606"/>
      <c r="M4155" s="607">
        <v>0</v>
      </c>
      <c r="N4155" s="498" t="s">
        <v>7994</v>
      </c>
      <c r="O4155" s="605" t="s">
        <v>7961</v>
      </c>
      <c r="P4155" s="608">
        <v>37800</v>
      </c>
    </row>
    <row r="4156" spans="1:16" ht="22.5" x14ac:dyDescent="0.2">
      <c r="A4156" s="518" t="s">
        <v>7955</v>
      </c>
      <c r="B4156" s="605" t="s">
        <v>7969</v>
      </c>
      <c r="C4156" s="519" t="s">
        <v>111</v>
      </c>
      <c r="D4156" s="494" t="s">
        <v>11299</v>
      </c>
      <c r="E4156" s="495">
        <v>6000</v>
      </c>
      <c r="F4156" s="638" t="s">
        <v>11300</v>
      </c>
      <c r="G4156" s="496" t="s">
        <v>11301</v>
      </c>
      <c r="H4156" s="494" t="s">
        <v>7998</v>
      </c>
      <c r="I4156" s="494" t="s">
        <v>4858</v>
      </c>
      <c r="J4156" s="494" t="s">
        <v>4858</v>
      </c>
      <c r="K4156" s="497" t="s">
        <v>11302</v>
      </c>
      <c r="L4156" s="606" t="s">
        <v>7982</v>
      </c>
      <c r="M4156" s="607">
        <v>2600</v>
      </c>
      <c r="N4156" s="498" t="s">
        <v>7994</v>
      </c>
      <c r="O4156" s="605" t="s">
        <v>7961</v>
      </c>
      <c r="P4156" s="608">
        <v>36000</v>
      </c>
    </row>
    <row r="4157" spans="1:16" ht="22.5" x14ac:dyDescent="0.2">
      <c r="A4157" s="518" t="s">
        <v>7955</v>
      </c>
      <c r="B4157" s="605" t="s">
        <v>7875</v>
      </c>
      <c r="C4157" s="519" t="s">
        <v>111</v>
      </c>
      <c r="D4157" s="494" t="s">
        <v>9231</v>
      </c>
      <c r="E4157" s="495">
        <v>5500</v>
      </c>
      <c r="F4157" s="638" t="s">
        <v>11303</v>
      </c>
      <c r="G4157" s="496" t="s">
        <v>11304</v>
      </c>
      <c r="H4157" s="494" t="s">
        <v>8216</v>
      </c>
      <c r="I4157" s="494" t="s">
        <v>4858</v>
      </c>
      <c r="J4157" s="494" t="s">
        <v>4858</v>
      </c>
      <c r="K4157" s="497">
        <v>1</v>
      </c>
      <c r="L4157" s="606" t="s">
        <v>7972</v>
      </c>
      <c r="M4157" s="607">
        <v>19066.669999999998</v>
      </c>
      <c r="N4157" s="498" t="s">
        <v>7994</v>
      </c>
      <c r="O4157" s="605" t="s">
        <v>7961</v>
      </c>
      <c r="P4157" s="608">
        <v>33000</v>
      </c>
    </row>
    <row r="4158" spans="1:16" ht="22.5" x14ac:dyDescent="0.2">
      <c r="A4158" s="518" t="s">
        <v>7955</v>
      </c>
      <c r="B4158" s="605" t="s">
        <v>7875</v>
      </c>
      <c r="C4158" s="519" t="s">
        <v>111</v>
      </c>
      <c r="D4158" s="494" t="s">
        <v>7995</v>
      </c>
      <c r="E4158" s="495">
        <v>3000</v>
      </c>
      <c r="F4158" s="638" t="s">
        <v>11305</v>
      </c>
      <c r="G4158" s="496" t="s">
        <v>11306</v>
      </c>
      <c r="H4158" s="494" t="s">
        <v>8865</v>
      </c>
      <c r="I4158" s="494" t="s">
        <v>3191</v>
      </c>
      <c r="J4158" s="494" t="s">
        <v>3191</v>
      </c>
      <c r="K4158" s="497" t="s">
        <v>11307</v>
      </c>
      <c r="L4158" s="606" t="s">
        <v>7982</v>
      </c>
      <c r="M4158" s="607">
        <v>1400</v>
      </c>
      <c r="N4158" s="498" t="s">
        <v>7994</v>
      </c>
      <c r="O4158" s="605" t="s">
        <v>7961</v>
      </c>
      <c r="P4158" s="608">
        <v>18000</v>
      </c>
    </row>
    <row r="4159" spans="1:16" ht="45" x14ac:dyDescent="0.2">
      <c r="A4159" s="518" t="s">
        <v>7955</v>
      </c>
      <c r="B4159" s="605" t="s">
        <v>7875</v>
      </c>
      <c r="C4159" s="519" t="s">
        <v>111</v>
      </c>
      <c r="D4159" s="494" t="s">
        <v>9824</v>
      </c>
      <c r="E4159" s="495">
        <v>3000</v>
      </c>
      <c r="F4159" s="638" t="s">
        <v>11308</v>
      </c>
      <c r="G4159" s="496" t="s">
        <v>11309</v>
      </c>
      <c r="H4159" s="494" t="s">
        <v>11310</v>
      </c>
      <c r="I4159" s="494" t="s">
        <v>5432</v>
      </c>
      <c r="J4159" s="494" t="s">
        <v>5432</v>
      </c>
      <c r="K4159" s="497" t="s">
        <v>11311</v>
      </c>
      <c r="L4159" s="606" t="s">
        <v>7982</v>
      </c>
      <c r="M4159" s="607">
        <v>1800</v>
      </c>
      <c r="N4159" s="498" t="s">
        <v>5705</v>
      </c>
      <c r="O4159" s="605" t="s">
        <v>7965</v>
      </c>
      <c r="P4159" s="608">
        <v>6000</v>
      </c>
    </row>
    <row r="4160" spans="1:16" ht="33.75" x14ac:dyDescent="0.2">
      <c r="A4160" s="518" t="s">
        <v>7955</v>
      </c>
      <c r="B4160" s="605" t="s">
        <v>7875</v>
      </c>
      <c r="C4160" s="519" t="s">
        <v>111</v>
      </c>
      <c r="D4160" s="494" t="s">
        <v>9683</v>
      </c>
      <c r="E4160" s="495">
        <v>1800</v>
      </c>
      <c r="F4160" s="638" t="s">
        <v>11312</v>
      </c>
      <c r="G4160" s="496" t="s">
        <v>11313</v>
      </c>
      <c r="H4160" s="494" t="s">
        <v>11314</v>
      </c>
      <c r="I4160" s="494" t="s">
        <v>11314</v>
      </c>
      <c r="J4160" s="494" t="s">
        <v>11314</v>
      </c>
      <c r="K4160" s="497">
        <v>15</v>
      </c>
      <c r="L4160" s="606" t="s">
        <v>7959</v>
      </c>
      <c r="M4160" s="607">
        <v>21300</v>
      </c>
      <c r="N4160" s="498" t="s">
        <v>8165</v>
      </c>
      <c r="O4160" s="605" t="s">
        <v>7961</v>
      </c>
      <c r="P4160" s="608">
        <v>10800</v>
      </c>
    </row>
    <row r="4161" spans="1:16" ht="33.75" x14ac:dyDescent="0.2">
      <c r="A4161" s="518" t="s">
        <v>7955</v>
      </c>
      <c r="B4161" s="605" t="s">
        <v>7875</v>
      </c>
      <c r="C4161" s="519" t="s">
        <v>111</v>
      </c>
      <c r="D4161" s="494" t="s">
        <v>8448</v>
      </c>
      <c r="E4161" s="495">
        <v>1800</v>
      </c>
      <c r="F4161" s="638" t="s">
        <v>11315</v>
      </c>
      <c r="G4161" s="496" t="s">
        <v>11316</v>
      </c>
      <c r="H4161" s="494" t="s">
        <v>11317</v>
      </c>
      <c r="I4161" s="494" t="s">
        <v>11317</v>
      </c>
      <c r="J4161" s="494" t="s">
        <v>11317</v>
      </c>
      <c r="K4161" s="497">
        <v>16</v>
      </c>
      <c r="L4161" s="606" t="s">
        <v>7959</v>
      </c>
      <c r="M4161" s="607">
        <v>21600</v>
      </c>
      <c r="N4161" s="498" t="s">
        <v>8205</v>
      </c>
      <c r="O4161" s="605" t="s">
        <v>7961</v>
      </c>
      <c r="P4161" s="608">
        <v>10800</v>
      </c>
    </row>
    <row r="4162" spans="1:16" ht="45" x14ac:dyDescent="0.2">
      <c r="A4162" s="518" t="s">
        <v>7955</v>
      </c>
      <c r="B4162" s="605" t="s">
        <v>7875</v>
      </c>
      <c r="C4162" s="519" t="s">
        <v>111</v>
      </c>
      <c r="D4162" s="494" t="s">
        <v>9440</v>
      </c>
      <c r="E4162" s="495">
        <v>1800</v>
      </c>
      <c r="F4162" s="638" t="s">
        <v>11318</v>
      </c>
      <c r="G4162" s="496" t="s">
        <v>11319</v>
      </c>
      <c r="H4162" s="494" t="s">
        <v>11320</v>
      </c>
      <c r="I4162" s="494" t="s">
        <v>6431</v>
      </c>
      <c r="J4162" s="494" t="s">
        <v>6431</v>
      </c>
      <c r="K4162" s="497">
        <v>11</v>
      </c>
      <c r="L4162" s="606" t="s">
        <v>8142</v>
      </c>
      <c r="M4162" s="607">
        <v>19620</v>
      </c>
      <c r="N4162" s="498" t="s">
        <v>5705</v>
      </c>
      <c r="O4162" s="605"/>
      <c r="P4162" s="608">
        <v>0</v>
      </c>
    </row>
    <row r="4163" spans="1:16" ht="45" x14ac:dyDescent="0.2">
      <c r="A4163" s="518" t="s">
        <v>7955</v>
      </c>
      <c r="B4163" s="605" t="s">
        <v>7875</v>
      </c>
      <c r="C4163" s="519" t="s">
        <v>111</v>
      </c>
      <c r="D4163" s="494" t="s">
        <v>11321</v>
      </c>
      <c r="E4163" s="495">
        <v>2500</v>
      </c>
      <c r="F4163" s="638" t="s">
        <v>11318</v>
      </c>
      <c r="G4163" s="496" t="s">
        <v>11319</v>
      </c>
      <c r="H4163" s="494" t="s">
        <v>11320</v>
      </c>
      <c r="I4163" s="494" t="s">
        <v>6431</v>
      </c>
      <c r="J4163" s="494" t="s">
        <v>6431</v>
      </c>
      <c r="K4163" s="497" t="s">
        <v>11322</v>
      </c>
      <c r="L4163" s="606" t="s">
        <v>7965</v>
      </c>
      <c r="M4163" s="607">
        <v>3416.67</v>
      </c>
      <c r="N4163" s="498" t="s">
        <v>7994</v>
      </c>
      <c r="O4163" s="605" t="s">
        <v>7961</v>
      </c>
      <c r="P4163" s="608">
        <v>15000</v>
      </c>
    </row>
    <row r="4164" spans="1:16" ht="33.75" x14ac:dyDescent="0.2">
      <c r="A4164" s="518" t="s">
        <v>7955</v>
      </c>
      <c r="B4164" s="605" t="s">
        <v>7875</v>
      </c>
      <c r="C4164" s="519" t="s">
        <v>111</v>
      </c>
      <c r="D4164" s="494" t="s">
        <v>10746</v>
      </c>
      <c r="E4164" s="495">
        <v>5000</v>
      </c>
      <c r="F4164" s="638" t="s">
        <v>11323</v>
      </c>
      <c r="G4164" s="496" t="s">
        <v>11324</v>
      </c>
      <c r="H4164" s="494" t="s">
        <v>9132</v>
      </c>
      <c r="I4164" s="494" t="s">
        <v>9132</v>
      </c>
      <c r="J4164" s="494" t="s">
        <v>9132</v>
      </c>
      <c r="K4164" s="497">
        <v>25</v>
      </c>
      <c r="L4164" s="606" t="s">
        <v>7982</v>
      </c>
      <c r="M4164" s="607">
        <v>5000</v>
      </c>
      <c r="N4164" s="498" t="s">
        <v>5705</v>
      </c>
      <c r="O4164" s="605"/>
      <c r="P4164" s="608">
        <v>0</v>
      </c>
    </row>
    <row r="4165" spans="1:16" ht="22.5" x14ac:dyDescent="0.2">
      <c r="A4165" s="518" t="s">
        <v>7955</v>
      </c>
      <c r="B4165" s="605" t="s">
        <v>7969</v>
      </c>
      <c r="C4165" s="519" t="s">
        <v>111</v>
      </c>
      <c r="D4165" s="494" t="s">
        <v>11325</v>
      </c>
      <c r="E4165" s="495">
        <v>5000</v>
      </c>
      <c r="F4165" s="638" t="s">
        <v>7677</v>
      </c>
      <c r="G4165" s="496" t="s">
        <v>7678</v>
      </c>
      <c r="H4165" s="494" t="s">
        <v>8003</v>
      </c>
      <c r="I4165" s="494" t="s">
        <v>4858</v>
      </c>
      <c r="J4165" s="494" t="s">
        <v>4858</v>
      </c>
      <c r="K4165" s="497" t="s">
        <v>11326</v>
      </c>
      <c r="L4165" s="606" t="s">
        <v>7965</v>
      </c>
      <c r="M4165" s="607">
        <v>9000</v>
      </c>
      <c r="N4165" s="498" t="s">
        <v>7994</v>
      </c>
      <c r="O4165" s="605" t="s">
        <v>7961</v>
      </c>
      <c r="P4165" s="608">
        <v>30000</v>
      </c>
    </row>
    <row r="4166" spans="1:16" ht="22.5" x14ac:dyDescent="0.2">
      <c r="A4166" s="518" t="s">
        <v>7955</v>
      </c>
      <c r="B4166" s="605" t="s">
        <v>7875</v>
      </c>
      <c r="C4166" s="519" t="s">
        <v>111</v>
      </c>
      <c r="D4166" s="494" t="s">
        <v>7990</v>
      </c>
      <c r="E4166" s="495">
        <v>3000</v>
      </c>
      <c r="F4166" s="638" t="s">
        <v>11327</v>
      </c>
      <c r="G4166" s="496" t="s">
        <v>11328</v>
      </c>
      <c r="H4166" s="494" t="s">
        <v>11329</v>
      </c>
      <c r="I4166" s="494" t="s">
        <v>4858</v>
      </c>
      <c r="J4166" s="494" t="s">
        <v>4858</v>
      </c>
      <c r="K4166" s="497" t="s">
        <v>11330</v>
      </c>
      <c r="L4166" s="606" t="s">
        <v>7982</v>
      </c>
      <c r="M4166" s="607">
        <v>700</v>
      </c>
      <c r="N4166" s="498" t="s">
        <v>7994</v>
      </c>
      <c r="O4166" s="605" t="s">
        <v>7961</v>
      </c>
      <c r="P4166" s="608">
        <v>18000</v>
      </c>
    </row>
    <row r="4167" spans="1:16" ht="22.5" x14ac:dyDescent="0.2">
      <c r="A4167" s="518" t="s">
        <v>7955</v>
      </c>
      <c r="B4167" s="605" t="s">
        <v>7875</v>
      </c>
      <c r="C4167" s="519" t="s">
        <v>111</v>
      </c>
      <c r="D4167" s="494" t="s">
        <v>8131</v>
      </c>
      <c r="E4167" s="495">
        <v>3300</v>
      </c>
      <c r="F4167" s="638" t="s">
        <v>11331</v>
      </c>
      <c r="G4167" s="496" t="s">
        <v>11332</v>
      </c>
      <c r="H4167" s="494" t="s">
        <v>7998</v>
      </c>
      <c r="I4167" s="494" t="s">
        <v>7998</v>
      </c>
      <c r="J4167" s="494" t="s">
        <v>7998</v>
      </c>
      <c r="K4167" s="497">
        <v>7</v>
      </c>
      <c r="L4167" s="606" t="s">
        <v>7965</v>
      </c>
      <c r="M4167" s="607">
        <v>6563.33</v>
      </c>
      <c r="N4167" s="498" t="s">
        <v>5705</v>
      </c>
      <c r="O4167" s="605"/>
      <c r="P4167" s="608">
        <v>0</v>
      </c>
    </row>
    <row r="4168" spans="1:16" ht="45" x14ac:dyDescent="0.2">
      <c r="A4168" s="518" t="s">
        <v>7955</v>
      </c>
      <c r="B4168" s="605" t="s">
        <v>7875</v>
      </c>
      <c r="C4168" s="519" t="s">
        <v>111</v>
      </c>
      <c r="D4168" s="494" t="s">
        <v>4959</v>
      </c>
      <c r="E4168" s="495">
        <v>3500</v>
      </c>
      <c r="F4168" s="638" t="s">
        <v>11333</v>
      </c>
      <c r="G4168" s="496" t="s">
        <v>11334</v>
      </c>
      <c r="H4168" s="494" t="s">
        <v>11335</v>
      </c>
      <c r="I4168" s="494" t="s">
        <v>11335</v>
      </c>
      <c r="J4168" s="494" t="s">
        <v>11335</v>
      </c>
      <c r="K4168" s="497">
        <v>11</v>
      </c>
      <c r="L4168" s="606" t="s">
        <v>7959</v>
      </c>
      <c r="M4168" s="607">
        <v>41499.089999999997</v>
      </c>
      <c r="N4168" s="498" t="s">
        <v>8158</v>
      </c>
      <c r="O4168" s="605" t="s">
        <v>7961</v>
      </c>
      <c r="P4168" s="608">
        <v>20900.340000000004</v>
      </c>
    </row>
    <row r="4169" spans="1:16" ht="22.5" x14ac:dyDescent="0.2">
      <c r="A4169" s="518" t="s">
        <v>7955</v>
      </c>
      <c r="B4169" s="605" t="s">
        <v>7729</v>
      </c>
      <c r="C4169" s="519" t="s">
        <v>111</v>
      </c>
      <c r="D4169" s="494" t="s">
        <v>7985</v>
      </c>
      <c r="E4169" s="495">
        <v>4000</v>
      </c>
      <c r="F4169" s="638" t="s">
        <v>11336</v>
      </c>
      <c r="G4169" s="496" t="s">
        <v>11337</v>
      </c>
      <c r="H4169" s="494" t="s">
        <v>8216</v>
      </c>
      <c r="I4169" s="494" t="s">
        <v>4858</v>
      </c>
      <c r="J4169" s="494" t="s">
        <v>4858</v>
      </c>
      <c r="K4169" s="497" t="s">
        <v>11338</v>
      </c>
      <c r="L4169" s="606" t="s">
        <v>7965</v>
      </c>
      <c r="M4169" s="607">
        <v>7333.33</v>
      </c>
      <c r="N4169" s="498" t="s">
        <v>5705</v>
      </c>
      <c r="O4169" s="605"/>
      <c r="P4169" s="608">
        <v>0</v>
      </c>
    </row>
    <row r="4170" spans="1:16" x14ac:dyDescent="0.2">
      <c r="A4170" s="518" t="s">
        <v>7955</v>
      </c>
      <c r="B4170" s="605" t="s">
        <v>7875</v>
      </c>
      <c r="C4170" s="519" t="s">
        <v>111</v>
      </c>
      <c r="D4170" s="494" t="s">
        <v>11339</v>
      </c>
      <c r="E4170" s="495">
        <v>3000</v>
      </c>
      <c r="F4170" s="638" t="s">
        <v>11340</v>
      </c>
      <c r="G4170" s="496" t="s">
        <v>11341</v>
      </c>
      <c r="H4170" s="494" t="s">
        <v>3191</v>
      </c>
      <c r="I4170" s="494" t="s">
        <v>3191</v>
      </c>
      <c r="J4170" s="494" t="s">
        <v>3191</v>
      </c>
      <c r="K4170" s="497">
        <v>28</v>
      </c>
      <c r="L4170" s="606" t="s">
        <v>7965</v>
      </c>
      <c r="M4170" s="607">
        <v>6000</v>
      </c>
      <c r="N4170" s="498" t="s">
        <v>5705</v>
      </c>
      <c r="O4170" s="605"/>
      <c r="P4170" s="608">
        <v>0</v>
      </c>
    </row>
    <row r="4171" spans="1:16" ht="22.5" x14ac:dyDescent="0.2">
      <c r="A4171" s="518" t="s">
        <v>7955</v>
      </c>
      <c r="B4171" s="605" t="s">
        <v>7875</v>
      </c>
      <c r="C4171" s="519" t="s">
        <v>111</v>
      </c>
      <c r="D4171" s="494" t="s">
        <v>11342</v>
      </c>
      <c r="E4171" s="495">
        <v>4500</v>
      </c>
      <c r="F4171" s="638" t="s">
        <v>11343</v>
      </c>
      <c r="G4171" s="496" t="s">
        <v>11344</v>
      </c>
      <c r="H4171" s="494" t="s">
        <v>7998</v>
      </c>
      <c r="I4171" s="494" t="s">
        <v>4858</v>
      </c>
      <c r="J4171" s="494" t="s">
        <v>4858</v>
      </c>
      <c r="K4171" s="497" t="s">
        <v>11345</v>
      </c>
      <c r="L4171" s="606" t="s">
        <v>7977</v>
      </c>
      <c r="M4171" s="607">
        <v>4950</v>
      </c>
      <c r="N4171" s="498" t="s">
        <v>5705</v>
      </c>
      <c r="O4171" s="605"/>
      <c r="P4171" s="608">
        <v>0</v>
      </c>
    </row>
    <row r="4172" spans="1:16" ht="22.5" x14ac:dyDescent="0.2">
      <c r="A4172" s="518" t="s">
        <v>7955</v>
      </c>
      <c r="B4172" s="605" t="s">
        <v>7969</v>
      </c>
      <c r="C4172" s="519" t="s">
        <v>111</v>
      </c>
      <c r="D4172" s="494" t="s">
        <v>11346</v>
      </c>
      <c r="E4172" s="495">
        <v>6000</v>
      </c>
      <c r="F4172" s="638" t="s">
        <v>11343</v>
      </c>
      <c r="G4172" s="496" t="s">
        <v>11344</v>
      </c>
      <c r="H4172" s="494" t="s">
        <v>7998</v>
      </c>
      <c r="I4172" s="494" t="s">
        <v>4858</v>
      </c>
      <c r="J4172" s="494" t="s">
        <v>4858</v>
      </c>
      <c r="K4172" s="497" t="s">
        <v>11347</v>
      </c>
      <c r="L4172" s="606" t="s">
        <v>7982</v>
      </c>
      <c r="M4172" s="607">
        <v>7100</v>
      </c>
      <c r="N4172" s="498" t="s">
        <v>7994</v>
      </c>
      <c r="O4172" s="605" t="s">
        <v>7961</v>
      </c>
      <c r="P4172" s="608">
        <v>36000</v>
      </c>
    </row>
    <row r="4173" spans="1:16" ht="22.5" x14ac:dyDescent="0.2">
      <c r="A4173" s="518" t="s">
        <v>7955</v>
      </c>
      <c r="B4173" s="605" t="s">
        <v>7729</v>
      </c>
      <c r="C4173" s="519" t="s">
        <v>111</v>
      </c>
      <c r="D4173" s="494" t="s">
        <v>4071</v>
      </c>
      <c r="E4173" s="495">
        <v>3000</v>
      </c>
      <c r="F4173" s="638" t="s">
        <v>11348</v>
      </c>
      <c r="G4173" s="496" t="s">
        <v>11349</v>
      </c>
      <c r="H4173" s="494" t="s">
        <v>8026</v>
      </c>
      <c r="I4173" s="494" t="s">
        <v>4858</v>
      </c>
      <c r="J4173" s="494" t="s">
        <v>4858</v>
      </c>
      <c r="K4173" s="497" t="s">
        <v>11350</v>
      </c>
      <c r="L4173" s="606" t="s">
        <v>7965</v>
      </c>
      <c r="M4173" s="607">
        <v>5400</v>
      </c>
      <c r="N4173" s="498" t="s">
        <v>5705</v>
      </c>
      <c r="O4173" s="605">
        <v>0</v>
      </c>
      <c r="P4173" s="608">
        <v>0</v>
      </c>
    </row>
    <row r="4174" spans="1:16" ht="22.5" x14ac:dyDescent="0.2">
      <c r="A4174" s="518" t="s">
        <v>7955</v>
      </c>
      <c r="B4174" s="605" t="s">
        <v>7875</v>
      </c>
      <c r="C4174" s="519" t="s">
        <v>111</v>
      </c>
      <c r="D4174" s="494" t="s">
        <v>8048</v>
      </c>
      <c r="E4174" s="495">
        <v>3000</v>
      </c>
      <c r="F4174" s="638" t="s">
        <v>11351</v>
      </c>
      <c r="G4174" s="496" t="s">
        <v>11352</v>
      </c>
      <c r="H4174" s="494" t="s">
        <v>8026</v>
      </c>
      <c r="I4174" s="494" t="s">
        <v>4858</v>
      </c>
      <c r="J4174" s="494" t="s">
        <v>4858</v>
      </c>
      <c r="K4174" s="497" t="s">
        <v>11353</v>
      </c>
      <c r="L4174" s="606" t="s">
        <v>7965</v>
      </c>
      <c r="M4174" s="607">
        <v>4200</v>
      </c>
      <c r="N4174" s="498" t="s">
        <v>7994</v>
      </c>
      <c r="O4174" s="605" t="s">
        <v>7961</v>
      </c>
      <c r="P4174" s="608">
        <v>18000</v>
      </c>
    </row>
    <row r="4175" spans="1:16" ht="22.5" x14ac:dyDescent="0.2">
      <c r="A4175" s="518" t="s">
        <v>7955</v>
      </c>
      <c r="B4175" s="605" t="s">
        <v>7875</v>
      </c>
      <c r="C4175" s="519" t="s">
        <v>111</v>
      </c>
      <c r="D4175" s="494" t="s">
        <v>9764</v>
      </c>
      <c r="E4175" s="495">
        <v>3000</v>
      </c>
      <c r="F4175" s="638" t="s">
        <v>11354</v>
      </c>
      <c r="G4175" s="496" t="s">
        <v>11355</v>
      </c>
      <c r="H4175" s="494" t="s">
        <v>8865</v>
      </c>
      <c r="I4175" s="494" t="s">
        <v>3191</v>
      </c>
      <c r="J4175" s="494" t="s">
        <v>3191</v>
      </c>
      <c r="K4175" s="497" t="s">
        <v>11356</v>
      </c>
      <c r="L4175" s="606"/>
      <c r="M4175" s="607">
        <v>0</v>
      </c>
      <c r="N4175" s="498" t="s">
        <v>7994</v>
      </c>
      <c r="O4175" s="605" t="s">
        <v>7961</v>
      </c>
      <c r="P4175" s="608">
        <v>19200</v>
      </c>
    </row>
    <row r="4176" spans="1:16" ht="33.75" x14ac:dyDescent="0.2">
      <c r="A4176" s="518" t="s">
        <v>7955</v>
      </c>
      <c r="B4176" s="605" t="s">
        <v>7969</v>
      </c>
      <c r="C4176" s="519" t="s">
        <v>111</v>
      </c>
      <c r="D4176" s="494" t="s">
        <v>11357</v>
      </c>
      <c r="E4176" s="495">
        <v>5000</v>
      </c>
      <c r="F4176" s="638" t="s">
        <v>11358</v>
      </c>
      <c r="G4176" s="496" t="s">
        <v>11359</v>
      </c>
      <c r="H4176" s="494" t="s">
        <v>8446</v>
      </c>
      <c r="I4176" s="494" t="s">
        <v>4858</v>
      </c>
      <c r="J4176" s="494" t="s">
        <v>4858</v>
      </c>
      <c r="K4176" s="497" t="s">
        <v>11360</v>
      </c>
      <c r="L4176" s="606" t="s">
        <v>7965</v>
      </c>
      <c r="M4176" s="607">
        <v>9500</v>
      </c>
      <c r="N4176" s="498" t="s">
        <v>7994</v>
      </c>
      <c r="O4176" s="605" t="s">
        <v>7961</v>
      </c>
      <c r="P4176" s="608">
        <v>29833.33</v>
      </c>
    </row>
    <row r="4177" spans="1:16" ht="33.75" x14ac:dyDescent="0.2">
      <c r="A4177" s="518" t="s">
        <v>7955</v>
      </c>
      <c r="B4177" s="605" t="s">
        <v>7875</v>
      </c>
      <c r="C4177" s="519" t="s">
        <v>111</v>
      </c>
      <c r="D4177" s="494" t="s">
        <v>11361</v>
      </c>
      <c r="E4177" s="495">
        <v>3500</v>
      </c>
      <c r="F4177" s="638" t="s">
        <v>11362</v>
      </c>
      <c r="G4177" s="496" t="s">
        <v>11363</v>
      </c>
      <c r="H4177" s="494" t="s">
        <v>11364</v>
      </c>
      <c r="I4177" s="494" t="s">
        <v>4858</v>
      </c>
      <c r="J4177" s="494" t="s">
        <v>4858</v>
      </c>
      <c r="K4177" s="497">
        <v>1</v>
      </c>
      <c r="L4177" s="606" t="s">
        <v>7972</v>
      </c>
      <c r="M4177" s="607">
        <v>12545.550000000001</v>
      </c>
      <c r="N4177" s="498" t="s">
        <v>7994</v>
      </c>
      <c r="O4177" s="605" t="s">
        <v>7961</v>
      </c>
      <c r="P4177" s="608">
        <v>20737.989999999998</v>
      </c>
    </row>
    <row r="4178" spans="1:16" ht="33.75" x14ac:dyDescent="0.2">
      <c r="A4178" s="518" t="s">
        <v>7955</v>
      </c>
      <c r="B4178" s="605" t="s">
        <v>7875</v>
      </c>
      <c r="C4178" s="519" t="s">
        <v>111</v>
      </c>
      <c r="D4178" s="494" t="s">
        <v>8041</v>
      </c>
      <c r="E4178" s="495">
        <v>2000</v>
      </c>
      <c r="F4178" s="638" t="s">
        <v>11365</v>
      </c>
      <c r="G4178" s="496" t="s">
        <v>11366</v>
      </c>
      <c r="H4178" s="494" t="s">
        <v>5899</v>
      </c>
      <c r="I4178" s="494" t="s">
        <v>3191</v>
      </c>
      <c r="J4178" s="494" t="s">
        <v>3191</v>
      </c>
      <c r="K4178" s="497">
        <v>3</v>
      </c>
      <c r="L4178" s="606" t="s">
        <v>7961</v>
      </c>
      <c r="M4178" s="607">
        <v>12000</v>
      </c>
      <c r="N4178" s="498" t="s">
        <v>8044</v>
      </c>
      <c r="O4178" s="605" t="s">
        <v>7961</v>
      </c>
      <c r="P4178" s="608">
        <v>11666.66</v>
      </c>
    </row>
    <row r="4179" spans="1:16" ht="22.5" x14ac:dyDescent="0.2">
      <c r="A4179" s="518" t="s">
        <v>7955</v>
      </c>
      <c r="B4179" s="605" t="s">
        <v>7875</v>
      </c>
      <c r="C4179" s="519" t="s">
        <v>111</v>
      </c>
      <c r="D4179" s="494" t="s">
        <v>11367</v>
      </c>
      <c r="E4179" s="495">
        <v>3000</v>
      </c>
      <c r="F4179" s="638" t="s">
        <v>11368</v>
      </c>
      <c r="G4179" s="496" t="s">
        <v>11369</v>
      </c>
      <c r="H4179" s="494" t="s">
        <v>11370</v>
      </c>
      <c r="I4179" s="494" t="s">
        <v>3191</v>
      </c>
      <c r="J4179" s="494" t="s">
        <v>3191</v>
      </c>
      <c r="K4179" s="497">
        <v>3</v>
      </c>
      <c r="L4179" s="606" t="s">
        <v>7961</v>
      </c>
      <c r="M4179" s="607">
        <v>16500</v>
      </c>
      <c r="N4179" s="498" t="s">
        <v>7984</v>
      </c>
      <c r="O4179" s="605" t="s">
        <v>7961</v>
      </c>
      <c r="P4179" s="608">
        <v>18000</v>
      </c>
    </row>
    <row r="4180" spans="1:16" ht="45" x14ac:dyDescent="0.2">
      <c r="A4180" s="518" t="s">
        <v>7955</v>
      </c>
      <c r="B4180" s="605" t="s">
        <v>7875</v>
      </c>
      <c r="C4180" s="519" t="s">
        <v>111</v>
      </c>
      <c r="D4180" s="494" t="s">
        <v>7995</v>
      </c>
      <c r="E4180" s="495">
        <v>3000</v>
      </c>
      <c r="F4180" s="638" t="s">
        <v>11371</v>
      </c>
      <c r="G4180" s="496" t="s">
        <v>11372</v>
      </c>
      <c r="H4180" s="494" t="s">
        <v>11373</v>
      </c>
      <c r="I4180" s="494" t="s">
        <v>4858</v>
      </c>
      <c r="J4180" s="494" t="s">
        <v>4858</v>
      </c>
      <c r="K4180" s="497" t="s">
        <v>11374</v>
      </c>
      <c r="L4180" s="606" t="s">
        <v>7982</v>
      </c>
      <c r="M4180" s="607">
        <v>1400</v>
      </c>
      <c r="N4180" s="498" t="s">
        <v>7994</v>
      </c>
      <c r="O4180" s="605" t="s">
        <v>7961</v>
      </c>
      <c r="P4180" s="608">
        <v>17700</v>
      </c>
    </row>
    <row r="4181" spans="1:16" ht="33.75" x14ac:dyDescent="0.2">
      <c r="A4181" s="518" t="s">
        <v>7955</v>
      </c>
      <c r="B4181" s="605" t="s">
        <v>7875</v>
      </c>
      <c r="C4181" s="519" t="s">
        <v>111</v>
      </c>
      <c r="D4181" s="494" t="s">
        <v>8479</v>
      </c>
      <c r="E4181" s="495">
        <v>1800</v>
      </c>
      <c r="F4181" s="638" t="s">
        <v>11375</v>
      </c>
      <c r="G4181" s="496" t="s">
        <v>11376</v>
      </c>
      <c r="H4181" s="494" t="s">
        <v>11377</v>
      </c>
      <c r="I4181" s="494" t="s">
        <v>3191</v>
      </c>
      <c r="J4181" s="494" t="s">
        <v>3191</v>
      </c>
      <c r="K4181" s="497">
        <v>13</v>
      </c>
      <c r="L4181" s="606" t="s">
        <v>8142</v>
      </c>
      <c r="M4181" s="607">
        <v>18120</v>
      </c>
      <c r="N4181" s="498" t="s">
        <v>5705</v>
      </c>
      <c r="O4181" s="605"/>
      <c r="P4181" s="608">
        <v>0</v>
      </c>
    </row>
    <row r="4182" spans="1:16" ht="22.5" x14ac:dyDescent="0.2">
      <c r="A4182" s="518" t="s">
        <v>7955</v>
      </c>
      <c r="B4182" s="605" t="s">
        <v>7969</v>
      </c>
      <c r="C4182" s="519" t="s">
        <v>111</v>
      </c>
      <c r="D4182" s="494" t="s">
        <v>11378</v>
      </c>
      <c r="E4182" s="495">
        <v>3000</v>
      </c>
      <c r="F4182" s="638" t="s">
        <v>11375</v>
      </c>
      <c r="G4182" s="496" t="s">
        <v>11376</v>
      </c>
      <c r="H4182" s="494" t="s">
        <v>11377</v>
      </c>
      <c r="I4182" s="494" t="s">
        <v>3191</v>
      </c>
      <c r="J4182" s="494" t="s">
        <v>3191</v>
      </c>
      <c r="K4182" s="497" t="s">
        <v>11379</v>
      </c>
      <c r="L4182" s="606" t="s">
        <v>7965</v>
      </c>
      <c r="M4182" s="607">
        <v>5700</v>
      </c>
      <c r="N4182" s="498" t="s">
        <v>7994</v>
      </c>
      <c r="O4182" s="605" t="s">
        <v>7961</v>
      </c>
      <c r="P4182" s="608">
        <v>18000</v>
      </c>
    </row>
    <row r="4183" spans="1:16" ht="33.75" x14ac:dyDescent="0.2">
      <c r="A4183" s="518" t="s">
        <v>7955</v>
      </c>
      <c r="B4183" s="605" t="s">
        <v>7969</v>
      </c>
      <c r="C4183" s="519" t="s">
        <v>111</v>
      </c>
      <c r="D4183" s="494" t="s">
        <v>9621</v>
      </c>
      <c r="E4183" s="495">
        <v>3000</v>
      </c>
      <c r="F4183" s="638" t="s">
        <v>11380</v>
      </c>
      <c r="G4183" s="496" t="s">
        <v>11381</v>
      </c>
      <c r="H4183" s="494" t="s">
        <v>10824</v>
      </c>
      <c r="I4183" s="494" t="s">
        <v>4858</v>
      </c>
      <c r="J4183" s="494" t="s">
        <v>4858</v>
      </c>
      <c r="K4183" s="497" t="s">
        <v>11382</v>
      </c>
      <c r="L4183" s="606" t="s">
        <v>7965</v>
      </c>
      <c r="M4183" s="607">
        <v>5700</v>
      </c>
      <c r="N4183" s="498" t="s">
        <v>5705</v>
      </c>
      <c r="O4183" s="605" t="s">
        <v>7965</v>
      </c>
      <c r="P4183" s="608">
        <v>6000</v>
      </c>
    </row>
    <row r="4184" spans="1:16" ht="22.5" x14ac:dyDescent="0.2">
      <c r="A4184" s="518" t="s">
        <v>7955</v>
      </c>
      <c r="B4184" s="605" t="s">
        <v>7875</v>
      </c>
      <c r="C4184" s="519" t="s">
        <v>111</v>
      </c>
      <c r="D4184" s="494" t="s">
        <v>8671</v>
      </c>
      <c r="E4184" s="495">
        <v>3000</v>
      </c>
      <c r="F4184" s="638" t="s">
        <v>11383</v>
      </c>
      <c r="G4184" s="496" t="s">
        <v>11384</v>
      </c>
      <c r="H4184" s="494" t="s">
        <v>8079</v>
      </c>
      <c r="I4184" s="494" t="s">
        <v>4858</v>
      </c>
      <c r="J4184" s="494" t="s">
        <v>4858</v>
      </c>
      <c r="K4184" s="497">
        <v>3</v>
      </c>
      <c r="L4184" s="606" t="s">
        <v>7961</v>
      </c>
      <c r="M4184" s="607">
        <v>16300</v>
      </c>
      <c r="N4184" s="498" t="s">
        <v>7984</v>
      </c>
      <c r="O4184" s="605" t="s">
        <v>7961</v>
      </c>
      <c r="P4184" s="608">
        <v>18000</v>
      </c>
    </row>
    <row r="4185" spans="1:16" x14ac:dyDescent="0.2">
      <c r="A4185" s="518" t="s">
        <v>7955</v>
      </c>
      <c r="B4185" s="605" t="s">
        <v>7875</v>
      </c>
      <c r="C4185" s="519" t="s">
        <v>111</v>
      </c>
      <c r="D4185" s="494" t="s">
        <v>7978</v>
      </c>
      <c r="E4185" s="495">
        <v>9000</v>
      </c>
      <c r="F4185" s="638" t="s">
        <v>11385</v>
      </c>
      <c r="G4185" s="496" t="s">
        <v>11386</v>
      </c>
      <c r="H4185" s="494" t="s">
        <v>703</v>
      </c>
      <c r="I4185" s="494" t="s">
        <v>703</v>
      </c>
      <c r="J4185" s="494" t="s">
        <v>703</v>
      </c>
      <c r="K4185" s="497">
        <v>18</v>
      </c>
      <c r="L4185" s="606" t="s">
        <v>7982</v>
      </c>
      <c r="M4185" s="607">
        <v>9000</v>
      </c>
      <c r="N4185" s="498" t="s">
        <v>5705</v>
      </c>
      <c r="O4185" s="605"/>
      <c r="P4185" s="608">
        <v>0</v>
      </c>
    </row>
    <row r="4186" spans="1:16" ht="33.75" x14ac:dyDescent="0.2">
      <c r="A4186" s="518" t="s">
        <v>7955</v>
      </c>
      <c r="B4186" s="605" t="s">
        <v>7875</v>
      </c>
      <c r="C4186" s="519" t="s">
        <v>111</v>
      </c>
      <c r="D4186" s="494" t="s">
        <v>8448</v>
      </c>
      <c r="E4186" s="495">
        <v>2000</v>
      </c>
      <c r="F4186" s="638" t="s">
        <v>11387</v>
      </c>
      <c r="G4186" s="496" t="s">
        <v>11388</v>
      </c>
      <c r="H4186" s="494" t="s">
        <v>8134</v>
      </c>
      <c r="I4186" s="494" t="s">
        <v>8134</v>
      </c>
      <c r="J4186" s="494" t="s">
        <v>8134</v>
      </c>
      <c r="K4186" s="497">
        <v>46</v>
      </c>
      <c r="L4186" s="606" t="s">
        <v>7959</v>
      </c>
      <c r="M4186" s="607">
        <v>23533.33</v>
      </c>
      <c r="N4186" s="498" t="s">
        <v>5705</v>
      </c>
      <c r="O4186" s="605">
        <v>0</v>
      </c>
      <c r="P4186" s="608">
        <v>0</v>
      </c>
    </row>
    <row r="4187" spans="1:16" ht="22.5" x14ac:dyDescent="0.2">
      <c r="A4187" s="518" t="s">
        <v>7955</v>
      </c>
      <c r="B4187" s="605" t="s">
        <v>7875</v>
      </c>
      <c r="C4187" s="519" t="s">
        <v>111</v>
      </c>
      <c r="D4187" s="494" t="s">
        <v>9764</v>
      </c>
      <c r="E4187" s="495">
        <v>3000</v>
      </c>
      <c r="F4187" s="638" t="s">
        <v>11389</v>
      </c>
      <c r="G4187" s="496" t="s">
        <v>11390</v>
      </c>
      <c r="H4187" s="494" t="s">
        <v>8079</v>
      </c>
      <c r="I4187" s="494" t="s">
        <v>4858</v>
      </c>
      <c r="J4187" s="494" t="s">
        <v>4858</v>
      </c>
      <c r="K4187" s="497" t="s">
        <v>11391</v>
      </c>
      <c r="L4187" s="606" t="s">
        <v>7982</v>
      </c>
      <c r="M4187" s="607">
        <v>1400</v>
      </c>
      <c r="N4187" s="498" t="s">
        <v>7994</v>
      </c>
      <c r="O4187" s="605" t="s">
        <v>7961</v>
      </c>
      <c r="P4187" s="608">
        <v>18000</v>
      </c>
    </row>
    <row r="4188" spans="1:16" ht="33.75" x14ac:dyDescent="0.2">
      <c r="A4188" s="518" t="s">
        <v>7955</v>
      </c>
      <c r="B4188" s="605" t="s">
        <v>7875</v>
      </c>
      <c r="C4188" s="519" t="s">
        <v>111</v>
      </c>
      <c r="D4188" s="494" t="s">
        <v>10958</v>
      </c>
      <c r="E4188" s="495">
        <v>2000</v>
      </c>
      <c r="F4188" s="638" t="s">
        <v>11392</v>
      </c>
      <c r="G4188" s="496" t="s">
        <v>11393</v>
      </c>
      <c r="H4188" s="494" t="s">
        <v>8986</v>
      </c>
      <c r="I4188" s="494" t="s">
        <v>3191</v>
      </c>
      <c r="J4188" s="494" t="s">
        <v>3191</v>
      </c>
      <c r="K4188" s="497" t="s">
        <v>11394</v>
      </c>
      <c r="L4188" s="606" t="s">
        <v>7977</v>
      </c>
      <c r="M4188" s="607">
        <v>4466.25</v>
      </c>
      <c r="N4188" s="498" t="s">
        <v>7972</v>
      </c>
      <c r="O4188" s="605" t="s">
        <v>7961</v>
      </c>
      <c r="P4188" s="608">
        <v>11975.279999999999</v>
      </c>
    </row>
    <row r="4189" spans="1:16" ht="22.5" x14ac:dyDescent="0.2">
      <c r="A4189" s="518" t="s">
        <v>7955</v>
      </c>
      <c r="B4189" s="605" t="s">
        <v>7875</v>
      </c>
      <c r="C4189" s="519" t="s">
        <v>111</v>
      </c>
      <c r="D4189" s="494" t="s">
        <v>8518</v>
      </c>
      <c r="E4189" s="495">
        <v>1800</v>
      </c>
      <c r="F4189" s="638" t="s">
        <v>11395</v>
      </c>
      <c r="G4189" s="496" t="s">
        <v>11396</v>
      </c>
      <c r="H4189" s="494" t="s">
        <v>5432</v>
      </c>
      <c r="I4189" s="494" t="s">
        <v>5432</v>
      </c>
      <c r="J4189" s="494" t="s">
        <v>5432</v>
      </c>
      <c r="K4189" s="497">
        <v>14</v>
      </c>
      <c r="L4189" s="606" t="s">
        <v>7959</v>
      </c>
      <c r="M4189" s="607">
        <v>21238.12</v>
      </c>
      <c r="N4189" s="498" t="s">
        <v>8485</v>
      </c>
      <c r="O4189" s="605" t="s">
        <v>7961</v>
      </c>
      <c r="P4189" s="608">
        <v>10800</v>
      </c>
    </row>
    <row r="4190" spans="1:16" ht="33.75" x14ac:dyDescent="0.2">
      <c r="A4190" s="518" t="s">
        <v>7955</v>
      </c>
      <c r="B4190" s="605" t="s">
        <v>7875</v>
      </c>
      <c r="C4190" s="519" t="s">
        <v>111</v>
      </c>
      <c r="D4190" s="494" t="s">
        <v>8448</v>
      </c>
      <c r="E4190" s="495">
        <v>1800</v>
      </c>
      <c r="F4190" s="638" t="s">
        <v>11397</v>
      </c>
      <c r="G4190" s="496" t="s">
        <v>11398</v>
      </c>
      <c r="H4190" s="494" t="s">
        <v>8600</v>
      </c>
      <c r="I4190" s="494" t="s">
        <v>8600</v>
      </c>
      <c r="J4190" s="494" t="s">
        <v>8600</v>
      </c>
      <c r="K4190" s="497">
        <v>10</v>
      </c>
      <c r="L4190" s="606" t="s">
        <v>7959</v>
      </c>
      <c r="M4190" s="607">
        <v>20490</v>
      </c>
      <c r="N4190" s="498">
        <v>13</v>
      </c>
      <c r="O4190" s="605" t="s">
        <v>7977</v>
      </c>
      <c r="P4190" s="608">
        <v>3780</v>
      </c>
    </row>
    <row r="4191" spans="1:16" ht="33.75" x14ac:dyDescent="0.2">
      <c r="A4191" s="518" t="s">
        <v>7955</v>
      </c>
      <c r="B4191" s="605" t="s">
        <v>7875</v>
      </c>
      <c r="C4191" s="519" t="s">
        <v>111</v>
      </c>
      <c r="D4191" s="494" t="s">
        <v>8448</v>
      </c>
      <c r="E4191" s="495">
        <v>2000</v>
      </c>
      <c r="F4191" s="638" t="s">
        <v>11399</v>
      </c>
      <c r="G4191" s="496" t="s">
        <v>11400</v>
      </c>
      <c r="H4191" s="494" t="s">
        <v>718</v>
      </c>
      <c r="I4191" s="494" t="s">
        <v>718</v>
      </c>
      <c r="J4191" s="494" t="s">
        <v>718</v>
      </c>
      <c r="K4191" s="497">
        <v>79</v>
      </c>
      <c r="L4191" s="606" t="s">
        <v>7959</v>
      </c>
      <c r="M4191" s="607">
        <v>23866.660000000003</v>
      </c>
      <c r="N4191" s="498" t="s">
        <v>9361</v>
      </c>
      <c r="O4191" s="605" t="s">
        <v>7961</v>
      </c>
      <c r="P4191" s="608">
        <v>12000</v>
      </c>
    </row>
    <row r="4192" spans="1:16" ht="33.75" x14ac:dyDescent="0.2">
      <c r="A4192" s="518" t="s">
        <v>7955</v>
      </c>
      <c r="B4192" s="605" t="s">
        <v>7875</v>
      </c>
      <c r="C4192" s="519" t="s">
        <v>111</v>
      </c>
      <c r="D4192" s="494" t="s">
        <v>8943</v>
      </c>
      <c r="E4192" s="495">
        <v>6000</v>
      </c>
      <c r="F4192" s="638" t="s">
        <v>11401</v>
      </c>
      <c r="G4192" s="496" t="s">
        <v>11402</v>
      </c>
      <c r="H4192" s="494" t="s">
        <v>11403</v>
      </c>
      <c r="I4192" s="494" t="s">
        <v>4858</v>
      </c>
      <c r="J4192" s="494" t="s">
        <v>4858</v>
      </c>
      <c r="K4192" s="497" t="s">
        <v>11404</v>
      </c>
      <c r="L4192" s="606" t="s">
        <v>7982</v>
      </c>
      <c r="M4192" s="607">
        <v>2200</v>
      </c>
      <c r="N4192" s="498" t="s">
        <v>7994</v>
      </c>
      <c r="O4192" s="605" t="s">
        <v>7961</v>
      </c>
      <c r="P4192" s="608">
        <v>36000</v>
      </c>
    </row>
    <row r="4193" spans="1:16" ht="22.5" x14ac:dyDescent="0.2">
      <c r="A4193" s="518" t="s">
        <v>7955</v>
      </c>
      <c r="B4193" s="605" t="s">
        <v>7875</v>
      </c>
      <c r="C4193" s="519" t="s">
        <v>111</v>
      </c>
      <c r="D4193" s="494" t="s">
        <v>9352</v>
      </c>
      <c r="E4193" s="495">
        <v>1800</v>
      </c>
      <c r="F4193" s="638" t="s">
        <v>11405</v>
      </c>
      <c r="G4193" s="496" t="s">
        <v>11406</v>
      </c>
      <c r="H4193" s="494" t="s">
        <v>726</v>
      </c>
      <c r="I4193" s="494" t="s">
        <v>726</v>
      </c>
      <c r="J4193" s="494" t="s">
        <v>726</v>
      </c>
      <c r="K4193" s="497">
        <v>30</v>
      </c>
      <c r="L4193" s="606" t="s">
        <v>7959</v>
      </c>
      <c r="M4193" s="607">
        <v>21600</v>
      </c>
      <c r="N4193" s="498" t="s">
        <v>5705</v>
      </c>
      <c r="O4193" s="605">
        <v>0</v>
      </c>
      <c r="P4193" s="608">
        <v>0</v>
      </c>
    </row>
    <row r="4194" spans="1:16" ht="22.5" x14ac:dyDescent="0.2">
      <c r="A4194" s="518" t="s">
        <v>7955</v>
      </c>
      <c r="B4194" s="605" t="s">
        <v>7875</v>
      </c>
      <c r="C4194" s="519" t="s">
        <v>111</v>
      </c>
      <c r="D4194" s="494" t="s">
        <v>10396</v>
      </c>
      <c r="E4194" s="495">
        <v>5000</v>
      </c>
      <c r="F4194" s="638" t="s">
        <v>11407</v>
      </c>
      <c r="G4194" s="496" t="s">
        <v>11408</v>
      </c>
      <c r="H4194" s="494" t="s">
        <v>9485</v>
      </c>
      <c r="I4194" s="494" t="s">
        <v>4858</v>
      </c>
      <c r="J4194" s="494" t="s">
        <v>4858</v>
      </c>
      <c r="K4194" s="497">
        <v>2</v>
      </c>
      <c r="L4194" s="606" t="s">
        <v>7972</v>
      </c>
      <c r="M4194" s="607">
        <v>19666.669999999998</v>
      </c>
      <c r="N4194" s="498" t="s">
        <v>8044</v>
      </c>
      <c r="O4194" s="605" t="s">
        <v>7961</v>
      </c>
      <c r="P4194" s="608">
        <v>30000</v>
      </c>
    </row>
    <row r="4195" spans="1:16" ht="33.75" x14ac:dyDescent="0.2">
      <c r="A4195" s="518" t="s">
        <v>7955</v>
      </c>
      <c r="B4195" s="605" t="s">
        <v>7875</v>
      </c>
      <c r="C4195" s="519" t="s">
        <v>111</v>
      </c>
      <c r="D4195" s="494" t="s">
        <v>5305</v>
      </c>
      <c r="E4195" s="495">
        <v>2700</v>
      </c>
      <c r="F4195" s="638" t="s">
        <v>11409</v>
      </c>
      <c r="G4195" s="496" t="s">
        <v>11410</v>
      </c>
      <c r="H4195" s="494" t="s">
        <v>11411</v>
      </c>
      <c r="I4195" s="494" t="s">
        <v>4858</v>
      </c>
      <c r="J4195" s="494" t="s">
        <v>4858</v>
      </c>
      <c r="K4195" s="497">
        <v>25</v>
      </c>
      <c r="L4195" s="606" t="s">
        <v>8142</v>
      </c>
      <c r="M4195" s="607">
        <v>29439.549999999996</v>
      </c>
      <c r="N4195" s="498" t="s">
        <v>5705</v>
      </c>
      <c r="O4195" s="605"/>
      <c r="P4195" s="608">
        <v>0</v>
      </c>
    </row>
    <row r="4196" spans="1:16" ht="33.75" x14ac:dyDescent="0.2">
      <c r="A4196" s="518" t="s">
        <v>7955</v>
      </c>
      <c r="B4196" s="605" t="s">
        <v>7875</v>
      </c>
      <c r="C4196" s="519" t="s">
        <v>111</v>
      </c>
      <c r="D4196" s="494" t="s">
        <v>10601</v>
      </c>
      <c r="E4196" s="495">
        <v>6000</v>
      </c>
      <c r="F4196" s="638" t="s">
        <v>11409</v>
      </c>
      <c r="G4196" s="496" t="s">
        <v>11410</v>
      </c>
      <c r="H4196" s="494" t="s">
        <v>11411</v>
      </c>
      <c r="I4196" s="494" t="s">
        <v>4858</v>
      </c>
      <c r="J4196" s="494" t="s">
        <v>4858</v>
      </c>
      <c r="K4196" s="497" t="s">
        <v>11412</v>
      </c>
      <c r="L4196" s="606" t="s">
        <v>7965</v>
      </c>
      <c r="M4196" s="607">
        <v>8000</v>
      </c>
      <c r="N4196" s="498" t="s">
        <v>7972</v>
      </c>
      <c r="O4196" s="605" t="s">
        <v>7961</v>
      </c>
      <c r="P4196" s="608">
        <v>36000</v>
      </c>
    </row>
    <row r="4197" spans="1:16" ht="22.5" x14ac:dyDescent="0.2">
      <c r="A4197" s="518" t="s">
        <v>7955</v>
      </c>
      <c r="B4197" s="605" t="s">
        <v>7875</v>
      </c>
      <c r="C4197" s="519" t="s">
        <v>111</v>
      </c>
      <c r="D4197" s="494" t="s">
        <v>8166</v>
      </c>
      <c r="E4197" s="495">
        <v>3000</v>
      </c>
      <c r="F4197" s="638" t="s">
        <v>11413</v>
      </c>
      <c r="G4197" s="496" t="s">
        <v>11414</v>
      </c>
      <c r="H4197" s="494" t="s">
        <v>8079</v>
      </c>
      <c r="I4197" s="494" t="s">
        <v>4858</v>
      </c>
      <c r="J4197" s="494" t="s">
        <v>4858</v>
      </c>
      <c r="K4197" s="497">
        <v>1</v>
      </c>
      <c r="L4197" s="606" t="s">
        <v>7972</v>
      </c>
      <c r="M4197" s="607">
        <v>9300</v>
      </c>
      <c r="N4197" s="498" t="s">
        <v>5705</v>
      </c>
      <c r="O4197" s="605"/>
      <c r="P4197" s="608">
        <v>0</v>
      </c>
    </row>
    <row r="4198" spans="1:16" ht="22.5" x14ac:dyDescent="0.2">
      <c r="A4198" s="518" t="s">
        <v>7955</v>
      </c>
      <c r="B4198" s="605" t="s">
        <v>7875</v>
      </c>
      <c r="C4198" s="519" t="s">
        <v>111</v>
      </c>
      <c r="D4198" s="494" t="s">
        <v>11415</v>
      </c>
      <c r="E4198" s="495">
        <v>3000</v>
      </c>
      <c r="F4198" s="638" t="s">
        <v>11413</v>
      </c>
      <c r="G4198" s="496" t="s">
        <v>11414</v>
      </c>
      <c r="H4198" s="494" t="s">
        <v>8079</v>
      </c>
      <c r="I4198" s="494" t="s">
        <v>4858</v>
      </c>
      <c r="J4198" s="494" t="s">
        <v>4858</v>
      </c>
      <c r="K4198" s="497" t="s">
        <v>11416</v>
      </c>
      <c r="L4198" s="606" t="s">
        <v>7965</v>
      </c>
      <c r="M4198" s="607">
        <v>4000</v>
      </c>
      <c r="N4198" s="498" t="s">
        <v>7994</v>
      </c>
      <c r="O4198" s="605" t="s">
        <v>7961</v>
      </c>
      <c r="P4198" s="608">
        <v>17483.330000000002</v>
      </c>
    </row>
    <row r="4199" spans="1:16" ht="22.5" x14ac:dyDescent="0.2">
      <c r="A4199" s="518" t="s">
        <v>7955</v>
      </c>
      <c r="B4199" s="605" t="s">
        <v>7875</v>
      </c>
      <c r="C4199" s="519" t="s">
        <v>111</v>
      </c>
      <c r="D4199" s="494" t="s">
        <v>10870</v>
      </c>
      <c r="E4199" s="495">
        <v>1800</v>
      </c>
      <c r="F4199" s="638" t="s">
        <v>11417</v>
      </c>
      <c r="G4199" s="496" t="s">
        <v>11418</v>
      </c>
      <c r="H4199" s="494" t="s">
        <v>5432</v>
      </c>
      <c r="I4199" s="494" t="s">
        <v>5432</v>
      </c>
      <c r="J4199" s="494" t="s">
        <v>5432</v>
      </c>
      <c r="K4199" s="497">
        <v>31</v>
      </c>
      <c r="L4199" s="606" t="s">
        <v>7959</v>
      </c>
      <c r="M4199" s="607">
        <v>21600</v>
      </c>
      <c r="N4199" s="498" t="s">
        <v>8007</v>
      </c>
      <c r="O4199" s="605" t="s">
        <v>7961</v>
      </c>
      <c r="P4199" s="608">
        <v>10800</v>
      </c>
    </row>
    <row r="4200" spans="1:16" ht="22.5" x14ac:dyDescent="0.2">
      <c r="A4200" s="518" t="s">
        <v>7955</v>
      </c>
      <c r="B4200" s="605" t="s">
        <v>7875</v>
      </c>
      <c r="C4200" s="519" t="s">
        <v>111</v>
      </c>
      <c r="D4200" s="494" t="s">
        <v>9256</v>
      </c>
      <c r="E4200" s="495">
        <v>2500</v>
      </c>
      <c r="F4200" s="638" t="s">
        <v>11419</v>
      </c>
      <c r="G4200" s="496" t="s">
        <v>11420</v>
      </c>
      <c r="H4200" s="494" t="s">
        <v>726</v>
      </c>
      <c r="I4200" s="494" t="s">
        <v>726</v>
      </c>
      <c r="J4200" s="494" t="s">
        <v>726</v>
      </c>
      <c r="K4200" s="497" t="s">
        <v>11421</v>
      </c>
      <c r="L4200" s="606" t="s">
        <v>7982</v>
      </c>
      <c r="M4200" s="607">
        <v>916.67000000000007</v>
      </c>
      <c r="N4200" s="498" t="s">
        <v>7972</v>
      </c>
      <c r="O4200" s="605" t="s">
        <v>7961</v>
      </c>
      <c r="P4200" s="608">
        <v>15000</v>
      </c>
    </row>
    <row r="4201" spans="1:16" ht="22.5" x14ac:dyDescent="0.2">
      <c r="A4201" s="518" t="s">
        <v>7955</v>
      </c>
      <c r="B4201" s="605" t="s">
        <v>7875</v>
      </c>
      <c r="C4201" s="519" t="s">
        <v>111</v>
      </c>
      <c r="D4201" s="494" t="s">
        <v>9300</v>
      </c>
      <c r="E4201" s="495">
        <v>3000</v>
      </c>
      <c r="F4201" s="638" t="s">
        <v>11422</v>
      </c>
      <c r="G4201" s="496" t="s">
        <v>11423</v>
      </c>
      <c r="H4201" s="494" t="s">
        <v>8003</v>
      </c>
      <c r="I4201" s="494" t="s">
        <v>4858</v>
      </c>
      <c r="J4201" s="494" t="s">
        <v>4858</v>
      </c>
      <c r="K4201" s="497" t="s">
        <v>11424</v>
      </c>
      <c r="L4201" s="606" t="s">
        <v>7965</v>
      </c>
      <c r="M4201" s="607">
        <v>4300</v>
      </c>
      <c r="N4201" s="498" t="s">
        <v>7994</v>
      </c>
      <c r="O4201" s="605" t="s">
        <v>7961</v>
      </c>
      <c r="P4201" s="608">
        <v>18000</v>
      </c>
    </row>
    <row r="4202" spans="1:16" ht="22.5" x14ac:dyDescent="0.2">
      <c r="A4202" s="518" t="s">
        <v>7955</v>
      </c>
      <c r="B4202" s="605" t="s">
        <v>7875</v>
      </c>
      <c r="C4202" s="519" t="s">
        <v>111</v>
      </c>
      <c r="D4202" s="494" t="s">
        <v>3150</v>
      </c>
      <c r="E4202" s="495">
        <v>4500</v>
      </c>
      <c r="F4202" s="638" t="s">
        <v>11425</v>
      </c>
      <c r="G4202" s="496" t="s">
        <v>11426</v>
      </c>
      <c r="H4202" s="494" t="s">
        <v>11427</v>
      </c>
      <c r="I4202" s="494" t="s">
        <v>4858</v>
      </c>
      <c r="J4202" s="494" t="s">
        <v>4858</v>
      </c>
      <c r="K4202" s="497" t="s">
        <v>11428</v>
      </c>
      <c r="L4202" s="606" t="s">
        <v>7965</v>
      </c>
      <c r="M4202" s="607">
        <v>8247.8100000000013</v>
      </c>
      <c r="N4202" s="498" t="s">
        <v>7972</v>
      </c>
      <c r="O4202" s="605" t="s">
        <v>7961</v>
      </c>
      <c r="P4202" s="608">
        <v>26831.25</v>
      </c>
    </row>
    <row r="4203" spans="1:16" ht="22.5" x14ac:dyDescent="0.2">
      <c r="A4203" s="518" t="s">
        <v>7955</v>
      </c>
      <c r="B4203" s="605" t="s">
        <v>7875</v>
      </c>
      <c r="C4203" s="519" t="s">
        <v>111</v>
      </c>
      <c r="D4203" s="494" t="s">
        <v>11429</v>
      </c>
      <c r="E4203" s="495">
        <v>4000</v>
      </c>
      <c r="F4203" s="638" t="s">
        <v>11430</v>
      </c>
      <c r="G4203" s="496" t="s">
        <v>11431</v>
      </c>
      <c r="H4203" s="494" t="s">
        <v>6640</v>
      </c>
      <c r="I4203" s="494" t="s">
        <v>3191</v>
      </c>
      <c r="J4203" s="494" t="s">
        <v>3191</v>
      </c>
      <c r="K4203" s="497" t="s">
        <v>11432</v>
      </c>
      <c r="L4203" s="606" t="s">
        <v>7977</v>
      </c>
      <c r="M4203" s="607">
        <v>8118.6100000000006</v>
      </c>
      <c r="N4203" s="498" t="s">
        <v>7972</v>
      </c>
      <c r="O4203" s="605" t="s">
        <v>7961</v>
      </c>
      <c r="P4203" s="608">
        <v>23888.6</v>
      </c>
    </row>
    <row r="4204" spans="1:16" ht="33.75" x14ac:dyDescent="0.2">
      <c r="A4204" s="518" t="s">
        <v>7955</v>
      </c>
      <c r="B4204" s="605" t="s">
        <v>7875</v>
      </c>
      <c r="C4204" s="519" t="s">
        <v>111</v>
      </c>
      <c r="D4204" s="494" t="s">
        <v>8104</v>
      </c>
      <c r="E4204" s="495">
        <v>1800</v>
      </c>
      <c r="F4204" s="638" t="s">
        <v>11433</v>
      </c>
      <c r="G4204" s="496" t="s">
        <v>11434</v>
      </c>
      <c r="H4204" s="494" t="s">
        <v>11435</v>
      </c>
      <c r="I4204" s="494" t="s">
        <v>11435</v>
      </c>
      <c r="J4204" s="494" t="s">
        <v>11435</v>
      </c>
      <c r="K4204" s="497">
        <v>12</v>
      </c>
      <c r="L4204" s="606" t="s">
        <v>7729</v>
      </c>
      <c r="M4204" s="607">
        <v>14340</v>
      </c>
      <c r="N4204" s="498" t="s">
        <v>5705</v>
      </c>
      <c r="O4204" s="605"/>
      <c r="P4204" s="608">
        <v>0</v>
      </c>
    </row>
    <row r="4205" spans="1:16" ht="33.75" x14ac:dyDescent="0.2">
      <c r="A4205" s="518" t="s">
        <v>7955</v>
      </c>
      <c r="B4205" s="605" t="s">
        <v>7875</v>
      </c>
      <c r="C4205" s="519" t="s">
        <v>111</v>
      </c>
      <c r="D4205" s="494" t="s">
        <v>10396</v>
      </c>
      <c r="E4205" s="495">
        <v>5000</v>
      </c>
      <c r="F4205" s="638" t="s">
        <v>11433</v>
      </c>
      <c r="G4205" s="496" t="s">
        <v>11434</v>
      </c>
      <c r="H4205" s="494" t="s">
        <v>11435</v>
      </c>
      <c r="I4205" s="494" t="s">
        <v>11435</v>
      </c>
      <c r="J4205" s="494" t="s">
        <v>11435</v>
      </c>
      <c r="K4205" s="497">
        <v>2</v>
      </c>
      <c r="L4205" s="606" t="s">
        <v>7972</v>
      </c>
      <c r="M4205" s="607">
        <v>19893.330000000002</v>
      </c>
      <c r="N4205" s="498" t="s">
        <v>5705</v>
      </c>
      <c r="O4205" s="605" t="s">
        <v>7982</v>
      </c>
      <c r="P4205" s="608">
        <v>5000</v>
      </c>
    </row>
    <row r="4206" spans="1:16" ht="22.5" x14ac:dyDescent="0.2">
      <c r="A4206" s="518" t="s">
        <v>7955</v>
      </c>
      <c r="B4206" s="605" t="s">
        <v>7875</v>
      </c>
      <c r="C4206" s="519" t="s">
        <v>111</v>
      </c>
      <c r="D4206" s="494" t="s">
        <v>8090</v>
      </c>
      <c r="E4206" s="495">
        <v>2000</v>
      </c>
      <c r="F4206" s="638" t="s">
        <v>11436</v>
      </c>
      <c r="G4206" s="496" t="s">
        <v>11437</v>
      </c>
      <c r="H4206" s="494" t="s">
        <v>6903</v>
      </c>
      <c r="I4206" s="494" t="s">
        <v>6903</v>
      </c>
      <c r="J4206" s="494" t="s">
        <v>6903</v>
      </c>
      <c r="K4206" s="497">
        <v>15</v>
      </c>
      <c r="L4206" s="606" t="s">
        <v>7729</v>
      </c>
      <c r="M4206" s="607">
        <v>17764.04</v>
      </c>
      <c r="N4206" s="498" t="s">
        <v>5705</v>
      </c>
      <c r="O4206" s="605"/>
      <c r="P4206" s="608">
        <v>0</v>
      </c>
    </row>
    <row r="4207" spans="1:16" ht="22.5" x14ac:dyDescent="0.2">
      <c r="A4207" s="518" t="s">
        <v>7955</v>
      </c>
      <c r="B4207" s="605" t="s">
        <v>7875</v>
      </c>
      <c r="C4207" s="519" t="s">
        <v>111</v>
      </c>
      <c r="D4207" s="494" t="s">
        <v>11438</v>
      </c>
      <c r="E4207" s="495">
        <v>1800</v>
      </c>
      <c r="F4207" s="638" t="s">
        <v>11439</v>
      </c>
      <c r="G4207" s="496" t="s">
        <v>11440</v>
      </c>
      <c r="H4207" s="494" t="s">
        <v>726</v>
      </c>
      <c r="I4207" s="494" t="s">
        <v>726</v>
      </c>
      <c r="J4207" s="494" t="s">
        <v>726</v>
      </c>
      <c r="K4207" s="497">
        <v>28</v>
      </c>
      <c r="L4207" s="606" t="s">
        <v>7959</v>
      </c>
      <c r="M4207" s="607">
        <v>21222.859999999997</v>
      </c>
      <c r="N4207" s="498" t="s">
        <v>9092</v>
      </c>
      <c r="O4207" s="605" t="s">
        <v>7961</v>
      </c>
      <c r="P4207" s="608">
        <v>10737</v>
      </c>
    </row>
    <row r="4208" spans="1:16" ht="22.5" x14ac:dyDescent="0.2">
      <c r="A4208" s="518" t="s">
        <v>7955</v>
      </c>
      <c r="B4208" s="605" t="s">
        <v>7875</v>
      </c>
      <c r="C4208" s="519" t="s">
        <v>111</v>
      </c>
      <c r="D4208" s="494" t="s">
        <v>11441</v>
      </c>
      <c r="E4208" s="495">
        <v>2500</v>
      </c>
      <c r="F4208" s="638" t="s">
        <v>11442</v>
      </c>
      <c r="G4208" s="496" t="s">
        <v>11443</v>
      </c>
      <c r="H4208" s="494" t="s">
        <v>8079</v>
      </c>
      <c r="I4208" s="494" t="s">
        <v>4858</v>
      </c>
      <c r="J4208" s="494" t="s">
        <v>4858</v>
      </c>
      <c r="K4208" s="497" t="s">
        <v>11444</v>
      </c>
      <c r="L4208" s="606"/>
      <c r="M4208" s="607">
        <v>0</v>
      </c>
      <c r="N4208" s="498" t="s">
        <v>7994</v>
      </c>
      <c r="O4208" s="605" t="s">
        <v>7961</v>
      </c>
      <c r="P4208" s="608">
        <v>16000</v>
      </c>
    </row>
    <row r="4209" spans="1:16" x14ac:dyDescent="0.2">
      <c r="A4209" s="518" t="s">
        <v>7955</v>
      </c>
      <c r="B4209" s="605" t="s">
        <v>7729</v>
      </c>
      <c r="C4209" s="519" t="s">
        <v>111</v>
      </c>
      <c r="D4209" s="494" t="s">
        <v>5615</v>
      </c>
      <c r="E4209" s="495">
        <v>7000</v>
      </c>
      <c r="F4209" s="638" t="s">
        <v>11445</v>
      </c>
      <c r="G4209" s="496" t="s">
        <v>11446</v>
      </c>
      <c r="H4209" s="494" t="s">
        <v>4858</v>
      </c>
      <c r="I4209" s="494" t="s">
        <v>4858</v>
      </c>
      <c r="J4209" s="494" t="s">
        <v>4858</v>
      </c>
      <c r="K4209" s="497" t="s">
        <v>11447</v>
      </c>
      <c r="L4209" s="606" t="s">
        <v>7994</v>
      </c>
      <c r="M4209" s="607">
        <v>30021.73</v>
      </c>
      <c r="N4209" s="498" t="s">
        <v>5705</v>
      </c>
      <c r="O4209" s="605"/>
      <c r="P4209" s="608">
        <v>0</v>
      </c>
    </row>
    <row r="4210" spans="1:16" ht="22.5" x14ac:dyDescent="0.2">
      <c r="A4210" s="518" t="s">
        <v>7955</v>
      </c>
      <c r="B4210" s="605" t="s">
        <v>7875</v>
      </c>
      <c r="C4210" s="519" t="s">
        <v>111</v>
      </c>
      <c r="D4210" s="494" t="s">
        <v>7990</v>
      </c>
      <c r="E4210" s="495">
        <v>3000</v>
      </c>
      <c r="F4210" s="638" t="s">
        <v>11448</v>
      </c>
      <c r="G4210" s="496" t="s">
        <v>11449</v>
      </c>
      <c r="H4210" s="494" t="s">
        <v>8003</v>
      </c>
      <c r="I4210" s="494" t="s">
        <v>4858</v>
      </c>
      <c r="J4210" s="494" t="s">
        <v>4858</v>
      </c>
      <c r="K4210" s="497" t="s">
        <v>11450</v>
      </c>
      <c r="L4210" s="606" t="s">
        <v>7982</v>
      </c>
      <c r="M4210" s="607">
        <v>1200</v>
      </c>
      <c r="N4210" s="498" t="s">
        <v>7994</v>
      </c>
      <c r="O4210" s="605" t="s">
        <v>7961</v>
      </c>
      <c r="P4210" s="608">
        <v>18000</v>
      </c>
    </row>
    <row r="4211" spans="1:16" ht="45" x14ac:dyDescent="0.2">
      <c r="A4211" s="518" t="s">
        <v>7955</v>
      </c>
      <c r="B4211" s="605" t="s">
        <v>7875</v>
      </c>
      <c r="C4211" s="519" t="s">
        <v>111</v>
      </c>
      <c r="D4211" s="494" t="s">
        <v>11451</v>
      </c>
      <c r="E4211" s="495">
        <v>1900</v>
      </c>
      <c r="F4211" s="638" t="s">
        <v>11452</v>
      </c>
      <c r="G4211" s="496" t="s">
        <v>11453</v>
      </c>
      <c r="H4211" s="494" t="s">
        <v>718</v>
      </c>
      <c r="I4211" s="494" t="s">
        <v>718</v>
      </c>
      <c r="J4211" s="494" t="s">
        <v>718</v>
      </c>
      <c r="K4211" s="497">
        <v>40</v>
      </c>
      <c r="L4211" s="606" t="s">
        <v>7959</v>
      </c>
      <c r="M4211" s="607">
        <v>22800</v>
      </c>
      <c r="N4211" s="498" t="s">
        <v>8540</v>
      </c>
      <c r="O4211" s="605" t="s">
        <v>7961</v>
      </c>
      <c r="P4211" s="608">
        <v>11400</v>
      </c>
    </row>
    <row r="4212" spans="1:16" ht="22.5" x14ac:dyDescent="0.2">
      <c r="A4212" s="518" t="s">
        <v>7955</v>
      </c>
      <c r="B4212" s="605" t="s">
        <v>7875</v>
      </c>
      <c r="C4212" s="519" t="s">
        <v>111</v>
      </c>
      <c r="D4212" s="494" t="s">
        <v>4038</v>
      </c>
      <c r="E4212" s="495">
        <v>6000</v>
      </c>
      <c r="F4212" s="638" t="s">
        <v>11454</v>
      </c>
      <c r="G4212" s="496" t="s">
        <v>11455</v>
      </c>
      <c r="H4212" s="494" t="s">
        <v>7998</v>
      </c>
      <c r="I4212" s="494" t="s">
        <v>4858</v>
      </c>
      <c r="J4212" s="494" t="s">
        <v>4858</v>
      </c>
      <c r="K4212" s="497" t="s">
        <v>11456</v>
      </c>
      <c r="L4212" s="606" t="s">
        <v>7982</v>
      </c>
      <c r="M4212" s="607">
        <v>5400</v>
      </c>
      <c r="N4212" s="498" t="s">
        <v>7972</v>
      </c>
      <c r="O4212" s="605" t="s">
        <v>7961</v>
      </c>
      <c r="P4212" s="608">
        <v>35998.75</v>
      </c>
    </row>
    <row r="4213" spans="1:16" ht="22.5" x14ac:dyDescent="0.2">
      <c r="A4213" s="518" t="s">
        <v>7955</v>
      </c>
      <c r="B4213" s="605" t="s">
        <v>7875</v>
      </c>
      <c r="C4213" s="519" t="s">
        <v>111</v>
      </c>
      <c r="D4213" s="494" t="s">
        <v>8198</v>
      </c>
      <c r="E4213" s="495">
        <v>3400</v>
      </c>
      <c r="F4213" s="638" t="s">
        <v>11457</v>
      </c>
      <c r="G4213" s="496" t="s">
        <v>11458</v>
      </c>
      <c r="H4213" s="494" t="s">
        <v>11459</v>
      </c>
      <c r="I4213" s="494" t="s">
        <v>11459</v>
      </c>
      <c r="J4213" s="494" t="s">
        <v>11459</v>
      </c>
      <c r="K4213" s="497">
        <v>6</v>
      </c>
      <c r="L4213" s="606" t="s">
        <v>7982</v>
      </c>
      <c r="M4213" s="607">
        <v>3388.9</v>
      </c>
      <c r="N4213" s="498" t="s">
        <v>5705</v>
      </c>
      <c r="O4213" s="605"/>
      <c r="P4213" s="608">
        <v>0</v>
      </c>
    </row>
    <row r="4214" spans="1:16" ht="22.5" x14ac:dyDescent="0.2">
      <c r="A4214" s="518" t="s">
        <v>7955</v>
      </c>
      <c r="B4214" s="605" t="s">
        <v>7875</v>
      </c>
      <c r="C4214" s="519" t="s">
        <v>111</v>
      </c>
      <c r="D4214" s="494" t="s">
        <v>11299</v>
      </c>
      <c r="E4214" s="495">
        <v>6000</v>
      </c>
      <c r="F4214" s="638" t="s">
        <v>11460</v>
      </c>
      <c r="G4214" s="496" t="s">
        <v>11461</v>
      </c>
      <c r="H4214" s="494" t="s">
        <v>7998</v>
      </c>
      <c r="I4214" s="494" t="s">
        <v>4858</v>
      </c>
      <c r="J4214" s="494" t="s">
        <v>4858</v>
      </c>
      <c r="K4214" s="497" t="s">
        <v>11462</v>
      </c>
      <c r="L4214" s="606"/>
      <c r="M4214" s="607">
        <v>0</v>
      </c>
      <c r="N4214" s="498" t="s">
        <v>7994</v>
      </c>
      <c r="O4214" s="605" t="s">
        <v>7961</v>
      </c>
      <c r="P4214" s="608">
        <v>37599.17</v>
      </c>
    </row>
    <row r="4215" spans="1:16" ht="45" x14ac:dyDescent="0.2">
      <c r="A4215" s="518" t="s">
        <v>7955</v>
      </c>
      <c r="B4215" s="605" t="s">
        <v>7875</v>
      </c>
      <c r="C4215" s="519" t="s">
        <v>111</v>
      </c>
      <c r="D4215" s="494" t="s">
        <v>9296</v>
      </c>
      <c r="E4215" s="495">
        <v>1200</v>
      </c>
      <c r="F4215" s="638" t="s">
        <v>11463</v>
      </c>
      <c r="G4215" s="496" t="s">
        <v>11464</v>
      </c>
      <c r="H4215" s="494" t="s">
        <v>11465</v>
      </c>
      <c r="I4215" s="494" t="s">
        <v>11465</v>
      </c>
      <c r="J4215" s="494" t="s">
        <v>11465</v>
      </c>
      <c r="K4215" s="497">
        <v>84</v>
      </c>
      <c r="L4215" s="606" t="s">
        <v>7959</v>
      </c>
      <c r="M4215" s="607">
        <v>14280</v>
      </c>
      <c r="N4215" s="498" t="s">
        <v>5705</v>
      </c>
      <c r="O4215" s="605">
        <v>0</v>
      </c>
      <c r="P4215" s="608">
        <v>0</v>
      </c>
    </row>
    <row r="4216" spans="1:16" ht="33.75" x14ac:dyDescent="0.2">
      <c r="A4216" s="518" t="s">
        <v>7955</v>
      </c>
      <c r="B4216" s="605" t="s">
        <v>7875</v>
      </c>
      <c r="C4216" s="519" t="s">
        <v>111</v>
      </c>
      <c r="D4216" s="494" t="s">
        <v>8661</v>
      </c>
      <c r="E4216" s="495">
        <v>1800</v>
      </c>
      <c r="F4216" s="638" t="s">
        <v>11466</v>
      </c>
      <c r="G4216" s="496" t="s">
        <v>11467</v>
      </c>
      <c r="H4216" s="494" t="s">
        <v>8079</v>
      </c>
      <c r="I4216" s="494" t="s">
        <v>4858</v>
      </c>
      <c r="J4216" s="494" t="s">
        <v>4858</v>
      </c>
      <c r="K4216" s="497">
        <v>13</v>
      </c>
      <c r="L4216" s="606" t="s">
        <v>8142</v>
      </c>
      <c r="M4216" s="607">
        <v>18120</v>
      </c>
      <c r="N4216" s="498" t="s">
        <v>5705</v>
      </c>
      <c r="O4216" s="605"/>
      <c r="P4216" s="608">
        <v>0</v>
      </c>
    </row>
    <row r="4217" spans="1:16" ht="22.5" x14ac:dyDescent="0.2">
      <c r="A4217" s="518" t="s">
        <v>7955</v>
      </c>
      <c r="B4217" s="605" t="s">
        <v>7969</v>
      </c>
      <c r="C4217" s="519" t="s">
        <v>111</v>
      </c>
      <c r="D4217" s="494" t="s">
        <v>9878</v>
      </c>
      <c r="E4217" s="495">
        <v>3000</v>
      </c>
      <c r="F4217" s="638" t="s">
        <v>11466</v>
      </c>
      <c r="G4217" s="496" t="s">
        <v>11467</v>
      </c>
      <c r="H4217" s="494" t="s">
        <v>8079</v>
      </c>
      <c r="I4217" s="494" t="s">
        <v>4858</v>
      </c>
      <c r="J4217" s="494" t="s">
        <v>4858</v>
      </c>
      <c r="K4217" s="497" t="s">
        <v>11468</v>
      </c>
      <c r="L4217" s="606" t="s">
        <v>7965</v>
      </c>
      <c r="M4217" s="607">
        <v>5600</v>
      </c>
      <c r="N4217" s="498" t="s">
        <v>7994</v>
      </c>
      <c r="O4217" s="605" t="s">
        <v>7961</v>
      </c>
      <c r="P4217" s="608">
        <v>18000</v>
      </c>
    </row>
    <row r="4218" spans="1:16" ht="33.75" x14ac:dyDescent="0.2">
      <c r="A4218" s="518" t="s">
        <v>7955</v>
      </c>
      <c r="B4218" s="605" t="s">
        <v>7875</v>
      </c>
      <c r="C4218" s="519" t="s">
        <v>111</v>
      </c>
      <c r="D4218" s="494" t="s">
        <v>8222</v>
      </c>
      <c r="E4218" s="495">
        <v>4000</v>
      </c>
      <c r="F4218" s="638" t="s">
        <v>11469</v>
      </c>
      <c r="G4218" s="496" t="s">
        <v>11470</v>
      </c>
      <c r="H4218" s="494" t="s">
        <v>7998</v>
      </c>
      <c r="I4218" s="494" t="s">
        <v>4858</v>
      </c>
      <c r="J4218" s="494" t="s">
        <v>4858</v>
      </c>
      <c r="K4218" s="497" t="s">
        <v>11471</v>
      </c>
      <c r="L4218" s="606" t="s">
        <v>7965</v>
      </c>
      <c r="M4218" s="607">
        <v>7320.83</v>
      </c>
      <c r="N4218" s="498" t="s">
        <v>7972</v>
      </c>
      <c r="O4218" s="605" t="s">
        <v>7961</v>
      </c>
      <c r="P4218" s="608">
        <v>23790.559999999998</v>
      </c>
    </row>
    <row r="4219" spans="1:16" ht="33.75" x14ac:dyDescent="0.2">
      <c r="A4219" s="518" t="s">
        <v>7955</v>
      </c>
      <c r="B4219" s="605" t="s">
        <v>7875</v>
      </c>
      <c r="C4219" s="519" t="s">
        <v>111</v>
      </c>
      <c r="D4219" s="494" t="s">
        <v>8090</v>
      </c>
      <c r="E4219" s="495">
        <v>2000</v>
      </c>
      <c r="F4219" s="638" t="s">
        <v>11472</v>
      </c>
      <c r="G4219" s="496" t="s">
        <v>11473</v>
      </c>
      <c r="H4219" s="494" t="s">
        <v>8446</v>
      </c>
      <c r="I4219" s="494" t="s">
        <v>4858</v>
      </c>
      <c r="J4219" s="494" t="s">
        <v>4858</v>
      </c>
      <c r="K4219" s="497" t="s">
        <v>11474</v>
      </c>
      <c r="L4219" s="606" t="s">
        <v>7982</v>
      </c>
      <c r="M4219" s="607">
        <v>466.67</v>
      </c>
      <c r="N4219" s="498" t="s">
        <v>7972</v>
      </c>
      <c r="O4219" s="605" t="s">
        <v>7961</v>
      </c>
      <c r="P4219" s="608">
        <v>12000</v>
      </c>
    </row>
    <row r="4220" spans="1:16" ht="22.5" x14ac:dyDescent="0.2">
      <c r="A4220" s="518" t="s">
        <v>7955</v>
      </c>
      <c r="B4220" s="605" t="s">
        <v>7875</v>
      </c>
      <c r="C4220" s="519" t="s">
        <v>111</v>
      </c>
      <c r="D4220" s="494" t="s">
        <v>9894</v>
      </c>
      <c r="E4220" s="495">
        <v>1800</v>
      </c>
      <c r="F4220" s="638" t="s">
        <v>11475</v>
      </c>
      <c r="G4220" s="496" t="s">
        <v>11476</v>
      </c>
      <c r="H4220" s="494" t="s">
        <v>11477</v>
      </c>
      <c r="I4220" s="494" t="s">
        <v>5432</v>
      </c>
      <c r="J4220" s="494" t="s">
        <v>5432</v>
      </c>
      <c r="K4220" s="497">
        <v>1</v>
      </c>
      <c r="L4220" s="606" t="s">
        <v>7961</v>
      </c>
      <c r="M4220" s="607">
        <v>9777.73</v>
      </c>
      <c r="N4220" s="498" t="s">
        <v>7994</v>
      </c>
      <c r="O4220" s="605" t="s">
        <v>7961</v>
      </c>
      <c r="P4220" s="608">
        <v>10774.619999999999</v>
      </c>
    </row>
    <row r="4221" spans="1:16" ht="22.5" x14ac:dyDescent="0.2">
      <c r="A4221" s="518" t="s">
        <v>7955</v>
      </c>
      <c r="B4221" s="605" t="s">
        <v>7875</v>
      </c>
      <c r="C4221" s="519" t="s">
        <v>111</v>
      </c>
      <c r="D4221" s="494" t="s">
        <v>4071</v>
      </c>
      <c r="E4221" s="495">
        <v>2500</v>
      </c>
      <c r="F4221" s="638" t="s">
        <v>11478</v>
      </c>
      <c r="G4221" s="496" t="s">
        <v>11479</v>
      </c>
      <c r="H4221" s="494" t="s">
        <v>8600</v>
      </c>
      <c r="I4221" s="494" t="s">
        <v>8600</v>
      </c>
      <c r="J4221" s="494" t="s">
        <v>8600</v>
      </c>
      <c r="K4221" s="497">
        <v>14</v>
      </c>
      <c r="L4221" s="606" t="s">
        <v>7959</v>
      </c>
      <c r="M4221" s="607">
        <v>29767.530000000002</v>
      </c>
      <c r="N4221" s="498" t="s">
        <v>8197</v>
      </c>
      <c r="O4221" s="605" t="s">
        <v>7961</v>
      </c>
      <c r="P4221" s="608">
        <v>14971.35</v>
      </c>
    </row>
    <row r="4222" spans="1:16" ht="45" x14ac:dyDescent="0.2">
      <c r="A4222" s="518" t="s">
        <v>7955</v>
      </c>
      <c r="B4222" s="605" t="s">
        <v>7875</v>
      </c>
      <c r="C4222" s="519" t="s">
        <v>111</v>
      </c>
      <c r="D4222" s="494" t="s">
        <v>9454</v>
      </c>
      <c r="E4222" s="495">
        <v>3000</v>
      </c>
      <c r="F4222" s="638" t="s">
        <v>11480</v>
      </c>
      <c r="G4222" s="496" t="s">
        <v>11481</v>
      </c>
      <c r="H4222" s="494" t="s">
        <v>10175</v>
      </c>
      <c r="I4222" s="494" t="s">
        <v>4858</v>
      </c>
      <c r="J4222" s="494" t="s">
        <v>4858</v>
      </c>
      <c r="K4222" s="497">
        <v>3</v>
      </c>
      <c r="L4222" s="606" t="s">
        <v>7961</v>
      </c>
      <c r="M4222" s="607">
        <v>17900</v>
      </c>
      <c r="N4222" s="498" t="s">
        <v>7984</v>
      </c>
      <c r="O4222" s="605" t="s">
        <v>7961</v>
      </c>
      <c r="P4222" s="608">
        <v>18000</v>
      </c>
    </row>
    <row r="4223" spans="1:16" ht="22.5" x14ac:dyDescent="0.2">
      <c r="A4223" s="518" t="s">
        <v>7955</v>
      </c>
      <c r="B4223" s="605" t="s">
        <v>7875</v>
      </c>
      <c r="C4223" s="519" t="s">
        <v>111</v>
      </c>
      <c r="D4223" s="494" t="s">
        <v>8104</v>
      </c>
      <c r="E4223" s="495">
        <v>1800</v>
      </c>
      <c r="F4223" s="638" t="s">
        <v>11482</v>
      </c>
      <c r="G4223" s="496" t="s">
        <v>11483</v>
      </c>
      <c r="H4223" s="494" t="s">
        <v>11484</v>
      </c>
      <c r="I4223" s="494" t="s">
        <v>3191</v>
      </c>
      <c r="J4223" s="494" t="s">
        <v>3191</v>
      </c>
      <c r="K4223" s="497">
        <v>12</v>
      </c>
      <c r="L4223" s="606" t="s">
        <v>7729</v>
      </c>
      <c r="M4223" s="607">
        <v>14340</v>
      </c>
      <c r="N4223" s="498" t="s">
        <v>5705</v>
      </c>
      <c r="O4223" s="605"/>
      <c r="P4223" s="608">
        <v>0</v>
      </c>
    </row>
    <row r="4224" spans="1:16" ht="22.5" x14ac:dyDescent="0.2">
      <c r="A4224" s="518" t="s">
        <v>7955</v>
      </c>
      <c r="B4224" s="605" t="s">
        <v>7875</v>
      </c>
      <c r="C4224" s="519" t="s">
        <v>111</v>
      </c>
      <c r="D4224" s="494" t="s">
        <v>8108</v>
      </c>
      <c r="E4224" s="495">
        <v>3000</v>
      </c>
      <c r="F4224" s="638" t="s">
        <v>11482</v>
      </c>
      <c r="G4224" s="496" t="s">
        <v>11483</v>
      </c>
      <c r="H4224" s="494" t="s">
        <v>11484</v>
      </c>
      <c r="I4224" s="494" t="s">
        <v>3191</v>
      </c>
      <c r="J4224" s="494" t="s">
        <v>3191</v>
      </c>
      <c r="K4224" s="497">
        <v>2</v>
      </c>
      <c r="L4224" s="606" t="s">
        <v>7972</v>
      </c>
      <c r="M4224" s="607">
        <v>11960</v>
      </c>
      <c r="N4224" s="498" t="s">
        <v>8044</v>
      </c>
      <c r="O4224" s="605" t="s">
        <v>7961</v>
      </c>
      <c r="P4224" s="608">
        <v>17800</v>
      </c>
    </row>
    <row r="4225" spans="1:16" ht="22.5" x14ac:dyDescent="0.2">
      <c r="A4225" s="518" t="s">
        <v>7955</v>
      </c>
      <c r="B4225" s="605" t="s">
        <v>7875</v>
      </c>
      <c r="C4225" s="519" t="s">
        <v>111</v>
      </c>
      <c r="D4225" s="494" t="s">
        <v>8736</v>
      </c>
      <c r="E4225" s="495">
        <v>1800</v>
      </c>
      <c r="F4225" s="638" t="s">
        <v>11485</v>
      </c>
      <c r="G4225" s="496" t="s">
        <v>11486</v>
      </c>
      <c r="H4225" s="494" t="s">
        <v>8196</v>
      </c>
      <c r="I4225" s="494" t="s">
        <v>8196</v>
      </c>
      <c r="J4225" s="494" t="s">
        <v>8196</v>
      </c>
      <c r="K4225" s="497">
        <v>12</v>
      </c>
      <c r="L4225" s="606" t="s">
        <v>7959</v>
      </c>
      <c r="M4225" s="607">
        <v>21410.739999999998</v>
      </c>
      <c r="N4225" s="498" t="s">
        <v>8489</v>
      </c>
      <c r="O4225" s="605" t="s">
        <v>7961</v>
      </c>
      <c r="P4225" s="608">
        <v>10800</v>
      </c>
    </row>
    <row r="4226" spans="1:16" ht="33.75" x14ac:dyDescent="0.2">
      <c r="A4226" s="518" t="s">
        <v>7955</v>
      </c>
      <c r="B4226" s="605" t="s">
        <v>7875</v>
      </c>
      <c r="C4226" s="519" t="s">
        <v>111</v>
      </c>
      <c r="D4226" s="494" t="s">
        <v>9567</v>
      </c>
      <c r="E4226" s="495">
        <v>3000</v>
      </c>
      <c r="F4226" s="638" t="s">
        <v>11487</v>
      </c>
      <c r="G4226" s="496" t="s">
        <v>11488</v>
      </c>
      <c r="H4226" s="494" t="s">
        <v>11489</v>
      </c>
      <c r="I4226" s="494" t="s">
        <v>3191</v>
      </c>
      <c r="J4226" s="494" t="s">
        <v>3191</v>
      </c>
      <c r="K4226" s="497" t="s">
        <v>11490</v>
      </c>
      <c r="L4226" s="606" t="s">
        <v>7965</v>
      </c>
      <c r="M4226" s="607">
        <v>4200</v>
      </c>
      <c r="N4226" s="498" t="s">
        <v>7994</v>
      </c>
      <c r="O4226" s="605" t="s">
        <v>7961</v>
      </c>
      <c r="P4226" s="608">
        <v>18000</v>
      </c>
    </row>
    <row r="4227" spans="1:16" ht="22.5" x14ac:dyDescent="0.2">
      <c r="A4227" s="518" t="s">
        <v>7955</v>
      </c>
      <c r="B4227" s="605" t="s">
        <v>7875</v>
      </c>
      <c r="C4227" s="519" t="s">
        <v>111</v>
      </c>
      <c r="D4227" s="494" t="s">
        <v>9454</v>
      </c>
      <c r="E4227" s="495">
        <v>3000</v>
      </c>
      <c r="F4227" s="638" t="s">
        <v>11491</v>
      </c>
      <c r="G4227" s="496" t="s">
        <v>11492</v>
      </c>
      <c r="H4227" s="494" t="s">
        <v>5555</v>
      </c>
      <c r="I4227" s="494" t="s">
        <v>3191</v>
      </c>
      <c r="J4227" s="494" t="s">
        <v>3191</v>
      </c>
      <c r="K4227" s="497">
        <v>3</v>
      </c>
      <c r="L4227" s="606" t="s">
        <v>7961</v>
      </c>
      <c r="M4227" s="607">
        <v>17600</v>
      </c>
      <c r="N4227" s="498" t="s">
        <v>7984</v>
      </c>
      <c r="O4227" s="605" t="s">
        <v>7961</v>
      </c>
      <c r="P4227" s="608">
        <v>18000</v>
      </c>
    </row>
    <row r="4228" spans="1:16" ht="33.75" x14ac:dyDescent="0.2">
      <c r="A4228" s="518" t="s">
        <v>7955</v>
      </c>
      <c r="B4228" s="605" t="s">
        <v>7875</v>
      </c>
      <c r="C4228" s="519" t="s">
        <v>111</v>
      </c>
      <c r="D4228" s="494" t="s">
        <v>8410</v>
      </c>
      <c r="E4228" s="495">
        <v>1800</v>
      </c>
      <c r="F4228" s="638" t="s">
        <v>11493</v>
      </c>
      <c r="G4228" s="496" t="s">
        <v>11494</v>
      </c>
      <c r="H4228" s="494" t="s">
        <v>4858</v>
      </c>
      <c r="I4228" s="494" t="s">
        <v>4858</v>
      </c>
      <c r="J4228" s="494" t="s">
        <v>4858</v>
      </c>
      <c r="K4228" s="497">
        <v>5</v>
      </c>
      <c r="L4228" s="606" t="s">
        <v>7968</v>
      </c>
      <c r="M4228" s="607">
        <v>16740</v>
      </c>
      <c r="N4228" s="498" t="s">
        <v>7968</v>
      </c>
      <c r="O4228" s="605" t="s">
        <v>7961</v>
      </c>
      <c r="P4228" s="608">
        <v>10800</v>
      </c>
    </row>
    <row r="4229" spans="1:16" ht="22.5" x14ac:dyDescent="0.2">
      <c r="A4229" s="518" t="s">
        <v>7955</v>
      </c>
      <c r="B4229" s="605" t="s">
        <v>7875</v>
      </c>
      <c r="C4229" s="519" t="s">
        <v>111</v>
      </c>
      <c r="D4229" s="494" t="s">
        <v>7995</v>
      </c>
      <c r="E4229" s="495">
        <v>3000</v>
      </c>
      <c r="F4229" s="638" t="s">
        <v>11495</v>
      </c>
      <c r="G4229" s="496" t="s">
        <v>11496</v>
      </c>
      <c r="H4229" s="494" t="s">
        <v>11497</v>
      </c>
      <c r="I4229" s="494" t="s">
        <v>3191</v>
      </c>
      <c r="J4229" s="494" t="s">
        <v>3191</v>
      </c>
      <c r="K4229" s="497" t="s">
        <v>11498</v>
      </c>
      <c r="L4229" s="606" t="s">
        <v>7982</v>
      </c>
      <c r="M4229" s="607">
        <v>1300</v>
      </c>
      <c r="N4229" s="498" t="s">
        <v>7994</v>
      </c>
      <c r="O4229" s="605" t="s">
        <v>7961</v>
      </c>
      <c r="P4229" s="608">
        <v>18000</v>
      </c>
    </row>
    <row r="4230" spans="1:16" ht="22.5" x14ac:dyDescent="0.2">
      <c r="A4230" s="518" t="s">
        <v>7955</v>
      </c>
      <c r="B4230" s="605" t="s">
        <v>7875</v>
      </c>
      <c r="C4230" s="519" t="s">
        <v>111</v>
      </c>
      <c r="D4230" s="494" t="s">
        <v>8090</v>
      </c>
      <c r="E4230" s="495">
        <v>2000</v>
      </c>
      <c r="F4230" s="638" t="s">
        <v>11499</v>
      </c>
      <c r="G4230" s="496" t="s">
        <v>11500</v>
      </c>
      <c r="H4230" s="494" t="s">
        <v>8196</v>
      </c>
      <c r="I4230" s="494" t="s">
        <v>8196</v>
      </c>
      <c r="J4230" s="494" t="s">
        <v>8196</v>
      </c>
      <c r="K4230" s="497">
        <v>3</v>
      </c>
      <c r="L4230" s="606" t="s">
        <v>7982</v>
      </c>
      <c r="M4230" s="607">
        <v>1933.33</v>
      </c>
      <c r="N4230" s="498" t="s">
        <v>5705</v>
      </c>
      <c r="O4230" s="605"/>
      <c r="P4230" s="608">
        <v>0</v>
      </c>
    </row>
    <row r="4231" spans="1:16" ht="22.5" x14ac:dyDescent="0.2">
      <c r="A4231" s="518" t="s">
        <v>7955</v>
      </c>
      <c r="B4231" s="605" t="s">
        <v>7875</v>
      </c>
      <c r="C4231" s="519" t="s">
        <v>111</v>
      </c>
      <c r="D4231" s="494" t="s">
        <v>7995</v>
      </c>
      <c r="E4231" s="495">
        <v>3000</v>
      </c>
      <c r="F4231" s="638" t="s">
        <v>11501</v>
      </c>
      <c r="G4231" s="496" t="s">
        <v>11502</v>
      </c>
      <c r="H4231" s="494" t="s">
        <v>7998</v>
      </c>
      <c r="I4231" s="494" t="s">
        <v>4858</v>
      </c>
      <c r="J4231" s="494" t="s">
        <v>4858</v>
      </c>
      <c r="K4231" s="497" t="s">
        <v>11503</v>
      </c>
      <c r="L4231" s="606" t="s">
        <v>7982</v>
      </c>
      <c r="M4231" s="607">
        <v>1100</v>
      </c>
      <c r="N4231" s="498" t="s">
        <v>7994</v>
      </c>
      <c r="O4231" s="605" t="s">
        <v>7961</v>
      </c>
      <c r="P4231" s="608">
        <v>18000</v>
      </c>
    </row>
    <row r="4232" spans="1:16" ht="22.5" x14ac:dyDescent="0.2">
      <c r="A4232" s="518" t="s">
        <v>7955</v>
      </c>
      <c r="B4232" s="605" t="s">
        <v>7969</v>
      </c>
      <c r="C4232" s="519" t="s">
        <v>111</v>
      </c>
      <c r="D4232" s="494" t="s">
        <v>8850</v>
      </c>
      <c r="E4232" s="495">
        <v>3000</v>
      </c>
      <c r="F4232" s="638" t="s">
        <v>11504</v>
      </c>
      <c r="G4232" s="496" t="s">
        <v>11505</v>
      </c>
      <c r="H4232" s="494" t="s">
        <v>8344</v>
      </c>
      <c r="I4232" s="494" t="s">
        <v>3191</v>
      </c>
      <c r="J4232" s="494" t="s">
        <v>3191</v>
      </c>
      <c r="K4232" s="497" t="s">
        <v>11506</v>
      </c>
      <c r="L4232" s="606" t="s">
        <v>7965</v>
      </c>
      <c r="M4232" s="607">
        <v>5700</v>
      </c>
      <c r="N4232" s="498" t="s">
        <v>7994</v>
      </c>
      <c r="O4232" s="605" t="s">
        <v>7961</v>
      </c>
      <c r="P4232" s="608">
        <v>18000</v>
      </c>
    </row>
    <row r="4233" spans="1:16" ht="22.5" x14ac:dyDescent="0.2">
      <c r="A4233" s="518" t="s">
        <v>7955</v>
      </c>
      <c r="B4233" s="605" t="s">
        <v>7875</v>
      </c>
      <c r="C4233" s="519" t="s">
        <v>111</v>
      </c>
      <c r="D4233" s="494" t="s">
        <v>7995</v>
      </c>
      <c r="E4233" s="495">
        <v>3000</v>
      </c>
      <c r="F4233" s="638" t="s">
        <v>11507</v>
      </c>
      <c r="G4233" s="496" t="s">
        <v>11508</v>
      </c>
      <c r="H4233" s="494" t="s">
        <v>7343</v>
      </c>
      <c r="I4233" s="494" t="s">
        <v>3191</v>
      </c>
      <c r="J4233" s="494" t="s">
        <v>3191</v>
      </c>
      <c r="K4233" s="497" t="s">
        <v>11509</v>
      </c>
      <c r="L4233" s="606" t="s">
        <v>7982</v>
      </c>
      <c r="M4233" s="607">
        <v>1200</v>
      </c>
      <c r="N4233" s="498" t="s">
        <v>7994</v>
      </c>
      <c r="O4233" s="605" t="s">
        <v>7961</v>
      </c>
      <c r="P4233" s="608">
        <v>18000</v>
      </c>
    </row>
    <row r="4234" spans="1:16" ht="45" x14ac:dyDescent="0.2">
      <c r="A4234" s="518" t="s">
        <v>7955</v>
      </c>
      <c r="B4234" s="605" t="s">
        <v>7875</v>
      </c>
      <c r="C4234" s="519" t="s">
        <v>111</v>
      </c>
      <c r="D4234" s="494" t="s">
        <v>9296</v>
      </c>
      <c r="E4234" s="495">
        <v>1200</v>
      </c>
      <c r="F4234" s="638" t="s">
        <v>11510</v>
      </c>
      <c r="G4234" s="496" t="s">
        <v>11511</v>
      </c>
      <c r="H4234" s="494" t="s">
        <v>11512</v>
      </c>
      <c r="I4234" s="494" t="s">
        <v>11512</v>
      </c>
      <c r="J4234" s="494" t="s">
        <v>11512</v>
      </c>
      <c r="K4234" s="497">
        <v>83</v>
      </c>
      <c r="L4234" s="606" t="s">
        <v>7968</v>
      </c>
      <c r="M4234" s="607">
        <v>11880</v>
      </c>
      <c r="N4234" s="498" t="s">
        <v>8245</v>
      </c>
      <c r="O4234" s="605"/>
      <c r="P4234" s="608">
        <v>0</v>
      </c>
    </row>
    <row r="4235" spans="1:16" ht="22.5" x14ac:dyDescent="0.2">
      <c r="A4235" s="518" t="s">
        <v>7955</v>
      </c>
      <c r="B4235" s="605" t="s">
        <v>7875</v>
      </c>
      <c r="C4235" s="519" t="s">
        <v>111</v>
      </c>
      <c r="D4235" s="494" t="s">
        <v>7995</v>
      </c>
      <c r="E4235" s="495">
        <v>3000</v>
      </c>
      <c r="F4235" s="638" t="s">
        <v>11513</v>
      </c>
      <c r="G4235" s="496" t="s">
        <v>11514</v>
      </c>
      <c r="H4235" s="494" t="s">
        <v>6192</v>
      </c>
      <c r="I4235" s="494" t="s">
        <v>3191</v>
      </c>
      <c r="J4235" s="494" t="s">
        <v>3191</v>
      </c>
      <c r="K4235" s="497" t="s">
        <v>11515</v>
      </c>
      <c r="L4235" s="606" t="s">
        <v>7965</v>
      </c>
      <c r="M4235" s="607">
        <v>5400</v>
      </c>
      <c r="N4235" s="498" t="s">
        <v>7994</v>
      </c>
      <c r="O4235" s="605" t="s">
        <v>7961</v>
      </c>
      <c r="P4235" s="608">
        <v>17900</v>
      </c>
    </row>
    <row r="4236" spans="1:16" ht="33.75" x14ac:dyDescent="0.2">
      <c r="A4236" s="518" t="s">
        <v>7955</v>
      </c>
      <c r="B4236" s="605" t="s">
        <v>7875</v>
      </c>
      <c r="C4236" s="519" t="s">
        <v>111</v>
      </c>
      <c r="D4236" s="494" t="s">
        <v>8108</v>
      </c>
      <c r="E4236" s="495">
        <v>3000</v>
      </c>
      <c r="F4236" s="638" t="s">
        <v>11516</v>
      </c>
      <c r="G4236" s="496" t="s">
        <v>11517</v>
      </c>
      <c r="H4236" s="494" t="s">
        <v>6992</v>
      </c>
      <c r="I4236" s="494" t="s">
        <v>3191</v>
      </c>
      <c r="J4236" s="494" t="s">
        <v>3191</v>
      </c>
      <c r="K4236" s="497">
        <v>2</v>
      </c>
      <c r="L4236" s="606" t="s">
        <v>7972</v>
      </c>
      <c r="M4236" s="607">
        <v>11800</v>
      </c>
      <c r="N4236" s="498" t="s">
        <v>8044</v>
      </c>
      <c r="O4236" s="605" t="s">
        <v>7961</v>
      </c>
      <c r="P4236" s="608">
        <v>18000</v>
      </c>
    </row>
    <row r="4237" spans="1:16" x14ac:dyDescent="0.2">
      <c r="A4237" s="518" t="s">
        <v>7955</v>
      </c>
      <c r="B4237" s="605" t="s">
        <v>7969</v>
      </c>
      <c r="C4237" s="519" t="s">
        <v>111</v>
      </c>
      <c r="D4237" s="494" t="s">
        <v>7985</v>
      </c>
      <c r="E4237" s="495">
        <v>4000</v>
      </c>
      <c r="F4237" s="638" t="s">
        <v>11518</v>
      </c>
      <c r="G4237" s="496" t="s">
        <v>11519</v>
      </c>
      <c r="H4237" s="494" t="s">
        <v>4858</v>
      </c>
      <c r="I4237" s="494" t="s">
        <v>4858</v>
      </c>
      <c r="J4237" s="494" t="s">
        <v>4858</v>
      </c>
      <c r="K4237" s="497">
        <v>5</v>
      </c>
      <c r="L4237" s="606" t="s">
        <v>8044</v>
      </c>
      <c r="M4237" s="607">
        <v>26194.16</v>
      </c>
      <c r="N4237" s="498" t="s">
        <v>7729</v>
      </c>
      <c r="O4237" s="605" t="s">
        <v>7961</v>
      </c>
      <c r="P4237" s="608">
        <v>23961.39</v>
      </c>
    </row>
    <row r="4238" spans="1:16" x14ac:dyDescent="0.2">
      <c r="A4238" s="518" t="s">
        <v>7955</v>
      </c>
      <c r="B4238" s="605" t="s">
        <v>7875</v>
      </c>
      <c r="C4238" s="519" t="s">
        <v>111</v>
      </c>
      <c r="D4238" s="494" t="s">
        <v>8198</v>
      </c>
      <c r="E4238" s="495">
        <v>3000</v>
      </c>
      <c r="F4238" s="638" t="s">
        <v>11520</v>
      </c>
      <c r="G4238" s="496" t="s">
        <v>11521</v>
      </c>
      <c r="H4238" s="494" t="s">
        <v>8164</v>
      </c>
      <c r="I4238" s="494" t="s">
        <v>8164</v>
      </c>
      <c r="J4238" s="494" t="s">
        <v>8164</v>
      </c>
      <c r="K4238" s="497">
        <v>8</v>
      </c>
      <c r="L4238" s="606" t="s">
        <v>7959</v>
      </c>
      <c r="M4238" s="607">
        <v>35411.01999999999</v>
      </c>
      <c r="N4238" s="498" t="s">
        <v>7968</v>
      </c>
      <c r="O4238" s="605" t="s">
        <v>7961</v>
      </c>
      <c r="P4238" s="608">
        <v>17875.21</v>
      </c>
    </row>
    <row r="4239" spans="1:16" ht="22.5" x14ac:dyDescent="0.2">
      <c r="A4239" s="518" t="s">
        <v>7955</v>
      </c>
      <c r="B4239" s="605" t="s">
        <v>7875</v>
      </c>
      <c r="C4239" s="519" t="s">
        <v>111</v>
      </c>
      <c r="D4239" s="494" t="s">
        <v>8824</v>
      </c>
      <c r="E4239" s="495">
        <v>3000</v>
      </c>
      <c r="F4239" s="638" t="s">
        <v>11522</v>
      </c>
      <c r="G4239" s="496" t="s">
        <v>11523</v>
      </c>
      <c r="H4239" s="494" t="s">
        <v>6192</v>
      </c>
      <c r="I4239" s="494" t="s">
        <v>3191</v>
      </c>
      <c r="J4239" s="494" t="s">
        <v>3191</v>
      </c>
      <c r="K4239" s="497" t="s">
        <v>11524</v>
      </c>
      <c r="L4239" s="606" t="s">
        <v>7965</v>
      </c>
      <c r="M4239" s="607">
        <v>5800</v>
      </c>
      <c r="N4239" s="498" t="s">
        <v>5705</v>
      </c>
      <c r="O4239" s="605"/>
      <c r="P4239" s="608">
        <v>0</v>
      </c>
    </row>
    <row r="4240" spans="1:16" ht="22.5" x14ac:dyDescent="0.2">
      <c r="A4240" s="518" t="s">
        <v>7955</v>
      </c>
      <c r="B4240" s="605" t="s">
        <v>7875</v>
      </c>
      <c r="C4240" s="519" t="s">
        <v>111</v>
      </c>
      <c r="D4240" s="494" t="s">
        <v>8108</v>
      </c>
      <c r="E4240" s="495">
        <v>3000</v>
      </c>
      <c r="F4240" s="638" t="s">
        <v>11522</v>
      </c>
      <c r="G4240" s="496" t="s">
        <v>11523</v>
      </c>
      <c r="H4240" s="494" t="s">
        <v>6192</v>
      </c>
      <c r="I4240" s="494" t="s">
        <v>3191</v>
      </c>
      <c r="J4240" s="494" t="s">
        <v>3191</v>
      </c>
      <c r="K4240" s="497">
        <v>2</v>
      </c>
      <c r="L4240" s="606" t="s">
        <v>7972</v>
      </c>
      <c r="M4240" s="607">
        <v>9500</v>
      </c>
      <c r="N4240" s="498" t="s">
        <v>5705</v>
      </c>
      <c r="O4240" s="605"/>
      <c r="P4240" s="608">
        <v>0</v>
      </c>
    </row>
    <row r="4241" spans="1:16" ht="22.5" x14ac:dyDescent="0.2">
      <c r="A4241" s="518" t="s">
        <v>7955</v>
      </c>
      <c r="B4241" s="605" t="s">
        <v>7969</v>
      </c>
      <c r="C4241" s="519" t="s">
        <v>111</v>
      </c>
      <c r="D4241" s="494" t="s">
        <v>8259</v>
      </c>
      <c r="E4241" s="495">
        <v>4000</v>
      </c>
      <c r="F4241" s="638" t="s">
        <v>11522</v>
      </c>
      <c r="G4241" s="496" t="s">
        <v>11523</v>
      </c>
      <c r="H4241" s="494" t="s">
        <v>6192</v>
      </c>
      <c r="I4241" s="494" t="s">
        <v>3191</v>
      </c>
      <c r="J4241" s="494" t="s">
        <v>3191</v>
      </c>
      <c r="K4241" s="497" t="s">
        <v>11525</v>
      </c>
      <c r="L4241" s="606" t="s">
        <v>7982</v>
      </c>
      <c r="M4241" s="607">
        <v>1466.67</v>
      </c>
      <c r="N4241" s="498" t="s">
        <v>7972</v>
      </c>
      <c r="O4241" s="605" t="s">
        <v>7961</v>
      </c>
      <c r="P4241" s="608">
        <v>24000</v>
      </c>
    </row>
    <row r="4242" spans="1:16" ht="33.75" x14ac:dyDescent="0.2">
      <c r="A4242" s="518" t="s">
        <v>7955</v>
      </c>
      <c r="B4242" s="605" t="s">
        <v>7875</v>
      </c>
      <c r="C4242" s="519" t="s">
        <v>111</v>
      </c>
      <c r="D4242" s="494" t="s">
        <v>8155</v>
      </c>
      <c r="E4242" s="495">
        <v>2500</v>
      </c>
      <c r="F4242" s="638" t="s">
        <v>11526</v>
      </c>
      <c r="G4242" s="496" t="s">
        <v>11527</v>
      </c>
      <c r="H4242" s="494" t="s">
        <v>3976</v>
      </c>
      <c r="I4242" s="494" t="s">
        <v>3976</v>
      </c>
      <c r="J4242" s="494" t="s">
        <v>3976</v>
      </c>
      <c r="K4242" s="497">
        <v>36</v>
      </c>
      <c r="L4242" s="606" t="s">
        <v>7959</v>
      </c>
      <c r="M4242" s="607">
        <v>30000</v>
      </c>
      <c r="N4242" s="498" t="s">
        <v>8574</v>
      </c>
      <c r="O4242" s="605" t="s">
        <v>7961</v>
      </c>
      <c r="P4242" s="608">
        <v>15000</v>
      </c>
    </row>
    <row r="4243" spans="1:16" ht="33.75" x14ac:dyDescent="0.2">
      <c r="A4243" s="518" t="s">
        <v>7955</v>
      </c>
      <c r="B4243" s="605" t="s">
        <v>7875</v>
      </c>
      <c r="C4243" s="519" t="s">
        <v>111</v>
      </c>
      <c r="D4243" s="494" t="s">
        <v>11528</v>
      </c>
      <c r="E4243" s="495">
        <v>10000</v>
      </c>
      <c r="F4243" s="638" t="s">
        <v>11529</v>
      </c>
      <c r="G4243" s="496" t="s">
        <v>11530</v>
      </c>
      <c r="H4243" s="494" t="s">
        <v>9095</v>
      </c>
      <c r="I4243" s="494" t="s">
        <v>4858</v>
      </c>
      <c r="J4243" s="494" t="s">
        <v>4858</v>
      </c>
      <c r="K4243" s="497" t="s">
        <v>11531</v>
      </c>
      <c r="L4243" s="606" t="s">
        <v>7965</v>
      </c>
      <c r="M4243" s="607">
        <v>18770.14</v>
      </c>
      <c r="N4243" s="498" t="s">
        <v>7965</v>
      </c>
      <c r="O4243" s="605" t="s">
        <v>7977</v>
      </c>
      <c r="P4243" s="608">
        <v>29522.22</v>
      </c>
    </row>
    <row r="4244" spans="1:16" ht="33.75" x14ac:dyDescent="0.2">
      <c r="A4244" s="518" t="s">
        <v>7955</v>
      </c>
      <c r="B4244" s="605" t="s">
        <v>7875</v>
      </c>
      <c r="C4244" s="519" t="s">
        <v>111</v>
      </c>
      <c r="D4244" s="494" t="s">
        <v>8222</v>
      </c>
      <c r="E4244" s="495">
        <v>4000</v>
      </c>
      <c r="F4244" s="638" t="s">
        <v>11532</v>
      </c>
      <c r="G4244" s="496" t="s">
        <v>11533</v>
      </c>
      <c r="H4244" s="494" t="s">
        <v>7998</v>
      </c>
      <c r="I4244" s="494" t="s">
        <v>4858</v>
      </c>
      <c r="J4244" s="494" t="s">
        <v>4858</v>
      </c>
      <c r="K4244" s="497" t="s">
        <v>11534</v>
      </c>
      <c r="L4244" s="606" t="s">
        <v>7965</v>
      </c>
      <c r="M4244" s="607">
        <v>7333.33</v>
      </c>
      <c r="N4244" s="498" t="s">
        <v>7972</v>
      </c>
      <c r="O4244" s="605" t="s">
        <v>7961</v>
      </c>
      <c r="P4244" s="608">
        <v>23993.61</v>
      </c>
    </row>
    <row r="4245" spans="1:16" ht="22.5" x14ac:dyDescent="0.2">
      <c r="A4245" s="518" t="s">
        <v>7955</v>
      </c>
      <c r="B4245" s="605" t="s">
        <v>7875</v>
      </c>
      <c r="C4245" s="519" t="s">
        <v>111</v>
      </c>
      <c r="D4245" s="494" t="s">
        <v>8011</v>
      </c>
      <c r="E4245" s="495">
        <v>1800</v>
      </c>
      <c r="F4245" s="638" t="s">
        <v>11535</v>
      </c>
      <c r="G4245" s="496" t="s">
        <v>11536</v>
      </c>
      <c r="H4245" s="494" t="s">
        <v>726</v>
      </c>
      <c r="I4245" s="494" t="s">
        <v>726</v>
      </c>
      <c r="J4245" s="494" t="s">
        <v>726</v>
      </c>
      <c r="K4245" s="497">
        <v>20</v>
      </c>
      <c r="L4245" s="606" t="s">
        <v>7959</v>
      </c>
      <c r="M4245" s="607">
        <v>21480</v>
      </c>
      <c r="N4245" s="498" t="s">
        <v>5705</v>
      </c>
      <c r="O4245" s="605">
        <v>0</v>
      </c>
      <c r="P4245" s="608">
        <v>0</v>
      </c>
    </row>
    <row r="4246" spans="1:16" ht="45" x14ac:dyDescent="0.2">
      <c r="A4246" s="518" t="s">
        <v>7955</v>
      </c>
      <c r="B4246" s="605" t="s">
        <v>7875</v>
      </c>
      <c r="C4246" s="519" t="s">
        <v>111</v>
      </c>
      <c r="D4246" s="494" t="s">
        <v>8109</v>
      </c>
      <c r="E4246" s="495">
        <v>3000</v>
      </c>
      <c r="F4246" s="638" t="s">
        <v>11537</v>
      </c>
      <c r="G4246" s="496" t="s">
        <v>11538</v>
      </c>
      <c r="H4246" s="494" t="s">
        <v>8236</v>
      </c>
      <c r="I4246" s="494" t="s">
        <v>4858</v>
      </c>
      <c r="J4246" s="494" t="s">
        <v>4858</v>
      </c>
      <c r="K4246" s="497" t="s">
        <v>11539</v>
      </c>
      <c r="L4246" s="606" t="s">
        <v>7965</v>
      </c>
      <c r="M4246" s="607">
        <v>3300</v>
      </c>
      <c r="N4246" s="498" t="s">
        <v>7994</v>
      </c>
      <c r="O4246" s="605" t="s">
        <v>7961</v>
      </c>
      <c r="P4246" s="608">
        <v>18000</v>
      </c>
    </row>
    <row r="4247" spans="1:16" ht="45" x14ac:dyDescent="0.2">
      <c r="A4247" s="518" t="s">
        <v>7955</v>
      </c>
      <c r="B4247" s="605" t="s">
        <v>7875</v>
      </c>
      <c r="C4247" s="519" t="s">
        <v>111</v>
      </c>
      <c r="D4247" s="494" t="s">
        <v>8109</v>
      </c>
      <c r="E4247" s="495">
        <v>3000</v>
      </c>
      <c r="F4247" s="638" t="s">
        <v>11540</v>
      </c>
      <c r="G4247" s="496" t="s">
        <v>11541</v>
      </c>
      <c r="H4247" s="494" t="s">
        <v>10079</v>
      </c>
      <c r="I4247" s="494" t="s">
        <v>4858</v>
      </c>
      <c r="J4247" s="494" t="s">
        <v>4858</v>
      </c>
      <c r="K4247" s="497" t="s">
        <v>11542</v>
      </c>
      <c r="L4247" s="606" t="s">
        <v>7965</v>
      </c>
      <c r="M4247" s="607">
        <v>3600</v>
      </c>
      <c r="N4247" s="498" t="s">
        <v>7994</v>
      </c>
      <c r="O4247" s="605" t="s">
        <v>7961</v>
      </c>
      <c r="P4247" s="608">
        <v>18000</v>
      </c>
    </row>
    <row r="4248" spans="1:16" ht="22.5" x14ac:dyDescent="0.2">
      <c r="A4248" s="518" t="s">
        <v>7955</v>
      </c>
      <c r="B4248" s="605" t="s">
        <v>7875</v>
      </c>
      <c r="C4248" s="519" t="s">
        <v>111</v>
      </c>
      <c r="D4248" s="494" t="s">
        <v>11543</v>
      </c>
      <c r="E4248" s="495">
        <v>2500</v>
      </c>
      <c r="F4248" s="638" t="s">
        <v>11544</v>
      </c>
      <c r="G4248" s="496" t="s">
        <v>11545</v>
      </c>
      <c r="H4248" s="494" t="s">
        <v>9063</v>
      </c>
      <c r="I4248" s="494" t="s">
        <v>9063</v>
      </c>
      <c r="J4248" s="494" t="s">
        <v>9063</v>
      </c>
      <c r="K4248" s="497">
        <v>36</v>
      </c>
      <c r="L4248" s="606" t="s">
        <v>7959</v>
      </c>
      <c r="M4248" s="607">
        <v>29833.339999999997</v>
      </c>
      <c r="N4248" s="498" t="s">
        <v>8574</v>
      </c>
      <c r="O4248" s="605" t="s">
        <v>7961</v>
      </c>
      <c r="P4248" s="608">
        <v>14916.67</v>
      </c>
    </row>
    <row r="4249" spans="1:16" ht="22.5" x14ac:dyDescent="0.2">
      <c r="A4249" s="518" t="s">
        <v>7955</v>
      </c>
      <c r="B4249" s="605" t="s">
        <v>7875</v>
      </c>
      <c r="C4249" s="519" t="s">
        <v>111</v>
      </c>
      <c r="D4249" s="494" t="s">
        <v>8987</v>
      </c>
      <c r="E4249" s="495">
        <v>3000</v>
      </c>
      <c r="F4249" s="638" t="s">
        <v>11546</v>
      </c>
      <c r="G4249" s="496" t="s">
        <v>11547</v>
      </c>
      <c r="H4249" s="494" t="s">
        <v>6192</v>
      </c>
      <c r="I4249" s="494" t="s">
        <v>3191</v>
      </c>
      <c r="J4249" s="494" t="s">
        <v>3191</v>
      </c>
      <c r="K4249" s="497">
        <v>2</v>
      </c>
      <c r="L4249" s="606" t="s">
        <v>7972</v>
      </c>
      <c r="M4249" s="607">
        <v>11900</v>
      </c>
      <c r="N4249" s="498" t="s">
        <v>8044</v>
      </c>
      <c r="O4249" s="605" t="s">
        <v>7961</v>
      </c>
      <c r="P4249" s="608">
        <v>17898.96</v>
      </c>
    </row>
    <row r="4250" spans="1:16" ht="33.75" x14ac:dyDescent="0.2">
      <c r="A4250" s="518" t="s">
        <v>7955</v>
      </c>
      <c r="B4250" s="605" t="s">
        <v>7875</v>
      </c>
      <c r="C4250" s="519" t="s">
        <v>111</v>
      </c>
      <c r="D4250" s="494" t="s">
        <v>8987</v>
      </c>
      <c r="E4250" s="495">
        <v>3000</v>
      </c>
      <c r="F4250" s="638" t="s">
        <v>11548</v>
      </c>
      <c r="G4250" s="496" t="s">
        <v>11549</v>
      </c>
      <c r="H4250" s="494" t="s">
        <v>8390</v>
      </c>
      <c r="I4250" s="494" t="s">
        <v>3191</v>
      </c>
      <c r="J4250" s="494" t="s">
        <v>3191</v>
      </c>
      <c r="K4250" s="497">
        <v>2</v>
      </c>
      <c r="L4250" s="606" t="s">
        <v>7972</v>
      </c>
      <c r="M4250" s="607">
        <v>11900</v>
      </c>
      <c r="N4250" s="498" t="s">
        <v>8044</v>
      </c>
      <c r="O4250" s="605" t="s">
        <v>7961</v>
      </c>
      <c r="P4250" s="608">
        <v>18000</v>
      </c>
    </row>
    <row r="4251" spans="1:16" ht="22.5" x14ac:dyDescent="0.2">
      <c r="A4251" s="518" t="s">
        <v>7955</v>
      </c>
      <c r="B4251" s="605" t="s">
        <v>7875</v>
      </c>
      <c r="C4251" s="519" t="s">
        <v>111</v>
      </c>
      <c r="D4251" s="494" t="s">
        <v>11550</v>
      </c>
      <c r="E4251" s="495">
        <v>10000</v>
      </c>
      <c r="F4251" s="638" t="s">
        <v>11551</v>
      </c>
      <c r="G4251" s="496" t="s">
        <v>11552</v>
      </c>
      <c r="H4251" s="494" t="s">
        <v>11553</v>
      </c>
      <c r="I4251" s="494" t="s">
        <v>11553</v>
      </c>
      <c r="J4251" s="494" t="s">
        <v>11553</v>
      </c>
      <c r="K4251" s="497">
        <v>2</v>
      </c>
      <c r="L4251" s="606" t="s">
        <v>7982</v>
      </c>
      <c r="M4251" s="607">
        <v>10000</v>
      </c>
      <c r="N4251" s="498" t="s">
        <v>5705</v>
      </c>
      <c r="O4251" s="605"/>
      <c r="P4251" s="608">
        <v>0</v>
      </c>
    </row>
    <row r="4252" spans="1:16" ht="22.5" x14ac:dyDescent="0.2">
      <c r="A4252" s="518" t="s">
        <v>7955</v>
      </c>
      <c r="B4252" s="605" t="s">
        <v>7875</v>
      </c>
      <c r="C4252" s="519" t="s">
        <v>111</v>
      </c>
      <c r="D4252" s="494" t="s">
        <v>11554</v>
      </c>
      <c r="E4252" s="495">
        <v>4500</v>
      </c>
      <c r="F4252" s="638" t="s">
        <v>11555</v>
      </c>
      <c r="G4252" s="496" t="s">
        <v>11556</v>
      </c>
      <c r="H4252" s="494" t="s">
        <v>7998</v>
      </c>
      <c r="I4252" s="494" t="s">
        <v>4858</v>
      </c>
      <c r="J4252" s="494" t="s">
        <v>4858</v>
      </c>
      <c r="K4252" s="497" t="s">
        <v>11557</v>
      </c>
      <c r="L4252" s="606"/>
      <c r="M4252" s="607">
        <v>0</v>
      </c>
      <c r="N4252" s="498" t="s">
        <v>7994</v>
      </c>
      <c r="O4252" s="605" t="s">
        <v>7961</v>
      </c>
      <c r="P4252" s="608">
        <v>27150</v>
      </c>
    </row>
    <row r="4253" spans="1:16" x14ac:dyDescent="0.2">
      <c r="A4253" s="518" t="s">
        <v>7955</v>
      </c>
      <c r="B4253" s="605" t="s">
        <v>7729</v>
      </c>
      <c r="C4253" s="519" t="s">
        <v>111</v>
      </c>
      <c r="D4253" s="494" t="s">
        <v>11558</v>
      </c>
      <c r="E4253" s="495">
        <v>10000</v>
      </c>
      <c r="F4253" s="638" t="s">
        <v>11559</v>
      </c>
      <c r="G4253" s="496" t="s">
        <v>11560</v>
      </c>
      <c r="H4253" s="494" t="s">
        <v>4858</v>
      </c>
      <c r="I4253" s="494" t="s">
        <v>4858</v>
      </c>
      <c r="J4253" s="494" t="s">
        <v>4858</v>
      </c>
      <c r="K4253" s="497">
        <v>1</v>
      </c>
      <c r="L4253" s="606" t="s">
        <v>7984</v>
      </c>
      <c r="M4253" s="607">
        <v>70333.33</v>
      </c>
      <c r="N4253" s="498" t="s">
        <v>7965</v>
      </c>
      <c r="O4253" s="605" t="s">
        <v>7961</v>
      </c>
      <c r="P4253" s="608">
        <v>59200</v>
      </c>
    </row>
    <row r="4254" spans="1:16" ht="22.5" x14ac:dyDescent="0.2">
      <c r="A4254" s="518" t="s">
        <v>7955</v>
      </c>
      <c r="B4254" s="605" t="s">
        <v>7875</v>
      </c>
      <c r="C4254" s="519" t="s">
        <v>111</v>
      </c>
      <c r="D4254" s="494" t="s">
        <v>11561</v>
      </c>
      <c r="E4254" s="495">
        <v>8500</v>
      </c>
      <c r="F4254" s="638" t="s">
        <v>11562</v>
      </c>
      <c r="G4254" s="496" t="s">
        <v>11563</v>
      </c>
      <c r="H4254" s="494" t="s">
        <v>8003</v>
      </c>
      <c r="I4254" s="494" t="s">
        <v>4858</v>
      </c>
      <c r="J4254" s="494" t="s">
        <v>4858</v>
      </c>
      <c r="K4254" s="497" t="s">
        <v>11564</v>
      </c>
      <c r="L4254" s="606" t="s">
        <v>7977</v>
      </c>
      <c r="M4254" s="607">
        <v>19550</v>
      </c>
      <c r="N4254" s="498" t="s">
        <v>7994</v>
      </c>
      <c r="O4254" s="605" t="s">
        <v>7961</v>
      </c>
      <c r="P4254" s="608">
        <v>50974.62</v>
      </c>
    </row>
    <row r="4255" spans="1:16" ht="22.5" x14ac:dyDescent="0.2">
      <c r="A4255" s="518" t="s">
        <v>7955</v>
      </c>
      <c r="B4255" s="605" t="s">
        <v>7875</v>
      </c>
      <c r="C4255" s="519" t="s">
        <v>111</v>
      </c>
      <c r="D4255" s="494" t="s">
        <v>9018</v>
      </c>
      <c r="E4255" s="495">
        <v>5000</v>
      </c>
      <c r="F4255" s="638" t="s">
        <v>11565</v>
      </c>
      <c r="G4255" s="496" t="s">
        <v>11566</v>
      </c>
      <c r="H4255" s="494" t="s">
        <v>8003</v>
      </c>
      <c r="I4255" s="494" t="s">
        <v>4858</v>
      </c>
      <c r="J4255" s="494" t="s">
        <v>4858</v>
      </c>
      <c r="K4255" s="497" t="s">
        <v>11567</v>
      </c>
      <c r="L4255" s="606" t="s">
        <v>7982</v>
      </c>
      <c r="M4255" s="607">
        <v>2333.33</v>
      </c>
      <c r="N4255" s="498" t="s">
        <v>7994</v>
      </c>
      <c r="O4255" s="605" t="s">
        <v>7961</v>
      </c>
      <c r="P4255" s="608">
        <v>30000</v>
      </c>
    </row>
    <row r="4256" spans="1:16" ht="22.5" x14ac:dyDescent="0.2">
      <c r="A4256" s="518" t="s">
        <v>7955</v>
      </c>
      <c r="B4256" s="605" t="s">
        <v>7875</v>
      </c>
      <c r="C4256" s="519" t="s">
        <v>111</v>
      </c>
      <c r="D4256" s="494" t="s">
        <v>11568</v>
      </c>
      <c r="E4256" s="495">
        <v>6000</v>
      </c>
      <c r="F4256" s="638" t="s">
        <v>11569</v>
      </c>
      <c r="G4256" s="496" t="s">
        <v>11570</v>
      </c>
      <c r="H4256" s="494" t="s">
        <v>8378</v>
      </c>
      <c r="I4256" s="494" t="s">
        <v>8378</v>
      </c>
      <c r="J4256" s="494" t="s">
        <v>8378</v>
      </c>
      <c r="K4256" s="497">
        <v>10</v>
      </c>
      <c r="L4256" s="606" t="s">
        <v>7729</v>
      </c>
      <c r="M4256" s="607">
        <v>53617.5</v>
      </c>
      <c r="N4256" s="498" t="s">
        <v>5705</v>
      </c>
      <c r="O4256" s="605"/>
      <c r="P4256" s="608">
        <v>0</v>
      </c>
    </row>
    <row r="4257" spans="1:16" ht="22.5" x14ac:dyDescent="0.2">
      <c r="A4257" s="518" t="s">
        <v>7955</v>
      </c>
      <c r="B4257" s="605" t="s">
        <v>7875</v>
      </c>
      <c r="C4257" s="519" t="s">
        <v>111</v>
      </c>
      <c r="D4257" s="494" t="s">
        <v>8369</v>
      </c>
      <c r="E4257" s="495">
        <v>2500</v>
      </c>
      <c r="F4257" s="638" t="s">
        <v>11571</v>
      </c>
      <c r="G4257" s="496" t="s">
        <v>11572</v>
      </c>
      <c r="H4257" s="494" t="s">
        <v>726</v>
      </c>
      <c r="I4257" s="494" t="s">
        <v>726</v>
      </c>
      <c r="J4257" s="494" t="s">
        <v>726</v>
      </c>
      <c r="K4257" s="497" t="s">
        <v>11573</v>
      </c>
      <c r="L4257" s="606" t="s">
        <v>7982</v>
      </c>
      <c r="M4257" s="607">
        <v>916.67000000000007</v>
      </c>
      <c r="N4257" s="498" t="s">
        <v>7994</v>
      </c>
      <c r="O4257" s="605" t="s">
        <v>7961</v>
      </c>
      <c r="P4257" s="608">
        <v>15000</v>
      </c>
    </row>
    <row r="4258" spans="1:16" x14ac:dyDescent="0.2">
      <c r="A4258" s="518" t="s">
        <v>7955</v>
      </c>
      <c r="B4258" s="605" t="s">
        <v>7875</v>
      </c>
      <c r="C4258" s="519" t="s">
        <v>111</v>
      </c>
      <c r="D4258" s="494" t="s">
        <v>9151</v>
      </c>
      <c r="E4258" s="495">
        <v>3000</v>
      </c>
      <c r="F4258" s="638" t="s">
        <v>11574</v>
      </c>
      <c r="G4258" s="496" t="s">
        <v>11575</v>
      </c>
      <c r="H4258" s="494" t="s">
        <v>8014</v>
      </c>
      <c r="I4258" s="494" t="s">
        <v>8014</v>
      </c>
      <c r="J4258" s="494" t="s">
        <v>8014</v>
      </c>
      <c r="K4258" s="497">
        <v>7</v>
      </c>
      <c r="L4258" s="606" t="s">
        <v>7959</v>
      </c>
      <c r="M4258" s="607">
        <v>35853.549999999996</v>
      </c>
      <c r="N4258" s="498" t="s">
        <v>5705</v>
      </c>
      <c r="O4258" s="605" t="s">
        <v>7982</v>
      </c>
      <c r="P4258" s="608">
        <v>3000</v>
      </c>
    </row>
    <row r="4259" spans="1:16" ht="33.75" x14ac:dyDescent="0.2">
      <c r="A4259" s="518" t="s">
        <v>7955</v>
      </c>
      <c r="B4259" s="605" t="s">
        <v>7875</v>
      </c>
      <c r="C4259" s="519" t="s">
        <v>111</v>
      </c>
      <c r="D4259" s="494" t="s">
        <v>11576</v>
      </c>
      <c r="E4259" s="495">
        <v>2320</v>
      </c>
      <c r="F4259" s="638" t="s">
        <v>11577</v>
      </c>
      <c r="G4259" s="496" t="s">
        <v>11578</v>
      </c>
      <c r="H4259" s="494" t="s">
        <v>3976</v>
      </c>
      <c r="I4259" s="494" t="s">
        <v>3976</v>
      </c>
      <c r="J4259" s="494" t="s">
        <v>3976</v>
      </c>
      <c r="K4259" s="497">
        <v>85</v>
      </c>
      <c r="L4259" s="606" t="s">
        <v>7959</v>
      </c>
      <c r="M4259" s="607">
        <v>27840</v>
      </c>
      <c r="N4259" s="498" t="s">
        <v>7960</v>
      </c>
      <c r="O4259" s="605" t="s">
        <v>7961</v>
      </c>
      <c r="P4259" s="608">
        <v>13920</v>
      </c>
    </row>
    <row r="4260" spans="1:16" ht="45" x14ac:dyDescent="0.2">
      <c r="A4260" s="518" t="s">
        <v>7955</v>
      </c>
      <c r="B4260" s="605" t="s">
        <v>7875</v>
      </c>
      <c r="C4260" s="519" t="s">
        <v>111</v>
      </c>
      <c r="D4260" s="494" t="s">
        <v>8857</v>
      </c>
      <c r="E4260" s="495">
        <v>3000</v>
      </c>
      <c r="F4260" s="638" t="s">
        <v>11579</v>
      </c>
      <c r="G4260" s="496" t="s">
        <v>11580</v>
      </c>
      <c r="H4260" s="494" t="s">
        <v>9703</v>
      </c>
      <c r="I4260" s="494" t="s">
        <v>3191</v>
      </c>
      <c r="J4260" s="494" t="s">
        <v>3191</v>
      </c>
      <c r="K4260" s="497" t="s">
        <v>11581</v>
      </c>
      <c r="L4260" s="606" t="s">
        <v>7965</v>
      </c>
      <c r="M4260" s="607">
        <v>3900</v>
      </c>
      <c r="N4260" s="498" t="s">
        <v>7994</v>
      </c>
      <c r="O4260" s="605" t="s">
        <v>7961</v>
      </c>
      <c r="P4260" s="608">
        <v>18000</v>
      </c>
    </row>
    <row r="4261" spans="1:16" ht="22.5" x14ac:dyDescent="0.2">
      <c r="A4261" s="518" t="s">
        <v>7955</v>
      </c>
      <c r="B4261" s="605" t="s">
        <v>7875</v>
      </c>
      <c r="C4261" s="519" t="s">
        <v>111</v>
      </c>
      <c r="D4261" s="494" t="s">
        <v>8184</v>
      </c>
      <c r="E4261" s="495">
        <v>3000</v>
      </c>
      <c r="F4261" s="638" t="s">
        <v>11582</v>
      </c>
      <c r="G4261" s="496" t="s">
        <v>11583</v>
      </c>
      <c r="H4261" s="494" t="s">
        <v>7998</v>
      </c>
      <c r="I4261" s="494" t="s">
        <v>4858</v>
      </c>
      <c r="J4261" s="494" t="s">
        <v>4858</v>
      </c>
      <c r="K4261" s="497" t="s">
        <v>11584</v>
      </c>
      <c r="L4261" s="606" t="s">
        <v>7982</v>
      </c>
      <c r="M4261" s="607">
        <v>1300</v>
      </c>
      <c r="N4261" s="498" t="s">
        <v>7994</v>
      </c>
      <c r="O4261" s="605" t="s">
        <v>7961</v>
      </c>
      <c r="P4261" s="608">
        <v>18000</v>
      </c>
    </row>
    <row r="4262" spans="1:16" ht="22.5" x14ac:dyDescent="0.2">
      <c r="A4262" s="518" t="s">
        <v>7955</v>
      </c>
      <c r="B4262" s="605" t="s">
        <v>7875</v>
      </c>
      <c r="C4262" s="519" t="s">
        <v>111</v>
      </c>
      <c r="D4262" s="494" t="s">
        <v>11543</v>
      </c>
      <c r="E4262" s="495">
        <v>2500</v>
      </c>
      <c r="F4262" s="638" t="s">
        <v>11585</v>
      </c>
      <c r="G4262" s="496" t="s">
        <v>11586</v>
      </c>
      <c r="H4262" s="494" t="s">
        <v>871</v>
      </c>
      <c r="I4262" s="494" t="s">
        <v>871</v>
      </c>
      <c r="J4262" s="494" t="s">
        <v>871</v>
      </c>
      <c r="K4262" s="497">
        <v>36</v>
      </c>
      <c r="L4262" s="606" t="s">
        <v>7959</v>
      </c>
      <c r="M4262" s="607">
        <v>25000</v>
      </c>
      <c r="N4262" s="498" t="s">
        <v>8574</v>
      </c>
      <c r="O4262" s="605" t="s">
        <v>7961</v>
      </c>
      <c r="P4262" s="608">
        <v>15000</v>
      </c>
    </row>
    <row r="4263" spans="1:16" ht="33.75" x14ac:dyDescent="0.2">
      <c r="A4263" s="518" t="s">
        <v>7955</v>
      </c>
      <c r="B4263" s="605" t="s">
        <v>7875</v>
      </c>
      <c r="C4263" s="519" t="s">
        <v>111</v>
      </c>
      <c r="D4263" s="494" t="s">
        <v>8448</v>
      </c>
      <c r="E4263" s="495">
        <v>2000</v>
      </c>
      <c r="F4263" s="638" t="s">
        <v>11587</v>
      </c>
      <c r="G4263" s="496" t="s">
        <v>11588</v>
      </c>
      <c r="H4263" s="494" t="s">
        <v>718</v>
      </c>
      <c r="I4263" s="494" t="s">
        <v>718</v>
      </c>
      <c r="J4263" s="494" t="s">
        <v>718</v>
      </c>
      <c r="K4263" s="497">
        <v>79</v>
      </c>
      <c r="L4263" s="606" t="s">
        <v>7959</v>
      </c>
      <c r="M4263" s="607">
        <v>23933.33</v>
      </c>
      <c r="N4263" s="498" t="s">
        <v>9361</v>
      </c>
      <c r="O4263" s="605" t="s">
        <v>7961</v>
      </c>
      <c r="P4263" s="608">
        <v>12000</v>
      </c>
    </row>
    <row r="4264" spans="1:16" ht="22.5" x14ac:dyDescent="0.2">
      <c r="A4264" s="518" t="s">
        <v>7955</v>
      </c>
      <c r="B4264" s="605" t="s">
        <v>7875</v>
      </c>
      <c r="C4264" s="519" t="s">
        <v>111</v>
      </c>
      <c r="D4264" s="494" t="s">
        <v>8198</v>
      </c>
      <c r="E4264" s="495">
        <v>2500</v>
      </c>
      <c r="F4264" s="638" t="s">
        <v>11589</v>
      </c>
      <c r="G4264" s="496" t="s">
        <v>11590</v>
      </c>
      <c r="H4264" s="494" t="s">
        <v>5926</v>
      </c>
      <c r="I4264" s="494" t="s">
        <v>3191</v>
      </c>
      <c r="J4264" s="494" t="s">
        <v>3191</v>
      </c>
      <c r="K4264" s="497">
        <v>1</v>
      </c>
      <c r="L4264" s="606" t="s">
        <v>7961</v>
      </c>
      <c r="M4264" s="607">
        <v>13812.669999999998</v>
      </c>
      <c r="N4264" s="498" t="s">
        <v>7977</v>
      </c>
      <c r="O4264" s="605" t="s">
        <v>7961</v>
      </c>
      <c r="P4264" s="608">
        <v>14920.84</v>
      </c>
    </row>
    <row r="4265" spans="1:16" ht="45" x14ac:dyDescent="0.2">
      <c r="A4265" s="518" t="s">
        <v>7955</v>
      </c>
      <c r="B4265" s="605" t="s">
        <v>7875</v>
      </c>
      <c r="C4265" s="519" t="s">
        <v>111</v>
      </c>
      <c r="D4265" s="494" t="s">
        <v>9296</v>
      </c>
      <c r="E4265" s="495">
        <v>1200</v>
      </c>
      <c r="F4265" s="638" t="s">
        <v>11591</v>
      </c>
      <c r="G4265" s="496" t="s">
        <v>11592</v>
      </c>
      <c r="H4265" s="494" t="s">
        <v>11593</v>
      </c>
      <c r="I4265" s="494" t="s">
        <v>11593</v>
      </c>
      <c r="J4265" s="494" t="s">
        <v>11593</v>
      </c>
      <c r="K4265" s="497">
        <v>84</v>
      </c>
      <c r="L4265" s="606" t="s">
        <v>7959</v>
      </c>
      <c r="M4265" s="607">
        <v>13080</v>
      </c>
      <c r="N4265" s="498" t="s">
        <v>8245</v>
      </c>
      <c r="O4265" s="605" t="s">
        <v>7982</v>
      </c>
      <c r="P4265" s="608">
        <v>1200</v>
      </c>
    </row>
    <row r="4266" spans="1:16" ht="33.75" x14ac:dyDescent="0.2">
      <c r="A4266" s="518" t="s">
        <v>7955</v>
      </c>
      <c r="B4266" s="605" t="s">
        <v>7875</v>
      </c>
      <c r="C4266" s="519" t="s">
        <v>111</v>
      </c>
      <c r="D4266" s="494" t="s">
        <v>9657</v>
      </c>
      <c r="E4266" s="495">
        <v>5000</v>
      </c>
      <c r="F4266" s="638" t="s">
        <v>11594</v>
      </c>
      <c r="G4266" s="496" t="s">
        <v>11595</v>
      </c>
      <c r="H4266" s="494" t="s">
        <v>11596</v>
      </c>
      <c r="I4266" s="494" t="s">
        <v>4858</v>
      </c>
      <c r="J4266" s="494" t="s">
        <v>4858</v>
      </c>
      <c r="K4266" s="497">
        <v>2</v>
      </c>
      <c r="L4266" s="606" t="s">
        <v>7972</v>
      </c>
      <c r="M4266" s="607">
        <v>19833.330000000002</v>
      </c>
      <c r="N4266" s="498" t="s">
        <v>8044</v>
      </c>
      <c r="O4266" s="605" t="s">
        <v>7961</v>
      </c>
      <c r="P4266" s="608">
        <v>30000</v>
      </c>
    </row>
    <row r="4267" spans="1:16" ht="22.5" x14ac:dyDescent="0.2">
      <c r="A4267" s="518" t="s">
        <v>7955</v>
      </c>
      <c r="B4267" s="605" t="s">
        <v>7875</v>
      </c>
      <c r="C4267" s="519" t="s">
        <v>111</v>
      </c>
      <c r="D4267" s="494" t="s">
        <v>11597</v>
      </c>
      <c r="E4267" s="495">
        <v>1200</v>
      </c>
      <c r="F4267" s="638" t="s">
        <v>11598</v>
      </c>
      <c r="G4267" s="496" t="s">
        <v>11599</v>
      </c>
      <c r="H4267" s="494" t="s">
        <v>4858</v>
      </c>
      <c r="I4267" s="494" t="s">
        <v>4858</v>
      </c>
      <c r="J4267" s="494" t="s">
        <v>4858</v>
      </c>
      <c r="K4267" s="497">
        <v>7</v>
      </c>
      <c r="L4267" s="606" t="s">
        <v>7959</v>
      </c>
      <c r="M4267" s="607">
        <v>14348.26</v>
      </c>
      <c r="N4267" s="498" t="s">
        <v>5705</v>
      </c>
      <c r="O4267" s="605" t="s">
        <v>7961</v>
      </c>
      <c r="P4267" s="608">
        <v>0</v>
      </c>
    </row>
    <row r="4268" spans="1:16" ht="22.5" x14ac:dyDescent="0.2">
      <c r="A4268" s="518" t="s">
        <v>7955</v>
      </c>
      <c r="B4268" s="605" t="s">
        <v>7875</v>
      </c>
      <c r="C4268" s="519" t="s">
        <v>111</v>
      </c>
      <c r="D4268" s="494" t="s">
        <v>7990</v>
      </c>
      <c r="E4268" s="495">
        <v>3000</v>
      </c>
      <c r="F4268" s="638" t="s">
        <v>1426</v>
      </c>
      <c r="G4268" s="496" t="s">
        <v>11600</v>
      </c>
      <c r="H4268" s="494" t="s">
        <v>11601</v>
      </c>
      <c r="I4268" s="494" t="s">
        <v>4858</v>
      </c>
      <c r="J4268" s="494" t="s">
        <v>4858</v>
      </c>
      <c r="K4268" s="497" t="s">
        <v>11602</v>
      </c>
      <c r="L4268" s="606" t="s">
        <v>7982</v>
      </c>
      <c r="M4268" s="607">
        <v>700</v>
      </c>
      <c r="N4268" s="498" t="s">
        <v>5705</v>
      </c>
      <c r="O4268" s="605" t="s">
        <v>7965</v>
      </c>
      <c r="P4268" s="608">
        <v>6000</v>
      </c>
    </row>
    <row r="4269" spans="1:16" ht="22.5" x14ac:dyDescent="0.2">
      <c r="A4269" s="518" t="s">
        <v>7955</v>
      </c>
      <c r="B4269" s="605" t="s">
        <v>7875</v>
      </c>
      <c r="C4269" s="519" t="s">
        <v>111</v>
      </c>
      <c r="D4269" s="494" t="s">
        <v>4071</v>
      </c>
      <c r="E4269" s="495">
        <v>2500</v>
      </c>
      <c r="F4269" s="638" t="s">
        <v>11603</v>
      </c>
      <c r="G4269" s="496" t="s">
        <v>11604</v>
      </c>
      <c r="H4269" s="494" t="s">
        <v>5462</v>
      </c>
      <c r="I4269" s="494" t="s">
        <v>5462</v>
      </c>
      <c r="J4269" s="494" t="s">
        <v>5462</v>
      </c>
      <c r="K4269" s="497">
        <v>20</v>
      </c>
      <c r="L4269" s="606" t="s">
        <v>7994</v>
      </c>
      <c r="M4269" s="607">
        <v>12232.12</v>
      </c>
      <c r="N4269" s="498" t="s">
        <v>5705</v>
      </c>
      <c r="O4269" s="605"/>
      <c r="P4269" s="608">
        <v>0</v>
      </c>
    </row>
    <row r="4270" spans="1:16" ht="22.5" x14ac:dyDescent="0.2">
      <c r="A4270" s="518" t="s">
        <v>7955</v>
      </c>
      <c r="B4270" s="605" t="s">
        <v>7729</v>
      </c>
      <c r="C4270" s="519" t="s">
        <v>111</v>
      </c>
      <c r="D4270" s="494" t="s">
        <v>4071</v>
      </c>
      <c r="E4270" s="495">
        <v>3000</v>
      </c>
      <c r="F4270" s="638" t="s">
        <v>11603</v>
      </c>
      <c r="G4270" s="496" t="s">
        <v>11604</v>
      </c>
      <c r="H4270" s="494" t="s">
        <v>5462</v>
      </c>
      <c r="I4270" s="494" t="s">
        <v>5462</v>
      </c>
      <c r="J4270" s="494" t="s">
        <v>5462</v>
      </c>
      <c r="K4270" s="497">
        <v>1</v>
      </c>
      <c r="L4270" s="606" t="s">
        <v>7984</v>
      </c>
      <c r="M4270" s="607">
        <v>21883.140000000003</v>
      </c>
      <c r="N4270" s="498" t="s">
        <v>7965</v>
      </c>
      <c r="O4270" s="605" t="s">
        <v>7961</v>
      </c>
      <c r="P4270" s="608">
        <v>17849.59</v>
      </c>
    </row>
    <row r="4271" spans="1:16" ht="22.5" x14ac:dyDescent="0.2">
      <c r="A4271" s="518" t="s">
        <v>7955</v>
      </c>
      <c r="B4271" s="605" t="s">
        <v>7875</v>
      </c>
      <c r="C4271" s="519" t="s">
        <v>111</v>
      </c>
      <c r="D4271" s="494" t="s">
        <v>10554</v>
      </c>
      <c r="E4271" s="495">
        <v>4000</v>
      </c>
      <c r="F4271" s="638" t="s">
        <v>11605</v>
      </c>
      <c r="G4271" s="496" t="s">
        <v>11606</v>
      </c>
      <c r="H4271" s="494" t="s">
        <v>3370</v>
      </c>
      <c r="I4271" s="494" t="s">
        <v>3370</v>
      </c>
      <c r="J4271" s="494" t="s">
        <v>3370</v>
      </c>
      <c r="K4271" s="497">
        <v>2</v>
      </c>
      <c r="L4271" s="606" t="s">
        <v>7982</v>
      </c>
      <c r="M4271" s="607">
        <v>3988.33</v>
      </c>
      <c r="N4271" s="498" t="s">
        <v>5705</v>
      </c>
      <c r="O4271" s="605"/>
      <c r="P4271" s="608">
        <v>0</v>
      </c>
    </row>
    <row r="4272" spans="1:16" ht="33.75" x14ac:dyDescent="0.2">
      <c r="A4272" s="518" t="s">
        <v>7955</v>
      </c>
      <c r="B4272" s="605" t="s">
        <v>7875</v>
      </c>
      <c r="C4272" s="519" t="s">
        <v>111</v>
      </c>
      <c r="D4272" s="494" t="s">
        <v>4071</v>
      </c>
      <c r="E4272" s="495">
        <v>2000</v>
      </c>
      <c r="F4272" s="638" t="s">
        <v>11607</v>
      </c>
      <c r="G4272" s="496" t="s">
        <v>11608</v>
      </c>
      <c r="H4272" s="494" t="s">
        <v>11609</v>
      </c>
      <c r="I4272" s="494" t="s">
        <v>8289</v>
      </c>
      <c r="J4272" s="494" t="s">
        <v>8289</v>
      </c>
      <c r="K4272" s="497">
        <v>14</v>
      </c>
      <c r="L4272" s="606" t="s">
        <v>7729</v>
      </c>
      <c r="M4272" s="607">
        <v>17054.300000000003</v>
      </c>
      <c r="N4272" s="498" t="s">
        <v>5705</v>
      </c>
      <c r="O4272" s="605"/>
      <c r="P4272" s="608">
        <v>0</v>
      </c>
    </row>
    <row r="4273" spans="1:16" ht="33.75" x14ac:dyDescent="0.2">
      <c r="A4273" s="518" t="s">
        <v>7955</v>
      </c>
      <c r="B4273" s="605" t="s">
        <v>7875</v>
      </c>
      <c r="C4273" s="519" t="s">
        <v>111</v>
      </c>
      <c r="D4273" s="494" t="s">
        <v>3550</v>
      </c>
      <c r="E4273" s="495">
        <v>2500</v>
      </c>
      <c r="F4273" s="638" t="s">
        <v>11607</v>
      </c>
      <c r="G4273" s="496" t="s">
        <v>11608</v>
      </c>
      <c r="H4273" s="494" t="s">
        <v>11609</v>
      </c>
      <c r="I4273" s="494" t="s">
        <v>8289</v>
      </c>
      <c r="J4273" s="494" t="s">
        <v>8289</v>
      </c>
      <c r="K4273" s="497">
        <v>1</v>
      </c>
      <c r="L4273" s="606" t="s">
        <v>7972</v>
      </c>
      <c r="M4273" s="607">
        <v>8575</v>
      </c>
      <c r="N4273" s="498" t="s">
        <v>7994</v>
      </c>
      <c r="O4273" s="605" t="s">
        <v>7961</v>
      </c>
      <c r="P4273" s="608">
        <v>14982.64</v>
      </c>
    </row>
    <row r="4274" spans="1:16" ht="22.5" x14ac:dyDescent="0.2">
      <c r="A4274" s="518" t="s">
        <v>7955</v>
      </c>
      <c r="B4274" s="605" t="s">
        <v>7875</v>
      </c>
      <c r="C4274" s="519" t="s">
        <v>111</v>
      </c>
      <c r="D4274" s="494" t="s">
        <v>11610</v>
      </c>
      <c r="E4274" s="495">
        <v>3000</v>
      </c>
      <c r="F4274" s="638" t="s">
        <v>11611</v>
      </c>
      <c r="G4274" s="496" t="s">
        <v>11612</v>
      </c>
      <c r="H4274" s="494" t="s">
        <v>726</v>
      </c>
      <c r="I4274" s="494" t="s">
        <v>726</v>
      </c>
      <c r="J4274" s="494" t="s">
        <v>726</v>
      </c>
      <c r="K4274" s="497">
        <v>31</v>
      </c>
      <c r="L4274" s="606" t="s">
        <v>7959</v>
      </c>
      <c r="M4274" s="607">
        <v>36000</v>
      </c>
      <c r="N4274" s="498" t="s">
        <v>5705</v>
      </c>
      <c r="O4274" s="605">
        <v>0</v>
      </c>
      <c r="P4274" s="608">
        <v>0</v>
      </c>
    </row>
    <row r="4275" spans="1:16" ht="22.5" x14ac:dyDescent="0.2">
      <c r="A4275" s="518" t="s">
        <v>7955</v>
      </c>
      <c r="B4275" s="605" t="s">
        <v>7875</v>
      </c>
      <c r="C4275" s="519" t="s">
        <v>111</v>
      </c>
      <c r="D4275" s="494" t="s">
        <v>10447</v>
      </c>
      <c r="E4275" s="495">
        <v>2500</v>
      </c>
      <c r="F4275" s="638" t="s">
        <v>11613</v>
      </c>
      <c r="G4275" s="496" t="s">
        <v>11614</v>
      </c>
      <c r="H4275" s="494" t="s">
        <v>3870</v>
      </c>
      <c r="I4275" s="494" t="s">
        <v>3870</v>
      </c>
      <c r="J4275" s="494" t="s">
        <v>3870</v>
      </c>
      <c r="K4275" s="497">
        <v>17</v>
      </c>
      <c r="L4275" s="606" t="s">
        <v>7959</v>
      </c>
      <c r="M4275" s="607">
        <v>29998.440000000002</v>
      </c>
      <c r="N4275" s="498" t="s">
        <v>8205</v>
      </c>
      <c r="O4275" s="605" t="s">
        <v>7961</v>
      </c>
      <c r="P4275" s="608">
        <v>15000</v>
      </c>
    </row>
    <row r="4276" spans="1:16" ht="22.5" x14ac:dyDescent="0.2">
      <c r="A4276" s="518" t="s">
        <v>7955</v>
      </c>
      <c r="B4276" s="605" t="s">
        <v>7875</v>
      </c>
      <c r="C4276" s="519" t="s">
        <v>111</v>
      </c>
      <c r="D4276" s="494" t="s">
        <v>8073</v>
      </c>
      <c r="E4276" s="495">
        <v>2000</v>
      </c>
      <c r="F4276" s="638" t="s">
        <v>11615</v>
      </c>
      <c r="G4276" s="496" t="s">
        <v>11616</v>
      </c>
      <c r="H4276" s="494" t="s">
        <v>11617</v>
      </c>
      <c r="I4276" s="494" t="s">
        <v>11617</v>
      </c>
      <c r="J4276" s="494" t="s">
        <v>11617</v>
      </c>
      <c r="K4276" s="497">
        <v>98</v>
      </c>
      <c r="L4276" s="606" t="s">
        <v>7959</v>
      </c>
      <c r="M4276" s="607">
        <v>24000</v>
      </c>
      <c r="N4276" s="498" t="s">
        <v>10832</v>
      </c>
      <c r="O4276" s="605" t="s">
        <v>7961</v>
      </c>
      <c r="P4276" s="608">
        <v>12000</v>
      </c>
    </row>
    <row r="4277" spans="1:16" ht="22.5" x14ac:dyDescent="0.2">
      <c r="A4277" s="518" t="s">
        <v>7955</v>
      </c>
      <c r="B4277" s="605" t="s">
        <v>7875</v>
      </c>
      <c r="C4277" s="519" t="s">
        <v>111</v>
      </c>
      <c r="D4277" s="494" t="s">
        <v>8155</v>
      </c>
      <c r="E4277" s="495">
        <v>2500</v>
      </c>
      <c r="F4277" s="638" t="s">
        <v>11618</v>
      </c>
      <c r="G4277" s="496" t="s">
        <v>11619</v>
      </c>
      <c r="H4277" s="494" t="s">
        <v>6640</v>
      </c>
      <c r="I4277" s="494" t="s">
        <v>6640</v>
      </c>
      <c r="J4277" s="494" t="s">
        <v>6640</v>
      </c>
      <c r="K4277" s="497">
        <v>28</v>
      </c>
      <c r="L4277" s="606" t="s">
        <v>7965</v>
      </c>
      <c r="M4277" s="607">
        <v>5000</v>
      </c>
      <c r="N4277" s="498" t="s">
        <v>5705</v>
      </c>
      <c r="O4277" s="605"/>
      <c r="P4277" s="608">
        <v>0</v>
      </c>
    </row>
    <row r="4278" spans="1:16" ht="22.5" x14ac:dyDescent="0.2">
      <c r="A4278" s="518" t="s">
        <v>7955</v>
      </c>
      <c r="B4278" s="605" t="s">
        <v>7875</v>
      </c>
      <c r="C4278" s="519" t="s">
        <v>111</v>
      </c>
      <c r="D4278" s="494" t="s">
        <v>10958</v>
      </c>
      <c r="E4278" s="495">
        <v>2000</v>
      </c>
      <c r="F4278" s="638" t="s">
        <v>11618</v>
      </c>
      <c r="G4278" s="496" t="s">
        <v>11619</v>
      </c>
      <c r="H4278" s="494" t="s">
        <v>6640</v>
      </c>
      <c r="I4278" s="494" t="s">
        <v>6640</v>
      </c>
      <c r="J4278" s="494" t="s">
        <v>6640</v>
      </c>
      <c r="K4278" s="497">
        <v>4</v>
      </c>
      <c r="L4278" s="606" t="s">
        <v>8044</v>
      </c>
      <c r="M4278" s="607">
        <v>13551.67</v>
      </c>
      <c r="N4278" s="498" t="s">
        <v>7984</v>
      </c>
      <c r="O4278" s="605" t="s">
        <v>7961</v>
      </c>
      <c r="P4278" s="608">
        <v>11629.44</v>
      </c>
    </row>
    <row r="4279" spans="1:16" ht="33.75" x14ac:dyDescent="0.2">
      <c r="A4279" s="518" t="s">
        <v>7955</v>
      </c>
      <c r="B4279" s="605" t="s">
        <v>7875</v>
      </c>
      <c r="C4279" s="519" t="s">
        <v>111</v>
      </c>
      <c r="D4279" s="494" t="s">
        <v>8222</v>
      </c>
      <c r="E4279" s="495">
        <v>3500</v>
      </c>
      <c r="F4279" s="638" t="s">
        <v>11620</v>
      </c>
      <c r="G4279" s="496" t="s">
        <v>11621</v>
      </c>
      <c r="H4279" s="494" t="s">
        <v>6192</v>
      </c>
      <c r="I4279" s="494" t="s">
        <v>3191</v>
      </c>
      <c r="J4279" s="494" t="s">
        <v>3191</v>
      </c>
      <c r="K4279" s="497" t="s">
        <v>11622</v>
      </c>
      <c r="L4279" s="606" t="s">
        <v>7965</v>
      </c>
      <c r="M4279" s="607">
        <v>5600</v>
      </c>
      <c r="N4279" s="498" t="s">
        <v>7972</v>
      </c>
      <c r="O4279" s="605" t="s">
        <v>7961</v>
      </c>
      <c r="P4279" s="608">
        <v>20996.6</v>
      </c>
    </row>
    <row r="4280" spans="1:16" ht="33.75" x14ac:dyDescent="0.2">
      <c r="A4280" s="518" t="s">
        <v>7955</v>
      </c>
      <c r="B4280" s="605" t="s">
        <v>7875</v>
      </c>
      <c r="C4280" s="519" t="s">
        <v>111</v>
      </c>
      <c r="D4280" s="494" t="s">
        <v>11623</v>
      </c>
      <c r="E4280" s="495">
        <v>1200</v>
      </c>
      <c r="F4280" s="638" t="s">
        <v>11624</v>
      </c>
      <c r="G4280" s="496" t="s">
        <v>11625</v>
      </c>
      <c r="H4280" s="494" t="s">
        <v>8099</v>
      </c>
      <c r="I4280" s="494" t="s">
        <v>8099</v>
      </c>
      <c r="J4280" s="494" t="s">
        <v>8099</v>
      </c>
      <c r="K4280" s="497">
        <v>12</v>
      </c>
      <c r="L4280" s="606" t="s">
        <v>7959</v>
      </c>
      <c r="M4280" s="607">
        <v>14400</v>
      </c>
      <c r="N4280" s="498" t="s">
        <v>8489</v>
      </c>
      <c r="O4280" s="605" t="s">
        <v>7961</v>
      </c>
      <c r="P4280" s="608">
        <v>7200</v>
      </c>
    </row>
    <row r="4281" spans="1:16" ht="33.75" x14ac:dyDescent="0.2">
      <c r="A4281" s="518" t="s">
        <v>7955</v>
      </c>
      <c r="B4281" s="605" t="s">
        <v>7875</v>
      </c>
      <c r="C4281" s="519" t="s">
        <v>111</v>
      </c>
      <c r="D4281" s="494" t="s">
        <v>723</v>
      </c>
      <c r="E4281" s="495">
        <v>2500</v>
      </c>
      <c r="F4281" s="638" t="s">
        <v>11626</v>
      </c>
      <c r="G4281" s="496" t="s">
        <v>11627</v>
      </c>
      <c r="H4281" s="494" t="s">
        <v>11628</v>
      </c>
      <c r="I4281" s="494" t="s">
        <v>8289</v>
      </c>
      <c r="J4281" s="494" t="s">
        <v>8289</v>
      </c>
      <c r="K4281" s="497" t="s">
        <v>11629</v>
      </c>
      <c r="L4281" s="606"/>
      <c r="M4281" s="607">
        <v>0</v>
      </c>
      <c r="N4281" s="498" t="s">
        <v>7972</v>
      </c>
      <c r="O4281" s="605" t="s">
        <v>7961</v>
      </c>
      <c r="P4281" s="608">
        <v>16083.33</v>
      </c>
    </row>
    <row r="4282" spans="1:16" ht="33.75" x14ac:dyDescent="0.2">
      <c r="A4282" s="518" t="s">
        <v>7955</v>
      </c>
      <c r="B4282" s="605" t="s">
        <v>7875</v>
      </c>
      <c r="C4282" s="519" t="s">
        <v>111</v>
      </c>
      <c r="D4282" s="494" t="s">
        <v>11630</v>
      </c>
      <c r="E4282" s="495">
        <v>11000</v>
      </c>
      <c r="F4282" s="638" t="s">
        <v>11631</v>
      </c>
      <c r="G4282" s="496" t="s">
        <v>11632</v>
      </c>
      <c r="H4282" s="494" t="s">
        <v>11633</v>
      </c>
      <c r="I4282" s="494" t="s">
        <v>11633</v>
      </c>
      <c r="J4282" s="494" t="s">
        <v>11633</v>
      </c>
      <c r="K4282" s="497">
        <v>17</v>
      </c>
      <c r="L4282" s="606" t="s">
        <v>7968</v>
      </c>
      <c r="M4282" s="607">
        <v>109980.9</v>
      </c>
      <c r="N4282" s="498" t="s">
        <v>5705</v>
      </c>
      <c r="O4282" s="605"/>
      <c r="P4282" s="608">
        <v>0</v>
      </c>
    </row>
    <row r="4283" spans="1:16" ht="33.75" x14ac:dyDescent="0.2">
      <c r="A4283" s="518" t="s">
        <v>7955</v>
      </c>
      <c r="B4283" s="605" t="s">
        <v>7875</v>
      </c>
      <c r="C4283" s="519" t="s">
        <v>111</v>
      </c>
      <c r="D4283" s="494" t="s">
        <v>3550</v>
      </c>
      <c r="E4283" s="495">
        <v>2000</v>
      </c>
      <c r="F4283" s="638" t="s">
        <v>11634</v>
      </c>
      <c r="G4283" s="496" t="s">
        <v>11635</v>
      </c>
      <c r="H4283" s="494" t="s">
        <v>11636</v>
      </c>
      <c r="I4283" s="494" t="s">
        <v>5432</v>
      </c>
      <c r="J4283" s="494" t="s">
        <v>5432</v>
      </c>
      <c r="K4283" s="497" t="s">
        <v>11637</v>
      </c>
      <c r="L4283" s="606" t="s">
        <v>7982</v>
      </c>
      <c r="M4283" s="607">
        <v>1000</v>
      </c>
      <c r="N4283" s="498" t="s">
        <v>7972</v>
      </c>
      <c r="O4283" s="605" t="s">
        <v>7961</v>
      </c>
      <c r="P4283" s="608">
        <v>11999.17</v>
      </c>
    </row>
    <row r="4284" spans="1:16" ht="33.75" x14ac:dyDescent="0.2">
      <c r="A4284" s="518" t="s">
        <v>7955</v>
      </c>
      <c r="B4284" s="605" t="s">
        <v>7875</v>
      </c>
      <c r="C4284" s="519" t="s">
        <v>111</v>
      </c>
      <c r="D4284" s="494" t="s">
        <v>8661</v>
      </c>
      <c r="E4284" s="495">
        <v>1800</v>
      </c>
      <c r="F4284" s="638" t="s">
        <v>11638</v>
      </c>
      <c r="G4284" s="496" t="s">
        <v>11639</v>
      </c>
      <c r="H4284" s="494" t="s">
        <v>11640</v>
      </c>
      <c r="I4284" s="494" t="s">
        <v>11640</v>
      </c>
      <c r="J4284" s="494" t="s">
        <v>11640</v>
      </c>
      <c r="K4284" s="497">
        <v>14</v>
      </c>
      <c r="L4284" s="606" t="s">
        <v>7959</v>
      </c>
      <c r="M4284" s="607">
        <v>21600</v>
      </c>
      <c r="N4284" s="498" t="s">
        <v>8485</v>
      </c>
      <c r="O4284" s="605" t="s">
        <v>7961</v>
      </c>
      <c r="P4284" s="608">
        <v>10740</v>
      </c>
    </row>
    <row r="4285" spans="1:16" ht="33.75" x14ac:dyDescent="0.2">
      <c r="A4285" s="518" t="s">
        <v>7955</v>
      </c>
      <c r="B4285" s="605" t="s">
        <v>7875</v>
      </c>
      <c r="C4285" s="519" t="s">
        <v>111</v>
      </c>
      <c r="D4285" s="494" t="s">
        <v>8076</v>
      </c>
      <c r="E4285" s="495">
        <v>2000</v>
      </c>
      <c r="F4285" s="638" t="s">
        <v>11641</v>
      </c>
      <c r="G4285" s="496" t="s">
        <v>11642</v>
      </c>
      <c r="H4285" s="494" t="s">
        <v>11643</v>
      </c>
      <c r="I4285" s="494" t="s">
        <v>11643</v>
      </c>
      <c r="J4285" s="494" t="s">
        <v>11643</v>
      </c>
      <c r="K4285" s="497">
        <v>4</v>
      </c>
      <c r="L4285" s="606" t="s">
        <v>8044</v>
      </c>
      <c r="M4285" s="607">
        <v>13733.33</v>
      </c>
      <c r="N4285" s="498" t="s">
        <v>7984</v>
      </c>
      <c r="O4285" s="605" t="s">
        <v>7961</v>
      </c>
      <c r="P4285" s="608">
        <v>11998.06</v>
      </c>
    </row>
    <row r="4286" spans="1:16" ht="22.5" x14ac:dyDescent="0.2">
      <c r="A4286" s="518" t="s">
        <v>7955</v>
      </c>
      <c r="B4286" s="605" t="s">
        <v>7875</v>
      </c>
      <c r="C4286" s="519" t="s">
        <v>111</v>
      </c>
      <c r="D4286" s="494" t="s">
        <v>8983</v>
      </c>
      <c r="E4286" s="495">
        <v>1800</v>
      </c>
      <c r="F4286" s="638" t="s">
        <v>11644</v>
      </c>
      <c r="G4286" s="496" t="s">
        <v>11645</v>
      </c>
      <c r="H4286" s="494" t="s">
        <v>11646</v>
      </c>
      <c r="I4286" s="494" t="s">
        <v>11646</v>
      </c>
      <c r="J4286" s="494" t="s">
        <v>11646</v>
      </c>
      <c r="K4286" s="497">
        <v>14</v>
      </c>
      <c r="L4286" s="606" t="s">
        <v>7959</v>
      </c>
      <c r="M4286" s="607">
        <v>21360</v>
      </c>
      <c r="N4286" s="498" t="s">
        <v>8485</v>
      </c>
      <c r="O4286" s="605" t="s">
        <v>7961</v>
      </c>
      <c r="P4286" s="608">
        <v>10800</v>
      </c>
    </row>
    <row r="4287" spans="1:16" ht="33.75" x14ac:dyDescent="0.2">
      <c r="A4287" s="518" t="s">
        <v>7955</v>
      </c>
      <c r="B4287" s="605" t="s">
        <v>7969</v>
      </c>
      <c r="C4287" s="519" t="s">
        <v>111</v>
      </c>
      <c r="D4287" s="494" t="s">
        <v>8019</v>
      </c>
      <c r="E4287" s="495">
        <v>3000</v>
      </c>
      <c r="F4287" s="638" t="s">
        <v>11647</v>
      </c>
      <c r="G4287" s="496" t="s">
        <v>11648</v>
      </c>
      <c r="H4287" s="494" t="s">
        <v>11649</v>
      </c>
      <c r="I4287" s="494" t="s">
        <v>4858</v>
      </c>
      <c r="J4287" s="494" t="s">
        <v>4858</v>
      </c>
      <c r="K4287" s="497" t="s">
        <v>11650</v>
      </c>
      <c r="L4287" s="606" t="s">
        <v>7965</v>
      </c>
      <c r="M4287" s="607">
        <v>5400</v>
      </c>
      <c r="N4287" s="498" t="s">
        <v>7994</v>
      </c>
      <c r="O4287" s="605" t="s">
        <v>7961</v>
      </c>
      <c r="P4287" s="608">
        <v>17900</v>
      </c>
    </row>
    <row r="4288" spans="1:16" ht="22.5" x14ac:dyDescent="0.2">
      <c r="A4288" s="518" t="s">
        <v>7955</v>
      </c>
      <c r="B4288" s="605" t="s">
        <v>7875</v>
      </c>
      <c r="C4288" s="519" t="s">
        <v>111</v>
      </c>
      <c r="D4288" s="494" t="s">
        <v>8919</v>
      </c>
      <c r="E4288" s="495">
        <v>1800</v>
      </c>
      <c r="F4288" s="638" t="s">
        <v>11651</v>
      </c>
      <c r="G4288" s="496" t="s">
        <v>11652</v>
      </c>
      <c r="H4288" s="494" t="s">
        <v>11653</v>
      </c>
      <c r="I4288" s="494" t="s">
        <v>11653</v>
      </c>
      <c r="J4288" s="494" t="s">
        <v>11653</v>
      </c>
      <c r="K4288" s="497">
        <v>31</v>
      </c>
      <c r="L4288" s="606" t="s">
        <v>7959</v>
      </c>
      <c r="M4288" s="607">
        <v>21120</v>
      </c>
      <c r="N4288" s="498" t="s">
        <v>8007</v>
      </c>
      <c r="O4288" s="605" t="s">
        <v>7961</v>
      </c>
      <c r="P4288" s="608">
        <v>10380</v>
      </c>
    </row>
    <row r="4289" spans="1:16" x14ac:dyDescent="0.2">
      <c r="A4289" s="518" t="s">
        <v>7955</v>
      </c>
      <c r="B4289" s="605" t="s">
        <v>7875</v>
      </c>
      <c r="C4289" s="519" t="s">
        <v>111</v>
      </c>
      <c r="D4289" s="494" t="s">
        <v>11654</v>
      </c>
      <c r="E4289" s="495">
        <v>4000</v>
      </c>
      <c r="F4289" s="638" t="s">
        <v>11655</v>
      </c>
      <c r="G4289" s="496" t="s">
        <v>11656</v>
      </c>
      <c r="H4289" s="494" t="s">
        <v>5432</v>
      </c>
      <c r="I4289" s="494" t="s">
        <v>5432</v>
      </c>
      <c r="J4289" s="494" t="s">
        <v>5432</v>
      </c>
      <c r="K4289" s="497">
        <v>26</v>
      </c>
      <c r="L4289" s="606" t="s">
        <v>7959</v>
      </c>
      <c r="M4289" s="607">
        <v>47525.009999999995</v>
      </c>
      <c r="N4289" s="498" t="s">
        <v>11657</v>
      </c>
      <c r="O4289" s="605" t="s">
        <v>7961</v>
      </c>
      <c r="P4289" s="608">
        <v>23999.16</v>
      </c>
    </row>
    <row r="4290" spans="1:16" ht="33.75" x14ac:dyDescent="0.2">
      <c r="A4290" s="518" t="s">
        <v>7955</v>
      </c>
      <c r="B4290" s="605" t="s">
        <v>7875</v>
      </c>
      <c r="C4290" s="519" t="s">
        <v>111</v>
      </c>
      <c r="D4290" s="494" t="s">
        <v>8048</v>
      </c>
      <c r="E4290" s="495">
        <v>3000</v>
      </c>
      <c r="F4290" s="638" t="s">
        <v>11658</v>
      </c>
      <c r="G4290" s="496" t="s">
        <v>11659</v>
      </c>
      <c r="H4290" s="494" t="s">
        <v>9561</v>
      </c>
      <c r="I4290" s="494" t="s">
        <v>4858</v>
      </c>
      <c r="J4290" s="494" t="s">
        <v>4858</v>
      </c>
      <c r="K4290" s="497" t="s">
        <v>11660</v>
      </c>
      <c r="L4290" s="606" t="s">
        <v>7965</v>
      </c>
      <c r="M4290" s="607">
        <v>4100</v>
      </c>
      <c r="N4290" s="498" t="s">
        <v>7994</v>
      </c>
      <c r="O4290" s="605" t="s">
        <v>7961</v>
      </c>
      <c r="P4290" s="608">
        <v>18000</v>
      </c>
    </row>
    <row r="4291" spans="1:16" ht="56.25" x14ac:dyDescent="0.2">
      <c r="A4291" s="518" t="s">
        <v>7955</v>
      </c>
      <c r="B4291" s="605" t="s">
        <v>7875</v>
      </c>
      <c r="C4291" s="519" t="s">
        <v>111</v>
      </c>
      <c r="D4291" s="494" t="s">
        <v>8680</v>
      </c>
      <c r="E4291" s="495">
        <v>1800</v>
      </c>
      <c r="F4291" s="638" t="s">
        <v>11661</v>
      </c>
      <c r="G4291" s="496" t="s">
        <v>11662</v>
      </c>
      <c r="H4291" s="494" t="s">
        <v>11663</v>
      </c>
      <c r="I4291" s="494" t="s">
        <v>11663</v>
      </c>
      <c r="J4291" s="494" t="s">
        <v>11663</v>
      </c>
      <c r="K4291" s="497">
        <v>14</v>
      </c>
      <c r="L4291" s="606" t="s">
        <v>7959</v>
      </c>
      <c r="M4291" s="607">
        <v>17876.839999999997</v>
      </c>
      <c r="N4291" s="498" t="s">
        <v>8485</v>
      </c>
      <c r="O4291" s="605" t="s">
        <v>7961</v>
      </c>
      <c r="P4291" s="608">
        <v>5427.16</v>
      </c>
    </row>
    <row r="4292" spans="1:16" ht="22.5" x14ac:dyDescent="0.2">
      <c r="A4292" s="518" t="s">
        <v>7955</v>
      </c>
      <c r="B4292" s="605" t="s">
        <v>7969</v>
      </c>
      <c r="C4292" s="519" t="s">
        <v>111</v>
      </c>
      <c r="D4292" s="494" t="s">
        <v>8259</v>
      </c>
      <c r="E4292" s="495">
        <v>4000</v>
      </c>
      <c r="F4292" s="638" t="s">
        <v>11664</v>
      </c>
      <c r="G4292" s="496" t="s">
        <v>11665</v>
      </c>
      <c r="H4292" s="494" t="s">
        <v>7998</v>
      </c>
      <c r="I4292" s="494" t="s">
        <v>4858</v>
      </c>
      <c r="J4292" s="494" t="s">
        <v>4858</v>
      </c>
      <c r="K4292" s="497" t="s">
        <v>11666</v>
      </c>
      <c r="L4292" s="606" t="s">
        <v>7982</v>
      </c>
      <c r="M4292" s="607">
        <v>1466.67</v>
      </c>
      <c r="N4292" s="498" t="s">
        <v>7972</v>
      </c>
      <c r="O4292" s="605" t="s">
        <v>7961</v>
      </c>
      <c r="P4292" s="608">
        <v>24000</v>
      </c>
    </row>
    <row r="4293" spans="1:16" ht="22.5" x14ac:dyDescent="0.2">
      <c r="A4293" s="518" t="s">
        <v>7955</v>
      </c>
      <c r="B4293" s="605" t="s">
        <v>7875</v>
      </c>
      <c r="C4293" s="519" t="s">
        <v>111</v>
      </c>
      <c r="D4293" s="494" t="s">
        <v>11667</v>
      </c>
      <c r="E4293" s="495">
        <v>6000</v>
      </c>
      <c r="F4293" s="638" t="s">
        <v>11668</v>
      </c>
      <c r="G4293" s="496" t="s">
        <v>11669</v>
      </c>
      <c r="H4293" s="494" t="s">
        <v>11670</v>
      </c>
      <c r="I4293" s="494" t="s">
        <v>4858</v>
      </c>
      <c r="J4293" s="494" t="s">
        <v>4858</v>
      </c>
      <c r="K4293" s="497">
        <v>3</v>
      </c>
      <c r="L4293" s="606" t="s">
        <v>7961</v>
      </c>
      <c r="M4293" s="607">
        <v>33000</v>
      </c>
      <c r="N4293" s="498" t="s">
        <v>7984</v>
      </c>
      <c r="O4293" s="605" t="s">
        <v>7961</v>
      </c>
      <c r="P4293" s="608">
        <v>36000</v>
      </c>
    </row>
    <row r="4294" spans="1:16" ht="22.5" x14ac:dyDescent="0.2">
      <c r="A4294" s="518" t="s">
        <v>7955</v>
      </c>
      <c r="B4294" s="605" t="s">
        <v>7875</v>
      </c>
      <c r="C4294" s="519" t="s">
        <v>111</v>
      </c>
      <c r="D4294" s="494" t="s">
        <v>11671</v>
      </c>
      <c r="E4294" s="495">
        <v>3000</v>
      </c>
      <c r="F4294" s="638" t="s">
        <v>11672</v>
      </c>
      <c r="G4294" s="496" t="s">
        <v>11673</v>
      </c>
      <c r="H4294" s="494" t="s">
        <v>7998</v>
      </c>
      <c r="I4294" s="494" t="s">
        <v>4858</v>
      </c>
      <c r="J4294" s="494" t="s">
        <v>4858</v>
      </c>
      <c r="K4294" s="497" t="s">
        <v>11674</v>
      </c>
      <c r="L4294" s="606" t="s">
        <v>7982</v>
      </c>
      <c r="M4294" s="607">
        <v>700</v>
      </c>
      <c r="N4294" s="498" t="s">
        <v>7972</v>
      </c>
      <c r="O4294" s="605" t="s">
        <v>7961</v>
      </c>
      <c r="P4294" s="608">
        <v>18000</v>
      </c>
    </row>
    <row r="4295" spans="1:16" ht="33.75" x14ac:dyDescent="0.2">
      <c r="A4295" s="518" t="s">
        <v>7955</v>
      </c>
      <c r="B4295" s="605" t="s">
        <v>7875</v>
      </c>
      <c r="C4295" s="519" t="s">
        <v>111</v>
      </c>
      <c r="D4295" s="494" t="s">
        <v>11675</v>
      </c>
      <c r="E4295" s="495">
        <v>1800</v>
      </c>
      <c r="F4295" s="638" t="s">
        <v>11676</v>
      </c>
      <c r="G4295" s="496" t="s">
        <v>11677</v>
      </c>
      <c r="H4295" s="494" t="s">
        <v>742</v>
      </c>
      <c r="I4295" s="494" t="s">
        <v>742</v>
      </c>
      <c r="J4295" s="494" t="s">
        <v>742</v>
      </c>
      <c r="K4295" s="497">
        <v>19</v>
      </c>
      <c r="L4295" s="606" t="s">
        <v>7959</v>
      </c>
      <c r="M4295" s="607">
        <v>21600</v>
      </c>
      <c r="N4295" s="498" t="s">
        <v>8739</v>
      </c>
      <c r="O4295" s="605" t="s">
        <v>7961</v>
      </c>
      <c r="P4295" s="608">
        <v>10800</v>
      </c>
    </row>
    <row r="4296" spans="1:16" ht="22.5" x14ac:dyDescent="0.2">
      <c r="A4296" s="518" t="s">
        <v>7955</v>
      </c>
      <c r="B4296" s="605" t="s">
        <v>7875</v>
      </c>
      <c r="C4296" s="519" t="s">
        <v>111</v>
      </c>
      <c r="D4296" s="494" t="s">
        <v>11678</v>
      </c>
      <c r="E4296" s="495">
        <v>11000</v>
      </c>
      <c r="F4296" s="638" t="s">
        <v>11679</v>
      </c>
      <c r="G4296" s="496" t="s">
        <v>11680</v>
      </c>
      <c r="H4296" s="494" t="s">
        <v>4858</v>
      </c>
      <c r="I4296" s="494" t="s">
        <v>4858</v>
      </c>
      <c r="J4296" s="494" t="s">
        <v>4858</v>
      </c>
      <c r="K4296" s="497" t="s">
        <v>11681</v>
      </c>
      <c r="L4296" s="606" t="s">
        <v>7977</v>
      </c>
      <c r="M4296" s="607">
        <v>32598.190000000002</v>
      </c>
      <c r="N4296" s="498" t="s">
        <v>5705</v>
      </c>
      <c r="O4296" s="605"/>
      <c r="P4296" s="608">
        <v>0</v>
      </c>
    </row>
    <row r="4297" spans="1:16" x14ac:dyDescent="0.2">
      <c r="A4297" s="518" t="s">
        <v>7955</v>
      </c>
      <c r="B4297" s="605" t="s">
        <v>7875</v>
      </c>
      <c r="C4297" s="519" t="s">
        <v>111</v>
      </c>
      <c r="D4297" s="494" t="s">
        <v>7985</v>
      </c>
      <c r="E4297" s="495">
        <v>4000</v>
      </c>
      <c r="F4297" s="638" t="s">
        <v>11682</v>
      </c>
      <c r="G4297" s="496" t="s">
        <v>11683</v>
      </c>
      <c r="H4297" s="494" t="s">
        <v>4858</v>
      </c>
      <c r="I4297" s="494" t="s">
        <v>4858</v>
      </c>
      <c r="J4297" s="494" t="s">
        <v>4858</v>
      </c>
      <c r="K4297" s="497">
        <v>5</v>
      </c>
      <c r="L4297" s="606" t="s">
        <v>7984</v>
      </c>
      <c r="M4297" s="607">
        <v>29063.61</v>
      </c>
      <c r="N4297" s="498" t="s">
        <v>7729</v>
      </c>
      <c r="O4297" s="605" t="s">
        <v>7961</v>
      </c>
      <c r="P4297" s="608">
        <v>19792.669999999998</v>
      </c>
    </row>
    <row r="4298" spans="1:16" ht="33.75" x14ac:dyDescent="0.2">
      <c r="A4298" s="518" t="s">
        <v>7955</v>
      </c>
      <c r="B4298" s="605" t="s">
        <v>7875</v>
      </c>
      <c r="C4298" s="519" t="s">
        <v>111</v>
      </c>
      <c r="D4298" s="494" t="s">
        <v>11684</v>
      </c>
      <c r="E4298" s="495">
        <v>6500</v>
      </c>
      <c r="F4298" s="638" t="s">
        <v>11685</v>
      </c>
      <c r="G4298" s="496" t="s">
        <v>11686</v>
      </c>
      <c r="H4298" s="494" t="s">
        <v>6640</v>
      </c>
      <c r="I4298" s="494" t="s">
        <v>3191</v>
      </c>
      <c r="J4298" s="494" t="s">
        <v>3191</v>
      </c>
      <c r="K4298" s="497" t="s">
        <v>11687</v>
      </c>
      <c r="L4298" s="606"/>
      <c r="M4298" s="607">
        <v>0</v>
      </c>
      <c r="N4298" s="498" t="s">
        <v>7977</v>
      </c>
      <c r="O4298" s="605" t="s">
        <v>7961</v>
      </c>
      <c r="P4298" s="608">
        <v>39766.67</v>
      </c>
    </row>
    <row r="4299" spans="1:16" ht="33.75" x14ac:dyDescent="0.2">
      <c r="A4299" s="518" t="s">
        <v>7955</v>
      </c>
      <c r="B4299" s="605" t="s">
        <v>7875</v>
      </c>
      <c r="C4299" s="519" t="s">
        <v>111</v>
      </c>
      <c r="D4299" s="494" t="s">
        <v>11164</v>
      </c>
      <c r="E4299" s="495">
        <v>2500</v>
      </c>
      <c r="F4299" s="638" t="s">
        <v>11688</v>
      </c>
      <c r="G4299" s="496" t="s">
        <v>11689</v>
      </c>
      <c r="H4299" s="494" t="s">
        <v>11690</v>
      </c>
      <c r="I4299" s="494" t="s">
        <v>4858</v>
      </c>
      <c r="J4299" s="494" t="s">
        <v>4858</v>
      </c>
      <c r="K4299" s="497" t="s">
        <v>11691</v>
      </c>
      <c r="L4299" s="606"/>
      <c r="M4299" s="607">
        <v>0</v>
      </c>
      <c r="N4299" s="498" t="s">
        <v>7994</v>
      </c>
      <c r="O4299" s="605" t="s">
        <v>7961</v>
      </c>
      <c r="P4299" s="608">
        <v>16000</v>
      </c>
    </row>
    <row r="4300" spans="1:16" ht="22.5" x14ac:dyDescent="0.2">
      <c r="A4300" s="518" t="s">
        <v>7955</v>
      </c>
      <c r="B4300" s="605" t="s">
        <v>7875</v>
      </c>
      <c r="C4300" s="519" t="s">
        <v>111</v>
      </c>
      <c r="D4300" s="494" t="s">
        <v>8652</v>
      </c>
      <c r="E4300" s="495">
        <v>5000</v>
      </c>
      <c r="F4300" s="638" t="s">
        <v>11692</v>
      </c>
      <c r="G4300" s="496" t="s">
        <v>11693</v>
      </c>
      <c r="H4300" s="494" t="s">
        <v>7998</v>
      </c>
      <c r="I4300" s="494" t="s">
        <v>4858</v>
      </c>
      <c r="J4300" s="494" t="s">
        <v>4858</v>
      </c>
      <c r="K4300" s="497" t="s">
        <v>11694</v>
      </c>
      <c r="L4300" s="606"/>
      <c r="M4300" s="607">
        <v>0</v>
      </c>
      <c r="N4300" s="498" t="s">
        <v>7994</v>
      </c>
      <c r="O4300" s="605" t="s">
        <v>7961</v>
      </c>
      <c r="P4300" s="608">
        <v>31333.33</v>
      </c>
    </row>
    <row r="4301" spans="1:16" ht="22.5" x14ac:dyDescent="0.2">
      <c r="A4301" s="518" t="s">
        <v>7955</v>
      </c>
      <c r="B4301" s="605" t="s">
        <v>7969</v>
      </c>
      <c r="C4301" s="519" t="s">
        <v>111</v>
      </c>
      <c r="D4301" s="494" t="s">
        <v>8259</v>
      </c>
      <c r="E4301" s="495">
        <v>4000</v>
      </c>
      <c r="F4301" s="638" t="s">
        <v>11695</v>
      </c>
      <c r="G4301" s="496" t="s">
        <v>11696</v>
      </c>
      <c r="H4301" s="494" t="s">
        <v>7998</v>
      </c>
      <c r="I4301" s="494" t="s">
        <v>4858</v>
      </c>
      <c r="J4301" s="494" t="s">
        <v>4858</v>
      </c>
      <c r="K4301" s="497" t="s">
        <v>11697</v>
      </c>
      <c r="L4301" s="606" t="s">
        <v>7982</v>
      </c>
      <c r="M4301" s="607">
        <v>1466.67</v>
      </c>
      <c r="N4301" s="498" t="s">
        <v>7972</v>
      </c>
      <c r="O4301" s="605" t="s">
        <v>7961</v>
      </c>
      <c r="P4301" s="608">
        <v>23938.880000000001</v>
      </c>
    </row>
    <row r="4302" spans="1:16" ht="33.75" x14ac:dyDescent="0.2">
      <c r="A4302" s="518" t="s">
        <v>7955</v>
      </c>
      <c r="B4302" s="605" t="s">
        <v>7875</v>
      </c>
      <c r="C4302" s="519" t="s">
        <v>111</v>
      </c>
      <c r="D4302" s="494" t="s">
        <v>11698</v>
      </c>
      <c r="E4302" s="495">
        <v>1800</v>
      </c>
      <c r="F4302" s="638" t="s">
        <v>11699</v>
      </c>
      <c r="G4302" s="496" t="s">
        <v>11700</v>
      </c>
      <c r="H4302" s="494" t="s">
        <v>718</v>
      </c>
      <c r="I4302" s="494" t="s">
        <v>718</v>
      </c>
      <c r="J4302" s="494" t="s">
        <v>718</v>
      </c>
      <c r="K4302" s="497">
        <v>4</v>
      </c>
      <c r="L4302" s="606" t="s">
        <v>7977</v>
      </c>
      <c r="M4302" s="607">
        <v>5340</v>
      </c>
      <c r="N4302" s="498" t="s">
        <v>5705</v>
      </c>
      <c r="O4302" s="605"/>
      <c r="P4302" s="608">
        <v>0</v>
      </c>
    </row>
    <row r="4303" spans="1:16" ht="22.5" x14ac:dyDescent="0.2">
      <c r="A4303" s="518" t="s">
        <v>7955</v>
      </c>
      <c r="B4303" s="605" t="s">
        <v>7875</v>
      </c>
      <c r="C4303" s="519" t="s">
        <v>111</v>
      </c>
      <c r="D4303" s="494" t="s">
        <v>10486</v>
      </c>
      <c r="E4303" s="495">
        <v>3000</v>
      </c>
      <c r="F4303" s="638" t="s">
        <v>11699</v>
      </c>
      <c r="G4303" s="496" t="s">
        <v>11700</v>
      </c>
      <c r="H4303" s="494" t="s">
        <v>718</v>
      </c>
      <c r="I4303" s="494" t="s">
        <v>718</v>
      </c>
      <c r="J4303" s="494" t="s">
        <v>718</v>
      </c>
      <c r="K4303" s="497">
        <v>3</v>
      </c>
      <c r="L4303" s="606" t="s">
        <v>7961</v>
      </c>
      <c r="M4303" s="607">
        <v>16900</v>
      </c>
      <c r="N4303" s="498" t="s">
        <v>7984</v>
      </c>
      <c r="O4303" s="605" t="s">
        <v>7961</v>
      </c>
      <c r="P4303" s="608">
        <v>18000</v>
      </c>
    </row>
    <row r="4304" spans="1:16" ht="33.75" x14ac:dyDescent="0.2">
      <c r="A4304" s="518" t="s">
        <v>7955</v>
      </c>
      <c r="B4304" s="605" t="s">
        <v>7875</v>
      </c>
      <c r="C4304" s="519" t="s">
        <v>111</v>
      </c>
      <c r="D4304" s="494" t="s">
        <v>8108</v>
      </c>
      <c r="E4304" s="495">
        <v>3000</v>
      </c>
      <c r="F4304" s="638" t="s">
        <v>11701</v>
      </c>
      <c r="G4304" s="496" t="s">
        <v>11702</v>
      </c>
      <c r="H4304" s="494" t="s">
        <v>9124</v>
      </c>
      <c r="I4304" s="494" t="s">
        <v>4858</v>
      </c>
      <c r="J4304" s="494" t="s">
        <v>4858</v>
      </c>
      <c r="K4304" s="497">
        <v>2</v>
      </c>
      <c r="L4304" s="606" t="s">
        <v>7972</v>
      </c>
      <c r="M4304" s="607">
        <v>11800</v>
      </c>
      <c r="N4304" s="498" t="s">
        <v>8044</v>
      </c>
      <c r="O4304" s="605" t="s">
        <v>7961</v>
      </c>
      <c r="P4304" s="608">
        <v>17500</v>
      </c>
    </row>
    <row r="4305" spans="1:16" ht="22.5" x14ac:dyDescent="0.2">
      <c r="A4305" s="518" t="s">
        <v>7955</v>
      </c>
      <c r="B4305" s="605" t="s">
        <v>7875</v>
      </c>
      <c r="C4305" s="519" t="s">
        <v>111</v>
      </c>
      <c r="D4305" s="494" t="s">
        <v>11703</v>
      </c>
      <c r="E4305" s="495">
        <v>3000</v>
      </c>
      <c r="F4305" s="638" t="s">
        <v>11704</v>
      </c>
      <c r="G4305" s="496" t="s">
        <v>11705</v>
      </c>
      <c r="H4305" s="494" t="s">
        <v>11706</v>
      </c>
      <c r="I4305" s="494" t="s">
        <v>4858</v>
      </c>
      <c r="J4305" s="494" t="s">
        <v>4858</v>
      </c>
      <c r="K4305" s="497" t="s">
        <v>11707</v>
      </c>
      <c r="L4305" s="606"/>
      <c r="M4305" s="607">
        <v>0</v>
      </c>
      <c r="N4305" s="498" t="s">
        <v>7994</v>
      </c>
      <c r="O4305" s="605" t="s">
        <v>7961</v>
      </c>
      <c r="P4305" s="608">
        <v>18500</v>
      </c>
    </row>
    <row r="4306" spans="1:16" ht="22.5" x14ac:dyDescent="0.2">
      <c r="A4306" s="518" t="s">
        <v>7955</v>
      </c>
      <c r="B4306" s="605" t="s">
        <v>7875</v>
      </c>
      <c r="C4306" s="519" t="s">
        <v>111</v>
      </c>
      <c r="D4306" s="494" t="s">
        <v>8779</v>
      </c>
      <c r="E4306" s="495">
        <v>3300</v>
      </c>
      <c r="F4306" s="638" t="s">
        <v>11708</v>
      </c>
      <c r="G4306" s="496" t="s">
        <v>11709</v>
      </c>
      <c r="H4306" s="494" t="s">
        <v>7998</v>
      </c>
      <c r="I4306" s="494" t="s">
        <v>7998</v>
      </c>
      <c r="J4306" s="494" t="s">
        <v>7998</v>
      </c>
      <c r="K4306" s="497">
        <v>6</v>
      </c>
      <c r="L4306" s="606" t="s">
        <v>7972</v>
      </c>
      <c r="M4306" s="607">
        <v>13028.12</v>
      </c>
      <c r="N4306" s="498" t="s">
        <v>5705</v>
      </c>
      <c r="O4306" s="605"/>
      <c r="P4306" s="608">
        <v>0</v>
      </c>
    </row>
    <row r="4307" spans="1:16" ht="22.5" x14ac:dyDescent="0.2">
      <c r="A4307" s="518" t="s">
        <v>7955</v>
      </c>
      <c r="B4307" s="605" t="s">
        <v>7875</v>
      </c>
      <c r="C4307" s="519" t="s">
        <v>111</v>
      </c>
      <c r="D4307" s="494" t="s">
        <v>8048</v>
      </c>
      <c r="E4307" s="495">
        <v>3000</v>
      </c>
      <c r="F4307" s="638" t="s">
        <v>11710</v>
      </c>
      <c r="G4307" s="496" t="s">
        <v>11711</v>
      </c>
      <c r="H4307" s="494" t="s">
        <v>6192</v>
      </c>
      <c r="I4307" s="494" t="s">
        <v>3191</v>
      </c>
      <c r="J4307" s="494" t="s">
        <v>3191</v>
      </c>
      <c r="K4307" s="497" t="s">
        <v>11712</v>
      </c>
      <c r="L4307" s="606"/>
      <c r="M4307" s="607">
        <v>0</v>
      </c>
      <c r="N4307" s="498" t="s">
        <v>7994</v>
      </c>
      <c r="O4307" s="605" t="s">
        <v>7961</v>
      </c>
      <c r="P4307" s="608">
        <v>18100</v>
      </c>
    </row>
    <row r="4308" spans="1:16" ht="22.5" x14ac:dyDescent="0.2">
      <c r="A4308" s="518" t="s">
        <v>7955</v>
      </c>
      <c r="B4308" s="605" t="s">
        <v>7875</v>
      </c>
      <c r="C4308" s="519" t="s">
        <v>111</v>
      </c>
      <c r="D4308" s="494" t="s">
        <v>4071</v>
      </c>
      <c r="E4308" s="495">
        <v>1800</v>
      </c>
      <c r="F4308" s="638" t="s">
        <v>11713</v>
      </c>
      <c r="G4308" s="496" t="s">
        <v>11714</v>
      </c>
      <c r="H4308" s="494" t="s">
        <v>5372</v>
      </c>
      <c r="I4308" s="494" t="s">
        <v>3191</v>
      </c>
      <c r="J4308" s="494" t="s">
        <v>3191</v>
      </c>
      <c r="K4308" s="497">
        <v>26</v>
      </c>
      <c r="L4308" s="606" t="s">
        <v>7968</v>
      </c>
      <c r="M4308" s="607">
        <v>16013.98</v>
      </c>
      <c r="N4308" s="498" t="s">
        <v>5705</v>
      </c>
      <c r="O4308" s="605"/>
      <c r="P4308" s="608">
        <v>0</v>
      </c>
    </row>
    <row r="4309" spans="1:16" ht="22.5" x14ac:dyDescent="0.2">
      <c r="A4309" s="518" t="s">
        <v>7955</v>
      </c>
      <c r="B4309" s="605" t="s">
        <v>7875</v>
      </c>
      <c r="C4309" s="519" t="s">
        <v>111</v>
      </c>
      <c r="D4309" s="494" t="s">
        <v>8905</v>
      </c>
      <c r="E4309" s="495">
        <v>2500</v>
      </c>
      <c r="F4309" s="638" t="s">
        <v>11713</v>
      </c>
      <c r="G4309" s="496" t="s">
        <v>11714</v>
      </c>
      <c r="H4309" s="494" t="s">
        <v>5372</v>
      </c>
      <c r="I4309" s="494" t="s">
        <v>3191</v>
      </c>
      <c r="J4309" s="494" t="s">
        <v>3191</v>
      </c>
      <c r="K4309" s="497" t="s">
        <v>11715</v>
      </c>
      <c r="L4309" s="606" t="s">
        <v>7977</v>
      </c>
      <c r="M4309" s="607">
        <v>6994.9699999999993</v>
      </c>
      <c r="N4309" s="498" t="s">
        <v>7965</v>
      </c>
      <c r="O4309" s="605" t="s">
        <v>7961</v>
      </c>
      <c r="P4309" s="608">
        <v>14798.48</v>
      </c>
    </row>
    <row r="4310" spans="1:16" ht="22.5" x14ac:dyDescent="0.2">
      <c r="A4310" s="518" t="s">
        <v>7955</v>
      </c>
      <c r="B4310" s="605" t="s">
        <v>7875</v>
      </c>
      <c r="C4310" s="519" t="s">
        <v>111</v>
      </c>
      <c r="D4310" s="494" t="s">
        <v>8184</v>
      </c>
      <c r="E4310" s="495">
        <v>3000</v>
      </c>
      <c r="F4310" s="638" t="s">
        <v>11716</v>
      </c>
      <c r="G4310" s="496" t="s">
        <v>11717</v>
      </c>
      <c r="H4310" s="494" t="s">
        <v>6192</v>
      </c>
      <c r="I4310" s="494" t="s">
        <v>3191</v>
      </c>
      <c r="J4310" s="494" t="s">
        <v>3191</v>
      </c>
      <c r="K4310" s="497" t="s">
        <v>11718</v>
      </c>
      <c r="L4310" s="606" t="s">
        <v>7982</v>
      </c>
      <c r="M4310" s="607">
        <v>1100</v>
      </c>
      <c r="N4310" s="498" t="s">
        <v>7994</v>
      </c>
      <c r="O4310" s="605" t="s">
        <v>7961</v>
      </c>
      <c r="P4310" s="608">
        <v>18000</v>
      </c>
    </row>
    <row r="4311" spans="1:16" ht="22.5" x14ac:dyDescent="0.2">
      <c r="A4311" s="518" t="s">
        <v>7955</v>
      </c>
      <c r="B4311" s="605" t="s">
        <v>7875</v>
      </c>
      <c r="C4311" s="519" t="s">
        <v>111</v>
      </c>
      <c r="D4311" s="494" t="s">
        <v>11719</v>
      </c>
      <c r="E4311" s="495">
        <v>2500</v>
      </c>
      <c r="F4311" s="638" t="s">
        <v>11720</v>
      </c>
      <c r="G4311" s="496" t="s">
        <v>11721</v>
      </c>
      <c r="H4311" s="494" t="s">
        <v>8088</v>
      </c>
      <c r="I4311" s="494" t="s">
        <v>8088</v>
      </c>
      <c r="J4311" s="494" t="s">
        <v>8088</v>
      </c>
      <c r="K4311" s="497">
        <v>19</v>
      </c>
      <c r="L4311" s="606" t="s">
        <v>7959</v>
      </c>
      <c r="M4311" s="607">
        <v>29916.67</v>
      </c>
      <c r="N4311" s="498" t="s">
        <v>8739</v>
      </c>
      <c r="O4311" s="605" t="s">
        <v>7961</v>
      </c>
      <c r="P4311" s="608">
        <v>15000</v>
      </c>
    </row>
    <row r="4312" spans="1:16" ht="22.5" x14ac:dyDescent="0.2">
      <c r="A4312" s="518" t="s">
        <v>7955</v>
      </c>
      <c r="B4312" s="605" t="s">
        <v>7875</v>
      </c>
      <c r="C4312" s="519" t="s">
        <v>111</v>
      </c>
      <c r="D4312" s="494" t="s">
        <v>11722</v>
      </c>
      <c r="E4312" s="495">
        <v>6000</v>
      </c>
      <c r="F4312" s="638" t="s">
        <v>11723</v>
      </c>
      <c r="G4312" s="496" t="s">
        <v>11724</v>
      </c>
      <c r="H4312" s="494" t="s">
        <v>7998</v>
      </c>
      <c r="I4312" s="494" t="s">
        <v>4858</v>
      </c>
      <c r="J4312" s="494" t="s">
        <v>4858</v>
      </c>
      <c r="K4312" s="497" t="s">
        <v>11725</v>
      </c>
      <c r="L4312" s="606"/>
      <c r="M4312" s="607">
        <v>0</v>
      </c>
      <c r="N4312" s="498" t="s">
        <v>7994</v>
      </c>
      <c r="O4312" s="605" t="s">
        <v>7961</v>
      </c>
      <c r="P4312" s="608">
        <v>38400</v>
      </c>
    </row>
    <row r="4313" spans="1:16" ht="33.75" x14ac:dyDescent="0.2">
      <c r="A4313" s="518" t="s">
        <v>7955</v>
      </c>
      <c r="B4313" s="605" t="s">
        <v>7875</v>
      </c>
      <c r="C4313" s="519" t="s">
        <v>111</v>
      </c>
      <c r="D4313" s="494" t="s">
        <v>11726</v>
      </c>
      <c r="E4313" s="495">
        <v>1800</v>
      </c>
      <c r="F4313" s="638" t="s">
        <v>11727</v>
      </c>
      <c r="G4313" s="496" t="s">
        <v>11728</v>
      </c>
      <c r="H4313" s="494" t="s">
        <v>3976</v>
      </c>
      <c r="I4313" s="494" t="s">
        <v>3976</v>
      </c>
      <c r="J4313" s="494" t="s">
        <v>3976</v>
      </c>
      <c r="K4313" s="497">
        <v>10</v>
      </c>
      <c r="L4313" s="606" t="s">
        <v>7982</v>
      </c>
      <c r="M4313" s="607">
        <v>1740</v>
      </c>
      <c r="N4313" s="498" t="s">
        <v>5705</v>
      </c>
      <c r="O4313" s="605"/>
      <c r="P4313" s="608">
        <v>0</v>
      </c>
    </row>
    <row r="4314" spans="1:16" ht="33.75" x14ac:dyDescent="0.2">
      <c r="A4314" s="518" t="s">
        <v>7955</v>
      </c>
      <c r="B4314" s="605" t="s">
        <v>7875</v>
      </c>
      <c r="C4314" s="519" t="s">
        <v>111</v>
      </c>
      <c r="D4314" s="494" t="s">
        <v>8943</v>
      </c>
      <c r="E4314" s="495">
        <v>6000</v>
      </c>
      <c r="F4314" s="638" t="s">
        <v>11729</v>
      </c>
      <c r="G4314" s="496" t="s">
        <v>11730</v>
      </c>
      <c r="H4314" s="494" t="s">
        <v>11731</v>
      </c>
      <c r="I4314" s="494" t="s">
        <v>4858</v>
      </c>
      <c r="J4314" s="494" t="s">
        <v>4858</v>
      </c>
      <c r="K4314" s="497" t="s">
        <v>5705</v>
      </c>
      <c r="L4314" s="606"/>
      <c r="M4314" s="607">
        <v>0</v>
      </c>
      <c r="N4314" s="498" t="s">
        <v>7982</v>
      </c>
      <c r="O4314" s="605" t="s">
        <v>7972</v>
      </c>
      <c r="P4314" s="608">
        <v>23600</v>
      </c>
    </row>
    <row r="4315" spans="1:16" ht="22.5" x14ac:dyDescent="0.2">
      <c r="A4315" s="518" t="s">
        <v>7955</v>
      </c>
      <c r="B4315" s="605" t="s">
        <v>7875</v>
      </c>
      <c r="C4315" s="519" t="s">
        <v>111</v>
      </c>
      <c r="D4315" s="494" t="s">
        <v>9310</v>
      </c>
      <c r="E4315" s="495">
        <v>5000</v>
      </c>
      <c r="F4315" s="638" t="s">
        <v>11732</v>
      </c>
      <c r="G4315" s="496" t="s">
        <v>11733</v>
      </c>
      <c r="H4315" s="494" t="s">
        <v>8563</v>
      </c>
      <c r="I4315" s="494" t="s">
        <v>4858</v>
      </c>
      <c r="J4315" s="494" t="s">
        <v>4858</v>
      </c>
      <c r="K4315" s="497" t="s">
        <v>11734</v>
      </c>
      <c r="L4315" s="606"/>
      <c r="M4315" s="607">
        <v>0</v>
      </c>
      <c r="N4315" s="498" t="s">
        <v>7994</v>
      </c>
      <c r="O4315" s="605" t="s">
        <v>7961</v>
      </c>
      <c r="P4315" s="608">
        <v>32166.67</v>
      </c>
    </row>
    <row r="4316" spans="1:16" ht="22.5" x14ac:dyDescent="0.2">
      <c r="A4316" s="518" t="s">
        <v>7955</v>
      </c>
      <c r="B4316" s="605" t="s">
        <v>7875</v>
      </c>
      <c r="C4316" s="519" t="s">
        <v>111</v>
      </c>
      <c r="D4316" s="494" t="s">
        <v>7985</v>
      </c>
      <c r="E4316" s="495">
        <v>4000</v>
      </c>
      <c r="F4316" s="638" t="s">
        <v>11735</v>
      </c>
      <c r="G4316" s="496" t="s">
        <v>11736</v>
      </c>
      <c r="H4316" s="494" t="s">
        <v>7998</v>
      </c>
      <c r="I4316" s="494" t="s">
        <v>4858</v>
      </c>
      <c r="J4316" s="494" t="s">
        <v>4858</v>
      </c>
      <c r="K4316" s="497" t="s">
        <v>11737</v>
      </c>
      <c r="L4316" s="606" t="s">
        <v>7965</v>
      </c>
      <c r="M4316" s="607">
        <v>7600</v>
      </c>
      <c r="N4316" s="498" t="s">
        <v>7972</v>
      </c>
      <c r="O4316" s="605" t="s">
        <v>7961</v>
      </c>
      <c r="P4316" s="608">
        <v>23920</v>
      </c>
    </row>
    <row r="4317" spans="1:16" ht="22.5" x14ac:dyDescent="0.2">
      <c r="A4317" s="518" t="s">
        <v>7955</v>
      </c>
      <c r="B4317" s="605" t="s">
        <v>7875</v>
      </c>
      <c r="C4317" s="519" t="s">
        <v>111</v>
      </c>
      <c r="D4317" s="494" t="s">
        <v>8184</v>
      </c>
      <c r="E4317" s="495">
        <v>3000</v>
      </c>
      <c r="F4317" s="638" t="s">
        <v>11738</v>
      </c>
      <c r="G4317" s="496" t="s">
        <v>11739</v>
      </c>
      <c r="H4317" s="494" t="s">
        <v>6711</v>
      </c>
      <c r="I4317" s="494" t="s">
        <v>3191</v>
      </c>
      <c r="J4317" s="494" t="s">
        <v>3191</v>
      </c>
      <c r="K4317" s="497" t="s">
        <v>11740</v>
      </c>
      <c r="L4317" s="606" t="s">
        <v>7982</v>
      </c>
      <c r="M4317" s="607">
        <v>1300</v>
      </c>
      <c r="N4317" s="498" t="s">
        <v>7994</v>
      </c>
      <c r="O4317" s="605" t="s">
        <v>7961</v>
      </c>
      <c r="P4317" s="608">
        <v>18000</v>
      </c>
    </row>
    <row r="4318" spans="1:16" ht="33.75" x14ac:dyDescent="0.2">
      <c r="A4318" s="518" t="s">
        <v>7955</v>
      </c>
      <c r="B4318" s="605" t="s">
        <v>7875</v>
      </c>
      <c r="C4318" s="519" t="s">
        <v>111</v>
      </c>
      <c r="D4318" s="494" t="s">
        <v>11741</v>
      </c>
      <c r="E4318" s="495">
        <v>1800</v>
      </c>
      <c r="F4318" s="638" t="s">
        <v>11742</v>
      </c>
      <c r="G4318" s="496" t="s">
        <v>11743</v>
      </c>
      <c r="H4318" s="494" t="s">
        <v>726</v>
      </c>
      <c r="I4318" s="494" t="s">
        <v>726</v>
      </c>
      <c r="J4318" s="494" t="s">
        <v>726</v>
      </c>
      <c r="K4318" s="497">
        <v>13</v>
      </c>
      <c r="L4318" s="606" t="s">
        <v>7959</v>
      </c>
      <c r="M4318" s="607">
        <v>21600</v>
      </c>
      <c r="N4318" s="498" t="s">
        <v>8197</v>
      </c>
      <c r="O4318" s="605" t="s">
        <v>7961</v>
      </c>
      <c r="P4318" s="608">
        <v>10800</v>
      </c>
    </row>
    <row r="4319" spans="1:16" ht="33.75" x14ac:dyDescent="0.2">
      <c r="A4319" s="518" t="s">
        <v>7955</v>
      </c>
      <c r="B4319" s="605" t="s">
        <v>7875</v>
      </c>
      <c r="C4319" s="519" t="s">
        <v>111</v>
      </c>
      <c r="D4319" s="494" t="s">
        <v>11744</v>
      </c>
      <c r="E4319" s="495">
        <v>3000</v>
      </c>
      <c r="F4319" s="638" t="s">
        <v>11745</v>
      </c>
      <c r="G4319" s="496" t="s">
        <v>11746</v>
      </c>
      <c r="H4319" s="494" t="s">
        <v>11747</v>
      </c>
      <c r="I4319" s="494" t="s">
        <v>4858</v>
      </c>
      <c r="J4319" s="494" t="s">
        <v>4858</v>
      </c>
      <c r="K4319" s="497" t="s">
        <v>11748</v>
      </c>
      <c r="L4319" s="606" t="s">
        <v>7982</v>
      </c>
      <c r="M4319" s="607">
        <v>2200</v>
      </c>
      <c r="N4319" s="498" t="s">
        <v>7994</v>
      </c>
      <c r="O4319" s="605" t="s">
        <v>7961</v>
      </c>
      <c r="P4319" s="608">
        <v>18000</v>
      </c>
    </row>
    <row r="4320" spans="1:16" ht="33.75" x14ac:dyDescent="0.2">
      <c r="A4320" s="518" t="s">
        <v>7955</v>
      </c>
      <c r="B4320" s="605" t="s">
        <v>7875</v>
      </c>
      <c r="C4320" s="519" t="s">
        <v>111</v>
      </c>
      <c r="D4320" s="494" t="s">
        <v>8968</v>
      </c>
      <c r="E4320" s="495">
        <v>1800</v>
      </c>
      <c r="F4320" s="638" t="s">
        <v>11749</v>
      </c>
      <c r="G4320" s="496" t="s">
        <v>11750</v>
      </c>
      <c r="H4320" s="494" t="s">
        <v>8196</v>
      </c>
      <c r="I4320" s="494" t="s">
        <v>8196</v>
      </c>
      <c r="J4320" s="494" t="s">
        <v>8196</v>
      </c>
      <c r="K4320" s="497">
        <v>6</v>
      </c>
      <c r="L4320" s="606" t="s">
        <v>7729</v>
      </c>
      <c r="M4320" s="607">
        <v>16200</v>
      </c>
      <c r="N4320" s="498" t="s">
        <v>7968</v>
      </c>
      <c r="O4320" s="605" t="s">
        <v>7961</v>
      </c>
      <c r="P4320" s="608">
        <v>10740</v>
      </c>
    </row>
    <row r="4321" spans="1:16" ht="45" x14ac:dyDescent="0.2">
      <c r="A4321" s="518" t="s">
        <v>7955</v>
      </c>
      <c r="B4321" s="605" t="s">
        <v>7969</v>
      </c>
      <c r="C4321" s="519" t="s">
        <v>111</v>
      </c>
      <c r="D4321" s="494" t="s">
        <v>11751</v>
      </c>
      <c r="E4321" s="495">
        <v>7500</v>
      </c>
      <c r="F4321" s="638" t="s">
        <v>11752</v>
      </c>
      <c r="G4321" s="496" t="s">
        <v>11753</v>
      </c>
      <c r="H4321" s="494" t="s">
        <v>11105</v>
      </c>
      <c r="I4321" s="494" t="s">
        <v>4858</v>
      </c>
      <c r="J4321" s="494" t="s">
        <v>4858</v>
      </c>
      <c r="K4321" s="497" t="s">
        <v>11754</v>
      </c>
      <c r="L4321" s="606" t="s">
        <v>7982</v>
      </c>
      <c r="M4321" s="607">
        <v>6750</v>
      </c>
      <c r="N4321" s="498" t="s">
        <v>7982</v>
      </c>
      <c r="O4321" s="605" t="s">
        <v>7961</v>
      </c>
      <c r="P4321" s="608">
        <v>44902.61</v>
      </c>
    </row>
    <row r="4322" spans="1:16" ht="33.75" x14ac:dyDescent="0.2">
      <c r="A4322" s="518" t="s">
        <v>7955</v>
      </c>
      <c r="B4322" s="605" t="s">
        <v>7875</v>
      </c>
      <c r="C4322" s="519" t="s">
        <v>111</v>
      </c>
      <c r="D4322" s="494" t="s">
        <v>11755</v>
      </c>
      <c r="E4322" s="495">
        <v>1200</v>
      </c>
      <c r="F4322" s="638" t="s">
        <v>11756</v>
      </c>
      <c r="G4322" s="496" t="s">
        <v>11757</v>
      </c>
      <c r="H4322" s="494" t="s">
        <v>8196</v>
      </c>
      <c r="I4322" s="494" t="s">
        <v>8196</v>
      </c>
      <c r="J4322" s="494" t="s">
        <v>8196</v>
      </c>
      <c r="K4322" s="497">
        <v>3</v>
      </c>
      <c r="L4322" s="606" t="s">
        <v>7965</v>
      </c>
      <c r="M4322" s="607">
        <v>2400</v>
      </c>
      <c r="N4322" s="498" t="s">
        <v>5705</v>
      </c>
      <c r="O4322" s="605"/>
      <c r="P4322" s="608">
        <v>0</v>
      </c>
    </row>
    <row r="4323" spans="1:16" ht="22.5" x14ac:dyDescent="0.2">
      <c r="A4323" s="518" t="s">
        <v>7955</v>
      </c>
      <c r="B4323" s="605" t="s">
        <v>7875</v>
      </c>
      <c r="C4323" s="519" t="s">
        <v>111</v>
      </c>
      <c r="D4323" s="494" t="s">
        <v>10499</v>
      </c>
      <c r="E4323" s="495">
        <v>6000</v>
      </c>
      <c r="F4323" s="638" t="s">
        <v>11758</v>
      </c>
      <c r="G4323" s="496" t="s">
        <v>11759</v>
      </c>
      <c r="H4323" s="494" t="s">
        <v>7998</v>
      </c>
      <c r="I4323" s="494" t="s">
        <v>4858</v>
      </c>
      <c r="J4323" s="494" t="s">
        <v>4858</v>
      </c>
      <c r="K4323" s="497" t="s">
        <v>11760</v>
      </c>
      <c r="L4323" s="606"/>
      <c r="M4323" s="607">
        <v>0</v>
      </c>
      <c r="N4323" s="498" t="s">
        <v>7994</v>
      </c>
      <c r="O4323" s="605" t="s">
        <v>7961</v>
      </c>
      <c r="P4323" s="608">
        <v>37400</v>
      </c>
    </row>
    <row r="4324" spans="1:16" ht="22.5" x14ac:dyDescent="0.2">
      <c r="A4324" s="518" t="s">
        <v>7955</v>
      </c>
      <c r="B4324" s="605" t="s">
        <v>7875</v>
      </c>
      <c r="C4324" s="519" t="s">
        <v>111</v>
      </c>
      <c r="D4324" s="494" t="s">
        <v>8041</v>
      </c>
      <c r="E4324" s="495">
        <v>2000</v>
      </c>
      <c r="F4324" s="638" t="s">
        <v>11761</v>
      </c>
      <c r="G4324" s="496" t="s">
        <v>11762</v>
      </c>
      <c r="H4324" s="494" t="s">
        <v>5670</v>
      </c>
      <c r="I4324" s="494" t="s">
        <v>3191</v>
      </c>
      <c r="J4324" s="494" t="s">
        <v>3191</v>
      </c>
      <c r="K4324" s="497" t="s">
        <v>11763</v>
      </c>
      <c r="L4324" s="606" t="s">
        <v>7965</v>
      </c>
      <c r="M4324" s="607">
        <v>3266.67</v>
      </c>
      <c r="N4324" s="498" t="s">
        <v>5705</v>
      </c>
      <c r="O4324" s="605" t="s">
        <v>7982</v>
      </c>
      <c r="P4324" s="608">
        <v>1866.67</v>
      </c>
    </row>
    <row r="4325" spans="1:16" ht="22.5" x14ac:dyDescent="0.2">
      <c r="A4325" s="518" t="s">
        <v>7955</v>
      </c>
      <c r="B4325" s="605" t="s">
        <v>7875</v>
      </c>
      <c r="C4325" s="519" t="s">
        <v>111</v>
      </c>
      <c r="D4325" s="494" t="s">
        <v>11764</v>
      </c>
      <c r="E4325" s="495">
        <v>2500</v>
      </c>
      <c r="F4325" s="638" t="s">
        <v>11765</v>
      </c>
      <c r="G4325" s="496" t="s">
        <v>11766</v>
      </c>
      <c r="H4325" s="494" t="s">
        <v>4858</v>
      </c>
      <c r="I4325" s="494" t="s">
        <v>4858</v>
      </c>
      <c r="J4325" s="494" t="s">
        <v>4858</v>
      </c>
      <c r="K4325" s="497">
        <v>5</v>
      </c>
      <c r="L4325" s="606" t="s">
        <v>7968</v>
      </c>
      <c r="M4325" s="607">
        <v>23166.67</v>
      </c>
      <c r="N4325" s="498" t="s">
        <v>7968</v>
      </c>
      <c r="O4325" s="605" t="s">
        <v>7961</v>
      </c>
      <c r="P4325" s="608">
        <v>14916.67</v>
      </c>
    </row>
    <row r="4326" spans="1:16" ht="33.75" x14ac:dyDescent="0.2">
      <c r="A4326" s="518" t="s">
        <v>7955</v>
      </c>
      <c r="B4326" s="605" t="s">
        <v>7875</v>
      </c>
      <c r="C4326" s="519" t="s">
        <v>111</v>
      </c>
      <c r="D4326" s="494" t="s">
        <v>10072</v>
      </c>
      <c r="E4326" s="495">
        <v>1800</v>
      </c>
      <c r="F4326" s="638" t="s">
        <v>11767</v>
      </c>
      <c r="G4326" s="496" t="s">
        <v>11768</v>
      </c>
      <c r="H4326" s="494" t="s">
        <v>8600</v>
      </c>
      <c r="I4326" s="494" t="s">
        <v>8600</v>
      </c>
      <c r="J4326" s="494" t="s">
        <v>8600</v>
      </c>
      <c r="K4326" s="497">
        <v>5</v>
      </c>
      <c r="L4326" s="606" t="s">
        <v>7965</v>
      </c>
      <c r="M4326" s="607">
        <v>3600</v>
      </c>
      <c r="N4326" s="498" t="s">
        <v>5705</v>
      </c>
      <c r="O4326" s="605"/>
      <c r="P4326" s="608">
        <v>0</v>
      </c>
    </row>
    <row r="4327" spans="1:16" ht="22.5" x14ac:dyDescent="0.2">
      <c r="A4327" s="518" t="s">
        <v>7955</v>
      </c>
      <c r="B4327" s="605" t="s">
        <v>7875</v>
      </c>
      <c r="C4327" s="519" t="s">
        <v>111</v>
      </c>
      <c r="D4327" s="494" t="s">
        <v>8259</v>
      </c>
      <c r="E4327" s="495">
        <v>4000</v>
      </c>
      <c r="F4327" s="638" t="s">
        <v>11769</v>
      </c>
      <c r="G4327" s="496" t="s">
        <v>11770</v>
      </c>
      <c r="H4327" s="494" t="s">
        <v>7998</v>
      </c>
      <c r="I4327" s="494" t="s">
        <v>4858</v>
      </c>
      <c r="J4327" s="494" t="s">
        <v>4858</v>
      </c>
      <c r="K4327" s="497" t="s">
        <v>11771</v>
      </c>
      <c r="L4327" s="606"/>
      <c r="M4327" s="607">
        <v>0</v>
      </c>
      <c r="N4327" s="498" t="s">
        <v>7972</v>
      </c>
      <c r="O4327" s="605" t="s">
        <v>7961</v>
      </c>
      <c r="P4327" s="608">
        <v>25466.67</v>
      </c>
    </row>
    <row r="4328" spans="1:16" ht="22.5" x14ac:dyDescent="0.2">
      <c r="A4328" s="518" t="s">
        <v>7955</v>
      </c>
      <c r="B4328" s="605" t="s">
        <v>7875</v>
      </c>
      <c r="C4328" s="519" t="s">
        <v>111</v>
      </c>
      <c r="D4328" s="494" t="s">
        <v>723</v>
      </c>
      <c r="E4328" s="495">
        <v>2500</v>
      </c>
      <c r="F4328" s="638" t="s">
        <v>11772</v>
      </c>
      <c r="G4328" s="496" t="s">
        <v>11773</v>
      </c>
      <c r="H4328" s="494" t="s">
        <v>726</v>
      </c>
      <c r="I4328" s="494" t="s">
        <v>726</v>
      </c>
      <c r="J4328" s="494" t="s">
        <v>726</v>
      </c>
      <c r="K4328" s="497" t="s">
        <v>11774</v>
      </c>
      <c r="L4328" s="606" t="s">
        <v>7982</v>
      </c>
      <c r="M4328" s="607">
        <v>1166.67</v>
      </c>
      <c r="N4328" s="498" t="s">
        <v>7972</v>
      </c>
      <c r="O4328" s="605" t="s">
        <v>7961</v>
      </c>
      <c r="P4328" s="608">
        <v>15000</v>
      </c>
    </row>
    <row r="4329" spans="1:16" ht="33.75" x14ac:dyDescent="0.2">
      <c r="A4329" s="518" t="s">
        <v>7955</v>
      </c>
      <c r="B4329" s="605" t="s">
        <v>7875</v>
      </c>
      <c r="C4329" s="519" t="s">
        <v>111</v>
      </c>
      <c r="D4329" s="494" t="s">
        <v>8090</v>
      </c>
      <c r="E4329" s="495">
        <v>2000</v>
      </c>
      <c r="F4329" s="638" t="s">
        <v>11775</v>
      </c>
      <c r="G4329" s="496" t="s">
        <v>11776</v>
      </c>
      <c r="H4329" s="494" t="s">
        <v>11777</v>
      </c>
      <c r="I4329" s="494" t="s">
        <v>718</v>
      </c>
      <c r="J4329" s="494" t="s">
        <v>718</v>
      </c>
      <c r="K4329" s="497" t="s">
        <v>11778</v>
      </c>
      <c r="L4329" s="606" t="s">
        <v>7982</v>
      </c>
      <c r="M4329" s="607">
        <v>2000</v>
      </c>
      <c r="N4329" s="498" t="s">
        <v>5705</v>
      </c>
      <c r="O4329" s="605"/>
      <c r="P4329" s="608">
        <v>0</v>
      </c>
    </row>
    <row r="4330" spans="1:16" ht="22.5" x14ac:dyDescent="0.2">
      <c r="A4330" s="518" t="s">
        <v>7955</v>
      </c>
      <c r="B4330" s="605" t="s">
        <v>7875</v>
      </c>
      <c r="C4330" s="519" t="s">
        <v>111</v>
      </c>
      <c r="D4330" s="494" t="s">
        <v>11779</v>
      </c>
      <c r="E4330" s="495">
        <v>2500</v>
      </c>
      <c r="F4330" s="638" t="s">
        <v>11780</v>
      </c>
      <c r="G4330" s="496" t="s">
        <v>11781</v>
      </c>
      <c r="H4330" s="494" t="s">
        <v>726</v>
      </c>
      <c r="I4330" s="494" t="s">
        <v>726</v>
      </c>
      <c r="J4330" s="494" t="s">
        <v>726</v>
      </c>
      <c r="K4330" s="497">
        <v>26</v>
      </c>
      <c r="L4330" s="606" t="s">
        <v>7959</v>
      </c>
      <c r="M4330" s="607">
        <v>29832.98</v>
      </c>
      <c r="N4330" s="498" t="s">
        <v>5705</v>
      </c>
      <c r="O4330" s="605">
        <v>0</v>
      </c>
      <c r="P4330" s="608">
        <v>0</v>
      </c>
    </row>
    <row r="4331" spans="1:16" ht="22.5" x14ac:dyDescent="0.2">
      <c r="A4331" s="518" t="s">
        <v>7955</v>
      </c>
      <c r="B4331" s="605" t="s">
        <v>7875</v>
      </c>
      <c r="C4331" s="519" t="s">
        <v>111</v>
      </c>
      <c r="D4331" s="494" t="s">
        <v>9710</v>
      </c>
      <c r="E4331" s="495">
        <v>4000</v>
      </c>
      <c r="F4331" s="638" t="s">
        <v>11782</v>
      </c>
      <c r="G4331" s="496" t="s">
        <v>11783</v>
      </c>
      <c r="H4331" s="494" t="s">
        <v>7998</v>
      </c>
      <c r="I4331" s="494" t="s">
        <v>7998</v>
      </c>
      <c r="J4331" s="494" t="s">
        <v>7998</v>
      </c>
      <c r="K4331" s="497">
        <v>11</v>
      </c>
      <c r="L4331" s="606" t="s">
        <v>7984</v>
      </c>
      <c r="M4331" s="607">
        <v>29358.81</v>
      </c>
      <c r="N4331" s="498" t="s">
        <v>5705</v>
      </c>
      <c r="O4331" s="605"/>
      <c r="P4331" s="608">
        <v>0</v>
      </c>
    </row>
    <row r="4332" spans="1:16" ht="22.5" x14ac:dyDescent="0.2">
      <c r="A4332" s="518" t="s">
        <v>7955</v>
      </c>
      <c r="B4332" s="605" t="s">
        <v>7875</v>
      </c>
      <c r="C4332" s="519" t="s">
        <v>111</v>
      </c>
      <c r="D4332" s="494" t="s">
        <v>7990</v>
      </c>
      <c r="E4332" s="495">
        <v>3000</v>
      </c>
      <c r="F4332" s="638" t="s">
        <v>11784</v>
      </c>
      <c r="G4332" s="496" t="s">
        <v>11785</v>
      </c>
      <c r="H4332" s="494" t="s">
        <v>8026</v>
      </c>
      <c r="I4332" s="494" t="s">
        <v>4858</v>
      </c>
      <c r="J4332" s="494" t="s">
        <v>4858</v>
      </c>
      <c r="K4332" s="497" t="s">
        <v>11786</v>
      </c>
      <c r="L4332" s="606"/>
      <c r="M4332" s="607">
        <v>0</v>
      </c>
      <c r="N4332" s="498" t="s">
        <v>7994</v>
      </c>
      <c r="O4332" s="605" t="s">
        <v>7961</v>
      </c>
      <c r="P4332" s="608">
        <v>15000</v>
      </c>
    </row>
    <row r="4333" spans="1:16" ht="22.5" x14ac:dyDescent="0.2">
      <c r="A4333" s="518" t="s">
        <v>7955</v>
      </c>
      <c r="B4333" s="605" t="s">
        <v>7875</v>
      </c>
      <c r="C4333" s="519" t="s">
        <v>111</v>
      </c>
      <c r="D4333" s="494" t="s">
        <v>8041</v>
      </c>
      <c r="E4333" s="495">
        <v>2000</v>
      </c>
      <c r="F4333" s="638" t="s">
        <v>11787</v>
      </c>
      <c r="G4333" s="496" t="s">
        <v>11788</v>
      </c>
      <c r="H4333" s="494" t="s">
        <v>10461</v>
      </c>
      <c r="I4333" s="494" t="s">
        <v>4858</v>
      </c>
      <c r="J4333" s="494" t="s">
        <v>4858</v>
      </c>
      <c r="K4333" s="497">
        <v>1</v>
      </c>
      <c r="L4333" s="606" t="s">
        <v>7972</v>
      </c>
      <c r="M4333" s="607">
        <v>7333.33</v>
      </c>
      <c r="N4333" s="498" t="s">
        <v>7994</v>
      </c>
      <c r="O4333" s="605" t="s">
        <v>7961</v>
      </c>
      <c r="P4333" s="608">
        <v>11933.33</v>
      </c>
    </row>
    <row r="4334" spans="1:16" ht="33.75" x14ac:dyDescent="0.2">
      <c r="A4334" s="518" t="s">
        <v>7955</v>
      </c>
      <c r="B4334" s="605" t="s">
        <v>7875</v>
      </c>
      <c r="C4334" s="519" t="s">
        <v>111</v>
      </c>
      <c r="D4334" s="494" t="s">
        <v>8108</v>
      </c>
      <c r="E4334" s="495">
        <v>3000</v>
      </c>
      <c r="F4334" s="638" t="s">
        <v>11789</v>
      </c>
      <c r="G4334" s="496" t="s">
        <v>11790</v>
      </c>
      <c r="H4334" s="494" t="s">
        <v>5479</v>
      </c>
      <c r="I4334" s="494" t="s">
        <v>3191</v>
      </c>
      <c r="J4334" s="494" t="s">
        <v>3191</v>
      </c>
      <c r="K4334" s="497">
        <v>2</v>
      </c>
      <c r="L4334" s="606" t="s">
        <v>7972</v>
      </c>
      <c r="M4334" s="607">
        <v>11900</v>
      </c>
      <c r="N4334" s="498" t="s">
        <v>8044</v>
      </c>
      <c r="O4334" s="605" t="s">
        <v>7961</v>
      </c>
      <c r="P4334" s="608">
        <v>17800</v>
      </c>
    </row>
    <row r="4335" spans="1:16" ht="33.75" x14ac:dyDescent="0.2">
      <c r="A4335" s="518" t="s">
        <v>7955</v>
      </c>
      <c r="B4335" s="605" t="s">
        <v>7875</v>
      </c>
      <c r="C4335" s="519" t="s">
        <v>111</v>
      </c>
      <c r="D4335" s="494" t="s">
        <v>11415</v>
      </c>
      <c r="E4335" s="495">
        <v>3000</v>
      </c>
      <c r="F4335" s="638" t="s">
        <v>11791</v>
      </c>
      <c r="G4335" s="496" t="s">
        <v>11792</v>
      </c>
      <c r="H4335" s="494" t="s">
        <v>11793</v>
      </c>
      <c r="I4335" s="494" t="s">
        <v>3191</v>
      </c>
      <c r="J4335" s="494" t="s">
        <v>3191</v>
      </c>
      <c r="K4335" s="497" t="s">
        <v>11794</v>
      </c>
      <c r="L4335" s="606" t="s">
        <v>7965</v>
      </c>
      <c r="M4335" s="607">
        <v>4300</v>
      </c>
      <c r="N4335" s="498" t="s">
        <v>5705</v>
      </c>
      <c r="O4335" s="605">
        <v>0</v>
      </c>
      <c r="P4335" s="608">
        <v>0</v>
      </c>
    </row>
    <row r="4336" spans="1:16" ht="33.75" x14ac:dyDescent="0.2">
      <c r="A4336" s="518" t="s">
        <v>7955</v>
      </c>
      <c r="B4336" s="605" t="s">
        <v>7969</v>
      </c>
      <c r="C4336" s="519" t="s">
        <v>111</v>
      </c>
      <c r="D4336" s="494" t="s">
        <v>10719</v>
      </c>
      <c r="E4336" s="495">
        <v>3000</v>
      </c>
      <c r="F4336" s="638" t="s">
        <v>11795</v>
      </c>
      <c r="G4336" s="496" t="s">
        <v>11796</v>
      </c>
      <c r="H4336" s="494" t="s">
        <v>10824</v>
      </c>
      <c r="I4336" s="494" t="s">
        <v>4858</v>
      </c>
      <c r="J4336" s="494" t="s">
        <v>4858</v>
      </c>
      <c r="K4336" s="497" t="s">
        <v>11797</v>
      </c>
      <c r="L4336" s="606" t="s">
        <v>7965</v>
      </c>
      <c r="M4336" s="607">
        <v>5600</v>
      </c>
      <c r="N4336" s="498" t="s">
        <v>7994</v>
      </c>
      <c r="O4336" s="605" t="s">
        <v>7961</v>
      </c>
      <c r="P4336" s="608">
        <v>18000</v>
      </c>
    </row>
    <row r="4337" spans="1:16" ht="33.75" x14ac:dyDescent="0.2">
      <c r="A4337" s="518" t="s">
        <v>7955</v>
      </c>
      <c r="B4337" s="605" t="s">
        <v>7875</v>
      </c>
      <c r="C4337" s="519" t="s">
        <v>111</v>
      </c>
      <c r="D4337" s="494" t="s">
        <v>8090</v>
      </c>
      <c r="E4337" s="495">
        <v>2000</v>
      </c>
      <c r="F4337" s="638" t="s">
        <v>11798</v>
      </c>
      <c r="G4337" s="496" t="s">
        <v>11799</v>
      </c>
      <c r="H4337" s="494" t="s">
        <v>8288</v>
      </c>
      <c r="I4337" s="494" t="s">
        <v>8288</v>
      </c>
      <c r="J4337" s="494" t="s">
        <v>8288</v>
      </c>
      <c r="K4337" s="497">
        <v>19</v>
      </c>
      <c r="L4337" s="606" t="s">
        <v>7959</v>
      </c>
      <c r="M4337" s="607">
        <v>23798.6</v>
      </c>
      <c r="N4337" s="498" t="s">
        <v>8718</v>
      </c>
      <c r="O4337" s="605" t="s">
        <v>7961</v>
      </c>
      <c r="P4337" s="608">
        <v>12000</v>
      </c>
    </row>
    <row r="4338" spans="1:16" ht="22.5" x14ac:dyDescent="0.2">
      <c r="A4338" s="518" t="s">
        <v>7955</v>
      </c>
      <c r="B4338" s="605" t="s">
        <v>7875</v>
      </c>
      <c r="C4338" s="519" t="s">
        <v>111</v>
      </c>
      <c r="D4338" s="494" t="s">
        <v>723</v>
      </c>
      <c r="E4338" s="495">
        <v>2500</v>
      </c>
      <c r="F4338" s="638" t="s">
        <v>11800</v>
      </c>
      <c r="G4338" s="496" t="s">
        <v>11801</v>
      </c>
      <c r="H4338" s="494" t="s">
        <v>726</v>
      </c>
      <c r="I4338" s="494" t="s">
        <v>726</v>
      </c>
      <c r="J4338" s="494" t="s">
        <v>726</v>
      </c>
      <c r="K4338" s="497" t="s">
        <v>11802</v>
      </c>
      <c r="L4338" s="606"/>
      <c r="M4338" s="607">
        <v>0</v>
      </c>
      <c r="N4338" s="498" t="s">
        <v>7972</v>
      </c>
      <c r="O4338" s="605" t="s">
        <v>7961</v>
      </c>
      <c r="P4338" s="608">
        <v>16083.33</v>
      </c>
    </row>
    <row r="4339" spans="1:16" ht="33.75" x14ac:dyDescent="0.2">
      <c r="A4339" s="518" t="s">
        <v>7955</v>
      </c>
      <c r="B4339" s="605" t="s">
        <v>7875</v>
      </c>
      <c r="C4339" s="519" t="s">
        <v>111</v>
      </c>
      <c r="D4339" s="494" t="s">
        <v>11803</v>
      </c>
      <c r="E4339" s="495">
        <v>1900</v>
      </c>
      <c r="F4339" s="638" t="s">
        <v>11804</v>
      </c>
      <c r="G4339" s="496" t="s">
        <v>11805</v>
      </c>
      <c r="H4339" s="494" t="s">
        <v>11806</v>
      </c>
      <c r="I4339" s="494" t="s">
        <v>11806</v>
      </c>
      <c r="J4339" s="494" t="s">
        <v>11806</v>
      </c>
      <c r="K4339" s="497">
        <v>45</v>
      </c>
      <c r="L4339" s="606" t="s">
        <v>7959</v>
      </c>
      <c r="M4339" s="607">
        <v>22673.33</v>
      </c>
      <c r="N4339" s="498" t="s">
        <v>8841</v>
      </c>
      <c r="O4339" s="605" t="s">
        <v>7961</v>
      </c>
      <c r="P4339" s="608">
        <v>11400</v>
      </c>
    </row>
    <row r="4340" spans="1:16" ht="33.75" x14ac:dyDescent="0.2">
      <c r="A4340" s="518" t="s">
        <v>7955</v>
      </c>
      <c r="B4340" s="605" t="s">
        <v>7875</v>
      </c>
      <c r="C4340" s="519" t="s">
        <v>111</v>
      </c>
      <c r="D4340" s="494" t="s">
        <v>7983</v>
      </c>
      <c r="E4340" s="495">
        <v>15000</v>
      </c>
      <c r="F4340" s="638" t="s">
        <v>11807</v>
      </c>
      <c r="G4340" s="496" t="s">
        <v>11808</v>
      </c>
      <c r="H4340" s="494" t="s">
        <v>11809</v>
      </c>
      <c r="I4340" s="494" t="s">
        <v>8631</v>
      </c>
      <c r="J4340" s="494" t="s">
        <v>8631</v>
      </c>
      <c r="K4340" s="497" t="s">
        <v>7981</v>
      </c>
      <c r="L4340" s="606" t="s">
        <v>7994</v>
      </c>
      <c r="M4340" s="607">
        <v>62500</v>
      </c>
      <c r="N4340" s="498" t="s">
        <v>5705</v>
      </c>
      <c r="O4340" s="605" t="s">
        <v>7961</v>
      </c>
      <c r="P4340" s="608">
        <v>88500</v>
      </c>
    </row>
    <row r="4341" spans="1:16" ht="22.5" x14ac:dyDescent="0.2">
      <c r="A4341" s="518" t="s">
        <v>7955</v>
      </c>
      <c r="B4341" s="605" t="s">
        <v>7875</v>
      </c>
      <c r="C4341" s="519" t="s">
        <v>111</v>
      </c>
      <c r="D4341" s="494" t="s">
        <v>11810</v>
      </c>
      <c r="E4341" s="495">
        <v>4500</v>
      </c>
      <c r="F4341" s="638" t="s">
        <v>11811</v>
      </c>
      <c r="G4341" s="496" t="s">
        <v>11812</v>
      </c>
      <c r="H4341" s="494" t="s">
        <v>5839</v>
      </c>
      <c r="I4341" s="494" t="s">
        <v>5839</v>
      </c>
      <c r="J4341" s="494" t="s">
        <v>5839</v>
      </c>
      <c r="K4341" s="497">
        <v>30</v>
      </c>
      <c r="L4341" s="606" t="s">
        <v>7959</v>
      </c>
      <c r="M4341" s="607">
        <v>53756.240000000005</v>
      </c>
      <c r="N4341" s="498" t="s">
        <v>10685</v>
      </c>
      <c r="O4341" s="605" t="s">
        <v>7961</v>
      </c>
      <c r="P4341" s="608">
        <v>26988.75</v>
      </c>
    </row>
    <row r="4342" spans="1:16" ht="33.75" x14ac:dyDescent="0.2">
      <c r="A4342" s="518" t="s">
        <v>7955</v>
      </c>
      <c r="B4342" s="605" t="s">
        <v>7875</v>
      </c>
      <c r="C4342" s="519" t="s">
        <v>111</v>
      </c>
      <c r="D4342" s="494" t="s">
        <v>8987</v>
      </c>
      <c r="E4342" s="495">
        <v>3000</v>
      </c>
      <c r="F4342" s="638" t="s">
        <v>11813</v>
      </c>
      <c r="G4342" s="496" t="s">
        <v>11814</v>
      </c>
      <c r="H4342" s="494" t="s">
        <v>8714</v>
      </c>
      <c r="I4342" s="494" t="s">
        <v>3191</v>
      </c>
      <c r="J4342" s="494" t="s">
        <v>3191</v>
      </c>
      <c r="K4342" s="497">
        <v>2</v>
      </c>
      <c r="L4342" s="606" t="s">
        <v>7972</v>
      </c>
      <c r="M4342" s="607">
        <v>11900</v>
      </c>
      <c r="N4342" s="498" t="s">
        <v>5705</v>
      </c>
      <c r="O4342" s="605" t="s">
        <v>7965</v>
      </c>
      <c r="P4342" s="608">
        <v>6000</v>
      </c>
    </row>
    <row r="4343" spans="1:16" ht="22.5" x14ac:dyDescent="0.2">
      <c r="A4343" s="518" t="s">
        <v>7955</v>
      </c>
      <c r="B4343" s="605" t="s">
        <v>7875</v>
      </c>
      <c r="C4343" s="519" t="s">
        <v>111</v>
      </c>
      <c r="D4343" s="494" t="s">
        <v>11815</v>
      </c>
      <c r="E4343" s="495">
        <v>8500</v>
      </c>
      <c r="F4343" s="638" t="s">
        <v>11816</v>
      </c>
      <c r="G4343" s="496" t="s">
        <v>11817</v>
      </c>
      <c r="H4343" s="494" t="s">
        <v>4858</v>
      </c>
      <c r="I4343" s="494" t="s">
        <v>4858</v>
      </c>
      <c r="J4343" s="494" t="s">
        <v>4858</v>
      </c>
      <c r="K4343" s="497">
        <v>30</v>
      </c>
      <c r="L4343" s="606" t="s">
        <v>7959</v>
      </c>
      <c r="M4343" s="607">
        <v>102000</v>
      </c>
      <c r="N4343" s="498" t="s">
        <v>8018</v>
      </c>
      <c r="O4343" s="605" t="s">
        <v>7961</v>
      </c>
      <c r="P4343" s="608">
        <v>51000</v>
      </c>
    </row>
    <row r="4344" spans="1:16" ht="22.5" x14ac:dyDescent="0.2">
      <c r="A4344" s="518" t="s">
        <v>7955</v>
      </c>
      <c r="B4344" s="605" t="s">
        <v>7875</v>
      </c>
      <c r="C4344" s="519" t="s">
        <v>111</v>
      </c>
      <c r="D4344" s="494" t="s">
        <v>7978</v>
      </c>
      <c r="E4344" s="495">
        <v>10000</v>
      </c>
      <c r="F4344" s="638" t="s">
        <v>11818</v>
      </c>
      <c r="G4344" s="496" t="s">
        <v>11819</v>
      </c>
      <c r="H4344" s="494" t="s">
        <v>8134</v>
      </c>
      <c r="I4344" s="494" t="s">
        <v>8134</v>
      </c>
      <c r="J4344" s="494" t="s">
        <v>8134</v>
      </c>
      <c r="K4344" s="497">
        <v>2</v>
      </c>
      <c r="L4344" s="606" t="s">
        <v>7965</v>
      </c>
      <c r="M4344" s="607">
        <v>19750.010000000002</v>
      </c>
      <c r="N4344" s="498" t="s">
        <v>5705</v>
      </c>
      <c r="O4344" s="605"/>
      <c r="P4344" s="608">
        <v>0</v>
      </c>
    </row>
    <row r="4345" spans="1:16" ht="22.5" x14ac:dyDescent="0.2">
      <c r="A4345" s="518" t="s">
        <v>7955</v>
      </c>
      <c r="B4345" s="605" t="s">
        <v>7875</v>
      </c>
      <c r="C4345" s="519" t="s">
        <v>111</v>
      </c>
      <c r="D4345" s="494" t="s">
        <v>8090</v>
      </c>
      <c r="E4345" s="495">
        <v>2000</v>
      </c>
      <c r="F4345" s="638" t="s">
        <v>11820</v>
      </c>
      <c r="G4345" s="496" t="s">
        <v>11821</v>
      </c>
      <c r="H4345" s="494" t="s">
        <v>4858</v>
      </c>
      <c r="I4345" s="494" t="s">
        <v>4858</v>
      </c>
      <c r="J4345" s="494" t="s">
        <v>4858</v>
      </c>
      <c r="K4345" s="497">
        <v>7</v>
      </c>
      <c r="L4345" s="606" t="s">
        <v>7994</v>
      </c>
      <c r="M4345" s="607">
        <v>10000</v>
      </c>
      <c r="N4345" s="498" t="s">
        <v>5705</v>
      </c>
      <c r="O4345" s="605"/>
      <c r="P4345" s="608">
        <v>0</v>
      </c>
    </row>
    <row r="4346" spans="1:16" ht="22.5" x14ac:dyDescent="0.2">
      <c r="A4346" s="518" t="s">
        <v>7955</v>
      </c>
      <c r="B4346" s="605" t="s">
        <v>7875</v>
      </c>
      <c r="C4346" s="519" t="s">
        <v>111</v>
      </c>
      <c r="D4346" s="494" t="s">
        <v>3676</v>
      </c>
      <c r="E4346" s="495">
        <v>2500</v>
      </c>
      <c r="F4346" s="638" t="s">
        <v>11820</v>
      </c>
      <c r="G4346" s="496" t="s">
        <v>11821</v>
      </c>
      <c r="H4346" s="494" t="s">
        <v>4858</v>
      </c>
      <c r="I4346" s="494" t="s">
        <v>4858</v>
      </c>
      <c r="J4346" s="494" t="s">
        <v>4858</v>
      </c>
      <c r="K4346" s="497">
        <v>3</v>
      </c>
      <c r="L4346" s="606" t="s">
        <v>7961</v>
      </c>
      <c r="M4346" s="607">
        <v>13166.67</v>
      </c>
      <c r="N4346" s="498" t="s">
        <v>5705</v>
      </c>
      <c r="O4346" s="605"/>
      <c r="P4346" s="608">
        <v>0</v>
      </c>
    </row>
    <row r="4347" spans="1:16" ht="22.5" x14ac:dyDescent="0.2">
      <c r="A4347" s="518" t="s">
        <v>7955</v>
      </c>
      <c r="B4347" s="605" t="s">
        <v>7875</v>
      </c>
      <c r="C4347" s="519" t="s">
        <v>111</v>
      </c>
      <c r="D4347" s="494" t="s">
        <v>5128</v>
      </c>
      <c r="E4347" s="495">
        <v>5000</v>
      </c>
      <c r="F4347" s="638" t="s">
        <v>11820</v>
      </c>
      <c r="G4347" s="496" t="s">
        <v>11821</v>
      </c>
      <c r="H4347" s="494" t="s">
        <v>4858</v>
      </c>
      <c r="I4347" s="494" t="s">
        <v>4858</v>
      </c>
      <c r="J4347" s="494" t="s">
        <v>4858</v>
      </c>
      <c r="K4347" s="497" t="s">
        <v>11822</v>
      </c>
      <c r="L4347" s="606" t="s">
        <v>7977</v>
      </c>
      <c r="M4347" s="607">
        <v>10666.67</v>
      </c>
      <c r="N4347" s="498" t="s">
        <v>5705</v>
      </c>
      <c r="O4347" s="605" t="s">
        <v>7965</v>
      </c>
      <c r="P4347" s="608">
        <v>10000</v>
      </c>
    </row>
    <row r="4348" spans="1:16" ht="22.5" x14ac:dyDescent="0.2">
      <c r="A4348" s="518" t="s">
        <v>7955</v>
      </c>
      <c r="B4348" s="605" t="s">
        <v>7875</v>
      </c>
      <c r="C4348" s="519" t="s">
        <v>111</v>
      </c>
      <c r="D4348" s="494" t="s">
        <v>3550</v>
      </c>
      <c r="E4348" s="495">
        <v>1800</v>
      </c>
      <c r="F4348" s="638" t="s">
        <v>11823</v>
      </c>
      <c r="G4348" s="496" t="s">
        <v>11824</v>
      </c>
      <c r="H4348" s="494" t="s">
        <v>9926</v>
      </c>
      <c r="I4348" s="494" t="s">
        <v>9926</v>
      </c>
      <c r="J4348" s="494" t="s">
        <v>9926</v>
      </c>
      <c r="K4348" s="497">
        <v>26</v>
      </c>
      <c r="L4348" s="606" t="s">
        <v>7959</v>
      </c>
      <c r="M4348" s="607">
        <v>21546.239999999998</v>
      </c>
      <c r="N4348" s="498" t="s">
        <v>8096</v>
      </c>
      <c r="O4348" s="605" t="s">
        <v>7961</v>
      </c>
      <c r="P4348" s="608">
        <v>10799.619999999999</v>
      </c>
    </row>
    <row r="4349" spans="1:16" ht="33.75" x14ac:dyDescent="0.2">
      <c r="A4349" s="518" t="s">
        <v>7955</v>
      </c>
      <c r="B4349" s="605" t="s">
        <v>7875</v>
      </c>
      <c r="C4349" s="519" t="s">
        <v>111</v>
      </c>
      <c r="D4349" s="494" t="s">
        <v>3550</v>
      </c>
      <c r="E4349" s="495">
        <v>2500</v>
      </c>
      <c r="F4349" s="638" t="s">
        <v>11825</v>
      </c>
      <c r="G4349" s="496" t="s">
        <v>11826</v>
      </c>
      <c r="H4349" s="494" t="s">
        <v>8288</v>
      </c>
      <c r="I4349" s="494" t="s">
        <v>8288</v>
      </c>
      <c r="J4349" s="494" t="s">
        <v>8288</v>
      </c>
      <c r="K4349" s="497" t="s">
        <v>11827</v>
      </c>
      <c r="L4349" s="606" t="s">
        <v>7982</v>
      </c>
      <c r="M4349" s="607">
        <v>666.67</v>
      </c>
      <c r="N4349" s="498" t="s">
        <v>7977</v>
      </c>
      <c r="O4349" s="605" t="s">
        <v>7961</v>
      </c>
      <c r="P4349" s="608">
        <v>14534.9</v>
      </c>
    </row>
    <row r="4350" spans="1:16" ht="33.75" x14ac:dyDescent="0.2">
      <c r="A4350" s="518" t="s">
        <v>7955</v>
      </c>
      <c r="B4350" s="605" t="s">
        <v>7875</v>
      </c>
      <c r="C4350" s="519" t="s">
        <v>111</v>
      </c>
      <c r="D4350" s="494" t="s">
        <v>7990</v>
      </c>
      <c r="E4350" s="495">
        <v>3000</v>
      </c>
      <c r="F4350" s="638" t="s">
        <v>11828</v>
      </c>
      <c r="G4350" s="496" t="s">
        <v>11829</v>
      </c>
      <c r="H4350" s="494" t="s">
        <v>9211</v>
      </c>
      <c r="I4350" s="494" t="s">
        <v>4858</v>
      </c>
      <c r="J4350" s="494" t="s">
        <v>4858</v>
      </c>
      <c r="K4350" s="497" t="s">
        <v>11830</v>
      </c>
      <c r="L4350" s="606" t="s">
        <v>7982</v>
      </c>
      <c r="M4350" s="607">
        <v>1300</v>
      </c>
      <c r="N4350" s="498" t="s">
        <v>7994</v>
      </c>
      <c r="O4350" s="605" t="s">
        <v>7961</v>
      </c>
      <c r="P4350" s="608">
        <v>18000</v>
      </c>
    </row>
    <row r="4351" spans="1:16" ht="33.75" x14ac:dyDescent="0.2">
      <c r="A4351" s="518" t="s">
        <v>7955</v>
      </c>
      <c r="B4351" s="605" t="s">
        <v>7875</v>
      </c>
      <c r="C4351" s="519" t="s">
        <v>111</v>
      </c>
      <c r="D4351" s="494" t="s">
        <v>8109</v>
      </c>
      <c r="E4351" s="495">
        <v>3000</v>
      </c>
      <c r="F4351" s="638" t="s">
        <v>11831</v>
      </c>
      <c r="G4351" s="496" t="s">
        <v>11832</v>
      </c>
      <c r="H4351" s="494" t="s">
        <v>5523</v>
      </c>
      <c r="I4351" s="494" t="s">
        <v>3191</v>
      </c>
      <c r="J4351" s="494" t="s">
        <v>3191</v>
      </c>
      <c r="K4351" s="497" t="s">
        <v>11833</v>
      </c>
      <c r="L4351" s="606" t="s">
        <v>7965</v>
      </c>
      <c r="M4351" s="607">
        <v>3600</v>
      </c>
      <c r="N4351" s="498" t="s">
        <v>7994</v>
      </c>
      <c r="O4351" s="605" t="s">
        <v>7961</v>
      </c>
      <c r="P4351" s="608">
        <v>18000</v>
      </c>
    </row>
    <row r="4352" spans="1:16" ht="22.5" x14ac:dyDescent="0.2">
      <c r="A4352" s="518" t="s">
        <v>7955</v>
      </c>
      <c r="B4352" s="605" t="s">
        <v>7875</v>
      </c>
      <c r="C4352" s="519" t="s">
        <v>111</v>
      </c>
      <c r="D4352" s="494" t="s">
        <v>8004</v>
      </c>
      <c r="E4352" s="495">
        <v>1800</v>
      </c>
      <c r="F4352" s="638" t="s">
        <v>11834</v>
      </c>
      <c r="G4352" s="496" t="s">
        <v>11835</v>
      </c>
      <c r="H4352" s="494" t="s">
        <v>726</v>
      </c>
      <c r="I4352" s="494" t="s">
        <v>726</v>
      </c>
      <c r="J4352" s="494" t="s">
        <v>726</v>
      </c>
      <c r="K4352" s="497">
        <v>31</v>
      </c>
      <c r="L4352" s="606" t="s">
        <v>7959</v>
      </c>
      <c r="M4352" s="607">
        <v>21600</v>
      </c>
      <c r="N4352" s="498" t="s">
        <v>8007</v>
      </c>
      <c r="O4352" s="605" t="s">
        <v>7961</v>
      </c>
      <c r="P4352" s="608">
        <v>10800</v>
      </c>
    </row>
    <row r="4353" spans="1:16" x14ac:dyDescent="0.2">
      <c r="A4353" s="518" t="s">
        <v>7955</v>
      </c>
      <c r="B4353" s="605" t="s">
        <v>7875</v>
      </c>
      <c r="C4353" s="519" t="s">
        <v>111</v>
      </c>
      <c r="D4353" s="494" t="s">
        <v>8910</v>
      </c>
      <c r="E4353" s="495">
        <v>2000</v>
      </c>
      <c r="F4353" s="638" t="s">
        <v>11836</v>
      </c>
      <c r="G4353" s="496" t="s">
        <v>11837</v>
      </c>
      <c r="H4353" s="494" t="s">
        <v>696</v>
      </c>
      <c r="I4353" s="494" t="s">
        <v>696</v>
      </c>
      <c r="J4353" s="494" t="s">
        <v>696</v>
      </c>
      <c r="K4353" s="497">
        <v>24</v>
      </c>
      <c r="L4353" s="606" t="s">
        <v>7959</v>
      </c>
      <c r="M4353" s="607">
        <v>24000</v>
      </c>
      <c r="N4353" s="498" t="s">
        <v>8103</v>
      </c>
      <c r="O4353" s="605" t="s">
        <v>7961</v>
      </c>
      <c r="P4353" s="608">
        <v>12000</v>
      </c>
    </row>
    <row r="4354" spans="1:16" ht="33.75" x14ac:dyDescent="0.2">
      <c r="A4354" s="518" t="s">
        <v>7955</v>
      </c>
      <c r="B4354" s="605" t="s">
        <v>7875</v>
      </c>
      <c r="C4354" s="519" t="s">
        <v>111</v>
      </c>
      <c r="D4354" s="494" t="s">
        <v>11838</v>
      </c>
      <c r="E4354" s="495">
        <v>7000</v>
      </c>
      <c r="F4354" s="638" t="s">
        <v>11839</v>
      </c>
      <c r="G4354" s="496" t="s">
        <v>11840</v>
      </c>
      <c r="H4354" s="494" t="s">
        <v>7998</v>
      </c>
      <c r="I4354" s="494" t="s">
        <v>4858</v>
      </c>
      <c r="J4354" s="494" t="s">
        <v>4858</v>
      </c>
      <c r="K4354" s="497" t="s">
        <v>11841</v>
      </c>
      <c r="L4354" s="606" t="s">
        <v>7982</v>
      </c>
      <c r="M4354" s="607">
        <v>6533.33</v>
      </c>
      <c r="N4354" s="498" t="s">
        <v>7972</v>
      </c>
      <c r="O4354" s="605" t="s">
        <v>7977</v>
      </c>
      <c r="P4354" s="608">
        <v>16983.260000000002</v>
      </c>
    </row>
    <row r="4355" spans="1:16" ht="22.5" x14ac:dyDescent="0.2">
      <c r="A4355" s="518" t="s">
        <v>7955</v>
      </c>
      <c r="B4355" s="605" t="s">
        <v>7875</v>
      </c>
      <c r="C4355" s="519" t="s">
        <v>111</v>
      </c>
      <c r="D4355" s="494" t="s">
        <v>8697</v>
      </c>
      <c r="E4355" s="495">
        <v>2500</v>
      </c>
      <c r="F4355" s="638" t="s">
        <v>11842</v>
      </c>
      <c r="G4355" s="496" t="s">
        <v>11843</v>
      </c>
      <c r="H4355" s="494" t="s">
        <v>726</v>
      </c>
      <c r="I4355" s="494" t="s">
        <v>726</v>
      </c>
      <c r="J4355" s="494" t="s">
        <v>726</v>
      </c>
      <c r="K4355" s="497">
        <v>30</v>
      </c>
      <c r="L4355" s="606" t="s">
        <v>7959</v>
      </c>
      <c r="M4355" s="607">
        <v>30000</v>
      </c>
      <c r="N4355" s="498" t="s">
        <v>5705</v>
      </c>
      <c r="O4355" s="605">
        <v>0</v>
      </c>
      <c r="P4355" s="608">
        <v>0</v>
      </c>
    </row>
    <row r="4356" spans="1:16" ht="33.75" x14ac:dyDescent="0.2">
      <c r="A4356" s="518" t="s">
        <v>7955</v>
      </c>
      <c r="B4356" s="605" t="s">
        <v>7875</v>
      </c>
      <c r="C4356" s="519" t="s">
        <v>111</v>
      </c>
      <c r="D4356" s="494" t="s">
        <v>8448</v>
      </c>
      <c r="E4356" s="495">
        <v>2000</v>
      </c>
      <c r="F4356" s="638" t="s">
        <v>11844</v>
      </c>
      <c r="G4356" s="496" t="s">
        <v>11845</v>
      </c>
      <c r="H4356" s="494" t="s">
        <v>5432</v>
      </c>
      <c r="I4356" s="494" t="s">
        <v>5432</v>
      </c>
      <c r="J4356" s="494" t="s">
        <v>5432</v>
      </c>
      <c r="K4356" s="497">
        <v>75</v>
      </c>
      <c r="L4356" s="606" t="s">
        <v>7959</v>
      </c>
      <c r="M4356" s="607">
        <v>24000</v>
      </c>
      <c r="N4356" s="498" t="s">
        <v>11846</v>
      </c>
      <c r="O4356" s="605" t="s">
        <v>7961</v>
      </c>
      <c r="P4356" s="608">
        <v>12000</v>
      </c>
    </row>
    <row r="4357" spans="1:16" ht="33.75" x14ac:dyDescent="0.2">
      <c r="A4357" s="518" t="s">
        <v>7955</v>
      </c>
      <c r="B4357" s="605" t="s">
        <v>7875</v>
      </c>
      <c r="C4357" s="519" t="s">
        <v>111</v>
      </c>
      <c r="D4357" s="494" t="s">
        <v>8041</v>
      </c>
      <c r="E4357" s="495">
        <v>2000</v>
      </c>
      <c r="F4357" s="638" t="s">
        <v>11847</v>
      </c>
      <c r="G4357" s="496" t="s">
        <v>11848</v>
      </c>
      <c r="H4357" s="494" t="s">
        <v>11849</v>
      </c>
      <c r="I4357" s="494" t="s">
        <v>4858</v>
      </c>
      <c r="J4357" s="494" t="s">
        <v>4858</v>
      </c>
      <c r="K4357" s="497">
        <v>1</v>
      </c>
      <c r="L4357" s="606" t="s">
        <v>7972</v>
      </c>
      <c r="M4357" s="607">
        <v>7666.67</v>
      </c>
      <c r="N4357" s="498" t="s">
        <v>5705</v>
      </c>
      <c r="O4357" s="605" t="s">
        <v>7982</v>
      </c>
      <c r="P4357" s="608">
        <v>2000</v>
      </c>
    </row>
    <row r="4358" spans="1:16" ht="22.5" x14ac:dyDescent="0.2">
      <c r="A4358" s="518" t="s">
        <v>7955</v>
      </c>
      <c r="B4358" s="605" t="s">
        <v>7875</v>
      </c>
      <c r="C4358" s="519" t="s">
        <v>111</v>
      </c>
      <c r="D4358" s="494" t="s">
        <v>3819</v>
      </c>
      <c r="E4358" s="495">
        <v>2500</v>
      </c>
      <c r="F4358" s="638" t="s">
        <v>11850</v>
      </c>
      <c r="G4358" s="496" t="s">
        <v>11851</v>
      </c>
      <c r="H4358" s="494" t="s">
        <v>8164</v>
      </c>
      <c r="I4358" s="494" t="s">
        <v>8164</v>
      </c>
      <c r="J4358" s="494" t="s">
        <v>8164</v>
      </c>
      <c r="K4358" s="497">
        <v>7</v>
      </c>
      <c r="L4358" s="606" t="s">
        <v>8044</v>
      </c>
      <c r="M4358" s="607">
        <v>17332.47</v>
      </c>
      <c r="N4358" s="498" t="s">
        <v>5705</v>
      </c>
      <c r="O4358" s="605"/>
      <c r="P4358" s="608">
        <v>0</v>
      </c>
    </row>
    <row r="4359" spans="1:16" ht="33.75" x14ac:dyDescent="0.2">
      <c r="A4359" s="518" t="s">
        <v>7955</v>
      </c>
      <c r="B4359" s="605" t="s">
        <v>7875</v>
      </c>
      <c r="C4359" s="519" t="s">
        <v>111</v>
      </c>
      <c r="D4359" s="494" t="s">
        <v>11852</v>
      </c>
      <c r="E4359" s="495">
        <v>1800</v>
      </c>
      <c r="F4359" s="638" t="s">
        <v>11853</v>
      </c>
      <c r="G4359" s="496" t="s">
        <v>11854</v>
      </c>
      <c r="H4359" s="494" t="s">
        <v>9926</v>
      </c>
      <c r="I4359" s="494" t="s">
        <v>9926</v>
      </c>
      <c r="J4359" s="494" t="s">
        <v>9926</v>
      </c>
      <c r="K4359" s="497">
        <v>14</v>
      </c>
      <c r="L4359" s="606" t="s">
        <v>7959</v>
      </c>
      <c r="M4359" s="607">
        <v>21600</v>
      </c>
      <c r="N4359" s="498" t="s">
        <v>8485</v>
      </c>
      <c r="O4359" s="605" t="s">
        <v>7961</v>
      </c>
      <c r="P4359" s="608">
        <v>10800</v>
      </c>
    </row>
    <row r="4360" spans="1:16" ht="45" x14ac:dyDescent="0.2">
      <c r="A4360" s="518" t="s">
        <v>7955</v>
      </c>
      <c r="B4360" s="605" t="s">
        <v>7875</v>
      </c>
      <c r="C4360" s="519" t="s">
        <v>111</v>
      </c>
      <c r="D4360" s="494" t="s">
        <v>11855</v>
      </c>
      <c r="E4360" s="495">
        <v>1900</v>
      </c>
      <c r="F4360" s="638" t="s">
        <v>11856</v>
      </c>
      <c r="G4360" s="496" t="s">
        <v>11857</v>
      </c>
      <c r="H4360" s="494" t="s">
        <v>3976</v>
      </c>
      <c r="I4360" s="494" t="s">
        <v>3976</v>
      </c>
      <c r="J4360" s="494" t="s">
        <v>3976</v>
      </c>
      <c r="K4360" s="497">
        <v>76</v>
      </c>
      <c r="L4360" s="606" t="s">
        <v>7959</v>
      </c>
      <c r="M4360" s="607">
        <v>22800</v>
      </c>
      <c r="N4360" s="498" t="s">
        <v>10534</v>
      </c>
      <c r="O4360" s="605" t="s">
        <v>7961</v>
      </c>
      <c r="P4360" s="608">
        <v>11400</v>
      </c>
    </row>
    <row r="4361" spans="1:16" ht="22.5" x14ac:dyDescent="0.2">
      <c r="A4361" s="518" t="s">
        <v>7955</v>
      </c>
      <c r="B4361" s="605" t="s">
        <v>7969</v>
      </c>
      <c r="C4361" s="519" t="s">
        <v>111</v>
      </c>
      <c r="D4361" s="494" t="s">
        <v>11325</v>
      </c>
      <c r="E4361" s="495">
        <v>5000</v>
      </c>
      <c r="F4361" s="638" t="s">
        <v>11858</v>
      </c>
      <c r="G4361" s="496" t="s">
        <v>11859</v>
      </c>
      <c r="H4361" s="494" t="s">
        <v>8026</v>
      </c>
      <c r="I4361" s="494" t="s">
        <v>4858</v>
      </c>
      <c r="J4361" s="494" t="s">
        <v>4858</v>
      </c>
      <c r="K4361" s="497" t="s">
        <v>11860</v>
      </c>
      <c r="L4361" s="606" t="s">
        <v>7965</v>
      </c>
      <c r="M4361" s="607">
        <v>9333.33</v>
      </c>
      <c r="N4361" s="498" t="s">
        <v>7994</v>
      </c>
      <c r="O4361" s="605" t="s">
        <v>7961</v>
      </c>
      <c r="P4361" s="608">
        <v>30000</v>
      </c>
    </row>
    <row r="4362" spans="1:16" ht="22.5" x14ac:dyDescent="0.2">
      <c r="A4362" s="518" t="s">
        <v>7955</v>
      </c>
      <c r="B4362" s="605" t="s">
        <v>7875</v>
      </c>
      <c r="C4362" s="519" t="s">
        <v>111</v>
      </c>
      <c r="D4362" s="494" t="s">
        <v>7990</v>
      </c>
      <c r="E4362" s="495">
        <v>3000</v>
      </c>
      <c r="F4362" s="638" t="s">
        <v>11861</v>
      </c>
      <c r="G4362" s="496" t="s">
        <v>11862</v>
      </c>
      <c r="H4362" s="494" t="s">
        <v>8088</v>
      </c>
      <c r="I4362" s="494" t="s">
        <v>3191</v>
      </c>
      <c r="J4362" s="494" t="s">
        <v>3191</v>
      </c>
      <c r="K4362" s="497" t="s">
        <v>11863</v>
      </c>
      <c r="L4362" s="606"/>
      <c r="M4362" s="607">
        <v>0</v>
      </c>
      <c r="N4362" s="498" t="s">
        <v>7994</v>
      </c>
      <c r="O4362" s="605" t="s">
        <v>7961</v>
      </c>
      <c r="P4362" s="608">
        <v>19200</v>
      </c>
    </row>
    <row r="4363" spans="1:16" ht="22.5" x14ac:dyDescent="0.2">
      <c r="A4363" s="518" t="s">
        <v>7955</v>
      </c>
      <c r="B4363" s="605" t="s">
        <v>7875</v>
      </c>
      <c r="C4363" s="519" t="s">
        <v>111</v>
      </c>
      <c r="D4363" s="494" t="s">
        <v>11864</v>
      </c>
      <c r="E4363" s="495">
        <v>3300</v>
      </c>
      <c r="F4363" s="638" t="s">
        <v>11865</v>
      </c>
      <c r="G4363" s="496" t="s">
        <v>11866</v>
      </c>
      <c r="H4363" s="494" t="s">
        <v>8134</v>
      </c>
      <c r="I4363" s="494" t="s">
        <v>8134</v>
      </c>
      <c r="J4363" s="494" t="s">
        <v>8134</v>
      </c>
      <c r="K4363" s="497">
        <v>21</v>
      </c>
      <c r="L4363" s="606" t="s">
        <v>7972</v>
      </c>
      <c r="M4363" s="607">
        <v>12980</v>
      </c>
      <c r="N4363" s="498" t="s">
        <v>5705</v>
      </c>
      <c r="O4363" s="605"/>
      <c r="P4363" s="608">
        <v>0</v>
      </c>
    </row>
    <row r="4364" spans="1:16" ht="22.5" x14ac:dyDescent="0.2">
      <c r="A4364" s="518" t="s">
        <v>7955</v>
      </c>
      <c r="B4364" s="605" t="s">
        <v>7875</v>
      </c>
      <c r="C4364" s="519" t="s">
        <v>111</v>
      </c>
      <c r="D4364" s="494" t="s">
        <v>10826</v>
      </c>
      <c r="E4364" s="495">
        <v>8000</v>
      </c>
      <c r="F4364" s="638" t="s">
        <v>11865</v>
      </c>
      <c r="G4364" s="496" t="s">
        <v>11866</v>
      </c>
      <c r="H4364" s="494" t="s">
        <v>8134</v>
      </c>
      <c r="I4364" s="494" t="s">
        <v>8134</v>
      </c>
      <c r="J4364" s="494" t="s">
        <v>8134</v>
      </c>
      <c r="K4364" s="497" t="s">
        <v>11867</v>
      </c>
      <c r="L4364" s="606" t="s">
        <v>7982</v>
      </c>
      <c r="M4364" s="607">
        <v>5333.33</v>
      </c>
      <c r="N4364" s="498" t="s">
        <v>7972</v>
      </c>
      <c r="O4364" s="605" t="s">
        <v>7961</v>
      </c>
      <c r="P4364" s="608">
        <v>48000</v>
      </c>
    </row>
    <row r="4365" spans="1:16" ht="22.5" x14ac:dyDescent="0.2">
      <c r="A4365" s="518" t="s">
        <v>7955</v>
      </c>
      <c r="B4365" s="605" t="s">
        <v>7969</v>
      </c>
      <c r="C4365" s="519" t="s">
        <v>111</v>
      </c>
      <c r="D4365" s="494" t="s">
        <v>7970</v>
      </c>
      <c r="E4365" s="495">
        <v>4500</v>
      </c>
      <c r="F4365" s="638" t="s">
        <v>11868</v>
      </c>
      <c r="G4365" s="496" t="s">
        <v>11869</v>
      </c>
      <c r="H4365" s="494" t="s">
        <v>7998</v>
      </c>
      <c r="I4365" s="494" t="s">
        <v>4858</v>
      </c>
      <c r="J4365" s="494" t="s">
        <v>4858</v>
      </c>
      <c r="K4365" s="497" t="s">
        <v>11870</v>
      </c>
      <c r="L4365" s="606" t="s">
        <v>7982</v>
      </c>
      <c r="M4365" s="607">
        <v>3300</v>
      </c>
      <c r="N4365" s="498" t="s">
        <v>7972</v>
      </c>
      <c r="O4365" s="605" t="s">
        <v>7961</v>
      </c>
      <c r="P4365" s="608">
        <v>26742.18</v>
      </c>
    </row>
    <row r="4366" spans="1:16" ht="33.75" x14ac:dyDescent="0.2">
      <c r="A4366" s="518" t="s">
        <v>7955</v>
      </c>
      <c r="B4366" s="605" t="s">
        <v>7875</v>
      </c>
      <c r="C4366" s="519" t="s">
        <v>111</v>
      </c>
      <c r="D4366" s="494" t="s">
        <v>8905</v>
      </c>
      <c r="E4366" s="495">
        <v>2500</v>
      </c>
      <c r="F4366" s="638" t="s">
        <v>11871</v>
      </c>
      <c r="G4366" s="496" t="s">
        <v>11872</v>
      </c>
      <c r="H4366" s="494" t="s">
        <v>11873</v>
      </c>
      <c r="I4366" s="494" t="s">
        <v>8289</v>
      </c>
      <c r="J4366" s="494" t="s">
        <v>8289</v>
      </c>
      <c r="K4366" s="497" t="s">
        <v>11874</v>
      </c>
      <c r="L4366" s="606" t="s">
        <v>7977</v>
      </c>
      <c r="M4366" s="607">
        <v>6820.1299999999992</v>
      </c>
      <c r="N4366" s="498" t="s">
        <v>7965</v>
      </c>
      <c r="O4366" s="605" t="s">
        <v>7961</v>
      </c>
      <c r="P4366" s="608">
        <v>14953.92</v>
      </c>
    </row>
    <row r="4367" spans="1:16" ht="22.5" x14ac:dyDescent="0.2">
      <c r="A4367" s="518" t="s">
        <v>7955</v>
      </c>
      <c r="B4367" s="605" t="s">
        <v>7875</v>
      </c>
      <c r="C4367" s="519" t="s">
        <v>111</v>
      </c>
      <c r="D4367" s="494" t="s">
        <v>9151</v>
      </c>
      <c r="E4367" s="495">
        <v>1800</v>
      </c>
      <c r="F4367" s="638" t="s">
        <v>11875</v>
      </c>
      <c r="G4367" s="496" t="s">
        <v>11876</v>
      </c>
      <c r="H4367" s="494" t="s">
        <v>6192</v>
      </c>
      <c r="I4367" s="494" t="s">
        <v>3191</v>
      </c>
      <c r="J4367" s="494" t="s">
        <v>3191</v>
      </c>
      <c r="K4367" s="497">
        <v>10</v>
      </c>
      <c r="L4367" s="606" t="s">
        <v>8142</v>
      </c>
      <c r="M4367" s="607">
        <v>18270.719999999998</v>
      </c>
      <c r="N4367" s="498" t="s">
        <v>5705</v>
      </c>
      <c r="O4367" s="605"/>
      <c r="P4367" s="608">
        <v>0</v>
      </c>
    </row>
    <row r="4368" spans="1:16" ht="22.5" x14ac:dyDescent="0.2">
      <c r="A4368" s="518" t="s">
        <v>7955</v>
      </c>
      <c r="B4368" s="605" t="s">
        <v>7875</v>
      </c>
      <c r="C4368" s="519" t="s">
        <v>111</v>
      </c>
      <c r="D4368" s="494" t="s">
        <v>8121</v>
      </c>
      <c r="E4368" s="495">
        <v>2500</v>
      </c>
      <c r="F4368" s="638" t="s">
        <v>11875</v>
      </c>
      <c r="G4368" s="496" t="s">
        <v>11876</v>
      </c>
      <c r="H4368" s="494" t="s">
        <v>6192</v>
      </c>
      <c r="I4368" s="494" t="s">
        <v>3191</v>
      </c>
      <c r="J4368" s="494" t="s">
        <v>3191</v>
      </c>
      <c r="K4368" s="497" t="s">
        <v>11877</v>
      </c>
      <c r="L4368" s="606" t="s">
        <v>7965</v>
      </c>
      <c r="M4368" s="607">
        <v>4796.53</v>
      </c>
      <c r="N4368" s="498" t="s">
        <v>5705</v>
      </c>
      <c r="O4368" s="605"/>
      <c r="P4368" s="608">
        <v>0</v>
      </c>
    </row>
    <row r="4369" spans="1:16" ht="22.5" x14ac:dyDescent="0.2">
      <c r="A4369" s="518" t="s">
        <v>7955</v>
      </c>
      <c r="B4369" s="605" t="s">
        <v>7875</v>
      </c>
      <c r="C4369" s="519" t="s">
        <v>111</v>
      </c>
      <c r="D4369" s="494" t="s">
        <v>8121</v>
      </c>
      <c r="E4369" s="495">
        <v>3000</v>
      </c>
      <c r="F4369" s="638" t="s">
        <v>11875</v>
      </c>
      <c r="G4369" s="496" t="s">
        <v>11876</v>
      </c>
      <c r="H4369" s="494" t="s">
        <v>6192</v>
      </c>
      <c r="I4369" s="494" t="s">
        <v>3191</v>
      </c>
      <c r="J4369" s="494" t="s">
        <v>3191</v>
      </c>
      <c r="K4369" s="497" t="s">
        <v>11878</v>
      </c>
      <c r="L4369" s="606"/>
      <c r="M4369" s="607">
        <v>0</v>
      </c>
      <c r="N4369" s="498" t="s">
        <v>7972</v>
      </c>
      <c r="O4369" s="605" t="s">
        <v>7961</v>
      </c>
      <c r="P4369" s="608">
        <v>17960.62</v>
      </c>
    </row>
    <row r="4370" spans="1:16" ht="33.75" x14ac:dyDescent="0.2">
      <c r="A4370" s="518" t="s">
        <v>7955</v>
      </c>
      <c r="B4370" s="605" t="s">
        <v>7875</v>
      </c>
      <c r="C4370" s="519" t="s">
        <v>111</v>
      </c>
      <c r="D4370" s="494" t="s">
        <v>7990</v>
      </c>
      <c r="E4370" s="495">
        <v>3000</v>
      </c>
      <c r="F4370" s="638" t="s">
        <v>11879</v>
      </c>
      <c r="G4370" s="496" t="s">
        <v>11880</v>
      </c>
      <c r="H4370" s="494" t="s">
        <v>11881</v>
      </c>
      <c r="I4370" s="494" t="s">
        <v>3191</v>
      </c>
      <c r="J4370" s="494" t="s">
        <v>3191</v>
      </c>
      <c r="K4370" s="497" t="s">
        <v>11882</v>
      </c>
      <c r="L4370" s="606"/>
      <c r="M4370" s="607">
        <v>0</v>
      </c>
      <c r="N4370" s="498" t="s">
        <v>7994</v>
      </c>
      <c r="O4370" s="605" t="s">
        <v>7961</v>
      </c>
      <c r="P4370" s="608">
        <v>18400</v>
      </c>
    </row>
    <row r="4371" spans="1:16" ht="33.75" x14ac:dyDescent="0.2">
      <c r="A4371" s="518" t="s">
        <v>7955</v>
      </c>
      <c r="B4371" s="605" t="s">
        <v>7875</v>
      </c>
      <c r="C4371" s="519" t="s">
        <v>111</v>
      </c>
      <c r="D4371" s="494" t="s">
        <v>11883</v>
      </c>
      <c r="E4371" s="495">
        <v>1500</v>
      </c>
      <c r="F4371" s="638" t="s">
        <v>11884</v>
      </c>
      <c r="G4371" s="496" t="s">
        <v>11885</v>
      </c>
      <c r="H4371" s="494" t="s">
        <v>10406</v>
      </c>
      <c r="I4371" s="494" t="s">
        <v>10406</v>
      </c>
      <c r="J4371" s="494" t="s">
        <v>10406</v>
      </c>
      <c r="K4371" s="497">
        <v>18</v>
      </c>
      <c r="L4371" s="606" t="s">
        <v>7961</v>
      </c>
      <c r="M4371" s="607">
        <v>9000</v>
      </c>
      <c r="N4371" s="498" t="s">
        <v>5705</v>
      </c>
      <c r="O4371" s="605"/>
      <c r="P4371" s="608">
        <v>0</v>
      </c>
    </row>
    <row r="4372" spans="1:16" ht="22.5" x14ac:dyDescent="0.2">
      <c r="A4372" s="518" t="s">
        <v>7955</v>
      </c>
      <c r="B4372" s="605" t="s">
        <v>7875</v>
      </c>
      <c r="C4372" s="519" t="s">
        <v>111</v>
      </c>
      <c r="D4372" s="494" t="s">
        <v>9726</v>
      </c>
      <c r="E4372" s="495">
        <v>3000</v>
      </c>
      <c r="F4372" s="638" t="s">
        <v>11886</v>
      </c>
      <c r="G4372" s="496" t="s">
        <v>11887</v>
      </c>
      <c r="H4372" s="494" t="s">
        <v>8926</v>
      </c>
      <c r="I4372" s="494" t="s">
        <v>8926</v>
      </c>
      <c r="J4372" s="494" t="s">
        <v>8926</v>
      </c>
      <c r="K4372" s="497">
        <v>22</v>
      </c>
      <c r="L4372" s="606" t="s">
        <v>7959</v>
      </c>
      <c r="M4372" s="607">
        <v>35800</v>
      </c>
      <c r="N4372" s="498" t="s">
        <v>8154</v>
      </c>
      <c r="O4372" s="605" t="s">
        <v>7961</v>
      </c>
      <c r="P4372" s="608">
        <v>18000</v>
      </c>
    </row>
    <row r="4373" spans="1:16" x14ac:dyDescent="0.2">
      <c r="A4373" s="518" t="s">
        <v>7955</v>
      </c>
      <c r="B4373" s="605" t="s">
        <v>7875</v>
      </c>
      <c r="C4373" s="519" t="s">
        <v>111</v>
      </c>
      <c r="D4373" s="494" t="s">
        <v>9478</v>
      </c>
      <c r="E4373" s="495">
        <v>4000</v>
      </c>
      <c r="F4373" s="638" t="s">
        <v>11888</v>
      </c>
      <c r="G4373" s="496" t="s">
        <v>11889</v>
      </c>
      <c r="H4373" s="494" t="s">
        <v>4858</v>
      </c>
      <c r="I4373" s="494" t="s">
        <v>4858</v>
      </c>
      <c r="J4373" s="494" t="s">
        <v>4858</v>
      </c>
      <c r="K4373" s="497">
        <v>5</v>
      </c>
      <c r="L4373" s="606" t="s">
        <v>7984</v>
      </c>
      <c r="M4373" s="607">
        <v>28851.67</v>
      </c>
      <c r="N4373" s="498" t="s">
        <v>7729</v>
      </c>
      <c r="O4373" s="605" t="s">
        <v>7961</v>
      </c>
      <c r="P4373" s="608">
        <v>23928.05</v>
      </c>
    </row>
    <row r="4374" spans="1:16" ht="33.75" x14ac:dyDescent="0.2">
      <c r="A4374" s="518" t="s">
        <v>7955</v>
      </c>
      <c r="B4374" s="605" t="s">
        <v>7875</v>
      </c>
      <c r="C4374" s="519" t="s">
        <v>111</v>
      </c>
      <c r="D4374" s="494" t="s">
        <v>11890</v>
      </c>
      <c r="E4374" s="495">
        <v>5000</v>
      </c>
      <c r="F4374" s="638" t="s">
        <v>11891</v>
      </c>
      <c r="G4374" s="496" t="s">
        <v>11892</v>
      </c>
      <c r="H4374" s="494" t="s">
        <v>11893</v>
      </c>
      <c r="I4374" s="494" t="s">
        <v>4858</v>
      </c>
      <c r="J4374" s="494" t="s">
        <v>4858</v>
      </c>
      <c r="K4374" s="497" t="s">
        <v>11894</v>
      </c>
      <c r="L4374" s="606"/>
      <c r="M4374" s="607">
        <v>0</v>
      </c>
      <c r="N4374" s="498" t="s">
        <v>7994</v>
      </c>
      <c r="O4374" s="605" t="s">
        <v>7961</v>
      </c>
      <c r="P4374" s="608">
        <v>30166.67</v>
      </c>
    </row>
    <row r="4375" spans="1:16" ht="22.5" x14ac:dyDescent="0.2">
      <c r="A4375" s="518" t="s">
        <v>7955</v>
      </c>
      <c r="B4375" s="605" t="s">
        <v>7875</v>
      </c>
      <c r="C4375" s="519" t="s">
        <v>111</v>
      </c>
      <c r="D4375" s="494" t="s">
        <v>8987</v>
      </c>
      <c r="E4375" s="495">
        <v>3000</v>
      </c>
      <c r="F4375" s="638" t="s">
        <v>11895</v>
      </c>
      <c r="G4375" s="496" t="s">
        <v>11896</v>
      </c>
      <c r="H4375" s="494" t="s">
        <v>6640</v>
      </c>
      <c r="I4375" s="494" t="s">
        <v>3191</v>
      </c>
      <c r="J4375" s="494" t="s">
        <v>3191</v>
      </c>
      <c r="K4375" s="497">
        <v>2</v>
      </c>
      <c r="L4375" s="606" t="s">
        <v>7972</v>
      </c>
      <c r="M4375" s="607">
        <v>11900</v>
      </c>
      <c r="N4375" s="498" t="s">
        <v>8044</v>
      </c>
      <c r="O4375" s="605" t="s">
        <v>7961</v>
      </c>
      <c r="P4375" s="608">
        <v>18000</v>
      </c>
    </row>
    <row r="4376" spans="1:16" ht="22.5" x14ac:dyDescent="0.2">
      <c r="A4376" s="518" t="s">
        <v>7955</v>
      </c>
      <c r="B4376" s="605" t="s">
        <v>7875</v>
      </c>
      <c r="C4376" s="519" t="s">
        <v>111</v>
      </c>
      <c r="D4376" s="494" t="s">
        <v>10624</v>
      </c>
      <c r="E4376" s="495">
        <v>7500</v>
      </c>
      <c r="F4376" s="638" t="s">
        <v>11897</v>
      </c>
      <c r="G4376" s="496" t="s">
        <v>11898</v>
      </c>
      <c r="H4376" s="494" t="s">
        <v>4858</v>
      </c>
      <c r="I4376" s="494" t="s">
        <v>4858</v>
      </c>
      <c r="J4376" s="494" t="s">
        <v>4858</v>
      </c>
      <c r="K4376" s="497">
        <v>6</v>
      </c>
      <c r="L4376" s="606" t="s">
        <v>7972</v>
      </c>
      <c r="M4376" s="607">
        <v>30000</v>
      </c>
      <c r="N4376" s="498" t="s">
        <v>5705</v>
      </c>
      <c r="O4376" s="605"/>
      <c r="P4376" s="608">
        <v>0</v>
      </c>
    </row>
    <row r="4377" spans="1:16" ht="33.75" x14ac:dyDescent="0.2">
      <c r="A4377" s="518" t="s">
        <v>7955</v>
      </c>
      <c r="B4377" s="605" t="s">
        <v>7875</v>
      </c>
      <c r="C4377" s="519" t="s">
        <v>111</v>
      </c>
      <c r="D4377" s="494" t="s">
        <v>11899</v>
      </c>
      <c r="E4377" s="495">
        <v>1800</v>
      </c>
      <c r="F4377" s="638" t="s">
        <v>11900</v>
      </c>
      <c r="G4377" s="496" t="s">
        <v>11901</v>
      </c>
      <c r="H4377" s="494" t="s">
        <v>4858</v>
      </c>
      <c r="I4377" s="494" t="s">
        <v>4858</v>
      </c>
      <c r="J4377" s="494" t="s">
        <v>4858</v>
      </c>
      <c r="K4377" s="497" t="s">
        <v>11902</v>
      </c>
      <c r="L4377" s="606" t="s">
        <v>7977</v>
      </c>
      <c r="M4377" s="607">
        <v>3960</v>
      </c>
      <c r="N4377" s="498" t="s">
        <v>5705</v>
      </c>
      <c r="O4377" s="605"/>
      <c r="P4377" s="608">
        <v>0</v>
      </c>
    </row>
    <row r="4378" spans="1:16" ht="22.5" x14ac:dyDescent="0.2">
      <c r="A4378" s="518" t="s">
        <v>7955</v>
      </c>
      <c r="B4378" s="605" t="s">
        <v>7875</v>
      </c>
      <c r="C4378" s="519" t="s">
        <v>111</v>
      </c>
      <c r="D4378" s="494" t="s">
        <v>9692</v>
      </c>
      <c r="E4378" s="495">
        <v>6500</v>
      </c>
      <c r="F4378" s="638" t="s">
        <v>11903</v>
      </c>
      <c r="G4378" s="496" t="s">
        <v>11904</v>
      </c>
      <c r="H4378" s="494" t="s">
        <v>718</v>
      </c>
      <c r="I4378" s="494" t="s">
        <v>718</v>
      </c>
      <c r="J4378" s="494" t="s">
        <v>718</v>
      </c>
      <c r="K4378" s="497">
        <v>2</v>
      </c>
      <c r="L4378" s="606" t="s">
        <v>7965</v>
      </c>
      <c r="M4378" s="607">
        <v>8859.41</v>
      </c>
      <c r="N4378" s="498" t="s">
        <v>5705</v>
      </c>
      <c r="O4378" s="605"/>
      <c r="P4378" s="608">
        <v>0</v>
      </c>
    </row>
    <row r="4379" spans="1:16" ht="33.75" x14ac:dyDescent="0.2">
      <c r="A4379" s="518" t="s">
        <v>7955</v>
      </c>
      <c r="B4379" s="605" t="s">
        <v>7875</v>
      </c>
      <c r="C4379" s="519" t="s">
        <v>111</v>
      </c>
      <c r="D4379" s="494" t="s">
        <v>8806</v>
      </c>
      <c r="E4379" s="495">
        <v>1800</v>
      </c>
      <c r="F4379" s="638" t="s">
        <v>11905</v>
      </c>
      <c r="G4379" s="496" t="s">
        <v>11906</v>
      </c>
      <c r="H4379" s="494" t="s">
        <v>726</v>
      </c>
      <c r="I4379" s="494" t="s">
        <v>726</v>
      </c>
      <c r="J4379" s="494" t="s">
        <v>726</v>
      </c>
      <c r="K4379" s="497">
        <v>20</v>
      </c>
      <c r="L4379" s="606" t="s">
        <v>7959</v>
      </c>
      <c r="M4379" s="607">
        <v>21600</v>
      </c>
      <c r="N4379" s="498" t="s">
        <v>5705</v>
      </c>
      <c r="O4379" s="605">
        <v>0</v>
      </c>
      <c r="P4379" s="608">
        <v>0</v>
      </c>
    </row>
    <row r="4380" spans="1:16" ht="22.5" x14ac:dyDescent="0.2">
      <c r="A4380" s="518" t="s">
        <v>7955</v>
      </c>
      <c r="B4380" s="605" t="s">
        <v>7875</v>
      </c>
      <c r="C4380" s="519" t="s">
        <v>111</v>
      </c>
      <c r="D4380" s="494" t="s">
        <v>11907</v>
      </c>
      <c r="E4380" s="495">
        <v>3200</v>
      </c>
      <c r="F4380" s="638" t="s">
        <v>11908</v>
      </c>
      <c r="G4380" s="496" t="s">
        <v>11909</v>
      </c>
      <c r="H4380" s="494" t="s">
        <v>8014</v>
      </c>
      <c r="I4380" s="494" t="s">
        <v>8014</v>
      </c>
      <c r="J4380" s="494" t="s">
        <v>8014</v>
      </c>
      <c r="K4380" s="497">
        <v>12</v>
      </c>
      <c r="L4380" s="606" t="s">
        <v>7959</v>
      </c>
      <c r="M4380" s="607">
        <v>37973.33</v>
      </c>
      <c r="N4380" s="498" t="s">
        <v>8530</v>
      </c>
      <c r="O4380" s="605" t="s">
        <v>7961</v>
      </c>
      <c r="P4380" s="608">
        <v>19200</v>
      </c>
    </row>
    <row r="4381" spans="1:16" ht="22.5" x14ac:dyDescent="0.2">
      <c r="A4381" s="518" t="s">
        <v>7955</v>
      </c>
      <c r="B4381" s="605" t="s">
        <v>7875</v>
      </c>
      <c r="C4381" s="519" t="s">
        <v>111</v>
      </c>
      <c r="D4381" s="494" t="s">
        <v>11910</v>
      </c>
      <c r="E4381" s="495">
        <v>2500</v>
      </c>
      <c r="F4381" s="638" t="s">
        <v>11911</v>
      </c>
      <c r="G4381" s="496" t="s">
        <v>11912</v>
      </c>
      <c r="H4381" s="494" t="s">
        <v>6640</v>
      </c>
      <c r="I4381" s="494" t="s">
        <v>3191</v>
      </c>
      <c r="J4381" s="494" t="s">
        <v>3191</v>
      </c>
      <c r="K4381" s="497">
        <v>41</v>
      </c>
      <c r="L4381" s="606" t="s">
        <v>8044</v>
      </c>
      <c r="M4381" s="607">
        <v>15716.32</v>
      </c>
      <c r="N4381" s="498" t="s">
        <v>5705</v>
      </c>
      <c r="O4381" s="605"/>
      <c r="P4381" s="608">
        <v>0</v>
      </c>
    </row>
    <row r="4382" spans="1:16" ht="22.5" x14ac:dyDescent="0.2">
      <c r="A4382" s="518" t="s">
        <v>7955</v>
      </c>
      <c r="B4382" s="605" t="s">
        <v>7875</v>
      </c>
      <c r="C4382" s="519" t="s">
        <v>111</v>
      </c>
      <c r="D4382" s="494" t="s">
        <v>3819</v>
      </c>
      <c r="E4382" s="495">
        <v>3500</v>
      </c>
      <c r="F4382" s="638" t="s">
        <v>11911</v>
      </c>
      <c r="G4382" s="496" t="s">
        <v>11912</v>
      </c>
      <c r="H4382" s="494" t="s">
        <v>6640</v>
      </c>
      <c r="I4382" s="494" t="s">
        <v>3191</v>
      </c>
      <c r="J4382" s="494" t="s">
        <v>3191</v>
      </c>
      <c r="K4382" s="497">
        <v>3</v>
      </c>
      <c r="L4382" s="606" t="s">
        <v>7961</v>
      </c>
      <c r="M4382" s="607">
        <v>19697.46</v>
      </c>
      <c r="N4382" s="498" t="s">
        <v>8044</v>
      </c>
      <c r="O4382" s="605" t="s">
        <v>7961</v>
      </c>
      <c r="P4382" s="608">
        <v>20970</v>
      </c>
    </row>
    <row r="4383" spans="1:16" x14ac:dyDescent="0.2">
      <c r="A4383" s="518" t="s">
        <v>7955</v>
      </c>
      <c r="B4383" s="605" t="s">
        <v>7875</v>
      </c>
      <c r="C4383" s="519" t="s">
        <v>111</v>
      </c>
      <c r="D4383" s="494" t="s">
        <v>7985</v>
      </c>
      <c r="E4383" s="495">
        <v>3300</v>
      </c>
      <c r="F4383" s="638" t="s">
        <v>11913</v>
      </c>
      <c r="G4383" s="496" t="s">
        <v>11914</v>
      </c>
      <c r="H4383" s="494" t="s">
        <v>4858</v>
      </c>
      <c r="I4383" s="494" t="s">
        <v>4858</v>
      </c>
      <c r="J4383" s="494" t="s">
        <v>4858</v>
      </c>
      <c r="K4383" s="497">
        <v>11</v>
      </c>
      <c r="L4383" s="606" t="s">
        <v>7959</v>
      </c>
      <c r="M4383" s="607">
        <v>39001.399999999994</v>
      </c>
      <c r="N4383" s="498" t="s">
        <v>8158</v>
      </c>
      <c r="O4383" s="605" t="s">
        <v>7961</v>
      </c>
      <c r="P4383" s="608">
        <v>19745.690000000002</v>
      </c>
    </row>
    <row r="4384" spans="1:16" ht="33.75" x14ac:dyDescent="0.2">
      <c r="A4384" s="518" t="s">
        <v>7955</v>
      </c>
      <c r="B4384" s="605" t="s">
        <v>7875</v>
      </c>
      <c r="C4384" s="519" t="s">
        <v>111</v>
      </c>
      <c r="D4384" s="494" t="s">
        <v>11915</v>
      </c>
      <c r="E4384" s="495">
        <v>3000</v>
      </c>
      <c r="F4384" s="638" t="s">
        <v>11916</v>
      </c>
      <c r="G4384" s="496" t="s">
        <v>11917</v>
      </c>
      <c r="H4384" s="494" t="s">
        <v>11918</v>
      </c>
      <c r="I4384" s="494" t="s">
        <v>11918</v>
      </c>
      <c r="J4384" s="494" t="s">
        <v>11918</v>
      </c>
      <c r="K4384" s="497">
        <v>23</v>
      </c>
      <c r="L4384" s="606" t="s">
        <v>7959</v>
      </c>
      <c r="M4384" s="607">
        <v>35788.54</v>
      </c>
      <c r="N4384" s="498" t="s">
        <v>8103</v>
      </c>
      <c r="O4384" s="605" t="s">
        <v>7961</v>
      </c>
      <c r="P4384" s="608">
        <v>18000</v>
      </c>
    </row>
    <row r="4385" spans="1:16" x14ac:dyDescent="0.2">
      <c r="A4385" s="518" t="s">
        <v>7955</v>
      </c>
      <c r="B4385" s="605" t="s">
        <v>7875</v>
      </c>
      <c r="C4385" s="519" t="s">
        <v>111</v>
      </c>
      <c r="D4385" s="494" t="s">
        <v>10469</v>
      </c>
      <c r="E4385" s="495">
        <v>5500</v>
      </c>
      <c r="F4385" s="638" t="s">
        <v>11919</v>
      </c>
      <c r="G4385" s="496" t="s">
        <v>11920</v>
      </c>
      <c r="H4385" s="494" t="s">
        <v>4858</v>
      </c>
      <c r="I4385" s="494" t="s">
        <v>4858</v>
      </c>
      <c r="J4385" s="494" t="s">
        <v>4858</v>
      </c>
      <c r="K4385" s="497">
        <v>2</v>
      </c>
      <c r="L4385" s="606" t="s">
        <v>7982</v>
      </c>
      <c r="M4385" s="607">
        <v>5316.67</v>
      </c>
      <c r="N4385" s="498" t="s">
        <v>5705</v>
      </c>
      <c r="O4385" s="605"/>
      <c r="P4385" s="608">
        <v>0</v>
      </c>
    </row>
    <row r="4386" spans="1:16" ht="22.5" x14ac:dyDescent="0.2">
      <c r="A4386" s="518" t="s">
        <v>7955</v>
      </c>
      <c r="B4386" s="605" t="s">
        <v>7875</v>
      </c>
      <c r="C4386" s="519" t="s">
        <v>111</v>
      </c>
      <c r="D4386" s="494" t="s">
        <v>8665</v>
      </c>
      <c r="E4386" s="495">
        <v>11000</v>
      </c>
      <c r="F4386" s="638" t="s">
        <v>11921</v>
      </c>
      <c r="G4386" s="496" t="s">
        <v>11922</v>
      </c>
      <c r="H4386" s="494" t="s">
        <v>11923</v>
      </c>
      <c r="I4386" s="494" t="s">
        <v>11923</v>
      </c>
      <c r="J4386" s="494" t="s">
        <v>11923</v>
      </c>
      <c r="K4386" s="497" t="s">
        <v>7981</v>
      </c>
      <c r="L4386" s="606" t="s">
        <v>7994</v>
      </c>
      <c r="M4386" s="607">
        <v>55000</v>
      </c>
      <c r="N4386" s="498" t="s">
        <v>5705</v>
      </c>
      <c r="O4386" s="605"/>
      <c r="P4386" s="608">
        <v>0</v>
      </c>
    </row>
    <row r="4387" spans="1:16" x14ac:dyDescent="0.2">
      <c r="A4387" s="518" t="s">
        <v>7955</v>
      </c>
      <c r="B4387" s="605" t="s">
        <v>7875</v>
      </c>
      <c r="C4387" s="519" t="s">
        <v>111</v>
      </c>
      <c r="D4387" s="494" t="s">
        <v>8791</v>
      </c>
      <c r="E4387" s="495">
        <v>1500</v>
      </c>
      <c r="F4387" s="638" t="s">
        <v>11924</v>
      </c>
      <c r="G4387" s="496" t="s">
        <v>11925</v>
      </c>
      <c r="H4387" s="494" t="s">
        <v>8196</v>
      </c>
      <c r="I4387" s="494" t="s">
        <v>8196</v>
      </c>
      <c r="J4387" s="494" t="s">
        <v>8196</v>
      </c>
      <c r="K4387" s="497">
        <v>5</v>
      </c>
      <c r="L4387" s="606" t="s">
        <v>7977</v>
      </c>
      <c r="M4387" s="607">
        <v>4500</v>
      </c>
      <c r="N4387" s="498" t="s">
        <v>5705</v>
      </c>
      <c r="O4387" s="605"/>
      <c r="P4387" s="608">
        <v>0</v>
      </c>
    </row>
    <row r="4388" spans="1:16" ht="22.5" x14ac:dyDescent="0.2">
      <c r="A4388" s="518" t="s">
        <v>7955</v>
      </c>
      <c r="B4388" s="605" t="s">
        <v>7875</v>
      </c>
      <c r="C4388" s="519" t="s">
        <v>111</v>
      </c>
      <c r="D4388" s="494" t="s">
        <v>509</v>
      </c>
      <c r="E4388" s="495">
        <v>5500</v>
      </c>
      <c r="F4388" s="638" t="s">
        <v>11926</v>
      </c>
      <c r="G4388" s="496" t="s">
        <v>11927</v>
      </c>
      <c r="H4388" s="494" t="s">
        <v>8134</v>
      </c>
      <c r="I4388" s="494" t="s">
        <v>8134</v>
      </c>
      <c r="J4388" s="494" t="s">
        <v>8134</v>
      </c>
      <c r="K4388" s="497">
        <v>6</v>
      </c>
      <c r="L4388" s="606" t="s">
        <v>7961</v>
      </c>
      <c r="M4388" s="607">
        <v>32004.27</v>
      </c>
      <c r="N4388" s="498" t="s">
        <v>5705</v>
      </c>
      <c r="O4388" s="605"/>
      <c r="P4388" s="608">
        <v>0</v>
      </c>
    </row>
    <row r="4389" spans="1:16" ht="45" x14ac:dyDescent="0.2">
      <c r="A4389" s="518" t="s">
        <v>7955</v>
      </c>
      <c r="B4389" s="605" t="s">
        <v>7875</v>
      </c>
      <c r="C4389" s="519" t="s">
        <v>111</v>
      </c>
      <c r="D4389" s="494" t="s">
        <v>8277</v>
      </c>
      <c r="E4389" s="495">
        <v>1044</v>
      </c>
      <c r="F4389" s="638" t="s">
        <v>11928</v>
      </c>
      <c r="G4389" s="496" t="s">
        <v>11929</v>
      </c>
      <c r="H4389" s="494" t="s">
        <v>718</v>
      </c>
      <c r="I4389" s="494" t="s">
        <v>718</v>
      </c>
      <c r="J4389" s="494" t="s">
        <v>718</v>
      </c>
      <c r="K4389" s="497" t="s">
        <v>5705</v>
      </c>
      <c r="L4389" s="606"/>
      <c r="M4389" s="607">
        <v>0</v>
      </c>
      <c r="N4389" s="498" t="s">
        <v>8245</v>
      </c>
      <c r="O4389" s="605" t="s">
        <v>7961</v>
      </c>
      <c r="P4389" s="608">
        <v>5602.8</v>
      </c>
    </row>
    <row r="4390" spans="1:16" ht="22.5" x14ac:dyDescent="0.2">
      <c r="A4390" s="518" t="s">
        <v>7955</v>
      </c>
      <c r="B4390" s="605" t="s">
        <v>7875</v>
      </c>
      <c r="C4390" s="519" t="s">
        <v>111</v>
      </c>
      <c r="D4390" s="494" t="s">
        <v>11930</v>
      </c>
      <c r="E4390" s="495">
        <v>10000</v>
      </c>
      <c r="F4390" s="638" t="s">
        <v>11931</v>
      </c>
      <c r="G4390" s="496" t="s">
        <v>11932</v>
      </c>
      <c r="H4390" s="494" t="s">
        <v>7998</v>
      </c>
      <c r="I4390" s="494" t="s">
        <v>4858</v>
      </c>
      <c r="J4390" s="494" t="s">
        <v>4858</v>
      </c>
      <c r="K4390" s="497" t="s">
        <v>11933</v>
      </c>
      <c r="L4390" s="606" t="s">
        <v>7965</v>
      </c>
      <c r="M4390" s="607">
        <v>18666.669999999998</v>
      </c>
      <c r="N4390" s="498" t="s">
        <v>7965</v>
      </c>
      <c r="O4390" s="605" t="s">
        <v>7961</v>
      </c>
      <c r="P4390" s="608">
        <v>59993.75</v>
      </c>
    </row>
    <row r="4391" spans="1:16" ht="22.5" x14ac:dyDescent="0.2">
      <c r="A4391" s="518" t="s">
        <v>7955</v>
      </c>
      <c r="B4391" s="605" t="s">
        <v>7875</v>
      </c>
      <c r="C4391" s="519" t="s">
        <v>111</v>
      </c>
      <c r="D4391" s="494" t="s">
        <v>11934</v>
      </c>
      <c r="E4391" s="495">
        <v>6000</v>
      </c>
      <c r="F4391" s="638" t="s">
        <v>11935</v>
      </c>
      <c r="G4391" s="496" t="s">
        <v>11936</v>
      </c>
      <c r="H4391" s="494" t="s">
        <v>7998</v>
      </c>
      <c r="I4391" s="494" t="s">
        <v>4858</v>
      </c>
      <c r="J4391" s="494" t="s">
        <v>4858</v>
      </c>
      <c r="K4391" s="497" t="s">
        <v>11937</v>
      </c>
      <c r="L4391" s="606"/>
      <c r="M4391" s="607">
        <v>0</v>
      </c>
      <c r="N4391" s="498" t="s">
        <v>7994</v>
      </c>
      <c r="O4391" s="605" t="s">
        <v>7961</v>
      </c>
      <c r="P4391" s="608">
        <v>38600</v>
      </c>
    </row>
    <row r="4392" spans="1:16" ht="22.5" x14ac:dyDescent="0.2">
      <c r="A4392" s="518" t="s">
        <v>7955</v>
      </c>
      <c r="B4392" s="605" t="s">
        <v>7875</v>
      </c>
      <c r="C4392" s="519" t="s">
        <v>111</v>
      </c>
      <c r="D4392" s="494" t="s">
        <v>723</v>
      </c>
      <c r="E4392" s="495">
        <v>2500</v>
      </c>
      <c r="F4392" s="638" t="s">
        <v>11938</v>
      </c>
      <c r="G4392" s="496" t="s">
        <v>11939</v>
      </c>
      <c r="H4392" s="494" t="s">
        <v>7867</v>
      </c>
      <c r="I4392" s="494" t="s">
        <v>718</v>
      </c>
      <c r="J4392" s="494" t="s">
        <v>718</v>
      </c>
      <c r="K4392" s="497" t="s">
        <v>11940</v>
      </c>
      <c r="L4392" s="606" t="s">
        <v>7982</v>
      </c>
      <c r="M4392" s="607">
        <v>1083.33</v>
      </c>
      <c r="N4392" s="498" t="s">
        <v>7972</v>
      </c>
      <c r="O4392" s="605" t="s">
        <v>7961</v>
      </c>
      <c r="P4392" s="608">
        <v>15000</v>
      </c>
    </row>
    <row r="4393" spans="1:16" ht="22.5" x14ac:dyDescent="0.2">
      <c r="A4393" s="518" t="s">
        <v>7955</v>
      </c>
      <c r="B4393" s="605" t="s">
        <v>7875</v>
      </c>
      <c r="C4393" s="519" t="s">
        <v>111</v>
      </c>
      <c r="D4393" s="494" t="s">
        <v>11941</v>
      </c>
      <c r="E4393" s="495">
        <v>2500</v>
      </c>
      <c r="F4393" s="638" t="s">
        <v>11942</v>
      </c>
      <c r="G4393" s="496" t="s">
        <v>11943</v>
      </c>
      <c r="H4393" s="494" t="s">
        <v>11553</v>
      </c>
      <c r="I4393" s="494" t="s">
        <v>11553</v>
      </c>
      <c r="J4393" s="494" t="s">
        <v>11553</v>
      </c>
      <c r="K4393" s="497">
        <v>38</v>
      </c>
      <c r="L4393" s="606" t="s">
        <v>7959</v>
      </c>
      <c r="M4393" s="607">
        <v>30000</v>
      </c>
      <c r="N4393" s="498" t="s">
        <v>9365</v>
      </c>
      <c r="O4393" s="605" t="s">
        <v>7961</v>
      </c>
      <c r="P4393" s="608">
        <v>15000</v>
      </c>
    </row>
    <row r="4394" spans="1:16" x14ac:dyDescent="0.2">
      <c r="A4394" s="518" t="s">
        <v>7955</v>
      </c>
      <c r="B4394" s="605" t="s">
        <v>7875</v>
      </c>
      <c r="C4394" s="519" t="s">
        <v>111</v>
      </c>
      <c r="D4394" s="494" t="s">
        <v>9710</v>
      </c>
      <c r="E4394" s="495">
        <v>4000</v>
      </c>
      <c r="F4394" s="638" t="s">
        <v>11944</v>
      </c>
      <c r="G4394" s="496" t="s">
        <v>11945</v>
      </c>
      <c r="H4394" s="494" t="s">
        <v>4858</v>
      </c>
      <c r="I4394" s="494" t="s">
        <v>4858</v>
      </c>
      <c r="J4394" s="494" t="s">
        <v>4858</v>
      </c>
      <c r="K4394" s="497">
        <v>6</v>
      </c>
      <c r="L4394" s="606" t="s">
        <v>7994</v>
      </c>
      <c r="M4394" s="607">
        <v>20000</v>
      </c>
      <c r="N4394" s="498" t="s">
        <v>5705</v>
      </c>
      <c r="O4394" s="605"/>
      <c r="P4394" s="608">
        <v>0</v>
      </c>
    </row>
    <row r="4395" spans="1:16" x14ac:dyDescent="0.2">
      <c r="A4395" s="518" t="s">
        <v>7955</v>
      </c>
      <c r="B4395" s="605" t="s">
        <v>7875</v>
      </c>
      <c r="C4395" s="519" t="s">
        <v>111</v>
      </c>
      <c r="D4395" s="494" t="s">
        <v>9710</v>
      </c>
      <c r="E4395" s="495">
        <v>5500</v>
      </c>
      <c r="F4395" s="638" t="s">
        <v>11944</v>
      </c>
      <c r="G4395" s="496" t="s">
        <v>11945</v>
      </c>
      <c r="H4395" s="494" t="s">
        <v>4858</v>
      </c>
      <c r="I4395" s="494" t="s">
        <v>4858</v>
      </c>
      <c r="J4395" s="494" t="s">
        <v>4858</v>
      </c>
      <c r="K4395" s="497">
        <v>3</v>
      </c>
      <c r="L4395" s="606" t="s">
        <v>7961</v>
      </c>
      <c r="M4395" s="607">
        <v>25116.67</v>
      </c>
      <c r="N4395" s="498" t="s">
        <v>5705</v>
      </c>
      <c r="O4395" s="605"/>
      <c r="P4395" s="608">
        <v>0</v>
      </c>
    </row>
    <row r="4396" spans="1:16" ht="22.5" x14ac:dyDescent="0.2">
      <c r="A4396" s="518" t="s">
        <v>7955</v>
      </c>
      <c r="B4396" s="605" t="s">
        <v>7875</v>
      </c>
      <c r="C4396" s="519" t="s">
        <v>111</v>
      </c>
      <c r="D4396" s="494" t="s">
        <v>9710</v>
      </c>
      <c r="E4396" s="495">
        <v>5500</v>
      </c>
      <c r="F4396" s="638" t="s">
        <v>11944</v>
      </c>
      <c r="G4396" s="496" t="s">
        <v>11945</v>
      </c>
      <c r="H4396" s="494" t="s">
        <v>4858</v>
      </c>
      <c r="I4396" s="494" t="s">
        <v>4858</v>
      </c>
      <c r="J4396" s="494" t="s">
        <v>4858</v>
      </c>
      <c r="K4396" s="497" t="s">
        <v>11946</v>
      </c>
      <c r="L4396" s="606" t="s">
        <v>7977</v>
      </c>
      <c r="M4396" s="607">
        <v>14850</v>
      </c>
      <c r="N4396" s="498" t="s">
        <v>5705</v>
      </c>
      <c r="O4396" s="605">
        <v>0</v>
      </c>
      <c r="P4396" s="608">
        <v>0</v>
      </c>
    </row>
    <row r="4397" spans="1:16" ht="22.5" x14ac:dyDescent="0.2">
      <c r="A4397" s="518" t="s">
        <v>7955</v>
      </c>
      <c r="B4397" s="605" t="s">
        <v>7875</v>
      </c>
      <c r="C4397" s="519" t="s">
        <v>111</v>
      </c>
      <c r="D4397" s="494" t="s">
        <v>8048</v>
      </c>
      <c r="E4397" s="495">
        <v>3000</v>
      </c>
      <c r="F4397" s="638" t="s">
        <v>11947</v>
      </c>
      <c r="G4397" s="496" t="s">
        <v>11948</v>
      </c>
      <c r="H4397" s="494" t="s">
        <v>11949</v>
      </c>
      <c r="I4397" s="494" t="s">
        <v>3191</v>
      </c>
      <c r="J4397" s="494" t="s">
        <v>3191</v>
      </c>
      <c r="K4397" s="497" t="s">
        <v>11950</v>
      </c>
      <c r="L4397" s="606" t="s">
        <v>7965</v>
      </c>
      <c r="M4397" s="607">
        <v>4100</v>
      </c>
      <c r="N4397" s="498" t="s">
        <v>7994</v>
      </c>
      <c r="O4397" s="605" t="s">
        <v>7961</v>
      </c>
      <c r="P4397" s="608">
        <v>17900</v>
      </c>
    </row>
    <row r="4398" spans="1:16" ht="22.5" x14ac:dyDescent="0.2">
      <c r="A4398" s="518" t="s">
        <v>7955</v>
      </c>
      <c r="B4398" s="605" t="s">
        <v>7875</v>
      </c>
      <c r="C4398" s="519" t="s">
        <v>111</v>
      </c>
      <c r="D4398" s="494" t="s">
        <v>10466</v>
      </c>
      <c r="E4398" s="495">
        <v>1800</v>
      </c>
      <c r="F4398" s="638" t="s">
        <v>11951</v>
      </c>
      <c r="G4398" s="496" t="s">
        <v>11952</v>
      </c>
      <c r="H4398" s="494" t="s">
        <v>8196</v>
      </c>
      <c r="I4398" s="494" t="s">
        <v>8196</v>
      </c>
      <c r="J4398" s="494" t="s">
        <v>8196</v>
      </c>
      <c r="K4398" s="497">
        <v>13</v>
      </c>
      <c r="L4398" s="606" t="s">
        <v>7959</v>
      </c>
      <c r="M4398" s="607">
        <v>21480</v>
      </c>
      <c r="N4398" s="498" t="s">
        <v>8197</v>
      </c>
      <c r="O4398" s="605" t="s">
        <v>7961</v>
      </c>
      <c r="P4398" s="608">
        <v>10560</v>
      </c>
    </row>
    <row r="4399" spans="1:16" ht="33.75" x14ac:dyDescent="0.2">
      <c r="A4399" s="518" t="s">
        <v>7955</v>
      </c>
      <c r="B4399" s="605" t="s">
        <v>7875</v>
      </c>
      <c r="C4399" s="519" t="s">
        <v>111</v>
      </c>
      <c r="D4399" s="494" t="s">
        <v>11953</v>
      </c>
      <c r="E4399" s="495">
        <v>1900</v>
      </c>
      <c r="F4399" s="638" t="s">
        <v>11954</v>
      </c>
      <c r="G4399" s="496" t="s">
        <v>11955</v>
      </c>
      <c r="H4399" s="494" t="s">
        <v>3370</v>
      </c>
      <c r="I4399" s="494" t="s">
        <v>3370</v>
      </c>
      <c r="J4399" s="494" t="s">
        <v>3370</v>
      </c>
      <c r="K4399" s="497">
        <v>85</v>
      </c>
      <c r="L4399" s="606" t="s">
        <v>7959</v>
      </c>
      <c r="M4399" s="607">
        <v>21850</v>
      </c>
      <c r="N4399" s="498" t="s">
        <v>7960</v>
      </c>
      <c r="O4399" s="605" t="s">
        <v>7961</v>
      </c>
      <c r="P4399" s="608">
        <v>11400</v>
      </c>
    </row>
    <row r="4400" spans="1:16" ht="22.5" x14ac:dyDescent="0.2">
      <c r="A4400" s="518" t="s">
        <v>7955</v>
      </c>
      <c r="B4400" s="605" t="s">
        <v>7875</v>
      </c>
      <c r="C4400" s="519" t="s">
        <v>111</v>
      </c>
      <c r="D4400" s="494" t="s">
        <v>8073</v>
      </c>
      <c r="E4400" s="495">
        <v>2000</v>
      </c>
      <c r="F4400" s="638" t="s">
        <v>11956</v>
      </c>
      <c r="G4400" s="496" t="s">
        <v>11957</v>
      </c>
      <c r="H4400" s="494" t="s">
        <v>11958</v>
      </c>
      <c r="I4400" s="494" t="s">
        <v>11958</v>
      </c>
      <c r="J4400" s="494" t="s">
        <v>11958</v>
      </c>
      <c r="K4400" s="497">
        <v>107</v>
      </c>
      <c r="L4400" s="606" t="s">
        <v>7959</v>
      </c>
      <c r="M4400" s="607">
        <v>24000</v>
      </c>
      <c r="N4400" s="498" t="s">
        <v>11959</v>
      </c>
      <c r="O4400" s="605" t="s">
        <v>7961</v>
      </c>
      <c r="P4400" s="608">
        <v>12000</v>
      </c>
    </row>
    <row r="4401" spans="1:16" ht="33.75" x14ac:dyDescent="0.2">
      <c r="A4401" s="518" t="s">
        <v>7955</v>
      </c>
      <c r="B4401" s="605" t="s">
        <v>7875</v>
      </c>
      <c r="C4401" s="519" t="s">
        <v>111</v>
      </c>
      <c r="D4401" s="494" t="s">
        <v>11960</v>
      </c>
      <c r="E4401" s="495">
        <v>1200</v>
      </c>
      <c r="F4401" s="638" t="s">
        <v>11961</v>
      </c>
      <c r="G4401" s="496" t="s">
        <v>11962</v>
      </c>
      <c r="H4401" s="494" t="s">
        <v>11963</v>
      </c>
      <c r="I4401" s="494" t="s">
        <v>11963</v>
      </c>
      <c r="J4401" s="494" t="s">
        <v>11963</v>
      </c>
      <c r="K4401" s="497">
        <v>77</v>
      </c>
      <c r="L4401" s="606" t="s">
        <v>7959</v>
      </c>
      <c r="M4401" s="607">
        <v>14400</v>
      </c>
      <c r="N4401" s="498" t="s">
        <v>8507</v>
      </c>
      <c r="O4401" s="605" t="s">
        <v>7961</v>
      </c>
      <c r="P4401" s="608">
        <v>7200</v>
      </c>
    </row>
    <row r="4402" spans="1:16" ht="45" x14ac:dyDescent="0.2">
      <c r="A4402" s="518" t="s">
        <v>7955</v>
      </c>
      <c r="B4402" s="605" t="s">
        <v>7875</v>
      </c>
      <c r="C4402" s="519" t="s">
        <v>111</v>
      </c>
      <c r="D4402" s="494" t="s">
        <v>11964</v>
      </c>
      <c r="E4402" s="495">
        <v>11000</v>
      </c>
      <c r="F4402" s="638" t="s">
        <v>11965</v>
      </c>
      <c r="G4402" s="496" t="s">
        <v>11966</v>
      </c>
      <c r="H4402" s="494" t="s">
        <v>7998</v>
      </c>
      <c r="I4402" s="494" t="s">
        <v>4858</v>
      </c>
      <c r="J4402" s="494" t="s">
        <v>4858</v>
      </c>
      <c r="K4402" s="497" t="s">
        <v>11967</v>
      </c>
      <c r="L4402" s="606" t="s">
        <v>7982</v>
      </c>
      <c r="M4402" s="607">
        <v>2933.33</v>
      </c>
      <c r="N4402" s="498" t="s">
        <v>7972</v>
      </c>
      <c r="O4402" s="605" t="s">
        <v>7961</v>
      </c>
      <c r="P4402" s="608">
        <v>65900</v>
      </c>
    </row>
    <row r="4403" spans="1:16" x14ac:dyDescent="0.2">
      <c r="A4403" s="518" t="s">
        <v>7955</v>
      </c>
      <c r="B4403" s="605" t="s">
        <v>7875</v>
      </c>
      <c r="C4403" s="519" t="s">
        <v>111</v>
      </c>
      <c r="D4403" s="494" t="s">
        <v>11968</v>
      </c>
      <c r="E4403" s="495">
        <v>3000</v>
      </c>
      <c r="F4403" s="638" t="s">
        <v>11969</v>
      </c>
      <c r="G4403" s="496" t="s">
        <v>11970</v>
      </c>
      <c r="H4403" s="494" t="s">
        <v>4858</v>
      </c>
      <c r="I4403" s="494" t="s">
        <v>4858</v>
      </c>
      <c r="J4403" s="494" t="s">
        <v>4858</v>
      </c>
      <c r="K4403" s="497">
        <v>2</v>
      </c>
      <c r="L4403" s="606" t="s">
        <v>7982</v>
      </c>
      <c r="M4403" s="607">
        <v>2997.5</v>
      </c>
      <c r="N4403" s="498" t="s">
        <v>5705</v>
      </c>
      <c r="O4403" s="605"/>
      <c r="P4403" s="608">
        <v>0</v>
      </c>
    </row>
    <row r="4404" spans="1:16" ht="22.5" x14ac:dyDescent="0.2">
      <c r="A4404" s="518" t="s">
        <v>7955</v>
      </c>
      <c r="B4404" s="605" t="s">
        <v>7875</v>
      </c>
      <c r="C4404" s="519" t="s">
        <v>111</v>
      </c>
      <c r="D4404" s="494" t="s">
        <v>7985</v>
      </c>
      <c r="E4404" s="495">
        <v>4000</v>
      </c>
      <c r="F4404" s="638" t="s">
        <v>11969</v>
      </c>
      <c r="G4404" s="496" t="s">
        <v>11970</v>
      </c>
      <c r="H4404" s="494" t="s">
        <v>4858</v>
      </c>
      <c r="I4404" s="494" t="s">
        <v>4858</v>
      </c>
      <c r="J4404" s="494" t="s">
        <v>4858</v>
      </c>
      <c r="K4404" s="497" t="s">
        <v>11971</v>
      </c>
      <c r="L4404" s="606" t="s">
        <v>7982</v>
      </c>
      <c r="M4404" s="607">
        <v>2400</v>
      </c>
      <c r="N4404" s="498" t="s">
        <v>7972</v>
      </c>
      <c r="O4404" s="605" t="s">
        <v>7961</v>
      </c>
      <c r="P4404" s="608">
        <v>23997.5</v>
      </c>
    </row>
    <row r="4405" spans="1:16" x14ac:dyDescent="0.2">
      <c r="A4405" s="518" t="s">
        <v>7955</v>
      </c>
      <c r="B4405" s="605" t="s">
        <v>7875</v>
      </c>
      <c r="C4405" s="519" t="s">
        <v>111</v>
      </c>
      <c r="D4405" s="494" t="s">
        <v>7990</v>
      </c>
      <c r="E4405" s="495">
        <v>2400</v>
      </c>
      <c r="F4405" s="638" t="s">
        <v>11972</v>
      </c>
      <c r="G4405" s="496" t="s">
        <v>11973</v>
      </c>
      <c r="H4405" s="494" t="s">
        <v>8164</v>
      </c>
      <c r="I4405" s="494" t="s">
        <v>8164</v>
      </c>
      <c r="J4405" s="494" t="s">
        <v>8164</v>
      </c>
      <c r="K4405" s="497">
        <v>13</v>
      </c>
      <c r="L4405" s="606" t="s">
        <v>7959</v>
      </c>
      <c r="M4405" s="607">
        <v>28711.510000000002</v>
      </c>
      <c r="N4405" s="498" t="s">
        <v>8530</v>
      </c>
      <c r="O4405" s="605" t="s">
        <v>7961</v>
      </c>
      <c r="P4405" s="608">
        <v>14395.67</v>
      </c>
    </row>
    <row r="4406" spans="1:16" ht="33.75" x14ac:dyDescent="0.2">
      <c r="A4406" s="518" t="s">
        <v>7955</v>
      </c>
      <c r="B4406" s="605" t="s">
        <v>7875</v>
      </c>
      <c r="C4406" s="519" t="s">
        <v>111</v>
      </c>
      <c r="D4406" s="494" t="s">
        <v>8166</v>
      </c>
      <c r="E4406" s="495">
        <v>3000</v>
      </c>
      <c r="F4406" s="638" t="s">
        <v>11974</v>
      </c>
      <c r="G4406" s="496" t="s">
        <v>11975</v>
      </c>
      <c r="H4406" s="494" t="s">
        <v>11976</v>
      </c>
      <c r="I4406" s="494" t="s">
        <v>4858</v>
      </c>
      <c r="J4406" s="494" t="s">
        <v>4858</v>
      </c>
      <c r="K4406" s="497" t="s">
        <v>11977</v>
      </c>
      <c r="L4406" s="606" t="s">
        <v>7977</v>
      </c>
      <c r="M4406" s="607">
        <v>6600</v>
      </c>
      <c r="N4406" s="498" t="s">
        <v>7994</v>
      </c>
      <c r="O4406" s="605" t="s">
        <v>7961</v>
      </c>
      <c r="P4406" s="608">
        <v>18000</v>
      </c>
    </row>
    <row r="4407" spans="1:16" ht="22.5" x14ac:dyDescent="0.2">
      <c r="A4407" s="518" t="s">
        <v>7955</v>
      </c>
      <c r="B4407" s="605" t="s">
        <v>7969</v>
      </c>
      <c r="C4407" s="519" t="s">
        <v>111</v>
      </c>
      <c r="D4407" s="494" t="s">
        <v>9621</v>
      </c>
      <c r="E4407" s="495">
        <v>3000</v>
      </c>
      <c r="F4407" s="638" t="s">
        <v>11978</v>
      </c>
      <c r="G4407" s="496" t="s">
        <v>11979</v>
      </c>
      <c r="H4407" s="494" t="s">
        <v>5670</v>
      </c>
      <c r="I4407" s="494" t="s">
        <v>3191</v>
      </c>
      <c r="J4407" s="494" t="s">
        <v>3191</v>
      </c>
      <c r="K4407" s="497" t="s">
        <v>11980</v>
      </c>
      <c r="L4407" s="606" t="s">
        <v>7965</v>
      </c>
      <c r="M4407" s="607">
        <v>5700</v>
      </c>
      <c r="N4407" s="498" t="s">
        <v>7994</v>
      </c>
      <c r="O4407" s="605" t="s">
        <v>7961</v>
      </c>
      <c r="P4407" s="608">
        <v>18000</v>
      </c>
    </row>
    <row r="4408" spans="1:16" ht="33.75" x14ac:dyDescent="0.2">
      <c r="A4408" s="518" t="s">
        <v>7955</v>
      </c>
      <c r="B4408" s="605" t="s">
        <v>7875</v>
      </c>
      <c r="C4408" s="519" t="s">
        <v>111</v>
      </c>
      <c r="D4408" s="494" t="s">
        <v>8000</v>
      </c>
      <c r="E4408" s="495">
        <v>5000</v>
      </c>
      <c r="F4408" s="638" t="s">
        <v>11981</v>
      </c>
      <c r="G4408" s="496" t="s">
        <v>11982</v>
      </c>
      <c r="H4408" s="494" t="s">
        <v>11983</v>
      </c>
      <c r="I4408" s="494" t="s">
        <v>11983</v>
      </c>
      <c r="J4408" s="494" t="s">
        <v>11983</v>
      </c>
      <c r="K4408" s="497">
        <v>5</v>
      </c>
      <c r="L4408" s="606" t="s">
        <v>7965</v>
      </c>
      <c r="M4408" s="607">
        <v>10000</v>
      </c>
      <c r="N4408" s="498" t="s">
        <v>5705</v>
      </c>
      <c r="O4408" s="605"/>
      <c r="P4408" s="608">
        <v>0</v>
      </c>
    </row>
    <row r="4409" spans="1:16" ht="22.5" x14ac:dyDescent="0.2">
      <c r="A4409" s="518" t="s">
        <v>7955</v>
      </c>
      <c r="B4409" s="605" t="s">
        <v>7875</v>
      </c>
      <c r="C4409" s="519" t="s">
        <v>111</v>
      </c>
      <c r="D4409" s="494" t="s">
        <v>8041</v>
      </c>
      <c r="E4409" s="495">
        <v>2000</v>
      </c>
      <c r="F4409" s="638" t="s">
        <v>11984</v>
      </c>
      <c r="G4409" s="496" t="s">
        <v>11985</v>
      </c>
      <c r="H4409" s="494" t="s">
        <v>8003</v>
      </c>
      <c r="I4409" s="494" t="s">
        <v>4858</v>
      </c>
      <c r="J4409" s="494" t="s">
        <v>4858</v>
      </c>
      <c r="K4409" s="497" t="s">
        <v>11986</v>
      </c>
      <c r="L4409" s="606" t="s">
        <v>7982</v>
      </c>
      <c r="M4409" s="607">
        <v>1266.67</v>
      </c>
      <c r="N4409" s="498" t="s">
        <v>7972</v>
      </c>
      <c r="O4409" s="605" t="s">
        <v>7961</v>
      </c>
      <c r="P4409" s="608">
        <v>12000</v>
      </c>
    </row>
    <row r="4410" spans="1:16" ht="22.5" x14ac:dyDescent="0.2">
      <c r="A4410" s="518" t="s">
        <v>7955</v>
      </c>
      <c r="B4410" s="605" t="s">
        <v>7875</v>
      </c>
      <c r="C4410" s="519" t="s">
        <v>111</v>
      </c>
      <c r="D4410" s="494" t="s">
        <v>8023</v>
      </c>
      <c r="E4410" s="495">
        <v>3000</v>
      </c>
      <c r="F4410" s="638" t="s">
        <v>11987</v>
      </c>
      <c r="G4410" s="496" t="s">
        <v>11988</v>
      </c>
      <c r="H4410" s="494" t="s">
        <v>7998</v>
      </c>
      <c r="I4410" s="494" t="s">
        <v>4858</v>
      </c>
      <c r="J4410" s="494" t="s">
        <v>4858</v>
      </c>
      <c r="K4410" s="497" t="s">
        <v>11989</v>
      </c>
      <c r="L4410" s="606"/>
      <c r="M4410" s="607">
        <v>0</v>
      </c>
      <c r="N4410" s="498" t="s">
        <v>7994</v>
      </c>
      <c r="O4410" s="605" t="s">
        <v>7961</v>
      </c>
      <c r="P4410" s="608">
        <v>19100</v>
      </c>
    </row>
    <row r="4411" spans="1:16" ht="33.75" x14ac:dyDescent="0.2">
      <c r="A4411" s="518" t="s">
        <v>7955</v>
      </c>
      <c r="B4411" s="605" t="s">
        <v>7875</v>
      </c>
      <c r="C4411" s="519" t="s">
        <v>111</v>
      </c>
      <c r="D4411" s="494" t="s">
        <v>8448</v>
      </c>
      <c r="E4411" s="495">
        <v>1800</v>
      </c>
      <c r="F4411" s="638" t="s">
        <v>11990</v>
      </c>
      <c r="G4411" s="496" t="s">
        <v>11991</v>
      </c>
      <c r="H4411" s="494" t="s">
        <v>4858</v>
      </c>
      <c r="I4411" s="494" t="s">
        <v>4858</v>
      </c>
      <c r="J4411" s="494" t="s">
        <v>4858</v>
      </c>
      <c r="K4411" s="497">
        <v>6</v>
      </c>
      <c r="L4411" s="606" t="s">
        <v>7961</v>
      </c>
      <c r="M4411" s="607">
        <v>9780</v>
      </c>
      <c r="N4411" s="498" t="s">
        <v>5705</v>
      </c>
      <c r="O4411" s="605"/>
      <c r="P4411" s="608">
        <v>0</v>
      </c>
    </row>
    <row r="4412" spans="1:16" ht="22.5" x14ac:dyDescent="0.2">
      <c r="A4412" s="518" t="s">
        <v>7955</v>
      </c>
      <c r="B4412" s="605" t="s">
        <v>7875</v>
      </c>
      <c r="C4412" s="519" t="s">
        <v>111</v>
      </c>
      <c r="D4412" s="494" t="s">
        <v>11992</v>
      </c>
      <c r="E4412" s="495">
        <v>8000</v>
      </c>
      <c r="F4412" s="638" t="s">
        <v>11993</v>
      </c>
      <c r="G4412" s="496" t="s">
        <v>11994</v>
      </c>
      <c r="H4412" s="494" t="s">
        <v>8026</v>
      </c>
      <c r="I4412" s="494" t="s">
        <v>4858</v>
      </c>
      <c r="J4412" s="494" t="s">
        <v>4858</v>
      </c>
      <c r="K4412" s="497" t="s">
        <v>11995</v>
      </c>
      <c r="L4412" s="606"/>
      <c r="M4412" s="607">
        <v>0</v>
      </c>
      <c r="N4412" s="498" t="s">
        <v>7965</v>
      </c>
      <c r="O4412" s="605" t="s">
        <v>7961</v>
      </c>
      <c r="P4412" s="608">
        <v>48264.45</v>
      </c>
    </row>
    <row r="4413" spans="1:16" ht="33.75" x14ac:dyDescent="0.2">
      <c r="A4413" s="518" t="s">
        <v>7955</v>
      </c>
      <c r="B4413" s="605" t="s">
        <v>7875</v>
      </c>
      <c r="C4413" s="519" t="s">
        <v>111</v>
      </c>
      <c r="D4413" s="494" t="s">
        <v>8624</v>
      </c>
      <c r="E4413" s="495">
        <v>3000</v>
      </c>
      <c r="F4413" s="638" t="s">
        <v>11996</v>
      </c>
      <c r="G4413" s="496" t="s">
        <v>11997</v>
      </c>
      <c r="H4413" s="494" t="s">
        <v>8446</v>
      </c>
      <c r="I4413" s="494" t="s">
        <v>4858</v>
      </c>
      <c r="J4413" s="494" t="s">
        <v>4858</v>
      </c>
      <c r="K4413" s="497" t="s">
        <v>11998</v>
      </c>
      <c r="L4413" s="606"/>
      <c r="M4413" s="607">
        <v>0</v>
      </c>
      <c r="N4413" s="498" t="s">
        <v>7994</v>
      </c>
      <c r="O4413" s="605" t="s">
        <v>7961</v>
      </c>
      <c r="P4413" s="608">
        <v>18400</v>
      </c>
    </row>
    <row r="4414" spans="1:16" ht="33.75" x14ac:dyDescent="0.2">
      <c r="A4414" s="518" t="s">
        <v>7955</v>
      </c>
      <c r="B4414" s="605" t="s">
        <v>7875</v>
      </c>
      <c r="C4414" s="519" t="s">
        <v>111</v>
      </c>
      <c r="D4414" s="494" t="s">
        <v>11999</v>
      </c>
      <c r="E4414" s="495">
        <v>6000</v>
      </c>
      <c r="F4414" s="638" t="s">
        <v>12000</v>
      </c>
      <c r="G4414" s="496" t="s">
        <v>12001</v>
      </c>
      <c r="H4414" s="494" t="s">
        <v>9801</v>
      </c>
      <c r="I4414" s="494" t="s">
        <v>4858</v>
      </c>
      <c r="J4414" s="494" t="s">
        <v>4858</v>
      </c>
      <c r="K4414" s="497" t="s">
        <v>12002</v>
      </c>
      <c r="L4414" s="606" t="s">
        <v>7982</v>
      </c>
      <c r="M4414" s="607">
        <v>4000</v>
      </c>
      <c r="N4414" s="498" t="s">
        <v>7972</v>
      </c>
      <c r="O4414" s="605" t="s">
        <v>7961</v>
      </c>
      <c r="P4414" s="608">
        <v>35975.42</v>
      </c>
    </row>
    <row r="4415" spans="1:16" ht="33.75" x14ac:dyDescent="0.2">
      <c r="A4415" s="518" t="s">
        <v>7955</v>
      </c>
      <c r="B4415" s="605" t="s">
        <v>7875</v>
      </c>
      <c r="C4415" s="519" t="s">
        <v>111</v>
      </c>
      <c r="D4415" s="494" t="s">
        <v>12003</v>
      </c>
      <c r="E4415" s="495">
        <v>5000</v>
      </c>
      <c r="F4415" s="638" t="s">
        <v>12004</v>
      </c>
      <c r="G4415" s="496" t="s">
        <v>12005</v>
      </c>
      <c r="H4415" s="494" t="s">
        <v>3191</v>
      </c>
      <c r="I4415" s="494" t="s">
        <v>3191</v>
      </c>
      <c r="J4415" s="494" t="s">
        <v>3191</v>
      </c>
      <c r="K4415" s="497">
        <v>38</v>
      </c>
      <c r="L4415" s="606" t="s">
        <v>7959</v>
      </c>
      <c r="M4415" s="607">
        <v>59999.99</v>
      </c>
      <c r="N4415" s="498" t="s">
        <v>9365</v>
      </c>
      <c r="O4415" s="605" t="s">
        <v>7961</v>
      </c>
      <c r="P4415" s="608">
        <v>30000</v>
      </c>
    </row>
    <row r="4416" spans="1:16" ht="33.75" x14ac:dyDescent="0.2">
      <c r="A4416" s="518" t="s">
        <v>7955</v>
      </c>
      <c r="B4416" s="605" t="s">
        <v>7875</v>
      </c>
      <c r="C4416" s="519" t="s">
        <v>111</v>
      </c>
      <c r="D4416" s="494" t="s">
        <v>8593</v>
      </c>
      <c r="E4416" s="495">
        <v>3000</v>
      </c>
      <c r="F4416" s="638" t="s">
        <v>12006</v>
      </c>
      <c r="G4416" s="496" t="s">
        <v>12007</v>
      </c>
      <c r="H4416" s="494" t="s">
        <v>8446</v>
      </c>
      <c r="I4416" s="494" t="s">
        <v>4858</v>
      </c>
      <c r="J4416" s="494" t="s">
        <v>4858</v>
      </c>
      <c r="K4416" s="497" t="s">
        <v>12008</v>
      </c>
      <c r="L4416" s="606" t="s">
        <v>7965</v>
      </c>
      <c r="M4416" s="607">
        <v>4200</v>
      </c>
      <c r="N4416" s="498" t="s">
        <v>7994</v>
      </c>
      <c r="O4416" s="605" t="s">
        <v>7961</v>
      </c>
      <c r="P4416" s="608">
        <v>17900</v>
      </c>
    </row>
    <row r="4417" spans="1:16" ht="33.75" x14ac:dyDescent="0.2">
      <c r="A4417" s="518" t="s">
        <v>7955</v>
      </c>
      <c r="B4417" s="605" t="s">
        <v>7875</v>
      </c>
      <c r="C4417" s="519" t="s">
        <v>111</v>
      </c>
      <c r="D4417" s="494" t="s">
        <v>12009</v>
      </c>
      <c r="E4417" s="495">
        <v>3000</v>
      </c>
      <c r="F4417" s="638" t="s">
        <v>12010</v>
      </c>
      <c r="G4417" s="496" t="s">
        <v>12011</v>
      </c>
      <c r="H4417" s="494" t="s">
        <v>4858</v>
      </c>
      <c r="I4417" s="494" t="s">
        <v>4858</v>
      </c>
      <c r="J4417" s="494" t="s">
        <v>4858</v>
      </c>
      <c r="K4417" s="497">
        <v>23</v>
      </c>
      <c r="L4417" s="606" t="s">
        <v>7959</v>
      </c>
      <c r="M4417" s="607">
        <v>36000</v>
      </c>
      <c r="N4417" s="498" t="s">
        <v>8103</v>
      </c>
      <c r="O4417" s="605" t="s">
        <v>7961</v>
      </c>
      <c r="P4417" s="608">
        <v>18000</v>
      </c>
    </row>
    <row r="4418" spans="1:16" ht="22.5" x14ac:dyDescent="0.2">
      <c r="A4418" s="518" t="s">
        <v>7955</v>
      </c>
      <c r="B4418" s="605" t="s">
        <v>7875</v>
      </c>
      <c r="C4418" s="519" t="s">
        <v>111</v>
      </c>
      <c r="D4418" s="494" t="s">
        <v>7990</v>
      </c>
      <c r="E4418" s="495">
        <v>3000</v>
      </c>
      <c r="F4418" s="638" t="s">
        <v>12012</v>
      </c>
      <c r="G4418" s="496" t="s">
        <v>12013</v>
      </c>
      <c r="H4418" s="494" t="s">
        <v>5670</v>
      </c>
      <c r="I4418" s="494" t="s">
        <v>3191</v>
      </c>
      <c r="J4418" s="494" t="s">
        <v>3191</v>
      </c>
      <c r="K4418" s="497" t="s">
        <v>12014</v>
      </c>
      <c r="L4418" s="606"/>
      <c r="M4418" s="607">
        <v>0</v>
      </c>
      <c r="N4418" s="498" t="s">
        <v>7994</v>
      </c>
      <c r="O4418" s="605" t="s">
        <v>7961</v>
      </c>
      <c r="P4418" s="608">
        <v>18500</v>
      </c>
    </row>
    <row r="4419" spans="1:16" ht="22.5" x14ac:dyDescent="0.2">
      <c r="A4419" s="518" t="s">
        <v>7955</v>
      </c>
      <c r="B4419" s="605" t="s">
        <v>7875</v>
      </c>
      <c r="C4419" s="519" t="s">
        <v>111</v>
      </c>
      <c r="D4419" s="494" t="s">
        <v>9745</v>
      </c>
      <c r="E4419" s="495">
        <v>2000</v>
      </c>
      <c r="F4419" s="638" t="s">
        <v>12015</v>
      </c>
      <c r="G4419" s="496" t="s">
        <v>12016</v>
      </c>
      <c r="H4419" s="494" t="s">
        <v>10465</v>
      </c>
      <c r="I4419" s="494" t="s">
        <v>8289</v>
      </c>
      <c r="J4419" s="494" t="s">
        <v>8289</v>
      </c>
      <c r="K4419" s="497" t="s">
        <v>12017</v>
      </c>
      <c r="L4419" s="606" t="s">
        <v>7977</v>
      </c>
      <c r="M4419" s="607">
        <v>4600</v>
      </c>
      <c r="N4419" s="498" t="s">
        <v>7972</v>
      </c>
      <c r="O4419" s="605" t="s">
        <v>7961</v>
      </c>
      <c r="P4419" s="608">
        <v>10717.94</v>
      </c>
    </row>
    <row r="4420" spans="1:16" ht="22.5" x14ac:dyDescent="0.2">
      <c r="A4420" s="518" t="s">
        <v>7955</v>
      </c>
      <c r="B4420" s="605" t="s">
        <v>7875</v>
      </c>
      <c r="C4420" s="519" t="s">
        <v>111</v>
      </c>
      <c r="D4420" s="494" t="s">
        <v>8100</v>
      </c>
      <c r="E4420" s="495">
        <v>4000</v>
      </c>
      <c r="F4420" s="638" t="s">
        <v>12018</v>
      </c>
      <c r="G4420" s="496" t="s">
        <v>12019</v>
      </c>
      <c r="H4420" s="494" t="s">
        <v>2622</v>
      </c>
      <c r="I4420" s="494" t="s">
        <v>2622</v>
      </c>
      <c r="J4420" s="494" t="s">
        <v>2622</v>
      </c>
      <c r="K4420" s="497">
        <v>46</v>
      </c>
      <c r="L4420" s="606" t="s">
        <v>7965</v>
      </c>
      <c r="M4420" s="607">
        <v>8000</v>
      </c>
      <c r="N4420" s="498" t="s">
        <v>5705</v>
      </c>
      <c r="O4420" s="605"/>
      <c r="P4420" s="608">
        <v>0</v>
      </c>
    </row>
    <row r="4421" spans="1:16" ht="22.5" x14ac:dyDescent="0.2">
      <c r="A4421" s="518" t="s">
        <v>7955</v>
      </c>
      <c r="B4421" s="605" t="s">
        <v>7875</v>
      </c>
      <c r="C4421" s="519" t="s">
        <v>111</v>
      </c>
      <c r="D4421" s="494" t="s">
        <v>9352</v>
      </c>
      <c r="E4421" s="495">
        <v>1800</v>
      </c>
      <c r="F4421" s="638" t="s">
        <v>12020</v>
      </c>
      <c r="G4421" s="496" t="s">
        <v>12021</v>
      </c>
      <c r="H4421" s="494" t="s">
        <v>726</v>
      </c>
      <c r="I4421" s="494" t="s">
        <v>726</v>
      </c>
      <c r="J4421" s="494" t="s">
        <v>726</v>
      </c>
      <c r="K4421" s="497">
        <v>30</v>
      </c>
      <c r="L4421" s="606" t="s">
        <v>7959</v>
      </c>
      <c r="M4421" s="607">
        <v>21420</v>
      </c>
      <c r="N4421" s="498" t="s">
        <v>8018</v>
      </c>
      <c r="O4421" s="605" t="s">
        <v>7961</v>
      </c>
      <c r="P4421" s="608">
        <v>10740</v>
      </c>
    </row>
    <row r="4422" spans="1:16" ht="33.75" x14ac:dyDescent="0.2">
      <c r="A4422" s="518" t="s">
        <v>7955</v>
      </c>
      <c r="B4422" s="605" t="s">
        <v>7875</v>
      </c>
      <c r="C4422" s="519" t="s">
        <v>111</v>
      </c>
      <c r="D4422" s="494" t="s">
        <v>8448</v>
      </c>
      <c r="E4422" s="495">
        <v>1800</v>
      </c>
      <c r="F4422" s="638" t="s">
        <v>12022</v>
      </c>
      <c r="G4422" s="496" t="s">
        <v>12023</v>
      </c>
      <c r="H4422" s="494" t="s">
        <v>726</v>
      </c>
      <c r="I4422" s="494" t="s">
        <v>726</v>
      </c>
      <c r="J4422" s="494" t="s">
        <v>726</v>
      </c>
      <c r="K4422" s="497">
        <v>10</v>
      </c>
      <c r="L4422" s="606" t="s">
        <v>7959</v>
      </c>
      <c r="M4422" s="607">
        <v>21600</v>
      </c>
      <c r="N4422" s="498" t="s">
        <v>8158</v>
      </c>
      <c r="O4422" s="605" t="s">
        <v>7961</v>
      </c>
      <c r="P4422" s="608">
        <v>10800</v>
      </c>
    </row>
    <row r="4423" spans="1:16" ht="22.5" x14ac:dyDescent="0.2">
      <c r="A4423" s="518" t="s">
        <v>7955</v>
      </c>
      <c r="B4423" s="605" t="s">
        <v>7875</v>
      </c>
      <c r="C4423" s="519" t="s">
        <v>111</v>
      </c>
      <c r="D4423" s="494" t="s">
        <v>7985</v>
      </c>
      <c r="E4423" s="495">
        <v>2500</v>
      </c>
      <c r="F4423" s="638" t="s">
        <v>12024</v>
      </c>
      <c r="G4423" s="496" t="s">
        <v>12025</v>
      </c>
      <c r="H4423" s="494" t="s">
        <v>8216</v>
      </c>
      <c r="I4423" s="494" t="s">
        <v>4858</v>
      </c>
      <c r="J4423" s="494" t="s">
        <v>4858</v>
      </c>
      <c r="K4423" s="497">
        <v>15</v>
      </c>
      <c r="L4423" s="606" t="s">
        <v>7729</v>
      </c>
      <c r="M4423" s="607">
        <v>19640.450000000004</v>
      </c>
      <c r="N4423" s="498" t="s">
        <v>5705</v>
      </c>
      <c r="O4423" s="605"/>
      <c r="P4423" s="608">
        <v>0</v>
      </c>
    </row>
    <row r="4424" spans="1:16" ht="22.5" x14ac:dyDescent="0.2">
      <c r="A4424" s="518" t="s">
        <v>7955</v>
      </c>
      <c r="B4424" s="605" t="s">
        <v>7969</v>
      </c>
      <c r="C4424" s="519" t="s">
        <v>111</v>
      </c>
      <c r="D4424" s="494" t="s">
        <v>7985</v>
      </c>
      <c r="E4424" s="495">
        <v>4000</v>
      </c>
      <c r="F4424" s="638" t="s">
        <v>12024</v>
      </c>
      <c r="G4424" s="496" t="s">
        <v>12025</v>
      </c>
      <c r="H4424" s="494" t="s">
        <v>8216</v>
      </c>
      <c r="I4424" s="494" t="s">
        <v>4858</v>
      </c>
      <c r="J4424" s="494" t="s">
        <v>4858</v>
      </c>
      <c r="K4424" s="497">
        <v>1</v>
      </c>
      <c r="L4424" s="606" t="s">
        <v>7972</v>
      </c>
      <c r="M4424" s="607">
        <v>15626.66</v>
      </c>
      <c r="N4424" s="498" t="s">
        <v>7994</v>
      </c>
      <c r="O4424" s="605" t="s">
        <v>7961</v>
      </c>
      <c r="P4424" s="608">
        <v>23862.5</v>
      </c>
    </row>
    <row r="4425" spans="1:16" ht="33.75" x14ac:dyDescent="0.2">
      <c r="A4425" s="518" t="s">
        <v>7955</v>
      </c>
      <c r="B4425" s="605" t="s">
        <v>7875</v>
      </c>
      <c r="C4425" s="519" t="s">
        <v>111</v>
      </c>
      <c r="D4425" s="494" t="s">
        <v>8222</v>
      </c>
      <c r="E4425" s="495">
        <v>3500</v>
      </c>
      <c r="F4425" s="638" t="s">
        <v>12026</v>
      </c>
      <c r="G4425" s="496" t="s">
        <v>12027</v>
      </c>
      <c r="H4425" s="494" t="s">
        <v>6192</v>
      </c>
      <c r="I4425" s="494" t="s">
        <v>3191</v>
      </c>
      <c r="J4425" s="494" t="s">
        <v>3191</v>
      </c>
      <c r="K4425" s="497" t="s">
        <v>12028</v>
      </c>
      <c r="L4425" s="606" t="s">
        <v>7965</v>
      </c>
      <c r="M4425" s="607">
        <v>4900</v>
      </c>
      <c r="N4425" s="498" t="s">
        <v>7972</v>
      </c>
      <c r="O4425" s="605" t="s">
        <v>7961</v>
      </c>
      <c r="P4425" s="608">
        <v>21000</v>
      </c>
    </row>
    <row r="4426" spans="1:16" ht="22.5" x14ac:dyDescent="0.2">
      <c r="A4426" s="518" t="s">
        <v>7955</v>
      </c>
      <c r="B4426" s="605" t="s">
        <v>7875</v>
      </c>
      <c r="C4426" s="519" t="s">
        <v>111</v>
      </c>
      <c r="D4426" s="494" t="s">
        <v>8490</v>
      </c>
      <c r="E4426" s="495">
        <v>3000</v>
      </c>
      <c r="F4426" s="638" t="s">
        <v>12029</v>
      </c>
      <c r="G4426" s="496" t="s">
        <v>12030</v>
      </c>
      <c r="H4426" s="494" t="s">
        <v>6640</v>
      </c>
      <c r="I4426" s="494" t="s">
        <v>3191</v>
      </c>
      <c r="J4426" s="494" t="s">
        <v>3191</v>
      </c>
      <c r="K4426" s="497" t="s">
        <v>12031</v>
      </c>
      <c r="L4426" s="606" t="s">
        <v>7965</v>
      </c>
      <c r="M4426" s="607">
        <v>4100</v>
      </c>
      <c r="N4426" s="498" t="s">
        <v>7994</v>
      </c>
      <c r="O4426" s="605" t="s">
        <v>7961</v>
      </c>
      <c r="P4426" s="608">
        <v>18000</v>
      </c>
    </row>
    <row r="4427" spans="1:16" ht="22.5" x14ac:dyDescent="0.2">
      <c r="A4427" s="518" t="s">
        <v>7955</v>
      </c>
      <c r="B4427" s="605" t="s">
        <v>7875</v>
      </c>
      <c r="C4427" s="519" t="s">
        <v>111</v>
      </c>
      <c r="D4427" s="494" t="s">
        <v>7990</v>
      </c>
      <c r="E4427" s="495">
        <v>3000</v>
      </c>
      <c r="F4427" s="638" t="s">
        <v>12032</v>
      </c>
      <c r="G4427" s="496" t="s">
        <v>12033</v>
      </c>
      <c r="H4427" s="494" t="s">
        <v>10493</v>
      </c>
      <c r="I4427" s="494" t="s">
        <v>3191</v>
      </c>
      <c r="J4427" s="494" t="s">
        <v>3191</v>
      </c>
      <c r="K4427" s="497" t="s">
        <v>12034</v>
      </c>
      <c r="L4427" s="606"/>
      <c r="M4427" s="607">
        <v>0</v>
      </c>
      <c r="N4427" s="498" t="s">
        <v>7994</v>
      </c>
      <c r="O4427" s="605" t="s">
        <v>7961</v>
      </c>
      <c r="P4427" s="608">
        <v>19100</v>
      </c>
    </row>
    <row r="4428" spans="1:16" ht="33.75" x14ac:dyDescent="0.2">
      <c r="A4428" s="518" t="s">
        <v>7955</v>
      </c>
      <c r="B4428" s="605" t="s">
        <v>7875</v>
      </c>
      <c r="C4428" s="519" t="s">
        <v>111</v>
      </c>
      <c r="D4428" s="494" t="s">
        <v>8616</v>
      </c>
      <c r="E4428" s="495">
        <v>12000</v>
      </c>
      <c r="F4428" s="638" t="s">
        <v>12035</v>
      </c>
      <c r="G4428" s="496" t="s">
        <v>12036</v>
      </c>
      <c r="H4428" s="494" t="s">
        <v>5527</v>
      </c>
      <c r="I4428" s="494" t="s">
        <v>3191</v>
      </c>
      <c r="J4428" s="494" t="s">
        <v>3191</v>
      </c>
      <c r="K4428" s="497" t="s">
        <v>5705</v>
      </c>
      <c r="L4428" s="606"/>
      <c r="M4428" s="607">
        <v>0</v>
      </c>
      <c r="N4428" s="498" t="s">
        <v>7981</v>
      </c>
      <c r="O4428" s="605" t="s">
        <v>7994</v>
      </c>
      <c r="P4428" s="608">
        <v>58800</v>
      </c>
    </row>
    <row r="4429" spans="1:16" x14ac:dyDescent="0.2">
      <c r="A4429" s="518" t="s">
        <v>7955</v>
      </c>
      <c r="B4429" s="605" t="s">
        <v>7875</v>
      </c>
      <c r="C4429" s="519" t="s">
        <v>111</v>
      </c>
      <c r="D4429" s="494" t="s">
        <v>8155</v>
      </c>
      <c r="E4429" s="495">
        <v>2500</v>
      </c>
      <c r="F4429" s="638" t="s">
        <v>12037</v>
      </c>
      <c r="G4429" s="496" t="s">
        <v>12038</v>
      </c>
      <c r="H4429" s="494" t="s">
        <v>10508</v>
      </c>
      <c r="I4429" s="494" t="s">
        <v>10508</v>
      </c>
      <c r="J4429" s="494" t="s">
        <v>10508</v>
      </c>
      <c r="K4429" s="497">
        <v>37</v>
      </c>
      <c r="L4429" s="606" t="s">
        <v>7959</v>
      </c>
      <c r="M4429" s="607">
        <v>30000</v>
      </c>
      <c r="N4429" s="498" t="s">
        <v>8958</v>
      </c>
      <c r="O4429" s="605" t="s">
        <v>7961</v>
      </c>
      <c r="P4429" s="608">
        <v>15000</v>
      </c>
    </row>
    <row r="4430" spans="1:16" ht="33.75" x14ac:dyDescent="0.2">
      <c r="A4430" s="518" t="s">
        <v>7955</v>
      </c>
      <c r="B4430" s="605" t="s">
        <v>7875</v>
      </c>
      <c r="C4430" s="519" t="s">
        <v>111</v>
      </c>
      <c r="D4430" s="494" t="s">
        <v>8100</v>
      </c>
      <c r="E4430" s="495">
        <v>4000</v>
      </c>
      <c r="F4430" s="638" t="s">
        <v>12039</v>
      </c>
      <c r="G4430" s="496" t="s">
        <v>12040</v>
      </c>
      <c r="H4430" s="494" t="s">
        <v>8390</v>
      </c>
      <c r="I4430" s="494" t="s">
        <v>8390</v>
      </c>
      <c r="J4430" s="494" t="s">
        <v>8390</v>
      </c>
      <c r="K4430" s="497">
        <v>25</v>
      </c>
      <c r="L4430" s="606" t="s">
        <v>7959</v>
      </c>
      <c r="M4430" s="607">
        <v>47790.57</v>
      </c>
      <c r="N4430" s="498" t="s">
        <v>11657</v>
      </c>
      <c r="O4430" s="605" t="s">
        <v>7961</v>
      </c>
      <c r="P4430" s="608">
        <v>24000</v>
      </c>
    </row>
    <row r="4431" spans="1:16" ht="22.5" x14ac:dyDescent="0.2">
      <c r="A4431" s="518" t="s">
        <v>7955</v>
      </c>
      <c r="B4431" s="605" t="s">
        <v>7875</v>
      </c>
      <c r="C4431" s="519" t="s">
        <v>111</v>
      </c>
      <c r="D4431" s="494" t="s">
        <v>7978</v>
      </c>
      <c r="E4431" s="495">
        <v>15000</v>
      </c>
      <c r="F4431" s="638" t="s">
        <v>12041</v>
      </c>
      <c r="G4431" s="496" t="s">
        <v>12042</v>
      </c>
      <c r="H4431" s="494" t="s">
        <v>4858</v>
      </c>
      <c r="I4431" s="494" t="s">
        <v>4858</v>
      </c>
      <c r="J4431" s="494" t="s">
        <v>4858</v>
      </c>
      <c r="K4431" s="497" t="s">
        <v>7981</v>
      </c>
      <c r="L4431" s="606" t="s">
        <v>7965</v>
      </c>
      <c r="M4431" s="607">
        <v>16500</v>
      </c>
      <c r="N4431" s="498" t="s">
        <v>5705</v>
      </c>
      <c r="O4431" s="605"/>
      <c r="P4431" s="608">
        <v>0</v>
      </c>
    </row>
    <row r="4432" spans="1:16" ht="33.75" x14ac:dyDescent="0.2">
      <c r="A4432" s="518" t="s">
        <v>7955</v>
      </c>
      <c r="B4432" s="605" t="s">
        <v>7875</v>
      </c>
      <c r="C4432" s="519" t="s">
        <v>111</v>
      </c>
      <c r="D4432" s="494" t="s">
        <v>8291</v>
      </c>
      <c r="E4432" s="495">
        <v>3000</v>
      </c>
      <c r="F4432" s="638" t="s">
        <v>12043</v>
      </c>
      <c r="G4432" s="496" t="s">
        <v>12044</v>
      </c>
      <c r="H4432" s="494" t="s">
        <v>12045</v>
      </c>
      <c r="I4432" s="494" t="s">
        <v>3191</v>
      </c>
      <c r="J4432" s="494" t="s">
        <v>3191</v>
      </c>
      <c r="K4432" s="497" t="s">
        <v>12046</v>
      </c>
      <c r="L4432" s="606"/>
      <c r="M4432" s="607">
        <v>0</v>
      </c>
      <c r="N4432" s="498" t="s">
        <v>7994</v>
      </c>
      <c r="O4432" s="605" t="s">
        <v>7961</v>
      </c>
      <c r="P4432" s="608">
        <v>19100</v>
      </c>
    </row>
    <row r="4433" spans="1:16" ht="22.5" x14ac:dyDescent="0.2">
      <c r="A4433" s="518" t="s">
        <v>7955</v>
      </c>
      <c r="B4433" s="605" t="s">
        <v>7875</v>
      </c>
      <c r="C4433" s="519" t="s">
        <v>111</v>
      </c>
      <c r="D4433" s="494" t="s">
        <v>8518</v>
      </c>
      <c r="E4433" s="495">
        <v>1800</v>
      </c>
      <c r="F4433" s="638" t="s">
        <v>12047</v>
      </c>
      <c r="G4433" s="496" t="s">
        <v>12048</v>
      </c>
      <c r="H4433" s="494" t="s">
        <v>3191</v>
      </c>
      <c r="I4433" s="494" t="s">
        <v>3191</v>
      </c>
      <c r="J4433" s="494" t="s">
        <v>3191</v>
      </c>
      <c r="K4433" s="497">
        <v>14</v>
      </c>
      <c r="L4433" s="606" t="s">
        <v>7959</v>
      </c>
      <c r="M4433" s="607">
        <v>21600</v>
      </c>
      <c r="N4433" s="498" t="s">
        <v>8485</v>
      </c>
      <c r="O4433" s="605" t="s">
        <v>7961</v>
      </c>
      <c r="P4433" s="608">
        <v>10800</v>
      </c>
    </row>
    <row r="4434" spans="1:16" ht="22.5" x14ac:dyDescent="0.2">
      <c r="A4434" s="518" t="s">
        <v>7955</v>
      </c>
      <c r="B4434" s="605" t="s">
        <v>7875</v>
      </c>
      <c r="C4434" s="519" t="s">
        <v>111</v>
      </c>
      <c r="D4434" s="494" t="s">
        <v>8482</v>
      </c>
      <c r="E4434" s="495">
        <v>3000</v>
      </c>
      <c r="F4434" s="638" t="s">
        <v>12049</v>
      </c>
      <c r="G4434" s="496" t="s">
        <v>12050</v>
      </c>
      <c r="H4434" s="494" t="s">
        <v>11983</v>
      </c>
      <c r="I4434" s="494" t="s">
        <v>4858</v>
      </c>
      <c r="J4434" s="494" t="s">
        <v>4858</v>
      </c>
      <c r="K4434" s="497">
        <v>3</v>
      </c>
      <c r="L4434" s="606" t="s">
        <v>7961</v>
      </c>
      <c r="M4434" s="607">
        <v>17800</v>
      </c>
      <c r="N4434" s="498" t="s">
        <v>5705</v>
      </c>
      <c r="O4434" s="605" t="s">
        <v>7982</v>
      </c>
      <c r="P4434" s="608">
        <v>3000</v>
      </c>
    </row>
    <row r="4435" spans="1:16" ht="22.5" x14ac:dyDescent="0.2">
      <c r="A4435" s="518" t="s">
        <v>7955</v>
      </c>
      <c r="B4435" s="605" t="s">
        <v>7875</v>
      </c>
      <c r="C4435" s="519" t="s">
        <v>111</v>
      </c>
      <c r="D4435" s="494" t="s">
        <v>10062</v>
      </c>
      <c r="E4435" s="495">
        <v>7000</v>
      </c>
      <c r="F4435" s="638" t="s">
        <v>12051</v>
      </c>
      <c r="G4435" s="496" t="s">
        <v>12052</v>
      </c>
      <c r="H4435" s="494" t="s">
        <v>721</v>
      </c>
      <c r="I4435" s="494" t="s">
        <v>721</v>
      </c>
      <c r="J4435" s="494" t="s">
        <v>721</v>
      </c>
      <c r="K4435" s="497">
        <v>26</v>
      </c>
      <c r="L4435" s="606" t="s">
        <v>7977</v>
      </c>
      <c r="M4435" s="607">
        <v>17397.43</v>
      </c>
      <c r="N4435" s="498" t="s">
        <v>5705</v>
      </c>
      <c r="O4435" s="605"/>
      <c r="P4435" s="608">
        <v>0</v>
      </c>
    </row>
    <row r="4436" spans="1:16" ht="33.75" x14ac:dyDescent="0.2">
      <c r="A4436" s="518" t="s">
        <v>7955</v>
      </c>
      <c r="B4436" s="605" t="s">
        <v>7875</v>
      </c>
      <c r="C4436" s="519" t="s">
        <v>111</v>
      </c>
      <c r="D4436" s="494" t="s">
        <v>8782</v>
      </c>
      <c r="E4436" s="495">
        <v>3000</v>
      </c>
      <c r="F4436" s="638" t="s">
        <v>12053</v>
      </c>
      <c r="G4436" s="496" t="s">
        <v>12054</v>
      </c>
      <c r="H4436" s="494" t="s">
        <v>12055</v>
      </c>
      <c r="I4436" s="494" t="s">
        <v>8289</v>
      </c>
      <c r="J4436" s="494" t="s">
        <v>8289</v>
      </c>
      <c r="K4436" s="497" t="s">
        <v>12056</v>
      </c>
      <c r="L4436" s="606"/>
      <c r="M4436" s="607">
        <v>0</v>
      </c>
      <c r="N4436" s="498" t="s">
        <v>7977</v>
      </c>
      <c r="O4436" s="605" t="s">
        <v>7961</v>
      </c>
      <c r="P4436" s="608">
        <v>18089.169999999998</v>
      </c>
    </row>
    <row r="4437" spans="1:16" ht="22.5" x14ac:dyDescent="0.2">
      <c r="A4437" s="518" t="s">
        <v>7955</v>
      </c>
      <c r="B4437" s="605" t="s">
        <v>7875</v>
      </c>
      <c r="C4437" s="519" t="s">
        <v>111</v>
      </c>
      <c r="D4437" s="494" t="s">
        <v>712</v>
      </c>
      <c r="E4437" s="495">
        <v>2500</v>
      </c>
      <c r="F4437" s="638" t="s">
        <v>12057</v>
      </c>
      <c r="G4437" s="496" t="s">
        <v>12058</v>
      </c>
      <c r="H4437" s="494" t="s">
        <v>8216</v>
      </c>
      <c r="I4437" s="494" t="s">
        <v>4858</v>
      </c>
      <c r="J4437" s="494" t="s">
        <v>4858</v>
      </c>
      <c r="K4437" s="497">
        <v>14</v>
      </c>
      <c r="L4437" s="606" t="s">
        <v>7729</v>
      </c>
      <c r="M4437" s="607">
        <v>19368.25</v>
      </c>
      <c r="N4437" s="498" t="s">
        <v>5705</v>
      </c>
      <c r="O4437" s="605"/>
      <c r="P4437" s="608">
        <v>0</v>
      </c>
    </row>
    <row r="4438" spans="1:16" ht="22.5" x14ac:dyDescent="0.2">
      <c r="A4438" s="518" t="s">
        <v>7955</v>
      </c>
      <c r="B4438" s="605" t="s">
        <v>7969</v>
      </c>
      <c r="C4438" s="519" t="s">
        <v>111</v>
      </c>
      <c r="D4438" s="494" t="s">
        <v>7985</v>
      </c>
      <c r="E4438" s="495">
        <v>4000</v>
      </c>
      <c r="F4438" s="638" t="s">
        <v>12057</v>
      </c>
      <c r="G4438" s="496" t="s">
        <v>12058</v>
      </c>
      <c r="H4438" s="494" t="s">
        <v>8216</v>
      </c>
      <c r="I4438" s="494" t="s">
        <v>4858</v>
      </c>
      <c r="J4438" s="494" t="s">
        <v>4858</v>
      </c>
      <c r="K4438" s="497">
        <v>1</v>
      </c>
      <c r="L4438" s="606" t="s">
        <v>7972</v>
      </c>
      <c r="M4438" s="607">
        <v>15589.73</v>
      </c>
      <c r="N4438" s="498" t="s">
        <v>7994</v>
      </c>
      <c r="O4438" s="605" t="s">
        <v>7961</v>
      </c>
      <c r="P4438" s="608">
        <v>23854.99</v>
      </c>
    </row>
    <row r="4439" spans="1:16" ht="33.75" x14ac:dyDescent="0.2">
      <c r="A4439" s="518" t="s">
        <v>7955</v>
      </c>
      <c r="B4439" s="605" t="s">
        <v>7875</v>
      </c>
      <c r="C4439" s="519" t="s">
        <v>111</v>
      </c>
      <c r="D4439" s="494" t="s">
        <v>12059</v>
      </c>
      <c r="E4439" s="495">
        <v>2500</v>
      </c>
      <c r="F4439" s="638" t="s">
        <v>12060</v>
      </c>
      <c r="G4439" s="496" t="s">
        <v>12061</v>
      </c>
      <c r="H4439" s="494" t="s">
        <v>3191</v>
      </c>
      <c r="I4439" s="494" t="s">
        <v>3191</v>
      </c>
      <c r="J4439" s="494" t="s">
        <v>3191</v>
      </c>
      <c r="K4439" s="497">
        <v>1</v>
      </c>
      <c r="L4439" s="606" t="s">
        <v>7982</v>
      </c>
      <c r="M4439" s="607">
        <v>2331.0700000000002</v>
      </c>
      <c r="N4439" s="498" t="s">
        <v>5705</v>
      </c>
      <c r="O4439" s="605"/>
      <c r="P4439" s="608">
        <v>0</v>
      </c>
    </row>
    <row r="4440" spans="1:16" ht="22.5" x14ac:dyDescent="0.2">
      <c r="A4440" s="518" t="s">
        <v>7955</v>
      </c>
      <c r="B4440" s="605" t="s">
        <v>7875</v>
      </c>
      <c r="C4440" s="519" t="s">
        <v>111</v>
      </c>
      <c r="D4440" s="494" t="s">
        <v>8076</v>
      </c>
      <c r="E4440" s="495">
        <v>2000</v>
      </c>
      <c r="F4440" s="638" t="s">
        <v>12062</v>
      </c>
      <c r="G4440" s="496" t="s">
        <v>12063</v>
      </c>
      <c r="H4440" s="494" t="s">
        <v>10533</v>
      </c>
      <c r="I4440" s="494" t="s">
        <v>10533</v>
      </c>
      <c r="J4440" s="494" t="s">
        <v>10533</v>
      </c>
      <c r="K4440" s="497">
        <v>32</v>
      </c>
      <c r="L4440" s="606" t="s">
        <v>7968</v>
      </c>
      <c r="M4440" s="607">
        <v>19729.57</v>
      </c>
      <c r="N4440" s="498" t="s">
        <v>5705</v>
      </c>
      <c r="O4440" s="605"/>
      <c r="P4440" s="608">
        <v>0</v>
      </c>
    </row>
    <row r="4441" spans="1:16" ht="22.5" x14ac:dyDescent="0.2">
      <c r="A4441" s="518" t="s">
        <v>7955</v>
      </c>
      <c r="B4441" s="605" t="s">
        <v>7875</v>
      </c>
      <c r="C4441" s="519" t="s">
        <v>111</v>
      </c>
      <c r="D4441" s="494" t="s">
        <v>9256</v>
      </c>
      <c r="E4441" s="495">
        <v>2500</v>
      </c>
      <c r="F4441" s="638" t="s">
        <v>12064</v>
      </c>
      <c r="G4441" s="496" t="s">
        <v>12065</v>
      </c>
      <c r="H4441" s="494" t="s">
        <v>726</v>
      </c>
      <c r="I4441" s="494" t="s">
        <v>726</v>
      </c>
      <c r="J4441" s="494" t="s">
        <v>726</v>
      </c>
      <c r="K4441" s="497" t="s">
        <v>12066</v>
      </c>
      <c r="L4441" s="606" t="s">
        <v>7982</v>
      </c>
      <c r="M4441" s="607">
        <v>916.67000000000007</v>
      </c>
      <c r="N4441" s="498" t="s">
        <v>7972</v>
      </c>
      <c r="O4441" s="605" t="s">
        <v>7961</v>
      </c>
      <c r="P4441" s="608">
        <v>15000</v>
      </c>
    </row>
    <row r="4442" spans="1:16" x14ac:dyDescent="0.2">
      <c r="A4442" s="518" t="s">
        <v>7955</v>
      </c>
      <c r="B4442" s="605" t="s">
        <v>7875</v>
      </c>
      <c r="C4442" s="519" t="s">
        <v>111</v>
      </c>
      <c r="D4442" s="494" t="s">
        <v>12067</v>
      </c>
      <c r="E4442" s="495">
        <v>5000</v>
      </c>
      <c r="F4442" s="638" t="s">
        <v>12068</v>
      </c>
      <c r="G4442" s="496" t="s">
        <v>12069</v>
      </c>
      <c r="H4442" s="494" t="s">
        <v>4858</v>
      </c>
      <c r="I4442" s="494" t="s">
        <v>4858</v>
      </c>
      <c r="J4442" s="494" t="s">
        <v>4858</v>
      </c>
      <c r="K4442" s="497">
        <v>23</v>
      </c>
      <c r="L4442" s="606" t="s">
        <v>7959</v>
      </c>
      <c r="M4442" s="607">
        <v>55357.63</v>
      </c>
      <c r="N4442" s="498" t="s">
        <v>5705</v>
      </c>
      <c r="O4442" s="605"/>
      <c r="P4442" s="608">
        <v>0</v>
      </c>
    </row>
    <row r="4443" spans="1:16" ht="33.75" x14ac:dyDescent="0.2">
      <c r="A4443" s="518" t="s">
        <v>7955</v>
      </c>
      <c r="B4443" s="605" t="s">
        <v>7875</v>
      </c>
      <c r="C4443" s="519" t="s">
        <v>111</v>
      </c>
      <c r="D4443" s="494" t="s">
        <v>8059</v>
      </c>
      <c r="E4443" s="495">
        <v>1800</v>
      </c>
      <c r="F4443" s="638" t="s">
        <v>12070</v>
      </c>
      <c r="G4443" s="496" t="s">
        <v>12071</v>
      </c>
      <c r="H4443" s="494" t="s">
        <v>3191</v>
      </c>
      <c r="I4443" s="494" t="s">
        <v>3191</v>
      </c>
      <c r="J4443" s="494" t="s">
        <v>3191</v>
      </c>
      <c r="K4443" s="497">
        <v>14</v>
      </c>
      <c r="L4443" s="606" t="s">
        <v>7959</v>
      </c>
      <c r="M4443" s="607">
        <v>21300</v>
      </c>
      <c r="N4443" s="498" t="s">
        <v>5705</v>
      </c>
      <c r="O4443" s="605">
        <v>0</v>
      </c>
      <c r="P4443" s="608">
        <v>0</v>
      </c>
    </row>
    <row r="4444" spans="1:16" ht="33.75" x14ac:dyDescent="0.2">
      <c r="A4444" s="518" t="s">
        <v>7955</v>
      </c>
      <c r="B4444" s="605" t="s">
        <v>7875</v>
      </c>
      <c r="C4444" s="519" t="s">
        <v>111</v>
      </c>
      <c r="D4444" s="494" t="s">
        <v>12072</v>
      </c>
      <c r="E4444" s="495">
        <v>6000</v>
      </c>
      <c r="F4444" s="638" t="s">
        <v>12073</v>
      </c>
      <c r="G4444" s="496" t="s">
        <v>12074</v>
      </c>
      <c r="H4444" s="494" t="s">
        <v>9561</v>
      </c>
      <c r="I4444" s="494" t="s">
        <v>4858</v>
      </c>
      <c r="J4444" s="494" t="s">
        <v>4858</v>
      </c>
      <c r="K4444" s="497" t="s">
        <v>12075</v>
      </c>
      <c r="L4444" s="606" t="s">
        <v>7965</v>
      </c>
      <c r="M4444" s="607">
        <v>4170</v>
      </c>
      <c r="N4444" s="498" t="s">
        <v>5705</v>
      </c>
      <c r="O4444" s="605"/>
      <c r="P4444" s="608">
        <v>0</v>
      </c>
    </row>
    <row r="4445" spans="1:16" ht="33.75" x14ac:dyDescent="0.2">
      <c r="A4445" s="518" t="s">
        <v>7955</v>
      </c>
      <c r="B4445" s="605" t="s">
        <v>7875</v>
      </c>
      <c r="C4445" s="519" t="s">
        <v>111</v>
      </c>
      <c r="D4445" s="494" t="s">
        <v>8090</v>
      </c>
      <c r="E4445" s="495">
        <v>2000</v>
      </c>
      <c r="F4445" s="638" t="s">
        <v>12076</v>
      </c>
      <c r="G4445" s="496" t="s">
        <v>12077</v>
      </c>
      <c r="H4445" s="494" t="s">
        <v>7279</v>
      </c>
      <c r="I4445" s="494" t="s">
        <v>7279</v>
      </c>
      <c r="J4445" s="494" t="s">
        <v>7279</v>
      </c>
      <c r="K4445" s="497">
        <v>18</v>
      </c>
      <c r="L4445" s="606" t="s">
        <v>8142</v>
      </c>
      <c r="M4445" s="607">
        <v>21902.09</v>
      </c>
      <c r="N4445" s="498" t="s">
        <v>5705</v>
      </c>
      <c r="O4445" s="605"/>
      <c r="P4445" s="608">
        <v>0</v>
      </c>
    </row>
    <row r="4446" spans="1:16" ht="22.5" x14ac:dyDescent="0.2">
      <c r="A4446" s="518" t="s">
        <v>7955</v>
      </c>
      <c r="B4446" s="605" t="s">
        <v>7875</v>
      </c>
      <c r="C4446" s="519" t="s">
        <v>111</v>
      </c>
      <c r="D4446" s="494" t="s">
        <v>8735</v>
      </c>
      <c r="E4446" s="495">
        <v>11000</v>
      </c>
      <c r="F4446" s="638" t="s">
        <v>12078</v>
      </c>
      <c r="G4446" s="496" t="s">
        <v>12079</v>
      </c>
      <c r="H4446" s="494" t="s">
        <v>700</v>
      </c>
      <c r="I4446" s="494" t="s">
        <v>700</v>
      </c>
      <c r="J4446" s="494" t="s">
        <v>700</v>
      </c>
      <c r="K4446" s="497">
        <v>10</v>
      </c>
      <c r="L4446" s="606" t="s">
        <v>7982</v>
      </c>
      <c r="M4446" s="607">
        <v>11000</v>
      </c>
      <c r="N4446" s="498" t="s">
        <v>5705</v>
      </c>
      <c r="O4446" s="605"/>
      <c r="P4446" s="608">
        <v>0</v>
      </c>
    </row>
    <row r="4447" spans="1:16" ht="22.5" x14ac:dyDescent="0.2">
      <c r="A4447" s="518" t="s">
        <v>7955</v>
      </c>
      <c r="B4447" s="605" t="s">
        <v>7969</v>
      </c>
      <c r="C4447" s="519" t="s">
        <v>111</v>
      </c>
      <c r="D4447" s="494" t="s">
        <v>7970</v>
      </c>
      <c r="E4447" s="495">
        <v>4500</v>
      </c>
      <c r="F4447" s="638" t="s">
        <v>12080</v>
      </c>
      <c r="G4447" s="496" t="s">
        <v>12081</v>
      </c>
      <c r="H4447" s="494" t="s">
        <v>7998</v>
      </c>
      <c r="I4447" s="494" t="s">
        <v>4858</v>
      </c>
      <c r="J4447" s="494" t="s">
        <v>4858</v>
      </c>
      <c r="K4447" s="497" t="s">
        <v>12082</v>
      </c>
      <c r="L4447" s="606" t="s">
        <v>7982</v>
      </c>
      <c r="M4447" s="607">
        <v>4050</v>
      </c>
      <c r="N4447" s="498" t="s">
        <v>7972</v>
      </c>
      <c r="O4447" s="605" t="s">
        <v>7961</v>
      </c>
      <c r="P4447" s="608">
        <v>26900</v>
      </c>
    </row>
    <row r="4448" spans="1:16" ht="33.75" x14ac:dyDescent="0.2">
      <c r="A4448" s="518" t="s">
        <v>7955</v>
      </c>
      <c r="B4448" s="605" t="s">
        <v>7875</v>
      </c>
      <c r="C4448" s="519" t="s">
        <v>111</v>
      </c>
      <c r="D4448" s="494" t="s">
        <v>12083</v>
      </c>
      <c r="E4448" s="495">
        <v>5000</v>
      </c>
      <c r="F4448" s="638" t="s">
        <v>12084</v>
      </c>
      <c r="G4448" s="496" t="s">
        <v>12085</v>
      </c>
      <c r="H4448" s="494" t="s">
        <v>8390</v>
      </c>
      <c r="I4448" s="494" t="s">
        <v>8390</v>
      </c>
      <c r="J4448" s="494" t="s">
        <v>8390</v>
      </c>
      <c r="K4448" s="497">
        <v>20</v>
      </c>
      <c r="L4448" s="606" t="s">
        <v>7959</v>
      </c>
      <c r="M4448" s="607">
        <v>59371.25</v>
      </c>
      <c r="N4448" s="498" t="s">
        <v>8154</v>
      </c>
      <c r="O4448" s="605" t="s">
        <v>7961</v>
      </c>
      <c r="P4448" s="608">
        <v>29034.880000000001</v>
      </c>
    </row>
    <row r="4449" spans="1:16" ht="22.5" x14ac:dyDescent="0.2">
      <c r="A4449" s="518" t="s">
        <v>7955</v>
      </c>
      <c r="B4449" s="605" t="s">
        <v>7875</v>
      </c>
      <c r="C4449" s="519" t="s">
        <v>111</v>
      </c>
      <c r="D4449" s="494" t="s">
        <v>8041</v>
      </c>
      <c r="E4449" s="495">
        <v>2000</v>
      </c>
      <c r="F4449" s="638" t="s">
        <v>12086</v>
      </c>
      <c r="G4449" s="496" t="s">
        <v>12087</v>
      </c>
      <c r="H4449" s="494" t="s">
        <v>5670</v>
      </c>
      <c r="I4449" s="494" t="s">
        <v>3191</v>
      </c>
      <c r="J4449" s="494" t="s">
        <v>3191</v>
      </c>
      <c r="K4449" s="497" t="s">
        <v>12088</v>
      </c>
      <c r="L4449" s="606" t="s">
        <v>7982</v>
      </c>
      <c r="M4449" s="607">
        <v>1333.33</v>
      </c>
      <c r="N4449" s="498" t="s">
        <v>7972</v>
      </c>
      <c r="O4449" s="605" t="s">
        <v>7961</v>
      </c>
      <c r="P4449" s="608">
        <v>12000</v>
      </c>
    </row>
    <row r="4450" spans="1:16" ht="33.75" x14ac:dyDescent="0.2">
      <c r="A4450" s="518" t="s">
        <v>7955</v>
      </c>
      <c r="B4450" s="605" t="s">
        <v>7875</v>
      </c>
      <c r="C4450" s="519" t="s">
        <v>111</v>
      </c>
      <c r="D4450" s="494" t="s">
        <v>8041</v>
      </c>
      <c r="E4450" s="495">
        <v>2000</v>
      </c>
      <c r="F4450" s="638" t="s">
        <v>12089</v>
      </c>
      <c r="G4450" s="496" t="s">
        <v>12090</v>
      </c>
      <c r="H4450" s="494" t="s">
        <v>8446</v>
      </c>
      <c r="I4450" s="494" t="s">
        <v>4858</v>
      </c>
      <c r="J4450" s="494" t="s">
        <v>4858</v>
      </c>
      <c r="K4450" s="497" t="s">
        <v>12091</v>
      </c>
      <c r="L4450" s="606" t="s">
        <v>7965</v>
      </c>
      <c r="M4450" s="607">
        <v>3333.33</v>
      </c>
      <c r="N4450" s="498" t="s">
        <v>7972</v>
      </c>
      <c r="O4450" s="605" t="s">
        <v>7961</v>
      </c>
      <c r="P4450" s="608">
        <v>12000</v>
      </c>
    </row>
    <row r="4451" spans="1:16" ht="33.75" x14ac:dyDescent="0.2">
      <c r="A4451" s="518" t="s">
        <v>7955</v>
      </c>
      <c r="B4451" s="605" t="s">
        <v>7875</v>
      </c>
      <c r="C4451" s="519" t="s">
        <v>111</v>
      </c>
      <c r="D4451" s="494" t="s">
        <v>8923</v>
      </c>
      <c r="E4451" s="495">
        <v>1800</v>
      </c>
      <c r="F4451" s="638" t="s">
        <v>12092</v>
      </c>
      <c r="G4451" s="496" t="s">
        <v>12093</v>
      </c>
      <c r="H4451" s="494" t="s">
        <v>12094</v>
      </c>
      <c r="I4451" s="494" t="s">
        <v>12094</v>
      </c>
      <c r="J4451" s="494" t="s">
        <v>12094</v>
      </c>
      <c r="K4451" s="497">
        <v>7</v>
      </c>
      <c r="L4451" s="606" t="s">
        <v>7972</v>
      </c>
      <c r="M4451" s="607">
        <v>7200</v>
      </c>
      <c r="N4451" s="498" t="s">
        <v>5705</v>
      </c>
      <c r="O4451" s="605"/>
      <c r="P4451" s="608">
        <v>0</v>
      </c>
    </row>
    <row r="4452" spans="1:16" ht="22.5" x14ac:dyDescent="0.2">
      <c r="A4452" s="518" t="s">
        <v>7955</v>
      </c>
      <c r="B4452" s="605" t="s">
        <v>7875</v>
      </c>
      <c r="C4452" s="519" t="s">
        <v>111</v>
      </c>
      <c r="D4452" s="494" t="s">
        <v>8497</v>
      </c>
      <c r="E4452" s="495">
        <v>7500</v>
      </c>
      <c r="F4452" s="638" t="s">
        <v>12095</v>
      </c>
      <c r="G4452" s="496" t="s">
        <v>12096</v>
      </c>
      <c r="H4452" s="494" t="s">
        <v>8003</v>
      </c>
      <c r="I4452" s="494" t="s">
        <v>4858</v>
      </c>
      <c r="J4452" s="494" t="s">
        <v>4858</v>
      </c>
      <c r="K4452" s="497" t="s">
        <v>12097</v>
      </c>
      <c r="L4452" s="606" t="s">
        <v>7982</v>
      </c>
      <c r="M4452" s="607">
        <v>6750</v>
      </c>
      <c r="N4452" s="498" t="s">
        <v>7982</v>
      </c>
      <c r="O4452" s="605" t="s">
        <v>7961</v>
      </c>
      <c r="P4452" s="608">
        <v>44854.69</v>
      </c>
    </row>
    <row r="4453" spans="1:16" ht="33.75" x14ac:dyDescent="0.2">
      <c r="A4453" s="518" t="s">
        <v>7955</v>
      </c>
      <c r="B4453" s="605" t="s">
        <v>7875</v>
      </c>
      <c r="C4453" s="519" t="s">
        <v>111</v>
      </c>
      <c r="D4453" s="494" t="s">
        <v>12098</v>
      </c>
      <c r="E4453" s="495">
        <v>2500</v>
      </c>
      <c r="F4453" s="638" t="s">
        <v>12099</v>
      </c>
      <c r="G4453" s="496" t="s">
        <v>12100</v>
      </c>
      <c r="H4453" s="494" t="s">
        <v>10873</v>
      </c>
      <c r="I4453" s="494" t="s">
        <v>10873</v>
      </c>
      <c r="J4453" s="494" t="s">
        <v>10873</v>
      </c>
      <c r="K4453" s="497">
        <v>12</v>
      </c>
      <c r="L4453" s="606" t="s">
        <v>8044</v>
      </c>
      <c r="M4453" s="607">
        <v>17416.669999999998</v>
      </c>
      <c r="N4453" s="498" t="s">
        <v>5705</v>
      </c>
      <c r="O4453" s="605"/>
      <c r="P4453" s="608">
        <v>0</v>
      </c>
    </row>
    <row r="4454" spans="1:16" x14ac:dyDescent="0.2">
      <c r="A4454" s="518" t="s">
        <v>7955</v>
      </c>
      <c r="B4454" s="605" t="s">
        <v>7875</v>
      </c>
      <c r="C4454" s="519" t="s">
        <v>111</v>
      </c>
      <c r="D4454" s="494" t="s">
        <v>8198</v>
      </c>
      <c r="E4454" s="495">
        <v>2500</v>
      </c>
      <c r="F4454" s="638" t="s">
        <v>12101</v>
      </c>
      <c r="G4454" s="496" t="s">
        <v>12102</v>
      </c>
      <c r="H4454" s="494" t="s">
        <v>8164</v>
      </c>
      <c r="I4454" s="494" t="s">
        <v>8164</v>
      </c>
      <c r="J4454" s="494" t="s">
        <v>8164</v>
      </c>
      <c r="K4454" s="497">
        <v>1</v>
      </c>
      <c r="L4454" s="606" t="s">
        <v>7972</v>
      </c>
      <c r="M4454" s="607">
        <v>8661.81</v>
      </c>
      <c r="N4454" s="498" t="s">
        <v>5705</v>
      </c>
      <c r="O4454" s="605" t="s">
        <v>7965</v>
      </c>
      <c r="P4454" s="608">
        <v>5000</v>
      </c>
    </row>
    <row r="4455" spans="1:16" ht="22.5" x14ac:dyDescent="0.2">
      <c r="A4455" s="518" t="s">
        <v>7955</v>
      </c>
      <c r="B4455" s="605" t="s">
        <v>7875</v>
      </c>
      <c r="C4455" s="519" t="s">
        <v>111</v>
      </c>
      <c r="D4455" s="494" t="s">
        <v>10923</v>
      </c>
      <c r="E4455" s="495">
        <v>3000</v>
      </c>
      <c r="F4455" s="638" t="s">
        <v>12103</v>
      </c>
      <c r="G4455" s="496" t="s">
        <v>12104</v>
      </c>
      <c r="H4455" s="494" t="s">
        <v>5555</v>
      </c>
      <c r="I4455" s="494" t="s">
        <v>3191</v>
      </c>
      <c r="J4455" s="494" t="s">
        <v>3191</v>
      </c>
      <c r="K4455" s="497" t="s">
        <v>12105</v>
      </c>
      <c r="L4455" s="606"/>
      <c r="M4455" s="607">
        <v>0</v>
      </c>
      <c r="N4455" s="498" t="s">
        <v>7994</v>
      </c>
      <c r="O4455" s="605" t="s">
        <v>7961</v>
      </c>
      <c r="P4455" s="608">
        <v>19100</v>
      </c>
    </row>
    <row r="4456" spans="1:16" ht="22.5" x14ac:dyDescent="0.2">
      <c r="A4456" s="518" t="s">
        <v>7955</v>
      </c>
      <c r="B4456" s="605" t="s">
        <v>7875</v>
      </c>
      <c r="C4456" s="519" t="s">
        <v>111</v>
      </c>
      <c r="D4456" s="494" t="s">
        <v>12106</v>
      </c>
      <c r="E4456" s="495">
        <v>3500</v>
      </c>
      <c r="F4456" s="638" t="s">
        <v>12107</v>
      </c>
      <c r="G4456" s="496" t="s">
        <v>12108</v>
      </c>
      <c r="H4456" s="494" t="s">
        <v>12109</v>
      </c>
      <c r="I4456" s="494" t="s">
        <v>12109</v>
      </c>
      <c r="J4456" s="494" t="s">
        <v>12109</v>
      </c>
      <c r="K4456" s="497">
        <v>16</v>
      </c>
      <c r="L4456" s="606" t="s">
        <v>7959</v>
      </c>
      <c r="M4456" s="607">
        <v>41982.75</v>
      </c>
      <c r="N4456" s="498" t="s">
        <v>8165</v>
      </c>
      <c r="O4456" s="605" t="s">
        <v>7961</v>
      </c>
      <c r="P4456" s="608">
        <v>21000</v>
      </c>
    </row>
    <row r="4457" spans="1:16" ht="33.75" x14ac:dyDescent="0.2">
      <c r="A4457" s="518" t="s">
        <v>7955</v>
      </c>
      <c r="B4457" s="605" t="s">
        <v>7875</v>
      </c>
      <c r="C4457" s="519" t="s">
        <v>111</v>
      </c>
      <c r="D4457" s="494" t="s">
        <v>12110</v>
      </c>
      <c r="E4457" s="495">
        <v>2320</v>
      </c>
      <c r="F4457" s="638" t="s">
        <v>12111</v>
      </c>
      <c r="G4457" s="496" t="s">
        <v>12112</v>
      </c>
      <c r="H4457" s="494" t="s">
        <v>12113</v>
      </c>
      <c r="I4457" s="494" t="s">
        <v>4858</v>
      </c>
      <c r="J4457" s="494" t="s">
        <v>4858</v>
      </c>
      <c r="K4457" s="497">
        <v>83</v>
      </c>
      <c r="L4457" s="606" t="s">
        <v>7968</v>
      </c>
      <c r="M4457" s="607">
        <v>23045.33</v>
      </c>
      <c r="N4457" s="498" t="s">
        <v>5705</v>
      </c>
      <c r="O4457" s="605"/>
      <c r="P4457" s="608">
        <v>0</v>
      </c>
    </row>
    <row r="4458" spans="1:16" ht="33.75" x14ac:dyDescent="0.2">
      <c r="A4458" s="518" t="s">
        <v>7955</v>
      </c>
      <c r="B4458" s="605" t="s">
        <v>7969</v>
      </c>
      <c r="C4458" s="519" t="s">
        <v>111</v>
      </c>
      <c r="D4458" s="494" t="s">
        <v>12114</v>
      </c>
      <c r="E4458" s="495">
        <v>5000</v>
      </c>
      <c r="F4458" s="638" t="s">
        <v>12111</v>
      </c>
      <c r="G4458" s="496" t="s">
        <v>12112</v>
      </c>
      <c r="H4458" s="494" t="s">
        <v>12113</v>
      </c>
      <c r="I4458" s="494" t="s">
        <v>4858</v>
      </c>
      <c r="J4458" s="494" t="s">
        <v>4858</v>
      </c>
      <c r="K4458" s="497" t="s">
        <v>12115</v>
      </c>
      <c r="L4458" s="606" t="s">
        <v>7965</v>
      </c>
      <c r="M4458" s="607">
        <v>9166.67</v>
      </c>
      <c r="N4458" s="498" t="s">
        <v>7994</v>
      </c>
      <c r="O4458" s="605" t="s">
        <v>7961</v>
      </c>
      <c r="P4458" s="608">
        <v>30000</v>
      </c>
    </row>
    <row r="4459" spans="1:16" ht="33.75" x14ac:dyDescent="0.2">
      <c r="A4459" s="518" t="s">
        <v>7955</v>
      </c>
      <c r="B4459" s="605" t="s">
        <v>7875</v>
      </c>
      <c r="C4459" s="519" t="s">
        <v>111</v>
      </c>
      <c r="D4459" s="494" t="s">
        <v>8359</v>
      </c>
      <c r="E4459" s="495">
        <v>1200</v>
      </c>
      <c r="F4459" s="638" t="s">
        <v>12116</v>
      </c>
      <c r="G4459" s="496" t="s">
        <v>12117</v>
      </c>
      <c r="H4459" s="494" t="s">
        <v>871</v>
      </c>
      <c r="I4459" s="494" t="s">
        <v>871</v>
      </c>
      <c r="J4459" s="494" t="s">
        <v>871</v>
      </c>
      <c r="K4459" s="497">
        <v>85</v>
      </c>
      <c r="L4459" s="606" t="s">
        <v>7959</v>
      </c>
      <c r="M4459" s="607">
        <v>14200</v>
      </c>
      <c r="N4459" s="498" t="s">
        <v>7960</v>
      </c>
      <c r="O4459" s="605" t="s">
        <v>7961</v>
      </c>
      <c r="P4459" s="608">
        <v>7200</v>
      </c>
    </row>
    <row r="4460" spans="1:16" ht="56.25" x14ac:dyDescent="0.2">
      <c r="A4460" s="518" t="s">
        <v>7955</v>
      </c>
      <c r="B4460" s="605" t="s">
        <v>7875</v>
      </c>
      <c r="C4460" s="519" t="s">
        <v>111</v>
      </c>
      <c r="D4460" s="494" t="s">
        <v>12118</v>
      </c>
      <c r="E4460" s="495">
        <v>2000</v>
      </c>
      <c r="F4460" s="638" t="s">
        <v>12119</v>
      </c>
      <c r="G4460" s="496" t="s">
        <v>12120</v>
      </c>
      <c r="H4460" s="494" t="s">
        <v>718</v>
      </c>
      <c r="I4460" s="494" t="s">
        <v>718</v>
      </c>
      <c r="J4460" s="494" t="s">
        <v>718</v>
      </c>
      <c r="K4460" s="497">
        <v>38</v>
      </c>
      <c r="L4460" s="606" t="s">
        <v>7959</v>
      </c>
      <c r="M4460" s="607">
        <v>24000</v>
      </c>
      <c r="N4460" s="498" t="s">
        <v>9365</v>
      </c>
      <c r="O4460" s="605" t="s">
        <v>7961</v>
      </c>
      <c r="P4460" s="608">
        <v>12000</v>
      </c>
    </row>
    <row r="4461" spans="1:16" x14ac:dyDescent="0.2">
      <c r="A4461" s="518" t="s">
        <v>7955</v>
      </c>
      <c r="B4461" s="605" t="s">
        <v>7875</v>
      </c>
      <c r="C4461" s="519" t="s">
        <v>111</v>
      </c>
      <c r="D4461" s="494" t="s">
        <v>8402</v>
      </c>
      <c r="E4461" s="495">
        <v>2000</v>
      </c>
      <c r="F4461" s="638" t="s">
        <v>12121</v>
      </c>
      <c r="G4461" s="496" t="s">
        <v>12122</v>
      </c>
      <c r="H4461" s="494" t="s">
        <v>8164</v>
      </c>
      <c r="I4461" s="494" t="s">
        <v>8164</v>
      </c>
      <c r="J4461" s="494" t="s">
        <v>8164</v>
      </c>
      <c r="K4461" s="497">
        <v>3</v>
      </c>
      <c r="L4461" s="606" t="s">
        <v>7965</v>
      </c>
      <c r="M4461" s="607">
        <v>3986.26</v>
      </c>
      <c r="N4461" s="498" t="s">
        <v>5705</v>
      </c>
      <c r="O4461" s="605"/>
      <c r="P4461" s="608">
        <v>0</v>
      </c>
    </row>
    <row r="4462" spans="1:16" ht="33.75" x14ac:dyDescent="0.2">
      <c r="A4462" s="518" t="s">
        <v>7955</v>
      </c>
      <c r="B4462" s="605" t="s">
        <v>7875</v>
      </c>
      <c r="C4462" s="519" t="s">
        <v>111</v>
      </c>
      <c r="D4462" s="494" t="s">
        <v>8652</v>
      </c>
      <c r="E4462" s="495">
        <v>5000</v>
      </c>
      <c r="F4462" s="638" t="s">
        <v>12123</v>
      </c>
      <c r="G4462" s="496" t="s">
        <v>12124</v>
      </c>
      <c r="H4462" s="494" t="s">
        <v>11976</v>
      </c>
      <c r="I4462" s="494" t="s">
        <v>4858</v>
      </c>
      <c r="J4462" s="494" t="s">
        <v>4858</v>
      </c>
      <c r="K4462" s="497" t="s">
        <v>12125</v>
      </c>
      <c r="L4462" s="606"/>
      <c r="M4462" s="607">
        <v>0</v>
      </c>
      <c r="N4462" s="498" t="s">
        <v>7994</v>
      </c>
      <c r="O4462" s="605" t="s">
        <v>7961</v>
      </c>
      <c r="P4462" s="608">
        <v>32166.67</v>
      </c>
    </row>
    <row r="4463" spans="1:16" ht="22.5" x14ac:dyDescent="0.2">
      <c r="A4463" s="518" t="s">
        <v>7955</v>
      </c>
      <c r="B4463" s="605" t="s">
        <v>7875</v>
      </c>
      <c r="C4463" s="519" t="s">
        <v>111</v>
      </c>
      <c r="D4463" s="494" t="s">
        <v>8135</v>
      </c>
      <c r="E4463" s="495">
        <v>5500</v>
      </c>
      <c r="F4463" s="638" t="s">
        <v>12126</v>
      </c>
      <c r="G4463" s="496" t="s">
        <v>12127</v>
      </c>
      <c r="H4463" s="494" t="s">
        <v>7998</v>
      </c>
      <c r="I4463" s="494" t="s">
        <v>4858</v>
      </c>
      <c r="J4463" s="494" t="s">
        <v>4858</v>
      </c>
      <c r="K4463" s="497" t="s">
        <v>8729</v>
      </c>
      <c r="L4463" s="606" t="s">
        <v>7982</v>
      </c>
      <c r="M4463" s="607">
        <v>5316.67</v>
      </c>
      <c r="N4463" s="498" t="s">
        <v>7972</v>
      </c>
      <c r="O4463" s="605" t="s">
        <v>7961</v>
      </c>
      <c r="P4463" s="608">
        <v>32770</v>
      </c>
    </row>
    <row r="4464" spans="1:16" ht="22.5" x14ac:dyDescent="0.2">
      <c r="A4464" s="518" t="s">
        <v>7955</v>
      </c>
      <c r="B4464" s="605" t="s">
        <v>7969</v>
      </c>
      <c r="C4464" s="519" t="s">
        <v>111</v>
      </c>
      <c r="D4464" s="494" t="s">
        <v>8259</v>
      </c>
      <c r="E4464" s="495">
        <v>4000</v>
      </c>
      <c r="F4464" s="638" t="s">
        <v>12128</v>
      </c>
      <c r="G4464" s="496" t="s">
        <v>12129</v>
      </c>
      <c r="H4464" s="494" t="s">
        <v>6192</v>
      </c>
      <c r="I4464" s="494" t="s">
        <v>3191</v>
      </c>
      <c r="J4464" s="494" t="s">
        <v>3191</v>
      </c>
      <c r="K4464" s="497" t="s">
        <v>12130</v>
      </c>
      <c r="L4464" s="606" t="s">
        <v>7982</v>
      </c>
      <c r="M4464" s="607">
        <v>1600</v>
      </c>
      <c r="N4464" s="498" t="s">
        <v>7972</v>
      </c>
      <c r="O4464" s="605" t="s">
        <v>7961</v>
      </c>
      <c r="P4464" s="608">
        <v>23680.559999999998</v>
      </c>
    </row>
    <row r="4465" spans="1:16" ht="22.5" x14ac:dyDescent="0.2">
      <c r="A4465" s="518" t="s">
        <v>7955</v>
      </c>
      <c r="B4465" s="605" t="s">
        <v>7875</v>
      </c>
      <c r="C4465" s="519" t="s">
        <v>111</v>
      </c>
      <c r="D4465" s="494" t="s">
        <v>8155</v>
      </c>
      <c r="E4465" s="495">
        <v>2500</v>
      </c>
      <c r="F4465" s="638" t="s">
        <v>12131</v>
      </c>
      <c r="G4465" s="496" t="s">
        <v>12132</v>
      </c>
      <c r="H4465" s="494" t="s">
        <v>6624</v>
      </c>
      <c r="I4465" s="494" t="s">
        <v>6624</v>
      </c>
      <c r="J4465" s="494" t="s">
        <v>6624</v>
      </c>
      <c r="K4465" s="497">
        <v>28</v>
      </c>
      <c r="L4465" s="606" t="s">
        <v>7965</v>
      </c>
      <c r="M4465" s="607">
        <v>5000</v>
      </c>
      <c r="N4465" s="498" t="s">
        <v>5705</v>
      </c>
      <c r="O4465" s="605"/>
      <c r="P4465" s="608">
        <v>0</v>
      </c>
    </row>
    <row r="4466" spans="1:16" ht="22.5" x14ac:dyDescent="0.2">
      <c r="A4466" s="518" t="s">
        <v>7955</v>
      </c>
      <c r="B4466" s="605" t="s">
        <v>7875</v>
      </c>
      <c r="C4466" s="519" t="s">
        <v>111</v>
      </c>
      <c r="D4466" s="494" t="s">
        <v>8697</v>
      </c>
      <c r="E4466" s="495">
        <v>2500</v>
      </c>
      <c r="F4466" s="638" t="s">
        <v>12133</v>
      </c>
      <c r="G4466" s="496" t="s">
        <v>12134</v>
      </c>
      <c r="H4466" s="494" t="s">
        <v>726</v>
      </c>
      <c r="I4466" s="494" t="s">
        <v>726</v>
      </c>
      <c r="J4466" s="494" t="s">
        <v>726</v>
      </c>
      <c r="K4466" s="497">
        <v>25</v>
      </c>
      <c r="L4466" s="606" t="s">
        <v>7994</v>
      </c>
      <c r="M4466" s="607">
        <v>6477.08</v>
      </c>
      <c r="N4466" s="498" t="s">
        <v>5705</v>
      </c>
      <c r="O4466" s="605"/>
      <c r="P4466" s="608">
        <v>0</v>
      </c>
    </row>
    <row r="4467" spans="1:16" ht="22.5" x14ac:dyDescent="0.2">
      <c r="A4467" s="518" t="s">
        <v>7955</v>
      </c>
      <c r="B4467" s="605" t="s">
        <v>7875</v>
      </c>
      <c r="C4467" s="519" t="s">
        <v>111</v>
      </c>
      <c r="D4467" s="494" t="s">
        <v>10419</v>
      </c>
      <c r="E4467" s="495">
        <v>1800</v>
      </c>
      <c r="F4467" s="638" t="s">
        <v>12135</v>
      </c>
      <c r="G4467" s="496" t="s">
        <v>12136</v>
      </c>
      <c r="H4467" s="494" t="s">
        <v>718</v>
      </c>
      <c r="I4467" s="494" t="s">
        <v>718</v>
      </c>
      <c r="J4467" s="494" t="s">
        <v>718</v>
      </c>
      <c r="K4467" s="497">
        <v>19</v>
      </c>
      <c r="L4467" s="606" t="s">
        <v>7959</v>
      </c>
      <c r="M4467" s="607">
        <v>20808.330000000002</v>
      </c>
      <c r="N4467" s="498" t="s">
        <v>8739</v>
      </c>
      <c r="O4467" s="605" t="s">
        <v>7961</v>
      </c>
      <c r="P4467" s="608">
        <v>10800</v>
      </c>
    </row>
    <row r="4468" spans="1:16" ht="22.5" x14ac:dyDescent="0.2">
      <c r="A4468" s="518" t="s">
        <v>7955</v>
      </c>
      <c r="B4468" s="605" t="s">
        <v>7875</v>
      </c>
      <c r="C4468" s="519" t="s">
        <v>111</v>
      </c>
      <c r="D4468" s="494" t="s">
        <v>8128</v>
      </c>
      <c r="E4468" s="495">
        <v>3000</v>
      </c>
      <c r="F4468" s="638" t="s">
        <v>12137</v>
      </c>
      <c r="G4468" s="496" t="s">
        <v>12138</v>
      </c>
      <c r="H4468" s="494" t="s">
        <v>6640</v>
      </c>
      <c r="I4468" s="494" t="s">
        <v>3191</v>
      </c>
      <c r="J4468" s="494" t="s">
        <v>3191</v>
      </c>
      <c r="K4468" s="497">
        <v>2</v>
      </c>
      <c r="L4468" s="606" t="s">
        <v>7972</v>
      </c>
      <c r="M4468" s="607">
        <v>11900</v>
      </c>
      <c r="N4468" s="498" t="s">
        <v>8044</v>
      </c>
      <c r="O4468" s="605" t="s">
        <v>7961</v>
      </c>
      <c r="P4468" s="608">
        <v>18000</v>
      </c>
    </row>
    <row r="4469" spans="1:16" ht="33.75" x14ac:dyDescent="0.2">
      <c r="A4469" s="518" t="s">
        <v>7955</v>
      </c>
      <c r="B4469" s="605" t="s">
        <v>7875</v>
      </c>
      <c r="C4469" s="519" t="s">
        <v>111</v>
      </c>
      <c r="D4469" s="494" t="s">
        <v>8306</v>
      </c>
      <c r="E4469" s="495">
        <v>1200</v>
      </c>
      <c r="F4469" s="638" t="s">
        <v>12139</v>
      </c>
      <c r="G4469" s="496" t="s">
        <v>12140</v>
      </c>
      <c r="H4469" s="494" t="s">
        <v>871</v>
      </c>
      <c r="I4469" s="494" t="s">
        <v>871</v>
      </c>
      <c r="J4469" s="494" t="s">
        <v>871</v>
      </c>
      <c r="K4469" s="497">
        <v>46</v>
      </c>
      <c r="L4469" s="606" t="s">
        <v>7959</v>
      </c>
      <c r="M4469" s="607">
        <v>14400</v>
      </c>
      <c r="N4469" s="498" t="s">
        <v>8309</v>
      </c>
      <c r="O4469" s="605" t="s">
        <v>7961</v>
      </c>
      <c r="P4469" s="608">
        <v>7160</v>
      </c>
    </row>
    <row r="4470" spans="1:16" ht="22.5" x14ac:dyDescent="0.2">
      <c r="A4470" s="518" t="s">
        <v>7955</v>
      </c>
      <c r="B4470" s="605" t="s">
        <v>7875</v>
      </c>
      <c r="C4470" s="519" t="s">
        <v>111</v>
      </c>
      <c r="D4470" s="494" t="s">
        <v>7973</v>
      </c>
      <c r="E4470" s="495">
        <v>2000</v>
      </c>
      <c r="F4470" s="638" t="s">
        <v>12141</v>
      </c>
      <c r="G4470" s="496" t="s">
        <v>12142</v>
      </c>
      <c r="H4470" s="494" t="s">
        <v>8196</v>
      </c>
      <c r="I4470" s="494" t="s">
        <v>8196</v>
      </c>
      <c r="J4470" s="494" t="s">
        <v>8196</v>
      </c>
      <c r="K4470" s="497">
        <v>6</v>
      </c>
      <c r="L4470" s="606" t="s">
        <v>7959</v>
      </c>
      <c r="M4470" s="607">
        <v>23851.109999999997</v>
      </c>
      <c r="N4470" s="498" t="s">
        <v>7984</v>
      </c>
      <c r="O4470" s="605" t="s">
        <v>7961</v>
      </c>
      <c r="P4470" s="608">
        <v>11963.06</v>
      </c>
    </row>
    <row r="4471" spans="1:16" ht="33.75" x14ac:dyDescent="0.2">
      <c r="A4471" s="518" t="s">
        <v>7955</v>
      </c>
      <c r="B4471" s="605" t="s">
        <v>7875</v>
      </c>
      <c r="C4471" s="519" t="s">
        <v>111</v>
      </c>
      <c r="D4471" s="494" t="s">
        <v>12143</v>
      </c>
      <c r="E4471" s="495">
        <v>1200</v>
      </c>
      <c r="F4471" s="638" t="s">
        <v>12144</v>
      </c>
      <c r="G4471" s="496" t="s">
        <v>12145</v>
      </c>
      <c r="H4471" s="494" t="s">
        <v>871</v>
      </c>
      <c r="I4471" s="494" t="s">
        <v>871</v>
      </c>
      <c r="J4471" s="494" t="s">
        <v>871</v>
      </c>
      <c r="K4471" s="497">
        <v>85</v>
      </c>
      <c r="L4471" s="606" t="s">
        <v>7959</v>
      </c>
      <c r="M4471" s="607">
        <v>14400</v>
      </c>
      <c r="N4471" s="498" t="s">
        <v>7960</v>
      </c>
      <c r="O4471" s="605" t="s">
        <v>7961</v>
      </c>
      <c r="P4471" s="608">
        <v>7200</v>
      </c>
    </row>
    <row r="4472" spans="1:16" ht="22.5" x14ac:dyDescent="0.2">
      <c r="A4472" s="518" t="s">
        <v>7955</v>
      </c>
      <c r="B4472" s="605" t="s">
        <v>7875</v>
      </c>
      <c r="C4472" s="519" t="s">
        <v>111</v>
      </c>
      <c r="D4472" s="494" t="s">
        <v>8518</v>
      </c>
      <c r="E4472" s="495">
        <v>1800</v>
      </c>
      <c r="F4472" s="638" t="s">
        <v>12146</v>
      </c>
      <c r="G4472" s="496" t="s">
        <v>12147</v>
      </c>
      <c r="H4472" s="494" t="s">
        <v>8216</v>
      </c>
      <c r="I4472" s="494" t="s">
        <v>4858</v>
      </c>
      <c r="J4472" s="494" t="s">
        <v>4858</v>
      </c>
      <c r="K4472" s="497">
        <v>12</v>
      </c>
      <c r="L4472" s="606" t="s">
        <v>8142</v>
      </c>
      <c r="M4472" s="607">
        <v>18240</v>
      </c>
      <c r="N4472" s="498" t="s">
        <v>5705</v>
      </c>
      <c r="O4472" s="605"/>
      <c r="P4472" s="608">
        <v>0</v>
      </c>
    </row>
    <row r="4473" spans="1:16" ht="22.5" x14ac:dyDescent="0.2">
      <c r="A4473" s="518" t="s">
        <v>7955</v>
      </c>
      <c r="B4473" s="605" t="s">
        <v>7969</v>
      </c>
      <c r="C4473" s="519" t="s">
        <v>111</v>
      </c>
      <c r="D4473" s="494" t="s">
        <v>12148</v>
      </c>
      <c r="E4473" s="495">
        <v>4500</v>
      </c>
      <c r="F4473" s="638" t="s">
        <v>12146</v>
      </c>
      <c r="G4473" s="496" t="s">
        <v>12147</v>
      </c>
      <c r="H4473" s="494" t="s">
        <v>8216</v>
      </c>
      <c r="I4473" s="494" t="s">
        <v>4858</v>
      </c>
      <c r="J4473" s="494" t="s">
        <v>4858</v>
      </c>
      <c r="K4473" s="497" t="s">
        <v>12149</v>
      </c>
      <c r="L4473" s="606" t="s">
        <v>7965</v>
      </c>
      <c r="M4473" s="607">
        <v>8400</v>
      </c>
      <c r="N4473" s="498" t="s">
        <v>7994</v>
      </c>
      <c r="O4473" s="605" t="s">
        <v>7961</v>
      </c>
      <c r="P4473" s="608">
        <v>27000</v>
      </c>
    </row>
    <row r="4474" spans="1:16" ht="22.5" x14ac:dyDescent="0.2">
      <c r="A4474" s="518" t="s">
        <v>7955</v>
      </c>
      <c r="B4474" s="605" t="s">
        <v>7875</v>
      </c>
      <c r="C4474" s="519" t="s">
        <v>111</v>
      </c>
      <c r="D4474" s="494" t="s">
        <v>8041</v>
      </c>
      <c r="E4474" s="495">
        <v>2000</v>
      </c>
      <c r="F4474" s="638" t="s">
        <v>12150</v>
      </c>
      <c r="G4474" s="496" t="s">
        <v>12151</v>
      </c>
      <c r="H4474" s="494" t="s">
        <v>12152</v>
      </c>
      <c r="I4474" s="494" t="s">
        <v>8289</v>
      </c>
      <c r="J4474" s="494" t="s">
        <v>8289</v>
      </c>
      <c r="K4474" s="497">
        <v>1</v>
      </c>
      <c r="L4474" s="606" t="s">
        <v>7972</v>
      </c>
      <c r="M4474" s="607">
        <v>7733.33</v>
      </c>
      <c r="N4474" s="498" t="s">
        <v>7994</v>
      </c>
      <c r="O4474" s="605" t="s">
        <v>7961</v>
      </c>
      <c r="P4474" s="608">
        <v>12000</v>
      </c>
    </row>
    <row r="4475" spans="1:16" ht="22.5" x14ac:dyDescent="0.2">
      <c r="A4475" s="518" t="s">
        <v>7955</v>
      </c>
      <c r="B4475" s="605" t="s">
        <v>7875</v>
      </c>
      <c r="C4475" s="519" t="s">
        <v>111</v>
      </c>
      <c r="D4475" s="494" t="s">
        <v>9408</v>
      </c>
      <c r="E4475" s="495">
        <v>2500</v>
      </c>
      <c r="F4475" s="638" t="s">
        <v>12153</v>
      </c>
      <c r="G4475" s="496" t="s">
        <v>12154</v>
      </c>
      <c r="H4475" s="494" t="s">
        <v>10104</v>
      </c>
      <c r="I4475" s="494" t="s">
        <v>4858</v>
      </c>
      <c r="J4475" s="494" t="s">
        <v>4858</v>
      </c>
      <c r="K4475" s="497">
        <v>1</v>
      </c>
      <c r="L4475" s="606" t="s">
        <v>7972</v>
      </c>
      <c r="M4475" s="607">
        <v>8500</v>
      </c>
      <c r="N4475" s="498" t="s">
        <v>7961</v>
      </c>
      <c r="O4475" s="605" t="s">
        <v>7961</v>
      </c>
      <c r="P4475" s="608">
        <v>15000</v>
      </c>
    </row>
    <row r="4476" spans="1:16" ht="22.5" x14ac:dyDescent="0.2">
      <c r="A4476" s="518" t="s">
        <v>7955</v>
      </c>
      <c r="B4476" s="605" t="s">
        <v>7875</v>
      </c>
      <c r="C4476" s="519" t="s">
        <v>111</v>
      </c>
      <c r="D4476" s="494" t="s">
        <v>8955</v>
      </c>
      <c r="E4476" s="495">
        <v>3000</v>
      </c>
      <c r="F4476" s="638" t="s">
        <v>12155</v>
      </c>
      <c r="G4476" s="496" t="s">
        <v>12156</v>
      </c>
      <c r="H4476" s="494" t="s">
        <v>11497</v>
      </c>
      <c r="I4476" s="494" t="s">
        <v>3191</v>
      </c>
      <c r="J4476" s="494" t="s">
        <v>3191</v>
      </c>
      <c r="K4476" s="497" t="s">
        <v>12157</v>
      </c>
      <c r="L4476" s="606" t="s">
        <v>7965</v>
      </c>
      <c r="M4476" s="607">
        <v>6000</v>
      </c>
      <c r="N4476" s="498" t="s">
        <v>5705</v>
      </c>
      <c r="O4476" s="605"/>
      <c r="P4476" s="608">
        <v>0</v>
      </c>
    </row>
    <row r="4477" spans="1:16" ht="33.75" x14ac:dyDescent="0.2">
      <c r="A4477" s="518" t="s">
        <v>7955</v>
      </c>
      <c r="B4477" s="605" t="s">
        <v>7875</v>
      </c>
      <c r="C4477" s="519" t="s">
        <v>111</v>
      </c>
      <c r="D4477" s="494" t="s">
        <v>12158</v>
      </c>
      <c r="E4477" s="495">
        <v>3500</v>
      </c>
      <c r="F4477" s="638" t="s">
        <v>12159</v>
      </c>
      <c r="G4477" s="496" t="s">
        <v>12160</v>
      </c>
      <c r="H4477" s="494" t="s">
        <v>12161</v>
      </c>
      <c r="I4477" s="494" t="s">
        <v>3191</v>
      </c>
      <c r="J4477" s="494" t="s">
        <v>3191</v>
      </c>
      <c r="K4477" s="497">
        <v>1</v>
      </c>
      <c r="L4477" s="606" t="s">
        <v>7972</v>
      </c>
      <c r="M4477" s="607">
        <v>12600</v>
      </c>
      <c r="N4477" s="498" t="s">
        <v>7972</v>
      </c>
      <c r="O4477" s="605" t="s">
        <v>7961</v>
      </c>
      <c r="P4477" s="608">
        <v>21000</v>
      </c>
    </row>
    <row r="4478" spans="1:16" x14ac:dyDescent="0.2">
      <c r="A4478" s="518" t="s">
        <v>7955</v>
      </c>
      <c r="B4478" s="605" t="s">
        <v>7875</v>
      </c>
      <c r="C4478" s="519" t="s">
        <v>111</v>
      </c>
      <c r="D4478" s="494" t="s">
        <v>12162</v>
      </c>
      <c r="E4478" s="495">
        <v>8000</v>
      </c>
      <c r="F4478" s="638" t="s">
        <v>12163</v>
      </c>
      <c r="G4478" s="496" t="s">
        <v>12164</v>
      </c>
      <c r="H4478" s="494" t="s">
        <v>4858</v>
      </c>
      <c r="I4478" s="494" t="s">
        <v>4858</v>
      </c>
      <c r="J4478" s="494" t="s">
        <v>4858</v>
      </c>
      <c r="K4478" s="497">
        <v>3</v>
      </c>
      <c r="L4478" s="606" t="s">
        <v>7965</v>
      </c>
      <c r="M4478" s="607">
        <v>15726.66</v>
      </c>
      <c r="N4478" s="498" t="s">
        <v>5705</v>
      </c>
      <c r="O4478" s="605"/>
      <c r="P4478" s="608">
        <v>0</v>
      </c>
    </row>
    <row r="4479" spans="1:16" ht="45" x14ac:dyDescent="0.2">
      <c r="A4479" s="518" t="s">
        <v>7955</v>
      </c>
      <c r="B4479" s="605" t="s">
        <v>7875</v>
      </c>
      <c r="C4479" s="519" t="s">
        <v>111</v>
      </c>
      <c r="D4479" s="494" t="s">
        <v>8128</v>
      </c>
      <c r="E4479" s="495">
        <v>3000</v>
      </c>
      <c r="F4479" s="638" t="s">
        <v>12165</v>
      </c>
      <c r="G4479" s="496" t="s">
        <v>12166</v>
      </c>
      <c r="H4479" s="494" t="s">
        <v>12167</v>
      </c>
      <c r="I4479" s="494" t="s">
        <v>3191</v>
      </c>
      <c r="J4479" s="494" t="s">
        <v>3191</v>
      </c>
      <c r="K4479" s="497">
        <v>2</v>
      </c>
      <c r="L4479" s="606" t="s">
        <v>7994</v>
      </c>
      <c r="M4479" s="607">
        <v>12400</v>
      </c>
      <c r="N4479" s="498" t="s">
        <v>8044</v>
      </c>
      <c r="O4479" s="605" t="s">
        <v>7961</v>
      </c>
      <c r="P4479" s="608">
        <v>17900</v>
      </c>
    </row>
    <row r="4480" spans="1:16" ht="22.5" x14ac:dyDescent="0.2">
      <c r="A4480" s="518" t="s">
        <v>7955</v>
      </c>
      <c r="B4480" s="605" t="s">
        <v>7875</v>
      </c>
      <c r="C4480" s="519" t="s">
        <v>111</v>
      </c>
      <c r="D4480" s="494" t="s">
        <v>7983</v>
      </c>
      <c r="E4480" s="495">
        <v>15000</v>
      </c>
      <c r="F4480" s="638" t="s">
        <v>12168</v>
      </c>
      <c r="G4480" s="496" t="s">
        <v>12169</v>
      </c>
      <c r="H4480" s="494" t="s">
        <v>8600</v>
      </c>
      <c r="I4480" s="494" t="s">
        <v>8600</v>
      </c>
      <c r="J4480" s="494" t="s">
        <v>8600</v>
      </c>
      <c r="K4480" s="497" t="s">
        <v>7981</v>
      </c>
      <c r="L4480" s="606" t="s">
        <v>7977</v>
      </c>
      <c r="M4480" s="607">
        <v>35500</v>
      </c>
      <c r="N4480" s="498" t="s">
        <v>5705</v>
      </c>
      <c r="O4480" s="605"/>
      <c r="P4480" s="608">
        <v>0</v>
      </c>
    </row>
    <row r="4481" spans="1:16" ht="22.5" x14ac:dyDescent="0.2">
      <c r="A4481" s="518" t="s">
        <v>7955</v>
      </c>
      <c r="B4481" s="605" t="s">
        <v>7875</v>
      </c>
      <c r="C4481" s="519" t="s">
        <v>111</v>
      </c>
      <c r="D4481" s="494" t="s">
        <v>12170</v>
      </c>
      <c r="E4481" s="495">
        <v>10000</v>
      </c>
      <c r="F4481" s="638" t="s">
        <v>12168</v>
      </c>
      <c r="G4481" s="496" t="s">
        <v>12169</v>
      </c>
      <c r="H4481" s="494" t="s">
        <v>8600</v>
      </c>
      <c r="I4481" s="494" t="s">
        <v>8600</v>
      </c>
      <c r="J4481" s="494" t="s">
        <v>8600</v>
      </c>
      <c r="K4481" s="497" t="s">
        <v>12171</v>
      </c>
      <c r="L4481" s="606" t="s">
        <v>7982</v>
      </c>
      <c r="M4481" s="607">
        <v>7000</v>
      </c>
      <c r="N4481" s="498" t="s">
        <v>7977</v>
      </c>
      <c r="O4481" s="605" t="s">
        <v>7961</v>
      </c>
      <c r="P4481" s="608">
        <v>60000</v>
      </c>
    </row>
    <row r="4482" spans="1:16" ht="22.5" x14ac:dyDescent="0.2">
      <c r="A4482" s="518" t="s">
        <v>7955</v>
      </c>
      <c r="B4482" s="605" t="s">
        <v>7875</v>
      </c>
      <c r="C4482" s="519" t="s">
        <v>111</v>
      </c>
      <c r="D4482" s="494" t="s">
        <v>8041</v>
      </c>
      <c r="E4482" s="495">
        <v>2000</v>
      </c>
      <c r="F4482" s="638" t="s">
        <v>12172</v>
      </c>
      <c r="G4482" s="496" t="s">
        <v>12173</v>
      </c>
      <c r="H4482" s="494" t="s">
        <v>5670</v>
      </c>
      <c r="I4482" s="494" t="s">
        <v>3191</v>
      </c>
      <c r="J4482" s="494" t="s">
        <v>3191</v>
      </c>
      <c r="K4482" s="497" t="s">
        <v>12174</v>
      </c>
      <c r="L4482" s="606"/>
      <c r="M4482" s="607">
        <v>0</v>
      </c>
      <c r="N4482" s="498" t="s">
        <v>7972</v>
      </c>
      <c r="O4482" s="605" t="s">
        <v>7961</v>
      </c>
      <c r="P4482" s="608">
        <v>12266.67</v>
      </c>
    </row>
    <row r="4483" spans="1:16" ht="22.5" x14ac:dyDescent="0.2">
      <c r="A4483" s="518" t="s">
        <v>7955</v>
      </c>
      <c r="B4483" s="605" t="s">
        <v>7875</v>
      </c>
      <c r="C4483" s="519" t="s">
        <v>111</v>
      </c>
      <c r="D4483" s="494" t="s">
        <v>8108</v>
      </c>
      <c r="E4483" s="495">
        <v>3000</v>
      </c>
      <c r="F4483" s="638" t="s">
        <v>12175</v>
      </c>
      <c r="G4483" s="496" t="s">
        <v>12176</v>
      </c>
      <c r="H4483" s="494" t="s">
        <v>8079</v>
      </c>
      <c r="I4483" s="494" t="s">
        <v>4858</v>
      </c>
      <c r="J4483" s="494" t="s">
        <v>4858</v>
      </c>
      <c r="K4483" s="497">
        <v>2</v>
      </c>
      <c r="L4483" s="606" t="s">
        <v>7972</v>
      </c>
      <c r="M4483" s="607">
        <v>11900</v>
      </c>
      <c r="N4483" s="498" t="s">
        <v>8044</v>
      </c>
      <c r="O4483" s="605" t="s">
        <v>7961</v>
      </c>
      <c r="P4483" s="608">
        <v>17900</v>
      </c>
    </row>
    <row r="4484" spans="1:16" ht="33.75" x14ac:dyDescent="0.2">
      <c r="A4484" s="518" t="s">
        <v>7955</v>
      </c>
      <c r="B4484" s="605" t="s">
        <v>7875</v>
      </c>
      <c r="C4484" s="519" t="s">
        <v>111</v>
      </c>
      <c r="D4484" s="494" t="s">
        <v>12177</v>
      </c>
      <c r="E4484" s="495">
        <v>1200</v>
      </c>
      <c r="F4484" s="638" t="s">
        <v>12178</v>
      </c>
      <c r="G4484" s="496" t="s">
        <v>12179</v>
      </c>
      <c r="H4484" s="494" t="s">
        <v>718</v>
      </c>
      <c r="I4484" s="494" t="s">
        <v>718</v>
      </c>
      <c r="J4484" s="494" t="s">
        <v>718</v>
      </c>
      <c r="K4484" s="497">
        <v>40</v>
      </c>
      <c r="L4484" s="606" t="s">
        <v>7959</v>
      </c>
      <c r="M4484" s="607">
        <v>14400</v>
      </c>
      <c r="N4484" s="498" t="s">
        <v>8540</v>
      </c>
      <c r="O4484" s="605" t="s">
        <v>7961</v>
      </c>
      <c r="P4484" s="608">
        <v>7200</v>
      </c>
    </row>
    <row r="4485" spans="1:16" ht="22.5" x14ac:dyDescent="0.2">
      <c r="A4485" s="518" t="s">
        <v>7955</v>
      </c>
      <c r="B4485" s="605" t="s">
        <v>7969</v>
      </c>
      <c r="C4485" s="519" t="s">
        <v>111</v>
      </c>
      <c r="D4485" s="494" t="s">
        <v>7970</v>
      </c>
      <c r="E4485" s="495">
        <v>4500</v>
      </c>
      <c r="F4485" s="638" t="s">
        <v>12180</v>
      </c>
      <c r="G4485" s="496" t="s">
        <v>12181</v>
      </c>
      <c r="H4485" s="494" t="s">
        <v>7998</v>
      </c>
      <c r="I4485" s="494" t="s">
        <v>4858</v>
      </c>
      <c r="J4485" s="494" t="s">
        <v>4858</v>
      </c>
      <c r="K4485" s="497" t="s">
        <v>12182</v>
      </c>
      <c r="L4485" s="606" t="s">
        <v>7965</v>
      </c>
      <c r="M4485" s="607">
        <v>8396.5600000000013</v>
      </c>
      <c r="N4485" s="498" t="s">
        <v>7972</v>
      </c>
      <c r="O4485" s="605" t="s">
        <v>7994</v>
      </c>
      <c r="P4485" s="608">
        <v>22113.739999999998</v>
      </c>
    </row>
    <row r="4486" spans="1:16" ht="33.75" x14ac:dyDescent="0.2">
      <c r="A4486" s="518" t="s">
        <v>7955</v>
      </c>
      <c r="B4486" s="605" t="s">
        <v>7875</v>
      </c>
      <c r="C4486" s="519" t="s">
        <v>111</v>
      </c>
      <c r="D4486" s="494" t="s">
        <v>7990</v>
      </c>
      <c r="E4486" s="495">
        <v>3000</v>
      </c>
      <c r="F4486" s="638" t="s">
        <v>12183</v>
      </c>
      <c r="G4486" s="496" t="s">
        <v>12184</v>
      </c>
      <c r="H4486" s="494" t="s">
        <v>8064</v>
      </c>
      <c r="I4486" s="494" t="s">
        <v>4858</v>
      </c>
      <c r="J4486" s="494" t="s">
        <v>4858</v>
      </c>
      <c r="K4486" s="497" t="s">
        <v>12185</v>
      </c>
      <c r="L4486" s="606" t="s">
        <v>7982</v>
      </c>
      <c r="M4486" s="607">
        <v>700</v>
      </c>
      <c r="N4486" s="498" t="s">
        <v>7994</v>
      </c>
      <c r="O4486" s="605" t="s">
        <v>7961</v>
      </c>
      <c r="P4486" s="608">
        <v>18000</v>
      </c>
    </row>
    <row r="4487" spans="1:16" x14ac:dyDescent="0.2">
      <c r="A4487" s="518" t="s">
        <v>7955</v>
      </c>
      <c r="B4487" s="605" t="s">
        <v>7875</v>
      </c>
      <c r="C4487" s="519" t="s">
        <v>111</v>
      </c>
      <c r="D4487" s="494" t="s">
        <v>12186</v>
      </c>
      <c r="E4487" s="495">
        <v>2000</v>
      </c>
      <c r="F4487" s="638" t="s">
        <v>12187</v>
      </c>
      <c r="G4487" s="496" t="s">
        <v>12188</v>
      </c>
      <c r="H4487" s="494" t="s">
        <v>8099</v>
      </c>
      <c r="I4487" s="494" t="s">
        <v>8099</v>
      </c>
      <c r="J4487" s="494" t="s">
        <v>8099</v>
      </c>
      <c r="K4487" s="497">
        <v>11</v>
      </c>
      <c r="L4487" s="606" t="s">
        <v>7959</v>
      </c>
      <c r="M4487" s="607">
        <v>23898.54</v>
      </c>
      <c r="N4487" s="498" t="s">
        <v>5705</v>
      </c>
      <c r="O4487" s="605">
        <v>0</v>
      </c>
      <c r="P4487" s="608">
        <v>0</v>
      </c>
    </row>
    <row r="4488" spans="1:16" ht="22.5" x14ac:dyDescent="0.2">
      <c r="A4488" s="518" t="s">
        <v>7955</v>
      </c>
      <c r="B4488" s="605" t="s">
        <v>7875</v>
      </c>
      <c r="C4488" s="519" t="s">
        <v>111</v>
      </c>
      <c r="D4488" s="494" t="s">
        <v>10870</v>
      </c>
      <c r="E4488" s="495">
        <v>1800</v>
      </c>
      <c r="F4488" s="638" t="s">
        <v>12189</v>
      </c>
      <c r="G4488" s="496" t="s">
        <v>12190</v>
      </c>
      <c r="H4488" s="494" t="s">
        <v>12191</v>
      </c>
      <c r="I4488" s="494" t="s">
        <v>12191</v>
      </c>
      <c r="J4488" s="494" t="s">
        <v>12191</v>
      </c>
      <c r="K4488" s="497">
        <v>31</v>
      </c>
      <c r="L4488" s="606" t="s">
        <v>7959</v>
      </c>
      <c r="M4488" s="607">
        <v>21600</v>
      </c>
      <c r="N4488" s="498" t="s">
        <v>8007</v>
      </c>
      <c r="O4488" s="605" t="s">
        <v>7961</v>
      </c>
      <c r="P4488" s="608">
        <v>10800</v>
      </c>
    </row>
    <row r="4489" spans="1:16" ht="22.5" x14ac:dyDescent="0.2">
      <c r="A4489" s="518" t="s">
        <v>7955</v>
      </c>
      <c r="B4489" s="605" t="s">
        <v>7969</v>
      </c>
      <c r="C4489" s="519" t="s">
        <v>111</v>
      </c>
      <c r="D4489" s="494" t="s">
        <v>8976</v>
      </c>
      <c r="E4489" s="495">
        <v>3000</v>
      </c>
      <c r="F4489" s="638" t="s">
        <v>12192</v>
      </c>
      <c r="G4489" s="496" t="s">
        <v>12193</v>
      </c>
      <c r="H4489" s="494" t="s">
        <v>7998</v>
      </c>
      <c r="I4489" s="494" t="s">
        <v>4858</v>
      </c>
      <c r="J4489" s="494" t="s">
        <v>4858</v>
      </c>
      <c r="K4489" s="497" t="s">
        <v>12194</v>
      </c>
      <c r="L4489" s="606" t="s">
        <v>7965</v>
      </c>
      <c r="M4489" s="607">
        <v>5600</v>
      </c>
      <c r="N4489" s="498" t="s">
        <v>7994</v>
      </c>
      <c r="O4489" s="605" t="s">
        <v>7961</v>
      </c>
      <c r="P4489" s="608">
        <v>18000</v>
      </c>
    </row>
    <row r="4490" spans="1:16" ht="33.75" x14ac:dyDescent="0.2">
      <c r="A4490" s="518" t="s">
        <v>7955</v>
      </c>
      <c r="B4490" s="605" t="s">
        <v>7875</v>
      </c>
      <c r="C4490" s="519" t="s">
        <v>111</v>
      </c>
      <c r="D4490" s="494" t="s">
        <v>12195</v>
      </c>
      <c r="E4490" s="495">
        <v>8500</v>
      </c>
      <c r="F4490" s="638" t="s">
        <v>12196</v>
      </c>
      <c r="G4490" s="496" t="s">
        <v>12197</v>
      </c>
      <c r="H4490" s="494" t="s">
        <v>9124</v>
      </c>
      <c r="I4490" s="494" t="s">
        <v>4858</v>
      </c>
      <c r="J4490" s="494" t="s">
        <v>4858</v>
      </c>
      <c r="K4490" s="497" t="s">
        <v>12198</v>
      </c>
      <c r="L4490" s="606" t="s">
        <v>7982</v>
      </c>
      <c r="M4490" s="607">
        <v>3842.71</v>
      </c>
      <c r="N4490" s="498" t="s">
        <v>5705</v>
      </c>
      <c r="O4490" s="605"/>
      <c r="P4490" s="608">
        <v>0</v>
      </c>
    </row>
    <row r="4491" spans="1:16" ht="33.75" x14ac:dyDescent="0.2">
      <c r="A4491" s="518" t="s">
        <v>7955</v>
      </c>
      <c r="B4491" s="605" t="s">
        <v>7875</v>
      </c>
      <c r="C4491" s="519" t="s">
        <v>111</v>
      </c>
      <c r="D4491" s="494" t="s">
        <v>8684</v>
      </c>
      <c r="E4491" s="495">
        <v>4500</v>
      </c>
      <c r="F4491" s="638" t="s">
        <v>12199</v>
      </c>
      <c r="G4491" s="496" t="s">
        <v>12200</v>
      </c>
      <c r="H4491" s="494" t="s">
        <v>9590</v>
      </c>
      <c r="I4491" s="494" t="s">
        <v>4858</v>
      </c>
      <c r="J4491" s="494" t="s">
        <v>4858</v>
      </c>
      <c r="K4491" s="497" t="s">
        <v>12201</v>
      </c>
      <c r="L4491" s="606" t="s">
        <v>7977</v>
      </c>
      <c r="M4491" s="607">
        <v>12000</v>
      </c>
      <c r="N4491" s="498" t="s">
        <v>5705</v>
      </c>
      <c r="O4491" s="605" t="s">
        <v>7982</v>
      </c>
      <c r="P4491" s="608">
        <v>4500</v>
      </c>
    </row>
    <row r="4492" spans="1:16" ht="33.75" x14ac:dyDescent="0.2">
      <c r="A4492" s="518" t="s">
        <v>7955</v>
      </c>
      <c r="B4492" s="605" t="s">
        <v>7875</v>
      </c>
      <c r="C4492" s="519" t="s">
        <v>111</v>
      </c>
      <c r="D4492" s="494" t="s">
        <v>10293</v>
      </c>
      <c r="E4492" s="495">
        <v>5000</v>
      </c>
      <c r="F4492" s="638" t="s">
        <v>12202</v>
      </c>
      <c r="G4492" s="496" t="s">
        <v>12203</v>
      </c>
      <c r="H4492" s="494" t="s">
        <v>9095</v>
      </c>
      <c r="I4492" s="494" t="s">
        <v>4858</v>
      </c>
      <c r="J4492" s="494" t="s">
        <v>4858</v>
      </c>
      <c r="K4492" s="497" t="s">
        <v>12204</v>
      </c>
      <c r="L4492" s="606" t="s">
        <v>7982</v>
      </c>
      <c r="M4492" s="607">
        <v>1833.33</v>
      </c>
      <c r="N4492" s="498" t="s">
        <v>7994</v>
      </c>
      <c r="O4492" s="605" t="s">
        <v>7961</v>
      </c>
      <c r="P4492" s="608">
        <v>30000</v>
      </c>
    </row>
    <row r="4493" spans="1:16" ht="33.75" x14ac:dyDescent="0.2">
      <c r="A4493" s="518" t="s">
        <v>7955</v>
      </c>
      <c r="B4493" s="605" t="s">
        <v>7875</v>
      </c>
      <c r="C4493" s="519" t="s">
        <v>111</v>
      </c>
      <c r="D4493" s="494" t="s">
        <v>12205</v>
      </c>
      <c r="E4493" s="495">
        <v>1800</v>
      </c>
      <c r="F4493" s="638" t="s">
        <v>12206</v>
      </c>
      <c r="G4493" s="496" t="s">
        <v>12207</v>
      </c>
      <c r="H4493" s="494" t="s">
        <v>4858</v>
      </c>
      <c r="I4493" s="494" t="s">
        <v>4858</v>
      </c>
      <c r="J4493" s="494" t="s">
        <v>4858</v>
      </c>
      <c r="K4493" s="497" t="s">
        <v>5705</v>
      </c>
      <c r="L4493" s="606" t="s">
        <v>5705</v>
      </c>
      <c r="M4493" s="607">
        <v>0</v>
      </c>
      <c r="N4493" s="498"/>
      <c r="O4493" s="605"/>
      <c r="P4493" s="608">
        <v>0</v>
      </c>
    </row>
    <row r="4494" spans="1:16" ht="33.75" x14ac:dyDescent="0.2">
      <c r="A4494" s="518" t="s">
        <v>7955</v>
      </c>
      <c r="B4494" s="605" t="s">
        <v>7875</v>
      </c>
      <c r="C4494" s="519" t="s">
        <v>111</v>
      </c>
      <c r="D4494" s="494" t="s">
        <v>8943</v>
      </c>
      <c r="E4494" s="495">
        <v>6000</v>
      </c>
      <c r="F4494" s="638" t="s">
        <v>12208</v>
      </c>
      <c r="G4494" s="496" t="s">
        <v>12209</v>
      </c>
      <c r="H4494" s="494" t="s">
        <v>8946</v>
      </c>
      <c r="I4494" s="494" t="s">
        <v>4858</v>
      </c>
      <c r="J4494" s="494" t="s">
        <v>4858</v>
      </c>
      <c r="K4494" s="497" t="s">
        <v>5705</v>
      </c>
      <c r="L4494" s="606"/>
      <c r="M4494" s="607">
        <v>0</v>
      </c>
      <c r="N4494" s="498" t="s">
        <v>7982</v>
      </c>
      <c r="O4494" s="605" t="s">
        <v>7972</v>
      </c>
      <c r="P4494" s="608">
        <v>23800</v>
      </c>
    </row>
    <row r="4495" spans="1:16" ht="22.5" x14ac:dyDescent="0.2">
      <c r="A4495" s="518" t="s">
        <v>7955</v>
      </c>
      <c r="B4495" s="605" t="s">
        <v>7875</v>
      </c>
      <c r="C4495" s="519" t="s">
        <v>111</v>
      </c>
      <c r="D4495" s="494" t="s">
        <v>8624</v>
      </c>
      <c r="E4495" s="495">
        <v>3000</v>
      </c>
      <c r="F4495" s="638" t="s">
        <v>12210</v>
      </c>
      <c r="G4495" s="496" t="s">
        <v>12211</v>
      </c>
      <c r="H4495" s="494" t="s">
        <v>7998</v>
      </c>
      <c r="I4495" s="494" t="s">
        <v>4858</v>
      </c>
      <c r="J4495" s="494" t="s">
        <v>4858</v>
      </c>
      <c r="K4495" s="497" t="s">
        <v>12212</v>
      </c>
      <c r="L4495" s="606"/>
      <c r="M4495" s="607">
        <v>0</v>
      </c>
      <c r="N4495" s="498" t="s">
        <v>7994</v>
      </c>
      <c r="O4495" s="605" t="s">
        <v>7961</v>
      </c>
      <c r="P4495" s="608">
        <v>19300</v>
      </c>
    </row>
    <row r="4496" spans="1:16" ht="22.5" x14ac:dyDescent="0.2">
      <c r="A4496" s="518" t="s">
        <v>7955</v>
      </c>
      <c r="B4496" s="605" t="s">
        <v>7875</v>
      </c>
      <c r="C4496" s="519" t="s">
        <v>111</v>
      </c>
      <c r="D4496" s="494" t="s">
        <v>12213</v>
      </c>
      <c r="E4496" s="495">
        <v>2000</v>
      </c>
      <c r="F4496" s="638" t="s">
        <v>12214</v>
      </c>
      <c r="G4496" s="496" t="s">
        <v>12215</v>
      </c>
      <c r="H4496" s="494" t="s">
        <v>5432</v>
      </c>
      <c r="I4496" s="494" t="s">
        <v>5432</v>
      </c>
      <c r="J4496" s="494" t="s">
        <v>5432</v>
      </c>
      <c r="K4496" s="497">
        <v>28</v>
      </c>
      <c r="L4496" s="606" t="s">
        <v>7961</v>
      </c>
      <c r="M4496" s="607">
        <v>11411.38</v>
      </c>
      <c r="N4496" s="498" t="s">
        <v>5705</v>
      </c>
      <c r="O4496" s="605"/>
      <c r="P4496" s="608">
        <v>0</v>
      </c>
    </row>
    <row r="4497" spans="1:16" ht="45" x14ac:dyDescent="0.2">
      <c r="A4497" s="518" t="s">
        <v>7955</v>
      </c>
      <c r="B4497" s="605" t="s">
        <v>7875</v>
      </c>
      <c r="C4497" s="519" t="s">
        <v>111</v>
      </c>
      <c r="D4497" s="494" t="s">
        <v>12216</v>
      </c>
      <c r="E4497" s="495">
        <v>2320</v>
      </c>
      <c r="F4497" s="638" t="s">
        <v>12217</v>
      </c>
      <c r="G4497" s="496" t="s">
        <v>12218</v>
      </c>
      <c r="H4497" s="494" t="s">
        <v>3370</v>
      </c>
      <c r="I4497" s="494" t="s">
        <v>3370</v>
      </c>
      <c r="J4497" s="494" t="s">
        <v>3370</v>
      </c>
      <c r="K4497" s="497" t="s">
        <v>8245</v>
      </c>
      <c r="L4497" s="606" t="s">
        <v>8142</v>
      </c>
      <c r="M4497" s="607">
        <v>23818.67</v>
      </c>
      <c r="N4497" s="498" t="s">
        <v>8245</v>
      </c>
      <c r="O4497" s="605" t="s">
        <v>7961</v>
      </c>
      <c r="P4497" s="608">
        <v>13920</v>
      </c>
    </row>
    <row r="4498" spans="1:16" ht="56.25" x14ac:dyDescent="0.2">
      <c r="A4498" s="518" t="s">
        <v>7955</v>
      </c>
      <c r="B4498" s="605" t="s">
        <v>7875</v>
      </c>
      <c r="C4498" s="519" t="s">
        <v>111</v>
      </c>
      <c r="D4498" s="494" t="s">
        <v>9348</v>
      </c>
      <c r="E4498" s="495">
        <v>2000</v>
      </c>
      <c r="F4498" s="638" t="s">
        <v>12219</v>
      </c>
      <c r="G4498" s="496" t="s">
        <v>12220</v>
      </c>
      <c r="H4498" s="494" t="s">
        <v>5741</v>
      </c>
      <c r="I4498" s="494" t="s">
        <v>5741</v>
      </c>
      <c r="J4498" s="494" t="s">
        <v>5741</v>
      </c>
      <c r="K4498" s="497">
        <v>65</v>
      </c>
      <c r="L4498" s="606" t="s">
        <v>7959</v>
      </c>
      <c r="M4498" s="607">
        <v>24000</v>
      </c>
      <c r="N4498" s="498" t="s">
        <v>12221</v>
      </c>
      <c r="O4498" s="605" t="s">
        <v>7961</v>
      </c>
      <c r="P4498" s="608">
        <v>11933.33</v>
      </c>
    </row>
    <row r="4499" spans="1:16" ht="45" x14ac:dyDescent="0.2">
      <c r="A4499" s="518" t="s">
        <v>7955</v>
      </c>
      <c r="B4499" s="605" t="s">
        <v>7875</v>
      </c>
      <c r="C4499" s="519" t="s">
        <v>111</v>
      </c>
      <c r="D4499" s="494" t="s">
        <v>11964</v>
      </c>
      <c r="E4499" s="495">
        <v>11000</v>
      </c>
      <c r="F4499" s="638" t="s">
        <v>12222</v>
      </c>
      <c r="G4499" s="496" t="s">
        <v>12223</v>
      </c>
      <c r="H4499" s="494" t="s">
        <v>12224</v>
      </c>
      <c r="I4499" s="494" t="s">
        <v>8631</v>
      </c>
      <c r="J4499" s="494" t="s">
        <v>8631</v>
      </c>
      <c r="K4499" s="497" t="s">
        <v>12225</v>
      </c>
      <c r="L4499" s="606" t="s">
        <v>7982</v>
      </c>
      <c r="M4499" s="607">
        <v>4400</v>
      </c>
      <c r="N4499" s="498" t="s">
        <v>7972</v>
      </c>
      <c r="O4499" s="605" t="s">
        <v>7961</v>
      </c>
      <c r="P4499" s="608">
        <v>65570.34</v>
      </c>
    </row>
    <row r="4500" spans="1:16" ht="22.5" x14ac:dyDescent="0.2">
      <c r="A4500" s="518" t="s">
        <v>7955</v>
      </c>
      <c r="B4500" s="605" t="s">
        <v>7875</v>
      </c>
      <c r="C4500" s="519" t="s">
        <v>111</v>
      </c>
      <c r="D4500" s="494" t="s">
        <v>10108</v>
      </c>
      <c r="E4500" s="495">
        <v>5000</v>
      </c>
      <c r="F4500" s="638" t="s">
        <v>12226</v>
      </c>
      <c r="G4500" s="496" t="s">
        <v>12227</v>
      </c>
      <c r="H4500" s="494" t="s">
        <v>6192</v>
      </c>
      <c r="I4500" s="494" t="s">
        <v>6192</v>
      </c>
      <c r="J4500" s="494" t="s">
        <v>6192</v>
      </c>
      <c r="K4500" s="497">
        <v>1</v>
      </c>
      <c r="L4500" s="606" t="s">
        <v>7982</v>
      </c>
      <c r="M4500" s="607">
        <v>2500</v>
      </c>
      <c r="N4500" s="498" t="s">
        <v>5705</v>
      </c>
      <c r="O4500" s="605"/>
      <c r="P4500" s="608">
        <v>0</v>
      </c>
    </row>
    <row r="4501" spans="1:16" ht="45" x14ac:dyDescent="0.2">
      <c r="A4501" s="518" t="s">
        <v>7955</v>
      </c>
      <c r="B4501" s="605" t="s">
        <v>7875</v>
      </c>
      <c r="C4501" s="519" t="s">
        <v>111</v>
      </c>
      <c r="D4501" s="494" t="s">
        <v>8277</v>
      </c>
      <c r="E4501" s="495">
        <v>1044</v>
      </c>
      <c r="F4501" s="638" t="s">
        <v>12228</v>
      </c>
      <c r="G4501" s="496" t="s">
        <v>12229</v>
      </c>
      <c r="H4501" s="494" t="s">
        <v>7998</v>
      </c>
      <c r="I4501" s="494" t="s">
        <v>4858</v>
      </c>
      <c r="J4501" s="494" t="s">
        <v>4858</v>
      </c>
      <c r="K4501" s="497" t="s">
        <v>8245</v>
      </c>
      <c r="L4501" s="606" t="s">
        <v>7959</v>
      </c>
      <c r="M4501" s="607">
        <v>0</v>
      </c>
      <c r="N4501" s="498" t="s">
        <v>8245</v>
      </c>
      <c r="O4501" s="605" t="s">
        <v>7961</v>
      </c>
      <c r="P4501" s="608">
        <v>2088</v>
      </c>
    </row>
    <row r="4502" spans="1:16" ht="22.5" x14ac:dyDescent="0.2">
      <c r="A4502" s="518" t="s">
        <v>7955</v>
      </c>
      <c r="B4502" s="605" t="s">
        <v>7875</v>
      </c>
      <c r="C4502" s="519" t="s">
        <v>111</v>
      </c>
      <c r="D4502" s="494" t="s">
        <v>8076</v>
      </c>
      <c r="E4502" s="495">
        <v>2000</v>
      </c>
      <c r="F4502" s="638" t="s">
        <v>12230</v>
      </c>
      <c r="G4502" s="496" t="s">
        <v>12231</v>
      </c>
      <c r="H4502" s="494" t="s">
        <v>9882</v>
      </c>
      <c r="I4502" s="494" t="s">
        <v>9882</v>
      </c>
      <c r="J4502" s="494" t="s">
        <v>9882</v>
      </c>
      <c r="K4502" s="497">
        <v>10</v>
      </c>
      <c r="L4502" s="606" t="s">
        <v>7965</v>
      </c>
      <c r="M4502" s="607">
        <v>3847.63</v>
      </c>
      <c r="N4502" s="498" t="s">
        <v>5705</v>
      </c>
      <c r="O4502" s="605"/>
      <c r="P4502" s="608">
        <v>0</v>
      </c>
    </row>
    <row r="4503" spans="1:16" ht="22.5" x14ac:dyDescent="0.2">
      <c r="A4503" s="518" t="s">
        <v>7955</v>
      </c>
      <c r="B4503" s="605" t="s">
        <v>7875</v>
      </c>
      <c r="C4503" s="519" t="s">
        <v>111</v>
      </c>
      <c r="D4503" s="494" t="s">
        <v>8004</v>
      </c>
      <c r="E4503" s="495">
        <v>1800</v>
      </c>
      <c r="F4503" s="638" t="s">
        <v>12232</v>
      </c>
      <c r="G4503" s="496" t="s">
        <v>12233</v>
      </c>
      <c r="H4503" s="494" t="s">
        <v>726</v>
      </c>
      <c r="I4503" s="494" t="s">
        <v>726</v>
      </c>
      <c r="J4503" s="494" t="s">
        <v>726</v>
      </c>
      <c r="K4503" s="497">
        <v>31</v>
      </c>
      <c r="L4503" s="606" t="s">
        <v>7959</v>
      </c>
      <c r="M4503" s="607">
        <v>21293.98</v>
      </c>
      <c r="N4503" s="498" t="s">
        <v>8018</v>
      </c>
      <c r="O4503" s="605" t="s">
        <v>7961</v>
      </c>
      <c r="P4503" s="608">
        <v>10777.369999999999</v>
      </c>
    </row>
    <row r="4504" spans="1:16" ht="33.75" x14ac:dyDescent="0.2">
      <c r="A4504" s="518" t="s">
        <v>7955</v>
      </c>
      <c r="B4504" s="605" t="s">
        <v>7875</v>
      </c>
      <c r="C4504" s="519" t="s">
        <v>111</v>
      </c>
      <c r="D4504" s="494" t="s">
        <v>8448</v>
      </c>
      <c r="E4504" s="495">
        <v>2000</v>
      </c>
      <c r="F4504" s="638" t="s">
        <v>12234</v>
      </c>
      <c r="G4504" s="496" t="s">
        <v>12235</v>
      </c>
      <c r="H4504" s="494" t="s">
        <v>989</v>
      </c>
      <c r="I4504" s="494" t="s">
        <v>989</v>
      </c>
      <c r="J4504" s="494" t="s">
        <v>989</v>
      </c>
      <c r="K4504" s="497">
        <v>46</v>
      </c>
      <c r="L4504" s="606" t="s">
        <v>7959</v>
      </c>
      <c r="M4504" s="607">
        <v>23866.66</v>
      </c>
      <c r="N4504" s="498" t="s">
        <v>5705</v>
      </c>
      <c r="O4504" s="605">
        <v>0</v>
      </c>
      <c r="P4504" s="608">
        <v>0</v>
      </c>
    </row>
    <row r="4505" spans="1:16" ht="45" x14ac:dyDescent="0.2">
      <c r="A4505" s="518" t="s">
        <v>7955</v>
      </c>
      <c r="B4505" s="605" t="s">
        <v>7875</v>
      </c>
      <c r="C4505" s="519" t="s">
        <v>111</v>
      </c>
      <c r="D4505" s="494" t="s">
        <v>8919</v>
      </c>
      <c r="E4505" s="495">
        <v>1800</v>
      </c>
      <c r="F4505" s="638" t="s">
        <v>12236</v>
      </c>
      <c r="G4505" s="496" t="s">
        <v>12237</v>
      </c>
      <c r="H4505" s="494" t="s">
        <v>12238</v>
      </c>
      <c r="I4505" s="494" t="s">
        <v>12238</v>
      </c>
      <c r="J4505" s="494" t="s">
        <v>12238</v>
      </c>
      <c r="K4505" s="497">
        <v>13</v>
      </c>
      <c r="L4505" s="606" t="s">
        <v>7959</v>
      </c>
      <c r="M4505" s="607">
        <v>20880</v>
      </c>
      <c r="N4505" s="498">
        <v>15</v>
      </c>
      <c r="O4505" s="605" t="s">
        <v>7965</v>
      </c>
      <c r="P4505" s="608">
        <v>3360</v>
      </c>
    </row>
    <row r="4506" spans="1:16" ht="22.5" x14ac:dyDescent="0.2">
      <c r="A4506" s="518" t="s">
        <v>7955</v>
      </c>
      <c r="B4506" s="605" t="s">
        <v>7875</v>
      </c>
      <c r="C4506" s="519" t="s">
        <v>111</v>
      </c>
      <c r="D4506" s="494" t="s">
        <v>9591</v>
      </c>
      <c r="E4506" s="495">
        <v>5000</v>
      </c>
      <c r="F4506" s="638" t="s">
        <v>12239</v>
      </c>
      <c r="G4506" s="496" t="s">
        <v>12240</v>
      </c>
      <c r="H4506" s="494" t="s">
        <v>8378</v>
      </c>
      <c r="I4506" s="494" t="s">
        <v>8378</v>
      </c>
      <c r="J4506" s="494" t="s">
        <v>8378</v>
      </c>
      <c r="K4506" s="497">
        <v>6</v>
      </c>
      <c r="L4506" s="606" t="s">
        <v>8044</v>
      </c>
      <c r="M4506" s="607">
        <v>34981.25</v>
      </c>
      <c r="N4506" s="498" t="s">
        <v>5705</v>
      </c>
      <c r="O4506" s="605"/>
      <c r="P4506" s="608">
        <v>0</v>
      </c>
    </row>
    <row r="4507" spans="1:16" ht="22.5" x14ac:dyDescent="0.2">
      <c r="A4507" s="518" t="s">
        <v>7955</v>
      </c>
      <c r="B4507" s="605" t="s">
        <v>7875</v>
      </c>
      <c r="C4507" s="519" t="s">
        <v>111</v>
      </c>
      <c r="D4507" s="494" t="s">
        <v>8076</v>
      </c>
      <c r="E4507" s="495">
        <v>2000</v>
      </c>
      <c r="F4507" s="638" t="s">
        <v>12241</v>
      </c>
      <c r="G4507" s="496" t="s">
        <v>12242</v>
      </c>
      <c r="H4507" s="494" t="s">
        <v>989</v>
      </c>
      <c r="I4507" s="494" t="s">
        <v>989</v>
      </c>
      <c r="J4507" s="494" t="s">
        <v>989</v>
      </c>
      <c r="K4507" s="497">
        <v>24</v>
      </c>
      <c r="L4507" s="606" t="s">
        <v>7959</v>
      </c>
      <c r="M4507" s="607">
        <v>23657.21</v>
      </c>
      <c r="N4507" s="498" t="s">
        <v>8103</v>
      </c>
      <c r="O4507" s="605" t="s">
        <v>7961</v>
      </c>
      <c r="P4507" s="608">
        <v>12000</v>
      </c>
    </row>
    <row r="4508" spans="1:16" ht="45" x14ac:dyDescent="0.2">
      <c r="A4508" s="518" t="s">
        <v>7955</v>
      </c>
      <c r="B4508" s="605" t="s">
        <v>7875</v>
      </c>
      <c r="C4508" s="519" t="s">
        <v>111</v>
      </c>
      <c r="D4508" s="494" t="s">
        <v>8090</v>
      </c>
      <c r="E4508" s="495">
        <v>2000</v>
      </c>
      <c r="F4508" s="638" t="s">
        <v>12243</v>
      </c>
      <c r="G4508" s="496" t="s">
        <v>12244</v>
      </c>
      <c r="H4508" s="494" t="s">
        <v>12245</v>
      </c>
      <c r="I4508" s="494" t="s">
        <v>8289</v>
      </c>
      <c r="J4508" s="494" t="s">
        <v>8289</v>
      </c>
      <c r="K4508" s="497" t="s">
        <v>12246</v>
      </c>
      <c r="L4508" s="606" t="s">
        <v>7965</v>
      </c>
      <c r="M4508" s="607">
        <v>3333.33</v>
      </c>
      <c r="N4508" s="498" t="s">
        <v>7972</v>
      </c>
      <c r="O4508" s="605" t="s">
        <v>7961</v>
      </c>
      <c r="P4508" s="608">
        <v>11999.439999999999</v>
      </c>
    </row>
    <row r="4509" spans="1:16" ht="33.75" x14ac:dyDescent="0.2">
      <c r="A4509" s="518" t="s">
        <v>7955</v>
      </c>
      <c r="B4509" s="605" t="s">
        <v>7875</v>
      </c>
      <c r="C4509" s="519" t="s">
        <v>111</v>
      </c>
      <c r="D4509" s="494" t="s">
        <v>8806</v>
      </c>
      <c r="E4509" s="495">
        <v>1800</v>
      </c>
      <c r="F4509" s="638" t="s">
        <v>12247</v>
      </c>
      <c r="G4509" s="496" t="s">
        <v>12248</v>
      </c>
      <c r="H4509" s="494" t="s">
        <v>718</v>
      </c>
      <c r="I4509" s="494" t="s">
        <v>718</v>
      </c>
      <c r="J4509" s="494" t="s">
        <v>718</v>
      </c>
      <c r="K4509" s="497">
        <v>39</v>
      </c>
      <c r="L4509" s="606" t="s">
        <v>7959</v>
      </c>
      <c r="M4509" s="607">
        <v>21600</v>
      </c>
      <c r="N4509" s="498" t="s">
        <v>9076</v>
      </c>
      <c r="O4509" s="605" t="s">
        <v>7961</v>
      </c>
      <c r="P4509" s="608">
        <v>10800</v>
      </c>
    </row>
    <row r="4510" spans="1:16" ht="22.5" x14ac:dyDescent="0.2">
      <c r="A4510" s="518" t="s">
        <v>7955</v>
      </c>
      <c r="B4510" s="605" t="s">
        <v>7969</v>
      </c>
      <c r="C4510" s="519" t="s">
        <v>111</v>
      </c>
      <c r="D4510" s="494" t="s">
        <v>8259</v>
      </c>
      <c r="E4510" s="495">
        <v>4000</v>
      </c>
      <c r="F4510" s="638" t="s">
        <v>12249</v>
      </c>
      <c r="G4510" s="496" t="s">
        <v>12250</v>
      </c>
      <c r="H4510" s="494" t="s">
        <v>7998</v>
      </c>
      <c r="I4510" s="494" t="s">
        <v>4858</v>
      </c>
      <c r="J4510" s="494" t="s">
        <v>4858</v>
      </c>
      <c r="K4510" s="497" t="s">
        <v>12251</v>
      </c>
      <c r="L4510" s="606" t="s">
        <v>7982</v>
      </c>
      <c r="M4510" s="607">
        <v>1733.33</v>
      </c>
      <c r="N4510" s="498" t="s">
        <v>7972</v>
      </c>
      <c r="O4510" s="605" t="s">
        <v>7961</v>
      </c>
      <c r="P4510" s="608">
        <v>24000</v>
      </c>
    </row>
    <row r="4511" spans="1:16" ht="45" x14ac:dyDescent="0.2">
      <c r="A4511" s="518" t="s">
        <v>7955</v>
      </c>
      <c r="B4511" s="605" t="s">
        <v>7875</v>
      </c>
      <c r="C4511" s="519" t="s">
        <v>111</v>
      </c>
      <c r="D4511" s="494" t="s">
        <v>8987</v>
      </c>
      <c r="E4511" s="495">
        <v>3000</v>
      </c>
      <c r="F4511" s="638" t="s">
        <v>12252</v>
      </c>
      <c r="G4511" s="496" t="s">
        <v>12253</v>
      </c>
      <c r="H4511" s="494" t="s">
        <v>10079</v>
      </c>
      <c r="I4511" s="494" t="s">
        <v>4858</v>
      </c>
      <c r="J4511" s="494" t="s">
        <v>4858</v>
      </c>
      <c r="K4511" s="497">
        <v>2</v>
      </c>
      <c r="L4511" s="606" t="s">
        <v>7972</v>
      </c>
      <c r="M4511" s="607">
        <v>11800</v>
      </c>
      <c r="N4511" s="498" t="s">
        <v>8044</v>
      </c>
      <c r="O4511" s="605" t="s">
        <v>7961</v>
      </c>
      <c r="P4511" s="608">
        <v>17998.54</v>
      </c>
    </row>
    <row r="4512" spans="1:16" ht="33.75" x14ac:dyDescent="0.2">
      <c r="A4512" s="518" t="s">
        <v>7955</v>
      </c>
      <c r="B4512" s="605" t="s">
        <v>7875</v>
      </c>
      <c r="C4512" s="519" t="s">
        <v>111</v>
      </c>
      <c r="D4512" s="494" t="s">
        <v>8041</v>
      </c>
      <c r="E4512" s="495">
        <v>2000</v>
      </c>
      <c r="F4512" s="638" t="s">
        <v>12254</v>
      </c>
      <c r="G4512" s="496" t="s">
        <v>12255</v>
      </c>
      <c r="H4512" s="494" t="s">
        <v>9885</v>
      </c>
      <c r="I4512" s="494" t="s">
        <v>8289</v>
      </c>
      <c r="J4512" s="494" t="s">
        <v>8289</v>
      </c>
      <c r="K4512" s="497">
        <v>1</v>
      </c>
      <c r="L4512" s="606" t="s">
        <v>7972</v>
      </c>
      <c r="M4512" s="607">
        <v>7733.33</v>
      </c>
      <c r="N4512" s="498" t="s">
        <v>7994</v>
      </c>
      <c r="O4512" s="605" t="s">
        <v>7961</v>
      </c>
      <c r="P4512" s="608">
        <v>12000</v>
      </c>
    </row>
    <row r="4513" spans="1:16" ht="22.5" x14ac:dyDescent="0.2">
      <c r="A4513" s="518" t="s">
        <v>7955</v>
      </c>
      <c r="B4513" s="605" t="s">
        <v>7875</v>
      </c>
      <c r="C4513" s="519" t="s">
        <v>111</v>
      </c>
      <c r="D4513" s="494" t="s">
        <v>12256</v>
      </c>
      <c r="E4513" s="495">
        <v>8500</v>
      </c>
      <c r="F4513" s="638" t="s">
        <v>12257</v>
      </c>
      <c r="G4513" s="496" t="s">
        <v>12258</v>
      </c>
      <c r="H4513" s="494" t="s">
        <v>9485</v>
      </c>
      <c r="I4513" s="494" t="s">
        <v>4858</v>
      </c>
      <c r="J4513" s="494" t="s">
        <v>4858</v>
      </c>
      <c r="K4513" s="497" t="s">
        <v>5705</v>
      </c>
      <c r="L4513" s="606"/>
      <c r="M4513" s="607">
        <v>0</v>
      </c>
      <c r="N4513" s="498" t="s">
        <v>7982</v>
      </c>
      <c r="O4513" s="605" t="s">
        <v>7994</v>
      </c>
      <c r="P4513" s="608">
        <v>34566.67</v>
      </c>
    </row>
    <row r="4514" spans="1:16" ht="33.75" x14ac:dyDescent="0.2">
      <c r="A4514" s="518" t="s">
        <v>7955</v>
      </c>
      <c r="B4514" s="605" t="s">
        <v>7875</v>
      </c>
      <c r="C4514" s="519" t="s">
        <v>111</v>
      </c>
      <c r="D4514" s="494" t="s">
        <v>7983</v>
      </c>
      <c r="E4514" s="495">
        <v>14000</v>
      </c>
      <c r="F4514" s="638" t="s">
        <v>12259</v>
      </c>
      <c r="G4514" s="496" t="s">
        <v>12260</v>
      </c>
      <c r="H4514" s="494" t="s">
        <v>10765</v>
      </c>
      <c r="I4514" s="494" t="s">
        <v>10765</v>
      </c>
      <c r="J4514" s="494" t="s">
        <v>10765</v>
      </c>
      <c r="K4514" s="497" t="s">
        <v>7981</v>
      </c>
      <c r="L4514" s="606" t="s">
        <v>7982</v>
      </c>
      <c r="M4514" s="607">
        <v>4666.67</v>
      </c>
      <c r="N4514" s="498" t="s">
        <v>5705</v>
      </c>
      <c r="O4514" s="605"/>
      <c r="P4514" s="608">
        <v>0</v>
      </c>
    </row>
    <row r="4515" spans="1:16" ht="22.5" x14ac:dyDescent="0.2">
      <c r="A4515" s="518" t="s">
        <v>7955</v>
      </c>
      <c r="B4515" s="605" t="s">
        <v>7875</v>
      </c>
      <c r="C4515" s="519" t="s">
        <v>111</v>
      </c>
      <c r="D4515" s="494" t="s">
        <v>8546</v>
      </c>
      <c r="E4515" s="495">
        <v>1800</v>
      </c>
      <c r="F4515" s="638" t="s">
        <v>12261</v>
      </c>
      <c r="G4515" s="496" t="s">
        <v>12262</v>
      </c>
      <c r="H4515" s="494" t="s">
        <v>787</v>
      </c>
      <c r="I4515" s="494" t="s">
        <v>787</v>
      </c>
      <c r="J4515" s="494" t="s">
        <v>787</v>
      </c>
      <c r="K4515" s="497">
        <v>14</v>
      </c>
      <c r="L4515" s="606" t="s">
        <v>7959</v>
      </c>
      <c r="M4515" s="607">
        <v>21480</v>
      </c>
      <c r="N4515" s="498" t="s">
        <v>8485</v>
      </c>
      <c r="O4515" s="605" t="s">
        <v>7961</v>
      </c>
      <c r="P4515" s="608">
        <v>10680</v>
      </c>
    </row>
    <row r="4516" spans="1:16" ht="33.75" x14ac:dyDescent="0.2">
      <c r="A4516" s="518" t="s">
        <v>7955</v>
      </c>
      <c r="B4516" s="605" t="s">
        <v>7875</v>
      </c>
      <c r="C4516" s="519" t="s">
        <v>111</v>
      </c>
      <c r="D4516" s="494" t="s">
        <v>12263</v>
      </c>
      <c r="E4516" s="495">
        <v>6000</v>
      </c>
      <c r="F4516" s="638" t="s">
        <v>12264</v>
      </c>
      <c r="G4516" s="496" t="s">
        <v>12265</v>
      </c>
      <c r="H4516" s="494" t="s">
        <v>12266</v>
      </c>
      <c r="I4516" s="494" t="s">
        <v>12266</v>
      </c>
      <c r="J4516" s="494" t="s">
        <v>12266</v>
      </c>
      <c r="K4516" s="497">
        <v>8</v>
      </c>
      <c r="L4516" s="606" t="s">
        <v>7977</v>
      </c>
      <c r="M4516" s="607">
        <v>14400</v>
      </c>
      <c r="N4516" s="498" t="s">
        <v>5705</v>
      </c>
      <c r="O4516" s="605"/>
      <c r="P4516" s="608">
        <v>0</v>
      </c>
    </row>
    <row r="4517" spans="1:16" ht="22.5" x14ac:dyDescent="0.2">
      <c r="A4517" s="518" t="s">
        <v>7955</v>
      </c>
      <c r="B4517" s="605" t="s">
        <v>7875</v>
      </c>
      <c r="C4517" s="519" t="s">
        <v>111</v>
      </c>
      <c r="D4517" s="494" t="s">
        <v>8121</v>
      </c>
      <c r="E4517" s="495">
        <v>2500</v>
      </c>
      <c r="F4517" s="638" t="s">
        <v>12267</v>
      </c>
      <c r="G4517" s="496" t="s">
        <v>12268</v>
      </c>
      <c r="H4517" s="494" t="s">
        <v>6192</v>
      </c>
      <c r="I4517" s="494" t="s">
        <v>3191</v>
      </c>
      <c r="J4517" s="494" t="s">
        <v>3191</v>
      </c>
      <c r="K4517" s="497">
        <v>10</v>
      </c>
      <c r="L4517" s="606" t="s">
        <v>7959</v>
      </c>
      <c r="M4517" s="607">
        <v>29161.48</v>
      </c>
      <c r="N4517" s="498" t="s">
        <v>5705</v>
      </c>
      <c r="O4517" s="605"/>
      <c r="P4517" s="608">
        <v>0</v>
      </c>
    </row>
    <row r="4518" spans="1:16" ht="22.5" x14ac:dyDescent="0.2">
      <c r="A4518" s="518" t="s">
        <v>7955</v>
      </c>
      <c r="B4518" s="605" t="s">
        <v>7875</v>
      </c>
      <c r="C4518" s="519" t="s">
        <v>111</v>
      </c>
      <c r="D4518" s="494" t="s">
        <v>3150</v>
      </c>
      <c r="E4518" s="495">
        <v>4000</v>
      </c>
      <c r="F4518" s="638" t="s">
        <v>12267</v>
      </c>
      <c r="G4518" s="496" t="s">
        <v>12268</v>
      </c>
      <c r="H4518" s="494" t="s">
        <v>6192</v>
      </c>
      <c r="I4518" s="494" t="s">
        <v>3191</v>
      </c>
      <c r="J4518" s="494" t="s">
        <v>3191</v>
      </c>
      <c r="K4518" s="497" t="s">
        <v>12269</v>
      </c>
      <c r="L4518" s="606"/>
      <c r="M4518" s="607">
        <v>0</v>
      </c>
      <c r="N4518" s="498" t="s">
        <v>7972</v>
      </c>
      <c r="O4518" s="605" t="s">
        <v>7961</v>
      </c>
      <c r="P4518" s="608">
        <v>24442.77</v>
      </c>
    </row>
    <row r="4519" spans="1:16" ht="33.75" x14ac:dyDescent="0.2">
      <c r="A4519" s="518" t="s">
        <v>7955</v>
      </c>
      <c r="B4519" s="605" t="s">
        <v>7875</v>
      </c>
      <c r="C4519" s="519" t="s">
        <v>111</v>
      </c>
      <c r="D4519" s="494" t="s">
        <v>8166</v>
      </c>
      <c r="E4519" s="495">
        <v>3000</v>
      </c>
      <c r="F4519" s="638" t="s">
        <v>12270</v>
      </c>
      <c r="G4519" s="496" t="s">
        <v>12271</v>
      </c>
      <c r="H4519" s="494" t="s">
        <v>9211</v>
      </c>
      <c r="I4519" s="494" t="s">
        <v>4858</v>
      </c>
      <c r="J4519" s="494" t="s">
        <v>4858</v>
      </c>
      <c r="K4519" s="497">
        <v>2</v>
      </c>
      <c r="L4519" s="606" t="s">
        <v>7972</v>
      </c>
      <c r="M4519" s="607">
        <v>11800</v>
      </c>
      <c r="N4519" s="498" t="s">
        <v>8044</v>
      </c>
      <c r="O4519" s="605" t="s">
        <v>7961</v>
      </c>
      <c r="P4519" s="608">
        <v>18000</v>
      </c>
    </row>
    <row r="4520" spans="1:16" ht="33.75" x14ac:dyDescent="0.2">
      <c r="A4520" s="518" t="s">
        <v>7955</v>
      </c>
      <c r="B4520" s="605" t="s">
        <v>7875</v>
      </c>
      <c r="C4520" s="519" t="s">
        <v>111</v>
      </c>
      <c r="D4520" s="494" t="s">
        <v>12272</v>
      </c>
      <c r="E4520" s="495">
        <v>1200</v>
      </c>
      <c r="F4520" s="638" t="s">
        <v>12273</v>
      </c>
      <c r="G4520" s="496" t="s">
        <v>12274</v>
      </c>
      <c r="H4520" s="494" t="s">
        <v>9862</v>
      </c>
      <c r="I4520" s="494" t="s">
        <v>9862</v>
      </c>
      <c r="J4520" s="494" t="s">
        <v>9862</v>
      </c>
      <c r="K4520" s="497">
        <v>85</v>
      </c>
      <c r="L4520" s="606" t="s">
        <v>7959</v>
      </c>
      <c r="M4520" s="607">
        <v>14240</v>
      </c>
      <c r="N4520" s="498" t="s">
        <v>7960</v>
      </c>
      <c r="O4520" s="605" t="s">
        <v>7961</v>
      </c>
      <c r="P4520" s="608">
        <v>7000</v>
      </c>
    </row>
    <row r="4521" spans="1:16" ht="22.5" x14ac:dyDescent="0.2">
      <c r="A4521" s="518" t="s">
        <v>7955</v>
      </c>
      <c r="B4521" s="605" t="s">
        <v>7875</v>
      </c>
      <c r="C4521" s="519" t="s">
        <v>111</v>
      </c>
      <c r="D4521" s="494" t="s">
        <v>12275</v>
      </c>
      <c r="E4521" s="495">
        <v>2500</v>
      </c>
      <c r="F4521" s="638" t="s">
        <v>12276</v>
      </c>
      <c r="G4521" s="496" t="s">
        <v>12277</v>
      </c>
      <c r="H4521" s="494" t="s">
        <v>4289</v>
      </c>
      <c r="I4521" s="494" t="s">
        <v>4289</v>
      </c>
      <c r="J4521" s="494" t="s">
        <v>4289</v>
      </c>
      <c r="K4521" s="497">
        <v>36</v>
      </c>
      <c r="L4521" s="606" t="s">
        <v>7959</v>
      </c>
      <c r="M4521" s="607">
        <v>29534.870000000003</v>
      </c>
      <c r="N4521" s="498" t="s">
        <v>9945</v>
      </c>
      <c r="O4521" s="605" t="s">
        <v>7961</v>
      </c>
      <c r="P4521" s="608">
        <v>14807.82</v>
      </c>
    </row>
    <row r="4522" spans="1:16" ht="22.5" x14ac:dyDescent="0.2">
      <c r="A4522" s="518" t="s">
        <v>7955</v>
      </c>
      <c r="B4522" s="605" t="s">
        <v>7875</v>
      </c>
      <c r="C4522" s="519" t="s">
        <v>111</v>
      </c>
      <c r="D4522" s="494" t="s">
        <v>8711</v>
      </c>
      <c r="E4522" s="495">
        <v>3000</v>
      </c>
      <c r="F4522" s="638" t="s">
        <v>12278</v>
      </c>
      <c r="G4522" s="496" t="s">
        <v>12279</v>
      </c>
      <c r="H4522" s="494" t="s">
        <v>9041</v>
      </c>
      <c r="I4522" s="494" t="s">
        <v>4858</v>
      </c>
      <c r="J4522" s="494" t="s">
        <v>4858</v>
      </c>
      <c r="K4522" s="497" t="s">
        <v>12280</v>
      </c>
      <c r="L4522" s="606" t="s">
        <v>7965</v>
      </c>
      <c r="M4522" s="607">
        <v>4300</v>
      </c>
      <c r="N4522" s="498" t="s">
        <v>7994</v>
      </c>
      <c r="O4522" s="605" t="s">
        <v>7961</v>
      </c>
      <c r="P4522" s="608">
        <v>18000</v>
      </c>
    </row>
    <row r="4523" spans="1:16" ht="22.5" x14ac:dyDescent="0.2">
      <c r="A4523" s="518" t="s">
        <v>7955</v>
      </c>
      <c r="B4523" s="605" t="s">
        <v>7875</v>
      </c>
      <c r="C4523" s="519" t="s">
        <v>111</v>
      </c>
      <c r="D4523" s="494" t="s">
        <v>8070</v>
      </c>
      <c r="E4523" s="495">
        <v>13000</v>
      </c>
      <c r="F4523" s="638" t="s">
        <v>12281</v>
      </c>
      <c r="G4523" s="496" t="s">
        <v>12282</v>
      </c>
      <c r="H4523" s="494" t="s">
        <v>12283</v>
      </c>
      <c r="I4523" s="494" t="s">
        <v>4858</v>
      </c>
      <c r="J4523" s="494" t="s">
        <v>4858</v>
      </c>
      <c r="K4523" s="497" t="s">
        <v>7981</v>
      </c>
      <c r="L4523" s="606" t="s">
        <v>7972</v>
      </c>
      <c r="M4523" s="607">
        <v>52000</v>
      </c>
      <c r="N4523" s="498" t="s">
        <v>5705</v>
      </c>
      <c r="O4523" s="605"/>
      <c r="P4523" s="608">
        <v>0</v>
      </c>
    </row>
    <row r="4524" spans="1:16" ht="22.5" x14ac:dyDescent="0.2">
      <c r="A4524" s="518" t="s">
        <v>7955</v>
      </c>
      <c r="B4524" s="605" t="s">
        <v>7969</v>
      </c>
      <c r="C4524" s="519" t="s">
        <v>111</v>
      </c>
      <c r="D4524" s="494" t="s">
        <v>8019</v>
      </c>
      <c r="E4524" s="495">
        <v>3000</v>
      </c>
      <c r="F4524" s="638" t="s">
        <v>12284</v>
      </c>
      <c r="G4524" s="496" t="s">
        <v>12285</v>
      </c>
      <c r="H4524" s="494" t="s">
        <v>8003</v>
      </c>
      <c r="I4524" s="494" t="s">
        <v>4858</v>
      </c>
      <c r="J4524" s="494" t="s">
        <v>4858</v>
      </c>
      <c r="K4524" s="497" t="s">
        <v>12286</v>
      </c>
      <c r="L4524" s="606" t="s">
        <v>7965</v>
      </c>
      <c r="M4524" s="607">
        <v>5600</v>
      </c>
      <c r="N4524" s="498" t="s">
        <v>7994</v>
      </c>
      <c r="O4524" s="605" t="s">
        <v>7961</v>
      </c>
      <c r="P4524" s="608">
        <v>17800</v>
      </c>
    </row>
    <row r="4525" spans="1:16" ht="22.5" x14ac:dyDescent="0.2">
      <c r="A4525" s="518" t="s">
        <v>7955</v>
      </c>
      <c r="B4525" s="605" t="s">
        <v>7875</v>
      </c>
      <c r="C4525" s="519" t="s">
        <v>111</v>
      </c>
      <c r="D4525" s="494" t="s">
        <v>8665</v>
      </c>
      <c r="E4525" s="495">
        <v>12000</v>
      </c>
      <c r="F4525" s="638" t="s">
        <v>2759</v>
      </c>
      <c r="G4525" s="496" t="s">
        <v>12287</v>
      </c>
      <c r="H4525" s="494" t="s">
        <v>4858</v>
      </c>
      <c r="I4525" s="494" t="s">
        <v>4858</v>
      </c>
      <c r="J4525" s="494" t="s">
        <v>4858</v>
      </c>
      <c r="K4525" s="497" t="s">
        <v>7981</v>
      </c>
      <c r="L4525" s="606" t="s">
        <v>8142</v>
      </c>
      <c r="M4525" s="607">
        <v>124000</v>
      </c>
      <c r="N4525" s="498" t="s">
        <v>7981</v>
      </c>
      <c r="O4525" s="605"/>
      <c r="P4525" s="608">
        <v>0</v>
      </c>
    </row>
    <row r="4526" spans="1:16" ht="33.75" x14ac:dyDescent="0.2">
      <c r="A4526" s="518" t="s">
        <v>7955</v>
      </c>
      <c r="B4526" s="605" t="s">
        <v>7875</v>
      </c>
      <c r="C4526" s="519" t="s">
        <v>111</v>
      </c>
      <c r="D4526" s="494" t="s">
        <v>11415</v>
      </c>
      <c r="E4526" s="495">
        <v>3000</v>
      </c>
      <c r="F4526" s="638" t="s">
        <v>12288</v>
      </c>
      <c r="G4526" s="496" t="s">
        <v>12289</v>
      </c>
      <c r="H4526" s="494" t="s">
        <v>12290</v>
      </c>
      <c r="I4526" s="494" t="s">
        <v>4858</v>
      </c>
      <c r="J4526" s="494" t="s">
        <v>4858</v>
      </c>
      <c r="K4526" s="497" t="s">
        <v>12291</v>
      </c>
      <c r="L4526" s="606" t="s">
        <v>7965</v>
      </c>
      <c r="M4526" s="607">
        <v>4300</v>
      </c>
      <c r="N4526" s="498" t="s">
        <v>7994</v>
      </c>
      <c r="O4526" s="605" t="s">
        <v>7961</v>
      </c>
      <c r="P4526" s="608">
        <v>18000</v>
      </c>
    </row>
    <row r="4527" spans="1:16" ht="22.5" x14ac:dyDescent="0.2">
      <c r="A4527" s="518" t="s">
        <v>7955</v>
      </c>
      <c r="B4527" s="605" t="s">
        <v>7875</v>
      </c>
      <c r="C4527" s="519" t="s">
        <v>111</v>
      </c>
      <c r="D4527" s="494" t="s">
        <v>12292</v>
      </c>
      <c r="E4527" s="495">
        <v>1800</v>
      </c>
      <c r="F4527" s="638" t="s">
        <v>12293</v>
      </c>
      <c r="G4527" s="496" t="s">
        <v>12294</v>
      </c>
      <c r="H4527" s="494" t="s">
        <v>8600</v>
      </c>
      <c r="I4527" s="494" t="s">
        <v>8600</v>
      </c>
      <c r="J4527" s="494" t="s">
        <v>8600</v>
      </c>
      <c r="K4527" s="497">
        <v>3</v>
      </c>
      <c r="L4527" s="606" t="s">
        <v>7984</v>
      </c>
      <c r="M4527" s="607">
        <v>12960</v>
      </c>
      <c r="N4527" s="498" t="s">
        <v>5705</v>
      </c>
      <c r="O4527" s="605"/>
      <c r="P4527" s="608">
        <v>0</v>
      </c>
    </row>
    <row r="4528" spans="1:16" ht="22.5" x14ac:dyDescent="0.2">
      <c r="A4528" s="518" t="s">
        <v>7955</v>
      </c>
      <c r="B4528" s="605" t="s">
        <v>7875</v>
      </c>
      <c r="C4528" s="519" t="s">
        <v>111</v>
      </c>
      <c r="D4528" s="494" t="s">
        <v>8048</v>
      </c>
      <c r="E4528" s="495">
        <v>3000</v>
      </c>
      <c r="F4528" s="638" t="s">
        <v>12295</v>
      </c>
      <c r="G4528" s="496" t="s">
        <v>12296</v>
      </c>
      <c r="H4528" s="494" t="s">
        <v>6192</v>
      </c>
      <c r="I4528" s="494" t="s">
        <v>3191</v>
      </c>
      <c r="J4528" s="494" t="s">
        <v>3191</v>
      </c>
      <c r="K4528" s="497" t="s">
        <v>12297</v>
      </c>
      <c r="L4528" s="606" t="s">
        <v>7965</v>
      </c>
      <c r="M4528" s="607">
        <v>4200</v>
      </c>
      <c r="N4528" s="498" t="s">
        <v>7994</v>
      </c>
      <c r="O4528" s="605" t="s">
        <v>7961</v>
      </c>
      <c r="P4528" s="608">
        <v>18000</v>
      </c>
    </row>
    <row r="4529" spans="1:16" ht="22.5" x14ac:dyDescent="0.2">
      <c r="A4529" s="518" t="s">
        <v>7955</v>
      </c>
      <c r="B4529" s="605" t="s">
        <v>7875</v>
      </c>
      <c r="C4529" s="519" t="s">
        <v>111</v>
      </c>
      <c r="D4529" s="494" t="s">
        <v>9022</v>
      </c>
      <c r="E4529" s="495">
        <v>1800</v>
      </c>
      <c r="F4529" s="638" t="s">
        <v>12298</v>
      </c>
      <c r="G4529" s="496" t="s">
        <v>12299</v>
      </c>
      <c r="H4529" s="494" t="s">
        <v>9926</v>
      </c>
      <c r="I4529" s="494" t="s">
        <v>9926</v>
      </c>
      <c r="J4529" s="494" t="s">
        <v>9926</v>
      </c>
      <c r="K4529" s="497">
        <v>30</v>
      </c>
      <c r="L4529" s="606" t="s">
        <v>7959</v>
      </c>
      <c r="M4529" s="607">
        <v>21600</v>
      </c>
      <c r="N4529" s="498" t="s">
        <v>8018</v>
      </c>
      <c r="O4529" s="605" t="s">
        <v>7961</v>
      </c>
      <c r="P4529" s="608">
        <v>10800</v>
      </c>
    </row>
    <row r="4530" spans="1:16" ht="33.75" x14ac:dyDescent="0.2">
      <c r="A4530" s="518" t="s">
        <v>7955</v>
      </c>
      <c r="B4530" s="605" t="s">
        <v>7969</v>
      </c>
      <c r="C4530" s="519" t="s">
        <v>111</v>
      </c>
      <c r="D4530" s="494" t="s">
        <v>8850</v>
      </c>
      <c r="E4530" s="495">
        <v>3000</v>
      </c>
      <c r="F4530" s="638" t="s">
        <v>12300</v>
      </c>
      <c r="G4530" s="496" t="s">
        <v>12301</v>
      </c>
      <c r="H4530" s="494" t="s">
        <v>8297</v>
      </c>
      <c r="I4530" s="494" t="s">
        <v>4858</v>
      </c>
      <c r="J4530" s="494" t="s">
        <v>4858</v>
      </c>
      <c r="K4530" s="497" t="s">
        <v>12302</v>
      </c>
      <c r="L4530" s="606" t="s">
        <v>7965</v>
      </c>
      <c r="M4530" s="607">
        <v>5500</v>
      </c>
      <c r="N4530" s="498" t="s">
        <v>7994</v>
      </c>
      <c r="O4530" s="605" t="s">
        <v>7961</v>
      </c>
      <c r="P4530" s="608">
        <v>18000</v>
      </c>
    </row>
    <row r="4531" spans="1:16" ht="33.75" x14ac:dyDescent="0.2">
      <c r="A4531" s="518" t="s">
        <v>7955</v>
      </c>
      <c r="B4531" s="605" t="s">
        <v>7875</v>
      </c>
      <c r="C4531" s="519" t="s">
        <v>111</v>
      </c>
      <c r="D4531" s="494" t="s">
        <v>12303</v>
      </c>
      <c r="E4531" s="495">
        <v>1800</v>
      </c>
      <c r="F4531" s="638" t="s">
        <v>12304</v>
      </c>
      <c r="G4531" s="496" t="s">
        <v>12305</v>
      </c>
      <c r="H4531" s="494" t="s">
        <v>8099</v>
      </c>
      <c r="I4531" s="494" t="s">
        <v>8099</v>
      </c>
      <c r="J4531" s="494" t="s">
        <v>8099</v>
      </c>
      <c r="K4531" s="497">
        <v>10</v>
      </c>
      <c r="L4531" s="606" t="s">
        <v>7959</v>
      </c>
      <c r="M4531" s="607">
        <v>21180</v>
      </c>
      <c r="N4531" s="498" t="s">
        <v>8158</v>
      </c>
      <c r="O4531" s="605" t="s">
        <v>7961</v>
      </c>
      <c r="P4531" s="608">
        <v>10800</v>
      </c>
    </row>
    <row r="4532" spans="1:16" ht="22.5" x14ac:dyDescent="0.2">
      <c r="A4532" s="518" t="s">
        <v>7955</v>
      </c>
      <c r="B4532" s="605" t="s">
        <v>7875</v>
      </c>
      <c r="C4532" s="519" t="s">
        <v>111</v>
      </c>
      <c r="D4532" s="494" t="s">
        <v>11295</v>
      </c>
      <c r="E4532" s="495">
        <v>6000</v>
      </c>
      <c r="F4532" s="638" t="s">
        <v>12306</v>
      </c>
      <c r="G4532" s="496" t="s">
        <v>12307</v>
      </c>
      <c r="H4532" s="494" t="s">
        <v>8216</v>
      </c>
      <c r="I4532" s="494" t="s">
        <v>4858</v>
      </c>
      <c r="J4532" s="494" t="s">
        <v>4858</v>
      </c>
      <c r="K4532" s="497" t="s">
        <v>12308</v>
      </c>
      <c r="L4532" s="606"/>
      <c r="M4532" s="607">
        <v>0</v>
      </c>
      <c r="N4532" s="498" t="s">
        <v>7994</v>
      </c>
      <c r="O4532" s="605" t="s">
        <v>7961</v>
      </c>
      <c r="P4532" s="608">
        <v>38200</v>
      </c>
    </row>
    <row r="4533" spans="1:16" ht="22.5" x14ac:dyDescent="0.2">
      <c r="A4533" s="518" t="s">
        <v>7955</v>
      </c>
      <c r="B4533" s="605" t="s">
        <v>7875</v>
      </c>
      <c r="C4533" s="519" t="s">
        <v>111</v>
      </c>
      <c r="D4533" s="494" t="s">
        <v>8291</v>
      </c>
      <c r="E4533" s="495">
        <v>3000</v>
      </c>
      <c r="F4533" s="638" t="s">
        <v>12309</v>
      </c>
      <c r="G4533" s="496" t="s">
        <v>12310</v>
      </c>
      <c r="H4533" s="494" t="s">
        <v>8088</v>
      </c>
      <c r="I4533" s="494" t="s">
        <v>3191</v>
      </c>
      <c r="J4533" s="494" t="s">
        <v>3191</v>
      </c>
      <c r="K4533" s="497" t="s">
        <v>12311</v>
      </c>
      <c r="L4533" s="606"/>
      <c r="M4533" s="607">
        <v>0</v>
      </c>
      <c r="N4533" s="498" t="s">
        <v>7994</v>
      </c>
      <c r="O4533" s="605" t="s">
        <v>7961</v>
      </c>
      <c r="P4533" s="608">
        <v>19100</v>
      </c>
    </row>
    <row r="4534" spans="1:16" ht="22.5" x14ac:dyDescent="0.2">
      <c r="A4534" s="518" t="s">
        <v>7955</v>
      </c>
      <c r="B4534" s="605" t="s">
        <v>7875</v>
      </c>
      <c r="C4534" s="519" t="s">
        <v>111</v>
      </c>
      <c r="D4534" s="494" t="s">
        <v>8109</v>
      </c>
      <c r="E4534" s="495">
        <v>3000</v>
      </c>
      <c r="F4534" s="638" t="s">
        <v>12312</v>
      </c>
      <c r="G4534" s="496" t="s">
        <v>12313</v>
      </c>
      <c r="H4534" s="494" t="s">
        <v>9576</v>
      </c>
      <c r="I4534" s="494" t="s">
        <v>3191</v>
      </c>
      <c r="J4534" s="494" t="s">
        <v>3191</v>
      </c>
      <c r="K4534" s="497" t="s">
        <v>12314</v>
      </c>
      <c r="L4534" s="606" t="s">
        <v>7965</v>
      </c>
      <c r="M4534" s="607">
        <v>3600</v>
      </c>
      <c r="N4534" s="498" t="s">
        <v>7994</v>
      </c>
      <c r="O4534" s="605" t="s">
        <v>7961</v>
      </c>
      <c r="P4534" s="608">
        <v>18000</v>
      </c>
    </row>
    <row r="4535" spans="1:16" ht="22.5" x14ac:dyDescent="0.2">
      <c r="A4535" s="518" t="s">
        <v>7955</v>
      </c>
      <c r="B4535" s="605" t="s">
        <v>7969</v>
      </c>
      <c r="C4535" s="519" t="s">
        <v>111</v>
      </c>
      <c r="D4535" s="494" t="s">
        <v>9974</v>
      </c>
      <c r="E4535" s="495">
        <v>3000</v>
      </c>
      <c r="F4535" s="638" t="s">
        <v>12315</v>
      </c>
      <c r="G4535" s="496" t="s">
        <v>12316</v>
      </c>
      <c r="H4535" s="494" t="s">
        <v>7998</v>
      </c>
      <c r="I4535" s="494" t="s">
        <v>4858</v>
      </c>
      <c r="J4535" s="494" t="s">
        <v>4858</v>
      </c>
      <c r="K4535" s="497" t="s">
        <v>12317</v>
      </c>
      <c r="L4535" s="606" t="s">
        <v>7965</v>
      </c>
      <c r="M4535" s="607">
        <v>5700</v>
      </c>
      <c r="N4535" s="498" t="s">
        <v>7994</v>
      </c>
      <c r="O4535" s="605" t="s">
        <v>7961</v>
      </c>
      <c r="P4535" s="608">
        <v>17946.75</v>
      </c>
    </row>
    <row r="4536" spans="1:16" ht="22.5" x14ac:dyDescent="0.2">
      <c r="A4536" s="518" t="s">
        <v>7955</v>
      </c>
      <c r="B4536" s="605" t="s">
        <v>7875</v>
      </c>
      <c r="C4536" s="519" t="s">
        <v>111</v>
      </c>
      <c r="D4536" s="494" t="s">
        <v>4071</v>
      </c>
      <c r="E4536" s="495">
        <v>2500</v>
      </c>
      <c r="F4536" s="638" t="s">
        <v>12318</v>
      </c>
      <c r="G4536" s="496" t="s">
        <v>12319</v>
      </c>
      <c r="H4536" s="494" t="s">
        <v>787</v>
      </c>
      <c r="I4536" s="494" t="s">
        <v>787</v>
      </c>
      <c r="J4536" s="494" t="s">
        <v>787</v>
      </c>
      <c r="K4536" s="497">
        <v>20</v>
      </c>
      <c r="L4536" s="606" t="s">
        <v>7959</v>
      </c>
      <c r="M4536" s="607">
        <v>28847.050000000007</v>
      </c>
      <c r="N4536" s="498" t="s">
        <v>8718</v>
      </c>
      <c r="O4536" s="605" t="s">
        <v>7961</v>
      </c>
      <c r="P4536" s="608">
        <v>14961.98</v>
      </c>
    </row>
    <row r="4537" spans="1:16" ht="33.75" x14ac:dyDescent="0.2">
      <c r="A4537" s="518" t="s">
        <v>7955</v>
      </c>
      <c r="B4537" s="605" t="s">
        <v>7875</v>
      </c>
      <c r="C4537" s="519" t="s">
        <v>111</v>
      </c>
      <c r="D4537" s="494" t="s">
        <v>8041</v>
      </c>
      <c r="E4537" s="495">
        <v>2000</v>
      </c>
      <c r="F4537" s="638" t="s">
        <v>12320</v>
      </c>
      <c r="G4537" s="496" t="s">
        <v>12321</v>
      </c>
      <c r="H4537" s="494" t="s">
        <v>12322</v>
      </c>
      <c r="I4537" s="494" t="s">
        <v>8289</v>
      </c>
      <c r="J4537" s="494" t="s">
        <v>8289</v>
      </c>
      <c r="K4537" s="497">
        <v>1</v>
      </c>
      <c r="L4537" s="606" t="s">
        <v>7972</v>
      </c>
      <c r="M4537" s="607">
        <v>7400</v>
      </c>
      <c r="N4537" s="498" t="s">
        <v>7994</v>
      </c>
      <c r="O4537" s="605" t="s">
        <v>7961</v>
      </c>
      <c r="P4537" s="608">
        <v>11933.33</v>
      </c>
    </row>
    <row r="4538" spans="1:16" ht="22.5" x14ac:dyDescent="0.2">
      <c r="A4538" s="518" t="s">
        <v>7955</v>
      </c>
      <c r="B4538" s="605" t="s">
        <v>7875</v>
      </c>
      <c r="C4538" s="519" t="s">
        <v>111</v>
      </c>
      <c r="D4538" s="494" t="s">
        <v>8983</v>
      </c>
      <c r="E4538" s="495">
        <v>1800</v>
      </c>
      <c r="F4538" s="638" t="s">
        <v>12323</v>
      </c>
      <c r="G4538" s="496" t="s">
        <v>12324</v>
      </c>
      <c r="H4538" s="494" t="s">
        <v>12325</v>
      </c>
      <c r="I4538" s="494" t="s">
        <v>12325</v>
      </c>
      <c r="J4538" s="494" t="s">
        <v>12325</v>
      </c>
      <c r="K4538" s="497">
        <v>14</v>
      </c>
      <c r="L4538" s="606" t="s">
        <v>7959</v>
      </c>
      <c r="M4538" s="607">
        <v>21420</v>
      </c>
      <c r="N4538" s="498" t="s">
        <v>8485</v>
      </c>
      <c r="O4538" s="605" t="s">
        <v>7961</v>
      </c>
      <c r="P4538" s="608">
        <v>10560</v>
      </c>
    </row>
    <row r="4539" spans="1:16" ht="33.75" x14ac:dyDescent="0.2">
      <c r="A4539" s="518" t="s">
        <v>7955</v>
      </c>
      <c r="B4539" s="605" t="s">
        <v>7875</v>
      </c>
      <c r="C4539" s="519" t="s">
        <v>111</v>
      </c>
      <c r="D4539" s="494" t="s">
        <v>12326</v>
      </c>
      <c r="E4539" s="495">
        <v>1900</v>
      </c>
      <c r="F4539" s="638" t="s">
        <v>12327</v>
      </c>
      <c r="G4539" s="496" t="s">
        <v>12328</v>
      </c>
      <c r="H4539" s="494" t="s">
        <v>3148</v>
      </c>
      <c r="I4539" s="494" t="s">
        <v>3148</v>
      </c>
      <c r="J4539" s="494" t="s">
        <v>3148</v>
      </c>
      <c r="K4539" s="497">
        <v>85</v>
      </c>
      <c r="L4539" s="606" t="s">
        <v>7959</v>
      </c>
      <c r="M4539" s="607">
        <v>22800</v>
      </c>
      <c r="N4539" s="498" t="s">
        <v>7960</v>
      </c>
      <c r="O4539" s="605" t="s">
        <v>7961</v>
      </c>
      <c r="P4539" s="608">
        <v>11400</v>
      </c>
    </row>
    <row r="4540" spans="1:16" ht="33.75" x14ac:dyDescent="0.2">
      <c r="A4540" s="518" t="s">
        <v>7955</v>
      </c>
      <c r="B4540" s="605" t="s">
        <v>7875</v>
      </c>
      <c r="C4540" s="519" t="s">
        <v>111</v>
      </c>
      <c r="D4540" s="494" t="s">
        <v>12329</v>
      </c>
      <c r="E4540" s="495">
        <v>8500</v>
      </c>
      <c r="F4540" s="638" t="s">
        <v>12330</v>
      </c>
      <c r="G4540" s="496" t="s">
        <v>12331</v>
      </c>
      <c r="H4540" s="494" t="s">
        <v>8297</v>
      </c>
      <c r="I4540" s="494" t="s">
        <v>4858</v>
      </c>
      <c r="J4540" s="494" t="s">
        <v>4858</v>
      </c>
      <c r="K4540" s="497">
        <v>2</v>
      </c>
      <c r="L4540" s="606" t="s">
        <v>7972</v>
      </c>
      <c r="M4540" s="607">
        <v>33716.67</v>
      </c>
      <c r="N4540" s="498" t="s">
        <v>8044</v>
      </c>
      <c r="O4540" s="605" t="s">
        <v>7961</v>
      </c>
      <c r="P4540" s="608">
        <v>50679.479999999996</v>
      </c>
    </row>
    <row r="4541" spans="1:16" ht="22.5" x14ac:dyDescent="0.2">
      <c r="A4541" s="518" t="s">
        <v>7955</v>
      </c>
      <c r="B4541" s="605" t="s">
        <v>7969</v>
      </c>
      <c r="C4541" s="519" t="s">
        <v>111</v>
      </c>
      <c r="D4541" s="494" t="s">
        <v>7970</v>
      </c>
      <c r="E4541" s="495">
        <v>4500</v>
      </c>
      <c r="F4541" s="638" t="s">
        <v>12332</v>
      </c>
      <c r="G4541" s="496" t="s">
        <v>12333</v>
      </c>
      <c r="H4541" s="494" t="s">
        <v>12334</v>
      </c>
      <c r="I4541" s="494" t="s">
        <v>4858</v>
      </c>
      <c r="J4541" s="494" t="s">
        <v>4858</v>
      </c>
      <c r="K4541" s="497" t="s">
        <v>12335</v>
      </c>
      <c r="L4541" s="606" t="s">
        <v>7982</v>
      </c>
      <c r="M4541" s="607">
        <v>4200</v>
      </c>
      <c r="N4541" s="498" t="s">
        <v>7972</v>
      </c>
      <c r="O4541" s="605" t="s">
        <v>7961</v>
      </c>
      <c r="P4541" s="608">
        <v>26930</v>
      </c>
    </row>
    <row r="4542" spans="1:16" ht="22.5" x14ac:dyDescent="0.2">
      <c r="A4542" s="518" t="s">
        <v>7955</v>
      </c>
      <c r="B4542" s="605" t="s">
        <v>7969</v>
      </c>
      <c r="C4542" s="519" t="s">
        <v>111</v>
      </c>
      <c r="D4542" s="494" t="s">
        <v>9621</v>
      </c>
      <c r="E4542" s="495">
        <v>3000</v>
      </c>
      <c r="F4542" s="638" t="s">
        <v>12336</v>
      </c>
      <c r="G4542" s="496" t="s">
        <v>12337</v>
      </c>
      <c r="H4542" s="494" t="s">
        <v>12338</v>
      </c>
      <c r="I4542" s="494" t="s">
        <v>3191</v>
      </c>
      <c r="J4542" s="494" t="s">
        <v>3191</v>
      </c>
      <c r="K4542" s="497" t="s">
        <v>12339</v>
      </c>
      <c r="L4542" s="606" t="s">
        <v>7965</v>
      </c>
      <c r="M4542" s="607">
        <v>5500</v>
      </c>
      <c r="N4542" s="498" t="s">
        <v>7994</v>
      </c>
      <c r="O4542" s="605" t="s">
        <v>7961</v>
      </c>
      <c r="P4542" s="608">
        <v>18000</v>
      </c>
    </row>
    <row r="4543" spans="1:16" ht="33.75" x14ac:dyDescent="0.2">
      <c r="A4543" s="518" t="s">
        <v>7955</v>
      </c>
      <c r="B4543" s="605" t="s">
        <v>7875</v>
      </c>
      <c r="C4543" s="519" t="s">
        <v>111</v>
      </c>
      <c r="D4543" s="494" t="s">
        <v>8041</v>
      </c>
      <c r="E4543" s="495">
        <v>2000</v>
      </c>
      <c r="F4543" s="638" t="s">
        <v>12340</v>
      </c>
      <c r="G4543" s="496" t="s">
        <v>12341</v>
      </c>
      <c r="H4543" s="494" t="s">
        <v>12342</v>
      </c>
      <c r="I4543" s="494" t="s">
        <v>4858</v>
      </c>
      <c r="J4543" s="494" t="s">
        <v>4858</v>
      </c>
      <c r="K4543" s="497">
        <v>1</v>
      </c>
      <c r="L4543" s="606" t="s">
        <v>7972</v>
      </c>
      <c r="M4543" s="607">
        <v>7733.33</v>
      </c>
      <c r="N4543" s="498" t="s">
        <v>7994</v>
      </c>
      <c r="O4543" s="605" t="s">
        <v>7961</v>
      </c>
      <c r="P4543" s="608">
        <v>12000</v>
      </c>
    </row>
    <row r="4544" spans="1:16" ht="22.5" x14ac:dyDescent="0.2">
      <c r="A4544" s="518" t="s">
        <v>7955</v>
      </c>
      <c r="B4544" s="605" t="s">
        <v>7875</v>
      </c>
      <c r="C4544" s="519" t="s">
        <v>111</v>
      </c>
      <c r="D4544" s="494" t="s">
        <v>12343</v>
      </c>
      <c r="E4544" s="495">
        <v>3000</v>
      </c>
      <c r="F4544" s="638" t="s">
        <v>12344</v>
      </c>
      <c r="G4544" s="496" t="s">
        <v>12345</v>
      </c>
      <c r="H4544" s="494" t="s">
        <v>11370</v>
      </c>
      <c r="I4544" s="494" t="s">
        <v>3191</v>
      </c>
      <c r="J4544" s="494" t="s">
        <v>3191</v>
      </c>
      <c r="K4544" s="497" t="s">
        <v>12346</v>
      </c>
      <c r="L4544" s="606" t="s">
        <v>7982</v>
      </c>
      <c r="M4544" s="607">
        <v>1100</v>
      </c>
      <c r="N4544" s="498" t="s">
        <v>7977</v>
      </c>
      <c r="O4544" s="605" t="s">
        <v>7961</v>
      </c>
      <c r="P4544" s="608">
        <v>17661.669999999998</v>
      </c>
    </row>
    <row r="4545" spans="1:16" ht="22.5" x14ac:dyDescent="0.2">
      <c r="A4545" s="518" t="s">
        <v>7955</v>
      </c>
      <c r="B4545" s="605" t="s">
        <v>7875</v>
      </c>
      <c r="C4545" s="519" t="s">
        <v>111</v>
      </c>
      <c r="D4545" s="494" t="s">
        <v>10466</v>
      </c>
      <c r="E4545" s="495">
        <v>1800</v>
      </c>
      <c r="F4545" s="638" t="s">
        <v>12347</v>
      </c>
      <c r="G4545" s="496" t="s">
        <v>12348</v>
      </c>
      <c r="H4545" s="494" t="s">
        <v>8088</v>
      </c>
      <c r="I4545" s="494" t="s">
        <v>3191</v>
      </c>
      <c r="J4545" s="494" t="s">
        <v>3191</v>
      </c>
      <c r="K4545" s="497">
        <v>18</v>
      </c>
      <c r="L4545" s="606" t="s">
        <v>8142</v>
      </c>
      <c r="M4545" s="607">
        <v>19620</v>
      </c>
      <c r="N4545" s="498" t="s">
        <v>5705</v>
      </c>
      <c r="O4545" s="605"/>
      <c r="P4545" s="608">
        <v>0</v>
      </c>
    </row>
    <row r="4546" spans="1:16" ht="22.5" x14ac:dyDescent="0.2">
      <c r="A4546" s="518" t="s">
        <v>7955</v>
      </c>
      <c r="B4546" s="605" t="s">
        <v>7875</v>
      </c>
      <c r="C4546" s="519" t="s">
        <v>111</v>
      </c>
      <c r="D4546" s="494" t="s">
        <v>8541</v>
      </c>
      <c r="E4546" s="495">
        <v>2500</v>
      </c>
      <c r="F4546" s="638" t="s">
        <v>12347</v>
      </c>
      <c r="G4546" s="496" t="s">
        <v>12348</v>
      </c>
      <c r="H4546" s="494" t="s">
        <v>8088</v>
      </c>
      <c r="I4546" s="494" t="s">
        <v>3191</v>
      </c>
      <c r="J4546" s="494" t="s">
        <v>3191</v>
      </c>
      <c r="K4546" s="497" t="s">
        <v>12349</v>
      </c>
      <c r="L4546" s="606" t="s">
        <v>7965</v>
      </c>
      <c r="M4546" s="607">
        <v>2750</v>
      </c>
      <c r="N4546" s="498" t="s">
        <v>7994</v>
      </c>
      <c r="O4546" s="605" t="s">
        <v>7961</v>
      </c>
      <c r="P4546" s="608">
        <v>15000</v>
      </c>
    </row>
    <row r="4547" spans="1:16" ht="33.75" x14ac:dyDescent="0.2">
      <c r="A4547" s="518" t="s">
        <v>7955</v>
      </c>
      <c r="B4547" s="605" t="s">
        <v>7875</v>
      </c>
      <c r="C4547" s="519" t="s">
        <v>111</v>
      </c>
      <c r="D4547" s="494" t="s">
        <v>9505</v>
      </c>
      <c r="E4547" s="495">
        <v>3000</v>
      </c>
      <c r="F4547" s="638" t="s">
        <v>12350</v>
      </c>
      <c r="G4547" s="496" t="s">
        <v>12351</v>
      </c>
      <c r="H4547" s="494" t="s">
        <v>12352</v>
      </c>
      <c r="I4547" s="494" t="s">
        <v>4858</v>
      </c>
      <c r="J4547" s="494" t="s">
        <v>4858</v>
      </c>
      <c r="K4547" s="497" t="s">
        <v>12353</v>
      </c>
      <c r="L4547" s="606"/>
      <c r="M4547" s="607">
        <v>0</v>
      </c>
      <c r="N4547" s="498" t="s">
        <v>7994</v>
      </c>
      <c r="O4547" s="605" t="s">
        <v>7961</v>
      </c>
      <c r="P4547" s="608">
        <v>18400</v>
      </c>
    </row>
    <row r="4548" spans="1:16" ht="45" x14ac:dyDescent="0.2">
      <c r="A4548" s="518" t="s">
        <v>7955</v>
      </c>
      <c r="B4548" s="605" t="s">
        <v>7875</v>
      </c>
      <c r="C4548" s="519" t="s">
        <v>111</v>
      </c>
      <c r="D4548" s="494" t="s">
        <v>10072</v>
      </c>
      <c r="E4548" s="495">
        <v>1800</v>
      </c>
      <c r="F4548" s="638" t="s">
        <v>12354</v>
      </c>
      <c r="G4548" s="496" t="s">
        <v>12355</v>
      </c>
      <c r="H4548" s="494" t="s">
        <v>9703</v>
      </c>
      <c r="I4548" s="494" t="s">
        <v>3191</v>
      </c>
      <c r="J4548" s="494" t="s">
        <v>3191</v>
      </c>
      <c r="K4548" s="497">
        <v>36</v>
      </c>
      <c r="L4548" s="606" t="s">
        <v>7961</v>
      </c>
      <c r="M4548" s="607">
        <v>10680</v>
      </c>
      <c r="N4548" s="498" t="s">
        <v>5705</v>
      </c>
      <c r="O4548" s="605"/>
      <c r="P4548" s="608">
        <v>0</v>
      </c>
    </row>
    <row r="4549" spans="1:16" ht="45" x14ac:dyDescent="0.2">
      <c r="A4549" s="518" t="s">
        <v>7955</v>
      </c>
      <c r="B4549" s="605" t="s">
        <v>7875</v>
      </c>
      <c r="C4549" s="519" t="s">
        <v>111</v>
      </c>
      <c r="D4549" s="494" t="s">
        <v>8544</v>
      </c>
      <c r="E4549" s="495">
        <v>3000</v>
      </c>
      <c r="F4549" s="638" t="s">
        <v>12354</v>
      </c>
      <c r="G4549" s="496" t="s">
        <v>12355</v>
      </c>
      <c r="H4549" s="494" t="s">
        <v>9703</v>
      </c>
      <c r="I4549" s="494" t="s">
        <v>3191</v>
      </c>
      <c r="J4549" s="494" t="s">
        <v>3191</v>
      </c>
      <c r="K4549" s="497">
        <v>3</v>
      </c>
      <c r="L4549" s="606" t="s">
        <v>7961</v>
      </c>
      <c r="M4549" s="607">
        <v>17887.080000000002</v>
      </c>
      <c r="N4549" s="498" t="s">
        <v>7984</v>
      </c>
      <c r="O4549" s="605" t="s">
        <v>7961</v>
      </c>
      <c r="P4549" s="608">
        <v>18000</v>
      </c>
    </row>
    <row r="4550" spans="1:16" ht="22.5" x14ac:dyDescent="0.2">
      <c r="A4550" s="518" t="s">
        <v>7955</v>
      </c>
      <c r="B4550" s="605" t="s">
        <v>7875</v>
      </c>
      <c r="C4550" s="519" t="s">
        <v>111</v>
      </c>
      <c r="D4550" s="494" t="s">
        <v>8736</v>
      </c>
      <c r="E4550" s="495">
        <v>1800</v>
      </c>
      <c r="F4550" s="638" t="s">
        <v>12356</v>
      </c>
      <c r="G4550" s="496" t="s">
        <v>12357</v>
      </c>
      <c r="H4550" s="494" t="s">
        <v>726</v>
      </c>
      <c r="I4550" s="494" t="s">
        <v>726</v>
      </c>
      <c r="J4550" s="494" t="s">
        <v>726</v>
      </c>
      <c r="K4550" s="497">
        <v>15</v>
      </c>
      <c r="L4550" s="606" t="s">
        <v>7959</v>
      </c>
      <c r="M4550" s="607">
        <v>21538.87</v>
      </c>
      <c r="N4550" s="498" t="s">
        <v>8165</v>
      </c>
      <c r="O4550" s="605" t="s">
        <v>7961</v>
      </c>
      <c r="P4550" s="608">
        <v>10800</v>
      </c>
    </row>
    <row r="4551" spans="1:16" ht="22.5" x14ac:dyDescent="0.2">
      <c r="A4551" s="518" t="s">
        <v>7955</v>
      </c>
      <c r="B4551" s="605" t="s">
        <v>7875</v>
      </c>
      <c r="C4551" s="519" t="s">
        <v>111</v>
      </c>
      <c r="D4551" s="494" t="s">
        <v>12358</v>
      </c>
      <c r="E4551" s="495">
        <v>10000</v>
      </c>
      <c r="F4551" s="638" t="s">
        <v>6653</v>
      </c>
      <c r="G4551" s="496" t="s">
        <v>6654</v>
      </c>
      <c r="H4551" s="494" t="s">
        <v>9041</v>
      </c>
      <c r="I4551" s="494" t="s">
        <v>4858</v>
      </c>
      <c r="J4551" s="494" t="s">
        <v>4858</v>
      </c>
      <c r="K4551" s="497" t="s">
        <v>12359</v>
      </c>
      <c r="L4551" s="606" t="s">
        <v>7965</v>
      </c>
      <c r="M4551" s="607">
        <v>13333.33</v>
      </c>
      <c r="N4551" s="498" t="s">
        <v>7977</v>
      </c>
      <c r="O4551" s="605" t="s">
        <v>7961</v>
      </c>
      <c r="P4551" s="608">
        <v>59875</v>
      </c>
    </row>
    <row r="4552" spans="1:16" ht="33.75" x14ac:dyDescent="0.2">
      <c r="A4552" s="518" t="s">
        <v>7955</v>
      </c>
      <c r="B4552" s="605" t="s">
        <v>7875</v>
      </c>
      <c r="C4552" s="519" t="s">
        <v>111</v>
      </c>
      <c r="D4552" s="494" t="s">
        <v>7973</v>
      </c>
      <c r="E4552" s="495">
        <v>2000</v>
      </c>
      <c r="F4552" s="638" t="s">
        <v>12360</v>
      </c>
      <c r="G4552" s="496" t="s">
        <v>12361</v>
      </c>
      <c r="H4552" s="494" t="s">
        <v>8288</v>
      </c>
      <c r="I4552" s="494" t="s">
        <v>8289</v>
      </c>
      <c r="J4552" s="494" t="s">
        <v>8289</v>
      </c>
      <c r="K4552" s="497">
        <v>6</v>
      </c>
      <c r="L4552" s="606" t="s">
        <v>7959</v>
      </c>
      <c r="M4552" s="607">
        <v>24731.95</v>
      </c>
      <c r="N4552" s="498" t="s">
        <v>5705</v>
      </c>
      <c r="O4552" s="605"/>
      <c r="P4552" s="608">
        <v>0</v>
      </c>
    </row>
    <row r="4553" spans="1:16" ht="33.75" x14ac:dyDescent="0.2">
      <c r="A4553" s="518" t="s">
        <v>7955</v>
      </c>
      <c r="B4553" s="605" t="s">
        <v>7875</v>
      </c>
      <c r="C4553" s="519" t="s">
        <v>111</v>
      </c>
      <c r="D4553" s="494" t="s">
        <v>9824</v>
      </c>
      <c r="E4553" s="495">
        <v>3000</v>
      </c>
      <c r="F4553" s="638" t="s">
        <v>12360</v>
      </c>
      <c r="G4553" s="496" t="s">
        <v>12361</v>
      </c>
      <c r="H4553" s="494" t="s">
        <v>8288</v>
      </c>
      <c r="I4553" s="494" t="s">
        <v>8289</v>
      </c>
      <c r="J4553" s="494" t="s">
        <v>8289</v>
      </c>
      <c r="K4553" s="497" t="s">
        <v>12362</v>
      </c>
      <c r="L4553" s="606"/>
      <c r="M4553" s="607">
        <v>0</v>
      </c>
      <c r="N4553" s="498" t="s">
        <v>7972</v>
      </c>
      <c r="O4553" s="605" t="s">
        <v>7961</v>
      </c>
      <c r="P4553" s="608">
        <v>17979.8</v>
      </c>
    </row>
    <row r="4554" spans="1:16" ht="33.75" x14ac:dyDescent="0.2">
      <c r="A4554" s="518" t="s">
        <v>7955</v>
      </c>
      <c r="B4554" s="605" t="s">
        <v>7875</v>
      </c>
      <c r="C4554" s="519" t="s">
        <v>111</v>
      </c>
      <c r="D4554" s="494" t="s">
        <v>8448</v>
      </c>
      <c r="E4554" s="495">
        <v>1800</v>
      </c>
      <c r="F4554" s="638" t="s">
        <v>12363</v>
      </c>
      <c r="G4554" s="496" t="s">
        <v>12364</v>
      </c>
      <c r="H4554" s="494" t="s">
        <v>8600</v>
      </c>
      <c r="I4554" s="494" t="s">
        <v>8600</v>
      </c>
      <c r="J4554" s="494" t="s">
        <v>8600</v>
      </c>
      <c r="K4554" s="497">
        <v>10</v>
      </c>
      <c r="L4554" s="606" t="s">
        <v>7959</v>
      </c>
      <c r="M4554" s="607">
        <v>21480</v>
      </c>
      <c r="N4554" s="498" t="s">
        <v>8158</v>
      </c>
      <c r="O4554" s="605" t="s">
        <v>7961</v>
      </c>
      <c r="P4554" s="608">
        <v>10800</v>
      </c>
    </row>
    <row r="4555" spans="1:16" ht="22.5" x14ac:dyDescent="0.2">
      <c r="A4555" s="518" t="s">
        <v>7955</v>
      </c>
      <c r="B4555" s="605" t="s">
        <v>7875</v>
      </c>
      <c r="C4555" s="519" t="s">
        <v>111</v>
      </c>
      <c r="D4555" s="494" t="s">
        <v>10958</v>
      </c>
      <c r="E4555" s="495">
        <v>2000</v>
      </c>
      <c r="F4555" s="638" t="s">
        <v>12365</v>
      </c>
      <c r="G4555" s="496" t="s">
        <v>12366</v>
      </c>
      <c r="H4555" s="494" t="s">
        <v>5432</v>
      </c>
      <c r="I4555" s="494" t="s">
        <v>5432</v>
      </c>
      <c r="J4555" s="494" t="s">
        <v>5432</v>
      </c>
      <c r="K4555" s="497">
        <v>33</v>
      </c>
      <c r="L4555" s="606" t="s">
        <v>7959</v>
      </c>
      <c r="M4555" s="607">
        <v>23925.41</v>
      </c>
      <c r="N4555" s="498" t="s">
        <v>12367</v>
      </c>
      <c r="O4555" s="605" t="s">
        <v>7961</v>
      </c>
      <c r="P4555" s="608">
        <v>11991.11</v>
      </c>
    </row>
    <row r="4556" spans="1:16" ht="22.5" x14ac:dyDescent="0.2">
      <c r="A4556" s="518" t="s">
        <v>7955</v>
      </c>
      <c r="B4556" s="605" t="s">
        <v>7875</v>
      </c>
      <c r="C4556" s="519" t="s">
        <v>111</v>
      </c>
      <c r="D4556" s="494" t="s">
        <v>7995</v>
      </c>
      <c r="E4556" s="495">
        <v>3000</v>
      </c>
      <c r="F4556" s="638" t="s">
        <v>12368</v>
      </c>
      <c r="G4556" s="496" t="s">
        <v>12369</v>
      </c>
      <c r="H4556" s="494" t="s">
        <v>8563</v>
      </c>
      <c r="I4556" s="494" t="s">
        <v>4858</v>
      </c>
      <c r="J4556" s="494" t="s">
        <v>4858</v>
      </c>
      <c r="K4556" s="497" t="s">
        <v>12370</v>
      </c>
      <c r="L4556" s="606" t="s">
        <v>7977</v>
      </c>
      <c r="M4556" s="607">
        <v>6300</v>
      </c>
      <c r="N4556" s="498" t="s">
        <v>5705</v>
      </c>
      <c r="O4556" s="605"/>
      <c r="P4556" s="608">
        <v>0</v>
      </c>
    </row>
    <row r="4557" spans="1:16" ht="45" x14ac:dyDescent="0.2">
      <c r="A4557" s="518" t="s">
        <v>7955</v>
      </c>
      <c r="B4557" s="605" t="s">
        <v>7875</v>
      </c>
      <c r="C4557" s="519" t="s">
        <v>111</v>
      </c>
      <c r="D4557" s="494" t="s">
        <v>9310</v>
      </c>
      <c r="E4557" s="495">
        <v>5000</v>
      </c>
      <c r="F4557" s="638" t="s">
        <v>12371</v>
      </c>
      <c r="G4557" s="496" t="s">
        <v>12372</v>
      </c>
      <c r="H4557" s="494" t="s">
        <v>12373</v>
      </c>
      <c r="I4557" s="494" t="s">
        <v>4858</v>
      </c>
      <c r="J4557" s="494" t="s">
        <v>4858</v>
      </c>
      <c r="K4557" s="497" t="s">
        <v>12374</v>
      </c>
      <c r="L4557" s="606" t="s">
        <v>7982</v>
      </c>
      <c r="M4557" s="607">
        <v>1833.33</v>
      </c>
      <c r="N4557" s="498" t="s">
        <v>7994</v>
      </c>
      <c r="O4557" s="605" t="s">
        <v>7961</v>
      </c>
      <c r="P4557" s="608">
        <v>30000</v>
      </c>
    </row>
    <row r="4558" spans="1:16" ht="22.5" x14ac:dyDescent="0.2">
      <c r="A4558" s="518" t="s">
        <v>7955</v>
      </c>
      <c r="B4558" s="605" t="s">
        <v>7875</v>
      </c>
      <c r="C4558" s="519" t="s">
        <v>111</v>
      </c>
      <c r="D4558" s="494" t="s">
        <v>8041</v>
      </c>
      <c r="E4558" s="495">
        <v>2000</v>
      </c>
      <c r="F4558" s="638" t="s">
        <v>12375</v>
      </c>
      <c r="G4558" s="496" t="s">
        <v>12376</v>
      </c>
      <c r="H4558" s="494" t="s">
        <v>10563</v>
      </c>
      <c r="I4558" s="494" t="s">
        <v>4858</v>
      </c>
      <c r="J4558" s="494" t="s">
        <v>4858</v>
      </c>
      <c r="K4558" s="497">
        <v>1</v>
      </c>
      <c r="L4558" s="606" t="s">
        <v>7972</v>
      </c>
      <c r="M4558" s="607">
        <v>7733.33</v>
      </c>
      <c r="N4558" s="498" t="s">
        <v>7994</v>
      </c>
      <c r="O4558" s="605" t="s">
        <v>7961</v>
      </c>
      <c r="P4558" s="608">
        <v>12000</v>
      </c>
    </row>
    <row r="4559" spans="1:16" ht="33.75" x14ac:dyDescent="0.2">
      <c r="A4559" s="518" t="s">
        <v>7955</v>
      </c>
      <c r="B4559" s="605" t="s">
        <v>7875</v>
      </c>
      <c r="C4559" s="519" t="s">
        <v>111</v>
      </c>
      <c r="D4559" s="494" t="s">
        <v>8987</v>
      </c>
      <c r="E4559" s="495">
        <v>3000</v>
      </c>
      <c r="F4559" s="638" t="s">
        <v>12377</v>
      </c>
      <c r="G4559" s="496" t="s">
        <v>12378</v>
      </c>
      <c r="H4559" s="494" t="s">
        <v>8986</v>
      </c>
      <c r="I4559" s="494" t="s">
        <v>3191</v>
      </c>
      <c r="J4559" s="494" t="s">
        <v>3191</v>
      </c>
      <c r="K4559" s="497">
        <v>2</v>
      </c>
      <c r="L4559" s="606" t="s">
        <v>7972</v>
      </c>
      <c r="M4559" s="607">
        <v>11900</v>
      </c>
      <c r="N4559" s="498" t="s">
        <v>8044</v>
      </c>
      <c r="O4559" s="605" t="s">
        <v>7961</v>
      </c>
      <c r="P4559" s="608">
        <v>15792</v>
      </c>
    </row>
    <row r="4560" spans="1:16" ht="22.5" x14ac:dyDescent="0.2">
      <c r="A4560" s="518" t="s">
        <v>7955</v>
      </c>
      <c r="B4560" s="605" t="s">
        <v>7875</v>
      </c>
      <c r="C4560" s="519" t="s">
        <v>111</v>
      </c>
      <c r="D4560" s="494" t="s">
        <v>12379</v>
      </c>
      <c r="E4560" s="495">
        <v>8000</v>
      </c>
      <c r="F4560" s="638" t="s">
        <v>12380</v>
      </c>
      <c r="G4560" s="496" t="s">
        <v>12381</v>
      </c>
      <c r="H4560" s="494" t="s">
        <v>9041</v>
      </c>
      <c r="I4560" s="494" t="s">
        <v>4858</v>
      </c>
      <c r="J4560" s="494" t="s">
        <v>4858</v>
      </c>
      <c r="K4560" s="497" t="s">
        <v>12382</v>
      </c>
      <c r="L4560" s="606" t="s">
        <v>7982</v>
      </c>
      <c r="M4560" s="607">
        <v>5600</v>
      </c>
      <c r="N4560" s="498" t="s">
        <v>7977</v>
      </c>
      <c r="O4560" s="605" t="s">
        <v>7961</v>
      </c>
      <c r="P4560" s="608">
        <v>45600</v>
      </c>
    </row>
    <row r="4561" spans="1:16" ht="22.5" x14ac:dyDescent="0.2">
      <c r="A4561" s="518" t="s">
        <v>7955</v>
      </c>
      <c r="B4561" s="605" t="s">
        <v>7875</v>
      </c>
      <c r="C4561" s="519" t="s">
        <v>111</v>
      </c>
      <c r="D4561" s="494" t="s">
        <v>7990</v>
      </c>
      <c r="E4561" s="495">
        <v>3000</v>
      </c>
      <c r="F4561" s="638" t="s">
        <v>12383</v>
      </c>
      <c r="G4561" s="496" t="s">
        <v>12384</v>
      </c>
      <c r="H4561" s="494" t="s">
        <v>7998</v>
      </c>
      <c r="I4561" s="494" t="s">
        <v>4858</v>
      </c>
      <c r="J4561" s="494" t="s">
        <v>4858</v>
      </c>
      <c r="K4561" s="497" t="s">
        <v>12385</v>
      </c>
      <c r="L4561" s="606" t="s">
        <v>7982</v>
      </c>
      <c r="M4561" s="607">
        <v>700</v>
      </c>
      <c r="N4561" s="498" t="s">
        <v>7994</v>
      </c>
      <c r="O4561" s="605" t="s">
        <v>7961</v>
      </c>
      <c r="P4561" s="608">
        <v>18000</v>
      </c>
    </row>
    <row r="4562" spans="1:16" ht="45" x14ac:dyDescent="0.2">
      <c r="A4562" s="518" t="s">
        <v>7955</v>
      </c>
      <c r="B4562" s="605" t="s">
        <v>7875</v>
      </c>
      <c r="C4562" s="519" t="s">
        <v>111</v>
      </c>
      <c r="D4562" s="494" t="s">
        <v>8277</v>
      </c>
      <c r="E4562" s="495">
        <v>1044</v>
      </c>
      <c r="F4562" s="638" t="s">
        <v>12386</v>
      </c>
      <c r="G4562" s="496" t="s">
        <v>12387</v>
      </c>
      <c r="H4562" s="494" t="s">
        <v>718</v>
      </c>
      <c r="I4562" s="494" t="s">
        <v>718</v>
      </c>
      <c r="J4562" s="494" t="s">
        <v>718</v>
      </c>
      <c r="K4562" s="497" t="s">
        <v>8245</v>
      </c>
      <c r="L4562" s="606" t="s">
        <v>7959</v>
      </c>
      <c r="M4562" s="607">
        <v>0</v>
      </c>
      <c r="N4562" s="498" t="s">
        <v>8245</v>
      </c>
      <c r="O4562" s="605" t="s">
        <v>7961</v>
      </c>
      <c r="P4562" s="608">
        <v>5220</v>
      </c>
    </row>
    <row r="4563" spans="1:16" ht="22.5" x14ac:dyDescent="0.2">
      <c r="A4563" s="518" t="s">
        <v>7955</v>
      </c>
      <c r="B4563" s="605" t="s">
        <v>7969</v>
      </c>
      <c r="C4563" s="519" t="s">
        <v>111</v>
      </c>
      <c r="D4563" s="494" t="s">
        <v>9170</v>
      </c>
      <c r="E4563" s="495">
        <v>3000</v>
      </c>
      <c r="F4563" s="638" t="s">
        <v>12388</v>
      </c>
      <c r="G4563" s="496" t="s">
        <v>12389</v>
      </c>
      <c r="H4563" s="494" t="s">
        <v>8079</v>
      </c>
      <c r="I4563" s="494" t="s">
        <v>4858</v>
      </c>
      <c r="J4563" s="494" t="s">
        <v>4858</v>
      </c>
      <c r="K4563" s="497" t="s">
        <v>12390</v>
      </c>
      <c r="L4563" s="606" t="s">
        <v>7965</v>
      </c>
      <c r="M4563" s="607">
        <v>5700</v>
      </c>
      <c r="N4563" s="498" t="s">
        <v>7994</v>
      </c>
      <c r="O4563" s="605" t="s">
        <v>7961</v>
      </c>
      <c r="P4563" s="608">
        <v>18000</v>
      </c>
    </row>
    <row r="4564" spans="1:16" ht="33.75" x14ac:dyDescent="0.2">
      <c r="A4564" s="518" t="s">
        <v>7955</v>
      </c>
      <c r="B4564" s="605" t="s">
        <v>7875</v>
      </c>
      <c r="C4564" s="519" t="s">
        <v>111</v>
      </c>
      <c r="D4564" s="494" t="s">
        <v>8041</v>
      </c>
      <c r="E4564" s="495">
        <v>2000</v>
      </c>
      <c r="F4564" s="638" t="s">
        <v>12391</v>
      </c>
      <c r="G4564" s="496" t="s">
        <v>12392</v>
      </c>
      <c r="H4564" s="494" t="s">
        <v>10702</v>
      </c>
      <c r="I4564" s="494" t="s">
        <v>4858</v>
      </c>
      <c r="J4564" s="494" t="s">
        <v>4858</v>
      </c>
      <c r="K4564" s="497" t="s">
        <v>12393</v>
      </c>
      <c r="L4564" s="606" t="s">
        <v>7965</v>
      </c>
      <c r="M4564" s="607">
        <v>3666.67</v>
      </c>
      <c r="N4564" s="498" t="s">
        <v>7972</v>
      </c>
      <c r="O4564" s="605" t="s">
        <v>7961</v>
      </c>
      <c r="P4564" s="608">
        <v>12000</v>
      </c>
    </row>
    <row r="4565" spans="1:16" ht="22.5" x14ac:dyDescent="0.2">
      <c r="A4565" s="518" t="s">
        <v>7955</v>
      </c>
      <c r="B4565" s="605" t="s">
        <v>7875</v>
      </c>
      <c r="C4565" s="519" t="s">
        <v>111</v>
      </c>
      <c r="D4565" s="494" t="s">
        <v>9692</v>
      </c>
      <c r="E4565" s="495">
        <v>2500</v>
      </c>
      <c r="F4565" s="638" t="s">
        <v>12394</v>
      </c>
      <c r="G4565" s="496" t="s">
        <v>12395</v>
      </c>
      <c r="H4565" s="494" t="s">
        <v>8196</v>
      </c>
      <c r="I4565" s="494" t="s">
        <v>8196</v>
      </c>
      <c r="J4565" s="494" t="s">
        <v>8196</v>
      </c>
      <c r="K4565" s="497">
        <v>7</v>
      </c>
      <c r="L4565" s="606" t="s">
        <v>7959</v>
      </c>
      <c r="M4565" s="607">
        <v>28914.43</v>
      </c>
      <c r="N4565" s="498" t="s">
        <v>8142</v>
      </c>
      <c r="O4565" s="605" t="s">
        <v>7961</v>
      </c>
      <c r="P4565" s="608">
        <v>14983.5</v>
      </c>
    </row>
    <row r="4566" spans="1:16" ht="33.75" x14ac:dyDescent="0.2">
      <c r="A4566" s="518" t="s">
        <v>7955</v>
      </c>
      <c r="B4566" s="605" t="s">
        <v>7875</v>
      </c>
      <c r="C4566" s="519" t="s">
        <v>111</v>
      </c>
      <c r="D4566" s="494" t="s">
        <v>12396</v>
      </c>
      <c r="E4566" s="495">
        <v>1200</v>
      </c>
      <c r="F4566" s="638" t="s">
        <v>12397</v>
      </c>
      <c r="G4566" s="496" t="s">
        <v>12398</v>
      </c>
      <c r="H4566" s="494" t="s">
        <v>12399</v>
      </c>
      <c r="I4566" s="494" t="s">
        <v>12399</v>
      </c>
      <c r="J4566" s="494" t="s">
        <v>12399</v>
      </c>
      <c r="K4566" s="497">
        <v>15</v>
      </c>
      <c r="L4566" s="606" t="s">
        <v>7959</v>
      </c>
      <c r="M4566" s="607">
        <v>14160</v>
      </c>
      <c r="N4566" s="498" t="s">
        <v>8165</v>
      </c>
      <c r="O4566" s="605" t="s">
        <v>7961</v>
      </c>
      <c r="P4566" s="608">
        <v>7120</v>
      </c>
    </row>
    <row r="4567" spans="1:16" x14ac:dyDescent="0.2">
      <c r="A4567" s="518" t="s">
        <v>7955</v>
      </c>
      <c r="B4567" s="605" t="s">
        <v>7875</v>
      </c>
      <c r="C4567" s="519" t="s">
        <v>111</v>
      </c>
      <c r="D4567" s="494" t="s">
        <v>3150</v>
      </c>
      <c r="E4567" s="495">
        <v>4000</v>
      </c>
      <c r="F4567" s="638" t="s">
        <v>12400</v>
      </c>
      <c r="G4567" s="496" t="s">
        <v>12401</v>
      </c>
      <c r="H4567" s="494" t="s">
        <v>4858</v>
      </c>
      <c r="I4567" s="494" t="s">
        <v>4858</v>
      </c>
      <c r="J4567" s="494" t="s">
        <v>4858</v>
      </c>
      <c r="K4567" s="497">
        <v>6</v>
      </c>
      <c r="L4567" s="606" t="s">
        <v>7972</v>
      </c>
      <c r="M4567" s="607">
        <v>21190.550000000003</v>
      </c>
      <c r="N4567" s="498" t="s">
        <v>5705</v>
      </c>
      <c r="O4567" s="605"/>
      <c r="P4567" s="608">
        <v>0</v>
      </c>
    </row>
    <row r="4568" spans="1:16" x14ac:dyDescent="0.2">
      <c r="A4568" s="518" t="s">
        <v>7955</v>
      </c>
      <c r="B4568" s="605" t="s">
        <v>7875</v>
      </c>
      <c r="C4568" s="519" t="s">
        <v>111</v>
      </c>
      <c r="D4568" s="494" t="s">
        <v>712</v>
      </c>
      <c r="E4568" s="495">
        <v>5500</v>
      </c>
      <c r="F4568" s="638" t="s">
        <v>12400</v>
      </c>
      <c r="G4568" s="496" t="s">
        <v>12401</v>
      </c>
      <c r="H4568" s="494" t="s">
        <v>4858</v>
      </c>
      <c r="I4568" s="494" t="s">
        <v>4858</v>
      </c>
      <c r="J4568" s="494" t="s">
        <v>4858</v>
      </c>
      <c r="K4568" s="497">
        <v>1</v>
      </c>
      <c r="L4568" s="606" t="s">
        <v>7984</v>
      </c>
      <c r="M4568" s="607">
        <v>38432.01</v>
      </c>
      <c r="N4568" s="498" t="s">
        <v>7965</v>
      </c>
      <c r="O4568" s="605" t="s">
        <v>7961</v>
      </c>
      <c r="P4568" s="608">
        <v>32964.65</v>
      </c>
    </row>
    <row r="4569" spans="1:16" x14ac:dyDescent="0.2">
      <c r="A4569" s="518" t="s">
        <v>7955</v>
      </c>
      <c r="B4569" s="605" t="s">
        <v>7875</v>
      </c>
      <c r="C4569" s="519" t="s">
        <v>111</v>
      </c>
      <c r="D4569" s="494" t="s">
        <v>12402</v>
      </c>
      <c r="E4569" s="495">
        <v>3000</v>
      </c>
      <c r="F4569" s="638" t="s">
        <v>12403</v>
      </c>
      <c r="G4569" s="496" t="s">
        <v>12404</v>
      </c>
      <c r="H4569" s="494" t="s">
        <v>4858</v>
      </c>
      <c r="I4569" s="494" t="s">
        <v>4858</v>
      </c>
      <c r="J4569" s="494" t="s">
        <v>4858</v>
      </c>
      <c r="K4569" s="497">
        <v>4</v>
      </c>
      <c r="L4569" s="606" t="s">
        <v>7994</v>
      </c>
      <c r="M4569" s="607">
        <v>14700</v>
      </c>
      <c r="N4569" s="498" t="s">
        <v>5705</v>
      </c>
      <c r="O4569" s="605"/>
      <c r="P4569" s="608">
        <v>0</v>
      </c>
    </row>
    <row r="4570" spans="1:16" ht="22.5" x14ac:dyDescent="0.2">
      <c r="A4570" s="518" t="s">
        <v>7955</v>
      </c>
      <c r="B4570" s="605" t="s">
        <v>7875</v>
      </c>
      <c r="C4570" s="519" t="s">
        <v>111</v>
      </c>
      <c r="D4570" s="494" t="s">
        <v>12405</v>
      </c>
      <c r="E4570" s="495">
        <v>4000</v>
      </c>
      <c r="F4570" s="638" t="s">
        <v>12406</v>
      </c>
      <c r="G4570" s="496" t="s">
        <v>12407</v>
      </c>
      <c r="H4570" s="494" t="s">
        <v>7998</v>
      </c>
      <c r="I4570" s="494" t="s">
        <v>4858</v>
      </c>
      <c r="J4570" s="494" t="s">
        <v>4858</v>
      </c>
      <c r="K4570" s="497" t="s">
        <v>12408</v>
      </c>
      <c r="L4570" s="606" t="s">
        <v>7982</v>
      </c>
      <c r="M4570" s="607">
        <v>1466.67</v>
      </c>
      <c r="N4570" s="498" t="s">
        <v>7982</v>
      </c>
      <c r="O4570" s="605" t="s">
        <v>7961</v>
      </c>
      <c r="P4570" s="608">
        <v>23899.17</v>
      </c>
    </row>
    <row r="4571" spans="1:16" ht="22.5" x14ac:dyDescent="0.2">
      <c r="A4571" s="518" t="s">
        <v>7955</v>
      </c>
      <c r="B4571" s="605" t="s">
        <v>7875</v>
      </c>
      <c r="C4571" s="519" t="s">
        <v>111</v>
      </c>
      <c r="D4571" s="494" t="s">
        <v>8155</v>
      </c>
      <c r="E4571" s="495">
        <v>2500</v>
      </c>
      <c r="F4571" s="638" t="s">
        <v>12409</v>
      </c>
      <c r="G4571" s="496" t="s">
        <v>12410</v>
      </c>
      <c r="H4571" s="494" t="s">
        <v>12411</v>
      </c>
      <c r="I4571" s="494" t="s">
        <v>3191</v>
      </c>
      <c r="J4571" s="494" t="s">
        <v>3191</v>
      </c>
      <c r="K4571" s="497" t="s">
        <v>12412</v>
      </c>
      <c r="L4571" s="606" t="s">
        <v>8142</v>
      </c>
      <c r="M4571" s="607">
        <v>27500</v>
      </c>
      <c r="N4571" s="498" t="s">
        <v>7994</v>
      </c>
      <c r="O4571" s="605"/>
      <c r="P4571" s="608">
        <v>0</v>
      </c>
    </row>
    <row r="4572" spans="1:16" ht="22.5" x14ac:dyDescent="0.2">
      <c r="A4572" s="518" t="s">
        <v>7955</v>
      </c>
      <c r="B4572" s="605" t="s">
        <v>7875</v>
      </c>
      <c r="C4572" s="519" t="s">
        <v>111</v>
      </c>
      <c r="D4572" s="494" t="s">
        <v>8048</v>
      </c>
      <c r="E4572" s="495">
        <v>3000</v>
      </c>
      <c r="F4572" s="638" t="s">
        <v>12409</v>
      </c>
      <c r="G4572" s="496" t="s">
        <v>12410</v>
      </c>
      <c r="H4572" s="494" t="s">
        <v>12411</v>
      </c>
      <c r="I4572" s="494" t="s">
        <v>3191</v>
      </c>
      <c r="J4572" s="494" t="s">
        <v>3191</v>
      </c>
      <c r="K4572" s="497">
        <v>14</v>
      </c>
      <c r="L4572" s="606" t="s">
        <v>7965</v>
      </c>
      <c r="M4572" s="607">
        <v>4200</v>
      </c>
      <c r="N4572" s="498" t="s">
        <v>5705</v>
      </c>
      <c r="O4572" s="605" t="s">
        <v>7961</v>
      </c>
      <c r="P4572" s="608">
        <v>18000</v>
      </c>
    </row>
    <row r="4573" spans="1:16" ht="33.75" x14ac:dyDescent="0.2">
      <c r="A4573" s="518" t="s">
        <v>7955</v>
      </c>
      <c r="B4573" s="605" t="s">
        <v>7875</v>
      </c>
      <c r="C4573" s="519" t="s">
        <v>111</v>
      </c>
      <c r="D4573" s="494" t="s">
        <v>8081</v>
      </c>
      <c r="E4573" s="495">
        <v>1900</v>
      </c>
      <c r="F4573" s="638" t="s">
        <v>12413</v>
      </c>
      <c r="G4573" s="496" t="s">
        <v>12414</v>
      </c>
      <c r="H4573" s="494" t="s">
        <v>3976</v>
      </c>
      <c r="I4573" s="494" t="s">
        <v>3976</v>
      </c>
      <c r="J4573" s="494" t="s">
        <v>3976</v>
      </c>
      <c r="K4573" s="497">
        <v>85</v>
      </c>
      <c r="L4573" s="606" t="s">
        <v>7959</v>
      </c>
      <c r="M4573" s="607">
        <v>22800</v>
      </c>
      <c r="N4573" s="498" t="s">
        <v>7960</v>
      </c>
      <c r="O4573" s="605" t="s">
        <v>7961</v>
      </c>
      <c r="P4573" s="608">
        <v>11400</v>
      </c>
    </row>
    <row r="4574" spans="1:16" ht="22.5" x14ac:dyDescent="0.2">
      <c r="A4574" s="518" t="s">
        <v>7955</v>
      </c>
      <c r="B4574" s="605" t="s">
        <v>7875</v>
      </c>
      <c r="C4574" s="519" t="s">
        <v>111</v>
      </c>
      <c r="D4574" s="494" t="s">
        <v>10704</v>
      </c>
      <c r="E4574" s="495">
        <v>2500</v>
      </c>
      <c r="F4574" s="638" t="s">
        <v>12415</v>
      </c>
      <c r="G4574" s="496" t="s">
        <v>12416</v>
      </c>
      <c r="H4574" s="494" t="s">
        <v>726</v>
      </c>
      <c r="I4574" s="494" t="s">
        <v>726</v>
      </c>
      <c r="J4574" s="494" t="s">
        <v>726</v>
      </c>
      <c r="K4574" s="497">
        <v>31</v>
      </c>
      <c r="L4574" s="606" t="s">
        <v>7959</v>
      </c>
      <c r="M4574" s="607">
        <v>30000</v>
      </c>
      <c r="N4574" s="498" t="s">
        <v>8007</v>
      </c>
      <c r="O4574" s="605" t="s">
        <v>7961</v>
      </c>
      <c r="P4574" s="608">
        <v>15000</v>
      </c>
    </row>
    <row r="4575" spans="1:16" ht="22.5" x14ac:dyDescent="0.2">
      <c r="A4575" s="518" t="s">
        <v>7955</v>
      </c>
      <c r="B4575" s="605" t="s">
        <v>7875</v>
      </c>
      <c r="C4575" s="519" t="s">
        <v>111</v>
      </c>
      <c r="D4575" s="494" t="s">
        <v>9953</v>
      </c>
      <c r="E4575" s="495">
        <v>2500</v>
      </c>
      <c r="F4575" s="638" t="s">
        <v>12417</v>
      </c>
      <c r="G4575" s="496" t="s">
        <v>12418</v>
      </c>
      <c r="H4575" s="494" t="s">
        <v>8003</v>
      </c>
      <c r="I4575" s="494" t="s">
        <v>4858</v>
      </c>
      <c r="J4575" s="494" t="s">
        <v>4858</v>
      </c>
      <c r="K4575" s="497">
        <v>3</v>
      </c>
      <c r="L4575" s="606" t="s">
        <v>7961</v>
      </c>
      <c r="M4575" s="607">
        <v>11735.59</v>
      </c>
      <c r="N4575" s="498" t="s">
        <v>5705</v>
      </c>
      <c r="O4575" s="605"/>
      <c r="P4575" s="608">
        <v>0</v>
      </c>
    </row>
    <row r="4576" spans="1:16" ht="22.5" x14ac:dyDescent="0.2">
      <c r="A4576" s="518" t="s">
        <v>7955</v>
      </c>
      <c r="B4576" s="605" t="s">
        <v>7875</v>
      </c>
      <c r="C4576" s="519" t="s">
        <v>111</v>
      </c>
      <c r="D4576" s="494" t="s">
        <v>12419</v>
      </c>
      <c r="E4576" s="495">
        <v>3500</v>
      </c>
      <c r="F4576" s="638" t="s">
        <v>12420</v>
      </c>
      <c r="G4576" s="496" t="s">
        <v>12421</v>
      </c>
      <c r="H4576" s="494" t="s">
        <v>4858</v>
      </c>
      <c r="I4576" s="494" t="s">
        <v>4858</v>
      </c>
      <c r="J4576" s="494" t="s">
        <v>4858</v>
      </c>
      <c r="K4576" s="497">
        <v>11</v>
      </c>
      <c r="L4576" s="606" t="s">
        <v>7977</v>
      </c>
      <c r="M4576" s="607">
        <v>10500</v>
      </c>
      <c r="N4576" s="498" t="s">
        <v>5705</v>
      </c>
      <c r="O4576" s="605"/>
      <c r="P4576" s="608">
        <v>0</v>
      </c>
    </row>
    <row r="4577" spans="1:16" ht="22.5" x14ac:dyDescent="0.2">
      <c r="A4577" s="518" t="s">
        <v>7955</v>
      </c>
      <c r="B4577" s="605" t="s">
        <v>7875</v>
      </c>
      <c r="C4577" s="519" t="s">
        <v>111</v>
      </c>
      <c r="D4577" s="494" t="s">
        <v>7985</v>
      </c>
      <c r="E4577" s="495">
        <v>4000</v>
      </c>
      <c r="F4577" s="638" t="s">
        <v>12422</v>
      </c>
      <c r="G4577" s="496" t="s">
        <v>12423</v>
      </c>
      <c r="H4577" s="494" t="s">
        <v>7998</v>
      </c>
      <c r="I4577" s="494" t="s">
        <v>4858</v>
      </c>
      <c r="J4577" s="494" t="s">
        <v>4858</v>
      </c>
      <c r="K4577" s="497" t="s">
        <v>12424</v>
      </c>
      <c r="L4577" s="606"/>
      <c r="M4577" s="607">
        <v>0</v>
      </c>
      <c r="N4577" s="498" t="s">
        <v>7972</v>
      </c>
      <c r="O4577" s="605" t="s">
        <v>7961</v>
      </c>
      <c r="P4577" s="608">
        <v>23839.71</v>
      </c>
    </row>
    <row r="4578" spans="1:16" ht="22.5" x14ac:dyDescent="0.2">
      <c r="A4578" s="518" t="s">
        <v>7955</v>
      </c>
      <c r="B4578" s="605" t="s">
        <v>7875</v>
      </c>
      <c r="C4578" s="519" t="s">
        <v>111</v>
      </c>
      <c r="D4578" s="494" t="s">
        <v>12425</v>
      </c>
      <c r="E4578" s="495">
        <v>6000</v>
      </c>
      <c r="F4578" s="638" t="s">
        <v>12426</v>
      </c>
      <c r="G4578" s="496" t="s">
        <v>12427</v>
      </c>
      <c r="H4578" s="494" t="s">
        <v>4858</v>
      </c>
      <c r="I4578" s="494" t="s">
        <v>4858</v>
      </c>
      <c r="J4578" s="494" t="s">
        <v>4858</v>
      </c>
      <c r="K4578" s="497">
        <v>14</v>
      </c>
      <c r="L4578" s="606" t="s">
        <v>7959</v>
      </c>
      <c r="M4578" s="607">
        <v>72000</v>
      </c>
      <c r="N4578" s="498" t="s">
        <v>8485</v>
      </c>
      <c r="O4578" s="605" t="s">
        <v>7961</v>
      </c>
      <c r="P4578" s="608">
        <v>35800</v>
      </c>
    </row>
    <row r="4579" spans="1:16" ht="33.75" x14ac:dyDescent="0.2">
      <c r="A4579" s="518" t="s">
        <v>7955</v>
      </c>
      <c r="B4579" s="605" t="s">
        <v>7875</v>
      </c>
      <c r="C4579" s="519" t="s">
        <v>111</v>
      </c>
      <c r="D4579" s="494" t="s">
        <v>12428</v>
      </c>
      <c r="E4579" s="495">
        <v>2500</v>
      </c>
      <c r="F4579" s="638" t="s">
        <v>12429</v>
      </c>
      <c r="G4579" s="496" t="s">
        <v>12430</v>
      </c>
      <c r="H4579" s="494" t="s">
        <v>8986</v>
      </c>
      <c r="I4579" s="494" t="s">
        <v>8986</v>
      </c>
      <c r="J4579" s="494" t="s">
        <v>8986</v>
      </c>
      <c r="K4579" s="497">
        <v>19</v>
      </c>
      <c r="L4579" s="606" t="s">
        <v>7959</v>
      </c>
      <c r="M4579" s="607">
        <v>25908.67</v>
      </c>
      <c r="N4579" s="498">
        <v>20</v>
      </c>
      <c r="O4579" s="605" t="s">
        <v>7982</v>
      </c>
      <c r="P4579" s="608">
        <v>2500</v>
      </c>
    </row>
    <row r="4580" spans="1:16" ht="22.5" x14ac:dyDescent="0.2">
      <c r="A4580" s="518" t="s">
        <v>7955</v>
      </c>
      <c r="B4580" s="605" t="s">
        <v>7875</v>
      </c>
      <c r="C4580" s="519" t="s">
        <v>111</v>
      </c>
      <c r="D4580" s="494" t="s">
        <v>9045</v>
      </c>
      <c r="E4580" s="495">
        <v>5000</v>
      </c>
      <c r="F4580" s="638" t="s">
        <v>12431</v>
      </c>
      <c r="G4580" s="496" t="s">
        <v>12432</v>
      </c>
      <c r="H4580" s="494" t="s">
        <v>7998</v>
      </c>
      <c r="I4580" s="494" t="s">
        <v>4858</v>
      </c>
      <c r="J4580" s="494" t="s">
        <v>4858</v>
      </c>
      <c r="K4580" s="497" t="s">
        <v>12433</v>
      </c>
      <c r="L4580" s="606"/>
      <c r="M4580" s="607">
        <v>0</v>
      </c>
      <c r="N4580" s="498" t="s">
        <v>7994</v>
      </c>
      <c r="O4580" s="605" t="s">
        <v>7961</v>
      </c>
      <c r="P4580" s="608">
        <v>32000</v>
      </c>
    </row>
    <row r="4581" spans="1:16" ht="33.75" x14ac:dyDescent="0.2">
      <c r="A4581" s="518" t="s">
        <v>7955</v>
      </c>
      <c r="B4581" s="605" t="s">
        <v>7875</v>
      </c>
      <c r="C4581" s="519" t="s">
        <v>111</v>
      </c>
      <c r="D4581" s="494" t="s">
        <v>11438</v>
      </c>
      <c r="E4581" s="495">
        <v>1800</v>
      </c>
      <c r="F4581" s="638" t="s">
        <v>12434</v>
      </c>
      <c r="G4581" s="496" t="s">
        <v>12435</v>
      </c>
      <c r="H4581" s="494" t="s">
        <v>9885</v>
      </c>
      <c r="I4581" s="494" t="s">
        <v>8289</v>
      </c>
      <c r="J4581" s="494" t="s">
        <v>8289</v>
      </c>
      <c r="K4581" s="497">
        <v>12</v>
      </c>
      <c r="L4581" s="606" t="s">
        <v>7959</v>
      </c>
      <c r="M4581" s="607">
        <v>21600</v>
      </c>
      <c r="N4581" s="498" t="s">
        <v>8489</v>
      </c>
      <c r="O4581" s="605" t="s">
        <v>7961</v>
      </c>
      <c r="P4581" s="608">
        <v>10800</v>
      </c>
    </row>
    <row r="4582" spans="1:16" ht="22.5" x14ac:dyDescent="0.2">
      <c r="A4582" s="518" t="s">
        <v>7955</v>
      </c>
      <c r="B4582" s="605" t="s">
        <v>7875</v>
      </c>
      <c r="C4582" s="519" t="s">
        <v>111</v>
      </c>
      <c r="D4582" s="494" t="s">
        <v>8023</v>
      </c>
      <c r="E4582" s="495">
        <v>3000</v>
      </c>
      <c r="F4582" s="638" t="s">
        <v>12436</v>
      </c>
      <c r="G4582" s="496" t="s">
        <v>12437</v>
      </c>
      <c r="H4582" s="494" t="s">
        <v>8079</v>
      </c>
      <c r="I4582" s="494" t="s">
        <v>4858</v>
      </c>
      <c r="J4582" s="494" t="s">
        <v>4858</v>
      </c>
      <c r="K4582" s="497" t="s">
        <v>12438</v>
      </c>
      <c r="L4582" s="606"/>
      <c r="M4582" s="607">
        <v>0</v>
      </c>
      <c r="N4582" s="498" t="s">
        <v>7994</v>
      </c>
      <c r="O4582" s="605" t="s">
        <v>7961</v>
      </c>
      <c r="P4582" s="608">
        <v>19400</v>
      </c>
    </row>
    <row r="4583" spans="1:16" ht="22.5" x14ac:dyDescent="0.2">
      <c r="A4583" s="518" t="s">
        <v>7955</v>
      </c>
      <c r="B4583" s="605" t="s">
        <v>7875</v>
      </c>
      <c r="C4583" s="519" t="s">
        <v>111</v>
      </c>
      <c r="D4583" s="494" t="s">
        <v>12439</v>
      </c>
      <c r="E4583" s="495">
        <v>6000</v>
      </c>
      <c r="F4583" s="638" t="s">
        <v>12440</v>
      </c>
      <c r="G4583" s="496" t="s">
        <v>12441</v>
      </c>
      <c r="H4583" s="494" t="s">
        <v>8079</v>
      </c>
      <c r="I4583" s="494" t="s">
        <v>4858</v>
      </c>
      <c r="J4583" s="494" t="s">
        <v>4858</v>
      </c>
      <c r="K4583" s="497" t="s">
        <v>12442</v>
      </c>
      <c r="L4583" s="606" t="s">
        <v>7965</v>
      </c>
      <c r="M4583" s="607">
        <v>10000</v>
      </c>
      <c r="N4583" s="498" t="s">
        <v>7965</v>
      </c>
      <c r="O4583" s="605" t="s">
        <v>7961</v>
      </c>
      <c r="P4583" s="608">
        <v>36000</v>
      </c>
    </row>
    <row r="4584" spans="1:16" ht="22.5" x14ac:dyDescent="0.2">
      <c r="A4584" s="518" t="s">
        <v>7955</v>
      </c>
      <c r="B4584" s="605" t="s">
        <v>7875</v>
      </c>
      <c r="C4584" s="519" t="s">
        <v>111</v>
      </c>
      <c r="D4584" s="494" t="s">
        <v>11164</v>
      </c>
      <c r="E4584" s="495">
        <v>2500</v>
      </c>
      <c r="F4584" s="638" t="s">
        <v>12443</v>
      </c>
      <c r="G4584" s="496" t="s">
        <v>12444</v>
      </c>
      <c r="H4584" s="494" t="s">
        <v>726</v>
      </c>
      <c r="I4584" s="494" t="s">
        <v>726</v>
      </c>
      <c r="J4584" s="494" t="s">
        <v>726</v>
      </c>
      <c r="K4584" s="497" t="s">
        <v>12445</v>
      </c>
      <c r="L4584" s="606"/>
      <c r="M4584" s="607">
        <v>0</v>
      </c>
      <c r="N4584" s="498" t="s">
        <v>7994</v>
      </c>
      <c r="O4584" s="605" t="s">
        <v>7961</v>
      </c>
      <c r="P4584" s="608">
        <v>16166.67</v>
      </c>
    </row>
    <row r="4585" spans="1:16" ht="22.5" x14ac:dyDescent="0.2">
      <c r="A4585" s="518" t="s">
        <v>7955</v>
      </c>
      <c r="B4585" s="605" t="s">
        <v>7875</v>
      </c>
      <c r="C4585" s="519" t="s">
        <v>111</v>
      </c>
      <c r="D4585" s="494" t="s">
        <v>11164</v>
      </c>
      <c r="E4585" s="495">
        <v>2500</v>
      </c>
      <c r="F4585" s="638" t="s">
        <v>12446</v>
      </c>
      <c r="G4585" s="496" t="s">
        <v>12447</v>
      </c>
      <c r="H4585" s="494" t="s">
        <v>726</v>
      </c>
      <c r="I4585" s="494" t="s">
        <v>726</v>
      </c>
      <c r="J4585" s="494" t="s">
        <v>726</v>
      </c>
      <c r="K4585" s="497">
        <v>1</v>
      </c>
      <c r="L4585" s="606" t="s">
        <v>7972</v>
      </c>
      <c r="M4585" s="607">
        <v>8416.67</v>
      </c>
      <c r="N4585" s="498" t="s">
        <v>7961</v>
      </c>
      <c r="O4585" s="605" t="s">
        <v>7961</v>
      </c>
      <c r="P4585" s="608">
        <v>15000</v>
      </c>
    </row>
    <row r="4586" spans="1:16" ht="22.5" x14ac:dyDescent="0.2">
      <c r="A4586" s="518" t="s">
        <v>7955</v>
      </c>
      <c r="B4586" s="605" t="s">
        <v>7875</v>
      </c>
      <c r="C4586" s="519" t="s">
        <v>111</v>
      </c>
      <c r="D4586" s="494" t="s">
        <v>8697</v>
      </c>
      <c r="E4586" s="495">
        <v>2500</v>
      </c>
      <c r="F4586" s="638" t="s">
        <v>12448</v>
      </c>
      <c r="G4586" s="496" t="s">
        <v>12449</v>
      </c>
      <c r="H4586" s="494" t="s">
        <v>726</v>
      </c>
      <c r="I4586" s="494" t="s">
        <v>726</v>
      </c>
      <c r="J4586" s="494" t="s">
        <v>726</v>
      </c>
      <c r="K4586" s="497">
        <v>30</v>
      </c>
      <c r="L4586" s="606" t="s">
        <v>7959</v>
      </c>
      <c r="M4586" s="607">
        <v>19502.02</v>
      </c>
      <c r="N4586" s="498" t="s">
        <v>8018</v>
      </c>
      <c r="O4586" s="605" t="s">
        <v>7961</v>
      </c>
      <c r="P4586" s="608">
        <v>15000</v>
      </c>
    </row>
    <row r="4587" spans="1:16" ht="33.75" x14ac:dyDescent="0.2">
      <c r="A4587" s="518" t="s">
        <v>7955</v>
      </c>
      <c r="B4587" s="605" t="s">
        <v>7875</v>
      </c>
      <c r="C4587" s="519" t="s">
        <v>111</v>
      </c>
      <c r="D4587" s="494" t="s">
        <v>8090</v>
      </c>
      <c r="E4587" s="495">
        <v>2000</v>
      </c>
      <c r="F4587" s="638" t="s">
        <v>12450</v>
      </c>
      <c r="G4587" s="496" t="s">
        <v>12451</v>
      </c>
      <c r="H4587" s="494" t="s">
        <v>8986</v>
      </c>
      <c r="I4587" s="494" t="s">
        <v>3191</v>
      </c>
      <c r="J4587" s="494" t="s">
        <v>3191</v>
      </c>
      <c r="K4587" s="497" t="s">
        <v>12452</v>
      </c>
      <c r="L4587" s="606" t="s">
        <v>7977</v>
      </c>
      <c r="M4587" s="607">
        <v>4400</v>
      </c>
      <c r="N4587" s="498" t="s">
        <v>7972</v>
      </c>
      <c r="O4587" s="605" t="s">
        <v>7961</v>
      </c>
      <c r="P4587" s="608">
        <v>11999.720000000001</v>
      </c>
    </row>
    <row r="4588" spans="1:16" ht="22.5" x14ac:dyDescent="0.2">
      <c r="A4588" s="518" t="s">
        <v>7955</v>
      </c>
      <c r="B4588" s="605" t="s">
        <v>7875</v>
      </c>
      <c r="C4588" s="519" t="s">
        <v>111</v>
      </c>
      <c r="D4588" s="494" t="s">
        <v>8073</v>
      </c>
      <c r="E4588" s="495">
        <v>2000</v>
      </c>
      <c r="F4588" s="638" t="s">
        <v>12453</v>
      </c>
      <c r="G4588" s="496" t="s">
        <v>12454</v>
      </c>
      <c r="H4588" s="494" t="s">
        <v>12455</v>
      </c>
      <c r="I4588" s="494" t="s">
        <v>12455</v>
      </c>
      <c r="J4588" s="494" t="s">
        <v>12455</v>
      </c>
      <c r="K4588" s="497">
        <v>102</v>
      </c>
      <c r="L4588" s="606" t="s">
        <v>7959</v>
      </c>
      <c r="M4588" s="607">
        <v>24000</v>
      </c>
      <c r="N4588" s="498" t="s">
        <v>12456</v>
      </c>
      <c r="O4588" s="605" t="s">
        <v>7961</v>
      </c>
      <c r="P4588" s="608">
        <v>12000</v>
      </c>
    </row>
    <row r="4589" spans="1:16" ht="22.5" x14ac:dyDescent="0.2">
      <c r="A4589" s="518" t="s">
        <v>7955</v>
      </c>
      <c r="B4589" s="605" t="s">
        <v>7875</v>
      </c>
      <c r="C4589" s="519" t="s">
        <v>111</v>
      </c>
      <c r="D4589" s="494" t="s">
        <v>8725</v>
      </c>
      <c r="E4589" s="495">
        <v>6000</v>
      </c>
      <c r="F4589" s="638" t="s">
        <v>12457</v>
      </c>
      <c r="G4589" s="496" t="s">
        <v>12458</v>
      </c>
      <c r="H4589" s="494" t="s">
        <v>4858</v>
      </c>
      <c r="I4589" s="494" t="s">
        <v>4858</v>
      </c>
      <c r="J4589" s="494" t="s">
        <v>4858</v>
      </c>
      <c r="K4589" s="497">
        <v>7</v>
      </c>
      <c r="L4589" s="606" t="s">
        <v>8044</v>
      </c>
      <c r="M4589" s="607">
        <v>36780</v>
      </c>
      <c r="N4589" s="498" t="s">
        <v>5705</v>
      </c>
      <c r="O4589" s="605"/>
      <c r="P4589" s="608">
        <v>0</v>
      </c>
    </row>
    <row r="4590" spans="1:16" ht="33.75" x14ac:dyDescent="0.2">
      <c r="A4590" s="518" t="s">
        <v>7955</v>
      </c>
      <c r="B4590" s="605" t="s">
        <v>7875</v>
      </c>
      <c r="C4590" s="519" t="s">
        <v>111</v>
      </c>
      <c r="D4590" s="494" t="s">
        <v>8448</v>
      </c>
      <c r="E4590" s="495">
        <v>1800</v>
      </c>
      <c r="F4590" s="638" t="s">
        <v>12459</v>
      </c>
      <c r="G4590" s="496" t="s">
        <v>12460</v>
      </c>
      <c r="H4590" s="494" t="s">
        <v>8196</v>
      </c>
      <c r="I4590" s="494" t="s">
        <v>8196</v>
      </c>
      <c r="J4590" s="494" t="s">
        <v>8196</v>
      </c>
      <c r="K4590" s="497">
        <v>10</v>
      </c>
      <c r="L4590" s="606" t="s">
        <v>7959</v>
      </c>
      <c r="M4590" s="607">
        <v>21600</v>
      </c>
      <c r="N4590" s="498" t="s">
        <v>8158</v>
      </c>
      <c r="O4590" s="605" t="s">
        <v>7961</v>
      </c>
      <c r="P4590" s="608">
        <v>10800</v>
      </c>
    </row>
    <row r="4591" spans="1:16" ht="22.5" x14ac:dyDescent="0.2">
      <c r="A4591" s="518" t="s">
        <v>7955</v>
      </c>
      <c r="B4591" s="605" t="s">
        <v>7875</v>
      </c>
      <c r="C4591" s="519" t="s">
        <v>111</v>
      </c>
      <c r="D4591" s="494" t="s">
        <v>9745</v>
      </c>
      <c r="E4591" s="495">
        <v>2000</v>
      </c>
      <c r="F4591" s="638" t="s">
        <v>12461</v>
      </c>
      <c r="G4591" s="496" t="s">
        <v>12462</v>
      </c>
      <c r="H4591" s="494" t="s">
        <v>10465</v>
      </c>
      <c r="I4591" s="494" t="s">
        <v>718</v>
      </c>
      <c r="J4591" s="494" t="s">
        <v>718</v>
      </c>
      <c r="K4591" s="497" t="s">
        <v>12463</v>
      </c>
      <c r="L4591" s="606" t="s">
        <v>7982</v>
      </c>
      <c r="M4591" s="607">
        <v>2000</v>
      </c>
      <c r="N4591" s="498" t="s">
        <v>5705</v>
      </c>
      <c r="O4591" s="605"/>
      <c r="P4591" s="608">
        <v>0</v>
      </c>
    </row>
    <row r="4592" spans="1:16" ht="22.5" x14ac:dyDescent="0.2">
      <c r="A4592" s="518" t="s">
        <v>7955</v>
      </c>
      <c r="B4592" s="605" t="s">
        <v>7875</v>
      </c>
      <c r="C4592" s="519" t="s">
        <v>111</v>
      </c>
      <c r="D4592" s="494" t="s">
        <v>12275</v>
      </c>
      <c r="E4592" s="495">
        <v>2000</v>
      </c>
      <c r="F4592" s="638" t="s">
        <v>12464</v>
      </c>
      <c r="G4592" s="496" t="s">
        <v>12465</v>
      </c>
      <c r="H4592" s="494" t="s">
        <v>757</v>
      </c>
      <c r="I4592" s="494" t="s">
        <v>757</v>
      </c>
      <c r="J4592" s="494" t="s">
        <v>757</v>
      </c>
      <c r="K4592" s="497">
        <v>32</v>
      </c>
      <c r="L4592" s="606" t="s">
        <v>8044</v>
      </c>
      <c r="M4592" s="607">
        <v>13930.43</v>
      </c>
      <c r="N4592" s="498" t="s">
        <v>5705</v>
      </c>
      <c r="O4592" s="605"/>
      <c r="P4592" s="608">
        <v>0</v>
      </c>
    </row>
    <row r="4593" spans="1:16" ht="22.5" x14ac:dyDescent="0.2">
      <c r="A4593" s="518" t="s">
        <v>7955</v>
      </c>
      <c r="B4593" s="605" t="s">
        <v>7875</v>
      </c>
      <c r="C4593" s="519" t="s">
        <v>111</v>
      </c>
      <c r="D4593" s="494" t="s">
        <v>3676</v>
      </c>
      <c r="E4593" s="495">
        <v>3000</v>
      </c>
      <c r="F4593" s="638" t="s">
        <v>12466</v>
      </c>
      <c r="G4593" s="496" t="s">
        <v>12467</v>
      </c>
      <c r="H4593" s="494" t="s">
        <v>6192</v>
      </c>
      <c r="I4593" s="494" t="s">
        <v>3191</v>
      </c>
      <c r="J4593" s="494" t="s">
        <v>3191</v>
      </c>
      <c r="K4593" s="497" t="s">
        <v>12468</v>
      </c>
      <c r="L4593" s="606"/>
      <c r="M4593" s="607">
        <v>0</v>
      </c>
      <c r="N4593" s="498" t="s">
        <v>7965</v>
      </c>
      <c r="O4593" s="605" t="s">
        <v>7961</v>
      </c>
      <c r="P4593" s="608">
        <v>18047.5</v>
      </c>
    </row>
    <row r="4594" spans="1:16" ht="33.75" x14ac:dyDescent="0.2">
      <c r="A4594" s="518" t="s">
        <v>7955</v>
      </c>
      <c r="B4594" s="605" t="s">
        <v>7875</v>
      </c>
      <c r="C4594" s="519" t="s">
        <v>111</v>
      </c>
      <c r="D4594" s="494" t="s">
        <v>12469</v>
      </c>
      <c r="E4594" s="495">
        <v>4500</v>
      </c>
      <c r="F4594" s="638" t="s">
        <v>12470</v>
      </c>
      <c r="G4594" s="496" t="s">
        <v>12471</v>
      </c>
      <c r="H4594" s="494" t="s">
        <v>4858</v>
      </c>
      <c r="I4594" s="494" t="s">
        <v>4858</v>
      </c>
      <c r="J4594" s="494" t="s">
        <v>4858</v>
      </c>
      <c r="K4594" s="497">
        <v>3</v>
      </c>
      <c r="L4594" s="606" t="s">
        <v>7982</v>
      </c>
      <c r="M4594" s="607">
        <v>4500</v>
      </c>
      <c r="N4594" s="498" t="s">
        <v>5705</v>
      </c>
      <c r="O4594" s="605"/>
      <c r="P4594" s="608">
        <v>0</v>
      </c>
    </row>
    <row r="4595" spans="1:16" ht="22.5" x14ac:dyDescent="0.2">
      <c r="A4595" s="518" t="s">
        <v>7955</v>
      </c>
      <c r="B4595" s="605" t="s">
        <v>7875</v>
      </c>
      <c r="C4595" s="519" t="s">
        <v>111</v>
      </c>
      <c r="D4595" s="494" t="s">
        <v>12472</v>
      </c>
      <c r="E4595" s="495">
        <v>8000</v>
      </c>
      <c r="F4595" s="638" t="s">
        <v>12473</v>
      </c>
      <c r="G4595" s="496" t="s">
        <v>12474</v>
      </c>
      <c r="H4595" s="494" t="s">
        <v>8134</v>
      </c>
      <c r="I4595" s="494" t="s">
        <v>8134</v>
      </c>
      <c r="J4595" s="494" t="s">
        <v>8134</v>
      </c>
      <c r="K4595" s="497">
        <v>8</v>
      </c>
      <c r="L4595" s="606" t="s">
        <v>8142</v>
      </c>
      <c r="M4595" s="607">
        <v>88000</v>
      </c>
      <c r="N4595" s="498" t="s">
        <v>5705</v>
      </c>
      <c r="O4595" s="605"/>
      <c r="P4595" s="608">
        <v>0</v>
      </c>
    </row>
    <row r="4596" spans="1:16" ht="22.5" x14ac:dyDescent="0.2">
      <c r="A4596" s="518" t="s">
        <v>7955</v>
      </c>
      <c r="B4596" s="605" t="s">
        <v>7969</v>
      </c>
      <c r="C4596" s="519" t="s">
        <v>111</v>
      </c>
      <c r="D4596" s="494" t="s">
        <v>10719</v>
      </c>
      <c r="E4596" s="495">
        <v>3000</v>
      </c>
      <c r="F4596" s="638" t="s">
        <v>12475</v>
      </c>
      <c r="G4596" s="496" t="s">
        <v>12476</v>
      </c>
      <c r="H4596" s="494" t="s">
        <v>7998</v>
      </c>
      <c r="I4596" s="494" t="s">
        <v>4858</v>
      </c>
      <c r="J4596" s="494" t="s">
        <v>4858</v>
      </c>
      <c r="K4596" s="497" t="s">
        <v>12477</v>
      </c>
      <c r="L4596" s="606" t="s">
        <v>7965</v>
      </c>
      <c r="M4596" s="607">
        <v>5668.8</v>
      </c>
      <c r="N4596" s="498" t="s">
        <v>7994</v>
      </c>
      <c r="O4596" s="605" t="s">
        <v>7961</v>
      </c>
      <c r="P4596" s="608">
        <v>18000</v>
      </c>
    </row>
    <row r="4597" spans="1:16" ht="33.75" x14ac:dyDescent="0.2">
      <c r="A4597" s="518" t="s">
        <v>7955</v>
      </c>
      <c r="B4597" s="605" t="s">
        <v>7875</v>
      </c>
      <c r="C4597" s="519" t="s">
        <v>111</v>
      </c>
      <c r="D4597" s="494" t="s">
        <v>8448</v>
      </c>
      <c r="E4597" s="495">
        <v>1800</v>
      </c>
      <c r="F4597" s="638" t="s">
        <v>12478</v>
      </c>
      <c r="G4597" s="496" t="s">
        <v>12479</v>
      </c>
      <c r="H4597" s="494" t="s">
        <v>8600</v>
      </c>
      <c r="I4597" s="494" t="s">
        <v>8600</v>
      </c>
      <c r="J4597" s="494" t="s">
        <v>8600</v>
      </c>
      <c r="K4597" s="497">
        <v>10</v>
      </c>
      <c r="L4597" s="606" t="s">
        <v>7959</v>
      </c>
      <c r="M4597" s="607">
        <v>21540</v>
      </c>
      <c r="N4597" s="498" t="s">
        <v>5705</v>
      </c>
      <c r="O4597" s="605">
        <v>0</v>
      </c>
      <c r="P4597" s="608">
        <v>0</v>
      </c>
    </row>
    <row r="4598" spans="1:16" ht="22.5" x14ac:dyDescent="0.2">
      <c r="A4598" s="518" t="s">
        <v>7955</v>
      </c>
      <c r="B4598" s="605" t="s">
        <v>7875</v>
      </c>
      <c r="C4598" s="519" t="s">
        <v>111</v>
      </c>
      <c r="D4598" s="494" t="s">
        <v>8987</v>
      </c>
      <c r="E4598" s="495">
        <v>3000</v>
      </c>
      <c r="F4598" s="638" t="s">
        <v>12480</v>
      </c>
      <c r="G4598" s="496" t="s">
        <v>12481</v>
      </c>
      <c r="H4598" s="494" t="s">
        <v>9041</v>
      </c>
      <c r="I4598" s="494" t="s">
        <v>4858</v>
      </c>
      <c r="J4598" s="494" t="s">
        <v>4858</v>
      </c>
      <c r="K4598" s="497">
        <v>2</v>
      </c>
      <c r="L4598" s="606" t="s">
        <v>7972</v>
      </c>
      <c r="M4598" s="607">
        <v>11900</v>
      </c>
      <c r="N4598" s="498" t="s">
        <v>8044</v>
      </c>
      <c r="O4598" s="605" t="s">
        <v>7961</v>
      </c>
      <c r="P4598" s="608">
        <v>18000</v>
      </c>
    </row>
    <row r="4599" spans="1:16" ht="22.5" x14ac:dyDescent="0.2">
      <c r="A4599" s="518" t="s">
        <v>7955</v>
      </c>
      <c r="B4599" s="605" t="s">
        <v>7875</v>
      </c>
      <c r="C4599" s="519" t="s">
        <v>111</v>
      </c>
      <c r="D4599" s="494" t="s">
        <v>12482</v>
      </c>
      <c r="E4599" s="495">
        <v>8500</v>
      </c>
      <c r="F4599" s="638" t="s">
        <v>12483</v>
      </c>
      <c r="G4599" s="496" t="s">
        <v>12484</v>
      </c>
      <c r="H4599" s="494" t="s">
        <v>7998</v>
      </c>
      <c r="I4599" s="494" t="s">
        <v>4858</v>
      </c>
      <c r="J4599" s="494" t="s">
        <v>4858</v>
      </c>
      <c r="K4599" s="497" t="s">
        <v>12485</v>
      </c>
      <c r="L4599" s="606" t="s">
        <v>7982</v>
      </c>
      <c r="M4599" s="607">
        <v>5666.67</v>
      </c>
      <c r="N4599" s="498" t="s">
        <v>7994</v>
      </c>
      <c r="O4599" s="605" t="s">
        <v>7961</v>
      </c>
      <c r="P4599" s="608">
        <v>50918.54</v>
      </c>
    </row>
    <row r="4600" spans="1:16" ht="22.5" x14ac:dyDescent="0.2">
      <c r="A4600" s="518" t="s">
        <v>7955</v>
      </c>
      <c r="B4600" s="605" t="s">
        <v>7875</v>
      </c>
      <c r="C4600" s="519" t="s">
        <v>111</v>
      </c>
      <c r="D4600" s="494" t="s">
        <v>10870</v>
      </c>
      <c r="E4600" s="495">
        <v>1800</v>
      </c>
      <c r="F4600" s="638" t="s">
        <v>12486</v>
      </c>
      <c r="G4600" s="496" t="s">
        <v>12487</v>
      </c>
      <c r="H4600" s="494" t="s">
        <v>718</v>
      </c>
      <c r="I4600" s="494" t="s">
        <v>718</v>
      </c>
      <c r="J4600" s="494" t="s">
        <v>718</v>
      </c>
      <c r="K4600" s="497">
        <v>29</v>
      </c>
      <c r="L4600" s="606" t="s">
        <v>7729</v>
      </c>
      <c r="M4600" s="607">
        <v>16200</v>
      </c>
      <c r="N4600" s="498" t="s">
        <v>5705</v>
      </c>
      <c r="O4600" s="605"/>
      <c r="P4600" s="608">
        <v>0</v>
      </c>
    </row>
    <row r="4601" spans="1:16" ht="33.75" x14ac:dyDescent="0.2">
      <c r="A4601" s="518" t="s">
        <v>7955</v>
      </c>
      <c r="B4601" s="605" t="s">
        <v>7875</v>
      </c>
      <c r="C4601" s="519" t="s">
        <v>111</v>
      </c>
      <c r="D4601" s="494" t="s">
        <v>8987</v>
      </c>
      <c r="E4601" s="495">
        <v>3000</v>
      </c>
      <c r="F4601" s="638" t="s">
        <v>12488</v>
      </c>
      <c r="G4601" s="496" t="s">
        <v>12489</v>
      </c>
      <c r="H4601" s="494" t="s">
        <v>8446</v>
      </c>
      <c r="I4601" s="494" t="s">
        <v>4858</v>
      </c>
      <c r="J4601" s="494" t="s">
        <v>4858</v>
      </c>
      <c r="K4601" s="497">
        <v>2</v>
      </c>
      <c r="L4601" s="606" t="s">
        <v>7972</v>
      </c>
      <c r="M4601" s="607">
        <v>11900</v>
      </c>
      <c r="N4601" s="498" t="s">
        <v>5705</v>
      </c>
      <c r="O4601" s="605" t="s">
        <v>7965</v>
      </c>
      <c r="P4601" s="608">
        <v>6000</v>
      </c>
    </row>
    <row r="4602" spans="1:16" ht="33.75" x14ac:dyDescent="0.2">
      <c r="A4602" s="518" t="s">
        <v>7955</v>
      </c>
      <c r="B4602" s="605" t="s">
        <v>7875</v>
      </c>
      <c r="C4602" s="519" t="s">
        <v>111</v>
      </c>
      <c r="D4602" s="494" t="s">
        <v>12490</v>
      </c>
      <c r="E4602" s="495">
        <v>2500</v>
      </c>
      <c r="F4602" s="638" t="s">
        <v>12491</v>
      </c>
      <c r="G4602" s="496" t="s">
        <v>12492</v>
      </c>
      <c r="H4602" s="494" t="s">
        <v>10702</v>
      </c>
      <c r="I4602" s="494" t="s">
        <v>4858</v>
      </c>
      <c r="J4602" s="494" t="s">
        <v>4858</v>
      </c>
      <c r="K4602" s="497">
        <v>24</v>
      </c>
      <c r="L4602" s="606" t="s">
        <v>7984</v>
      </c>
      <c r="M4602" s="607">
        <v>19986.98</v>
      </c>
      <c r="N4602" s="498" t="s">
        <v>5705</v>
      </c>
      <c r="O4602" s="605"/>
      <c r="P4602" s="608">
        <v>0</v>
      </c>
    </row>
    <row r="4603" spans="1:16" ht="33.75" x14ac:dyDescent="0.2">
      <c r="A4603" s="518" t="s">
        <v>7955</v>
      </c>
      <c r="B4603" s="605" t="s">
        <v>7875</v>
      </c>
      <c r="C4603" s="519" t="s">
        <v>111</v>
      </c>
      <c r="D4603" s="494" t="s">
        <v>12493</v>
      </c>
      <c r="E4603" s="495">
        <v>4500</v>
      </c>
      <c r="F4603" s="638" t="s">
        <v>12491</v>
      </c>
      <c r="G4603" s="496" t="s">
        <v>12492</v>
      </c>
      <c r="H4603" s="494" t="s">
        <v>10702</v>
      </c>
      <c r="I4603" s="494" t="s">
        <v>4858</v>
      </c>
      <c r="J4603" s="494" t="s">
        <v>4858</v>
      </c>
      <c r="K4603" s="497" t="s">
        <v>12494</v>
      </c>
      <c r="L4603" s="606" t="s">
        <v>7994</v>
      </c>
      <c r="M4603" s="607">
        <v>18430.63</v>
      </c>
      <c r="N4603" s="498" t="s">
        <v>7982</v>
      </c>
      <c r="O4603" s="605" t="s">
        <v>7961</v>
      </c>
      <c r="P4603" s="608">
        <v>26980</v>
      </c>
    </row>
    <row r="4604" spans="1:16" ht="33.75" x14ac:dyDescent="0.2">
      <c r="A4604" s="518" t="s">
        <v>7955</v>
      </c>
      <c r="B4604" s="605" t="s">
        <v>7875</v>
      </c>
      <c r="C4604" s="519" t="s">
        <v>111</v>
      </c>
      <c r="D4604" s="494" t="s">
        <v>8624</v>
      </c>
      <c r="E4604" s="495">
        <v>3000</v>
      </c>
      <c r="F4604" s="638" t="s">
        <v>12495</v>
      </c>
      <c r="G4604" s="496" t="s">
        <v>12496</v>
      </c>
      <c r="H4604" s="494" t="s">
        <v>9095</v>
      </c>
      <c r="I4604" s="494" t="s">
        <v>4858</v>
      </c>
      <c r="J4604" s="494" t="s">
        <v>4858</v>
      </c>
      <c r="K4604" s="497" t="s">
        <v>12497</v>
      </c>
      <c r="L4604" s="606"/>
      <c r="M4604" s="607">
        <v>0</v>
      </c>
      <c r="N4604" s="498" t="s">
        <v>7994</v>
      </c>
      <c r="O4604" s="605" t="s">
        <v>7961</v>
      </c>
      <c r="P4604" s="608">
        <v>19300</v>
      </c>
    </row>
    <row r="4605" spans="1:16" ht="45" x14ac:dyDescent="0.2">
      <c r="A4605" s="518" t="s">
        <v>7955</v>
      </c>
      <c r="B4605" s="605" t="s">
        <v>7875</v>
      </c>
      <c r="C4605" s="519" t="s">
        <v>111</v>
      </c>
      <c r="D4605" s="494" t="s">
        <v>10329</v>
      </c>
      <c r="E4605" s="495">
        <v>3000</v>
      </c>
      <c r="F4605" s="638" t="s">
        <v>12498</v>
      </c>
      <c r="G4605" s="496" t="s">
        <v>12499</v>
      </c>
      <c r="H4605" s="494" t="s">
        <v>12500</v>
      </c>
      <c r="I4605" s="494" t="s">
        <v>3191</v>
      </c>
      <c r="J4605" s="494" t="s">
        <v>3191</v>
      </c>
      <c r="K4605" s="497" t="s">
        <v>12501</v>
      </c>
      <c r="L4605" s="606" t="s">
        <v>7982</v>
      </c>
      <c r="M4605" s="607">
        <v>2800</v>
      </c>
      <c r="N4605" s="498" t="s">
        <v>7977</v>
      </c>
      <c r="O4605" s="605" t="s">
        <v>7961</v>
      </c>
      <c r="P4605" s="608">
        <v>18000</v>
      </c>
    </row>
    <row r="4606" spans="1:16" ht="33.75" x14ac:dyDescent="0.2">
      <c r="A4606" s="518" t="s">
        <v>7955</v>
      </c>
      <c r="B4606" s="605" t="s">
        <v>7875</v>
      </c>
      <c r="C4606" s="519" t="s">
        <v>111</v>
      </c>
      <c r="D4606" s="494" t="s">
        <v>12502</v>
      </c>
      <c r="E4606" s="495">
        <v>2320</v>
      </c>
      <c r="F4606" s="638" t="s">
        <v>12503</v>
      </c>
      <c r="G4606" s="496" t="s">
        <v>12504</v>
      </c>
      <c r="H4606" s="494" t="s">
        <v>6624</v>
      </c>
      <c r="I4606" s="494" t="s">
        <v>6624</v>
      </c>
      <c r="J4606" s="494" t="s">
        <v>6624</v>
      </c>
      <c r="K4606" s="497">
        <v>45</v>
      </c>
      <c r="L4606" s="606" t="s">
        <v>7959</v>
      </c>
      <c r="M4606" s="607">
        <v>27840</v>
      </c>
      <c r="N4606" s="498" t="s">
        <v>8841</v>
      </c>
      <c r="O4606" s="605" t="s">
        <v>7961</v>
      </c>
      <c r="P4606" s="608">
        <v>13920</v>
      </c>
    </row>
    <row r="4607" spans="1:16" ht="22.5" x14ac:dyDescent="0.2">
      <c r="A4607" s="518" t="s">
        <v>7955</v>
      </c>
      <c r="B4607" s="605" t="s">
        <v>7875</v>
      </c>
      <c r="C4607" s="519" t="s">
        <v>111</v>
      </c>
      <c r="D4607" s="494" t="s">
        <v>9692</v>
      </c>
      <c r="E4607" s="495">
        <v>2000</v>
      </c>
      <c r="F4607" s="638" t="s">
        <v>12505</v>
      </c>
      <c r="G4607" s="496" t="s">
        <v>12506</v>
      </c>
      <c r="H4607" s="494" t="s">
        <v>8164</v>
      </c>
      <c r="I4607" s="494" t="s">
        <v>8164</v>
      </c>
      <c r="J4607" s="494" t="s">
        <v>8164</v>
      </c>
      <c r="K4607" s="497">
        <v>4</v>
      </c>
      <c r="L4607" s="606" t="s">
        <v>7972</v>
      </c>
      <c r="M4607" s="607">
        <v>7916.8</v>
      </c>
      <c r="N4607" s="498" t="s">
        <v>5705</v>
      </c>
      <c r="O4607" s="605"/>
      <c r="P4607" s="608">
        <v>0</v>
      </c>
    </row>
    <row r="4608" spans="1:16" ht="33.75" x14ac:dyDescent="0.2">
      <c r="A4608" s="518" t="s">
        <v>7955</v>
      </c>
      <c r="B4608" s="605" t="s">
        <v>7875</v>
      </c>
      <c r="C4608" s="519" t="s">
        <v>111</v>
      </c>
      <c r="D4608" s="494" t="s">
        <v>8950</v>
      </c>
      <c r="E4608" s="495">
        <v>2000</v>
      </c>
      <c r="F4608" s="638" t="s">
        <v>12507</v>
      </c>
      <c r="G4608" s="496" t="s">
        <v>12508</v>
      </c>
      <c r="H4608" s="494" t="s">
        <v>8196</v>
      </c>
      <c r="I4608" s="494" t="s">
        <v>8196</v>
      </c>
      <c r="J4608" s="494" t="s">
        <v>8196</v>
      </c>
      <c r="K4608" s="497">
        <v>5</v>
      </c>
      <c r="L4608" s="606" t="s">
        <v>7729</v>
      </c>
      <c r="M4608" s="607">
        <v>17933.330000000002</v>
      </c>
      <c r="N4608" s="498" t="s">
        <v>5705</v>
      </c>
      <c r="O4608" s="605">
        <v>0</v>
      </c>
      <c r="P4608" s="608">
        <v>0</v>
      </c>
    </row>
    <row r="4609" spans="1:16" ht="22.5" x14ac:dyDescent="0.2">
      <c r="A4609" s="518" t="s">
        <v>7955</v>
      </c>
      <c r="B4609" s="605" t="s">
        <v>7875</v>
      </c>
      <c r="C4609" s="519" t="s">
        <v>111</v>
      </c>
      <c r="D4609" s="494" t="s">
        <v>12275</v>
      </c>
      <c r="E4609" s="495">
        <v>2000</v>
      </c>
      <c r="F4609" s="638" t="s">
        <v>12509</v>
      </c>
      <c r="G4609" s="496" t="s">
        <v>12510</v>
      </c>
      <c r="H4609" s="494" t="s">
        <v>6640</v>
      </c>
      <c r="I4609" s="494" t="s">
        <v>6640</v>
      </c>
      <c r="J4609" s="494" t="s">
        <v>6640</v>
      </c>
      <c r="K4609" s="497">
        <v>33</v>
      </c>
      <c r="L4609" s="606" t="s">
        <v>7968</v>
      </c>
      <c r="M4609" s="607">
        <v>19999.86</v>
      </c>
      <c r="N4609" s="498" t="s">
        <v>5705</v>
      </c>
      <c r="O4609" s="605"/>
      <c r="P4609" s="608">
        <v>0</v>
      </c>
    </row>
    <row r="4610" spans="1:16" ht="22.5" x14ac:dyDescent="0.2">
      <c r="A4610" s="518" t="s">
        <v>7955</v>
      </c>
      <c r="B4610" s="605" t="s">
        <v>7875</v>
      </c>
      <c r="C4610" s="519" t="s">
        <v>111</v>
      </c>
      <c r="D4610" s="494" t="s">
        <v>9710</v>
      </c>
      <c r="E4610" s="495">
        <v>5500</v>
      </c>
      <c r="F4610" s="638" t="s">
        <v>12511</v>
      </c>
      <c r="G4610" s="496" t="s">
        <v>12512</v>
      </c>
      <c r="H4610" s="494" t="s">
        <v>8079</v>
      </c>
      <c r="I4610" s="494" t="s">
        <v>4858</v>
      </c>
      <c r="J4610" s="494" t="s">
        <v>4858</v>
      </c>
      <c r="K4610" s="497" t="s">
        <v>12513</v>
      </c>
      <c r="L4610" s="606" t="s">
        <v>7965</v>
      </c>
      <c r="M4610" s="607">
        <v>6600</v>
      </c>
      <c r="N4610" s="498" t="s">
        <v>7972</v>
      </c>
      <c r="O4610" s="605" t="s">
        <v>7961</v>
      </c>
      <c r="P4610" s="608">
        <v>32950</v>
      </c>
    </row>
    <row r="4611" spans="1:16" ht="33.75" x14ac:dyDescent="0.2">
      <c r="A4611" s="518" t="s">
        <v>7955</v>
      </c>
      <c r="B4611" s="605" t="s">
        <v>7875</v>
      </c>
      <c r="C4611" s="519" t="s">
        <v>111</v>
      </c>
      <c r="D4611" s="494" t="s">
        <v>11883</v>
      </c>
      <c r="E4611" s="495">
        <v>1500</v>
      </c>
      <c r="F4611" s="638" t="s">
        <v>12514</v>
      </c>
      <c r="G4611" s="496" t="s">
        <v>12515</v>
      </c>
      <c r="H4611" s="494" t="s">
        <v>8026</v>
      </c>
      <c r="I4611" s="494" t="s">
        <v>4858</v>
      </c>
      <c r="J4611" s="494" t="s">
        <v>4858</v>
      </c>
      <c r="K4611" s="497" t="s">
        <v>12516</v>
      </c>
      <c r="L4611" s="606" t="s">
        <v>7965</v>
      </c>
      <c r="M4611" s="607">
        <v>1800</v>
      </c>
      <c r="N4611" s="498" t="s">
        <v>7994</v>
      </c>
      <c r="O4611" s="605" t="s">
        <v>7961</v>
      </c>
      <c r="P4611" s="608">
        <v>9000</v>
      </c>
    </row>
    <row r="4612" spans="1:16" ht="45" x14ac:dyDescent="0.2">
      <c r="A4612" s="518" t="s">
        <v>7955</v>
      </c>
      <c r="B4612" s="605" t="s">
        <v>7875</v>
      </c>
      <c r="C4612" s="519" t="s">
        <v>111</v>
      </c>
      <c r="D4612" s="494" t="s">
        <v>12517</v>
      </c>
      <c r="E4612" s="495">
        <v>1200</v>
      </c>
      <c r="F4612" s="638" t="s">
        <v>12518</v>
      </c>
      <c r="G4612" s="496" t="s">
        <v>12519</v>
      </c>
      <c r="H4612" s="494" t="s">
        <v>8026</v>
      </c>
      <c r="I4612" s="494" t="s">
        <v>4858</v>
      </c>
      <c r="J4612" s="494" t="s">
        <v>4858</v>
      </c>
      <c r="K4612" s="497" t="s">
        <v>8245</v>
      </c>
      <c r="L4612" s="606" t="s">
        <v>7982</v>
      </c>
      <c r="M4612" s="607">
        <v>840</v>
      </c>
      <c r="N4612" s="498" t="s">
        <v>8245</v>
      </c>
      <c r="O4612" s="605" t="s">
        <v>7961</v>
      </c>
      <c r="P4612" s="608">
        <v>7200</v>
      </c>
    </row>
    <row r="4613" spans="1:16" ht="33.75" x14ac:dyDescent="0.2">
      <c r="A4613" s="518" t="s">
        <v>7955</v>
      </c>
      <c r="B4613" s="605" t="s">
        <v>7875</v>
      </c>
      <c r="C4613" s="519" t="s">
        <v>111</v>
      </c>
      <c r="D4613" s="494" t="s">
        <v>12520</v>
      </c>
      <c r="E4613" s="495">
        <v>1500</v>
      </c>
      <c r="F4613" s="638" t="s">
        <v>12521</v>
      </c>
      <c r="G4613" s="496" t="s">
        <v>12522</v>
      </c>
      <c r="H4613" s="494" t="s">
        <v>10406</v>
      </c>
      <c r="I4613" s="494" t="s">
        <v>10406</v>
      </c>
      <c r="J4613" s="494" t="s">
        <v>10406</v>
      </c>
      <c r="K4613" s="497">
        <v>18</v>
      </c>
      <c r="L4613" s="606" t="s">
        <v>7959</v>
      </c>
      <c r="M4613" s="607">
        <v>17998.96</v>
      </c>
      <c r="N4613" s="498" t="s">
        <v>8718</v>
      </c>
      <c r="O4613" s="605" t="s">
        <v>7961</v>
      </c>
      <c r="P4613" s="608">
        <v>9000</v>
      </c>
    </row>
    <row r="4614" spans="1:16" ht="45" x14ac:dyDescent="0.2">
      <c r="A4614" s="518" t="s">
        <v>7955</v>
      </c>
      <c r="B4614" s="605" t="s">
        <v>7875</v>
      </c>
      <c r="C4614" s="519" t="s">
        <v>111</v>
      </c>
      <c r="D4614" s="494" t="s">
        <v>12523</v>
      </c>
      <c r="E4614" s="495">
        <v>2320</v>
      </c>
      <c r="F4614" s="638" t="s">
        <v>12524</v>
      </c>
      <c r="G4614" s="496" t="s">
        <v>12525</v>
      </c>
      <c r="H4614" s="494" t="s">
        <v>5555</v>
      </c>
      <c r="I4614" s="494" t="s">
        <v>5555</v>
      </c>
      <c r="J4614" s="494" t="s">
        <v>5555</v>
      </c>
      <c r="K4614" s="497">
        <v>79</v>
      </c>
      <c r="L4614" s="606" t="s">
        <v>7959</v>
      </c>
      <c r="M4614" s="607">
        <v>27840</v>
      </c>
      <c r="N4614" s="498" t="s">
        <v>9361</v>
      </c>
      <c r="O4614" s="605" t="s">
        <v>7961</v>
      </c>
      <c r="P4614" s="608">
        <v>13920</v>
      </c>
    </row>
    <row r="4615" spans="1:16" ht="22.5" x14ac:dyDescent="0.2">
      <c r="A4615" s="518" t="s">
        <v>7955</v>
      </c>
      <c r="B4615" s="605" t="s">
        <v>7875</v>
      </c>
      <c r="C4615" s="519" t="s">
        <v>111</v>
      </c>
      <c r="D4615" s="494" t="s">
        <v>8048</v>
      </c>
      <c r="E4615" s="495">
        <v>3000</v>
      </c>
      <c r="F4615" s="638" t="s">
        <v>12526</v>
      </c>
      <c r="G4615" s="496" t="s">
        <v>12527</v>
      </c>
      <c r="H4615" s="494" t="s">
        <v>8003</v>
      </c>
      <c r="I4615" s="494" t="s">
        <v>4858</v>
      </c>
      <c r="J4615" s="494" t="s">
        <v>4858</v>
      </c>
      <c r="K4615" s="497" t="s">
        <v>12528</v>
      </c>
      <c r="L4615" s="606" t="s">
        <v>7965</v>
      </c>
      <c r="M4615" s="607">
        <v>4300</v>
      </c>
      <c r="N4615" s="498" t="s">
        <v>7994</v>
      </c>
      <c r="O4615" s="605" t="s">
        <v>7961</v>
      </c>
      <c r="P4615" s="608">
        <v>18000</v>
      </c>
    </row>
    <row r="4616" spans="1:16" x14ac:dyDescent="0.2">
      <c r="A4616" s="518" t="s">
        <v>7955</v>
      </c>
      <c r="B4616" s="605" t="s">
        <v>7875</v>
      </c>
      <c r="C4616" s="519" t="s">
        <v>111</v>
      </c>
      <c r="D4616" s="494" t="s">
        <v>12529</v>
      </c>
      <c r="E4616" s="495">
        <v>4000</v>
      </c>
      <c r="F4616" s="638" t="s">
        <v>12530</v>
      </c>
      <c r="G4616" s="496" t="s">
        <v>12531</v>
      </c>
      <c r="H4616" s="494" t="s">
        <v>5432</v>
      </c>
      <c r="I4616" s="494" t="s">
        <v>5432</v>
      </c>
      <c r="J4616" s="494" t="s">
        <v>5432</v>
      </c>
      <c r="K4616" s="497">
        <v>23</v>
      </c>
      <c r="L4616" s="606" t="s">
        <v>7994</v>
      </c>
      <c r="M4616" s="607">
        <v>19981.66</v>
      </c>
      <c r="N4616" s="498" t="s">
        <v>5705</v>
      </c>
      <c r="O4616" s="605"/>
      <c r="P4616" s="608">
        <v>0</v>
      </c>
    </row>
    <row r="4617" spans="1:16" ht="33.75" x14ac:dyDescent="0.2">
      <c r="A4617" s="518" t="s">
        <v>7955</v>
      </c>
      <c r="B4617" s="605" t="s">
        <v>7875</v>
      </c>
      <c r="C4617" s="519" t="s">
        <v>111</v>
      </c>
      <c r="D4617" s="494" t="s">
        <v>8806</v>
      </c>
      <c r="E4617" s="495">
        <v>1800</v>
      </c>
      <c r="F4617" s="638" t="s">
        <v>12532</v>
      </c>
      <c r="G4617" s="496" t="s">
        <v>12533</v>
      </c>
      <c r="H4617" s="494" t="s">
        <v>718</v>
      </c>
      <c r="I4617" s="494" t="s">
        <v>718</v>
      </c>
      <c r="J4617" s="494" t="s">
        <v>718</v>
      </c>
      <c r="K4617" s="497">
        <v>31</v>
      </c>
      <c r="L4617" s="606" t="s">
        <v>7965</v>
      </c>
      <c r="M4617" s="607">
        <v>3600</v>
      </c>
      <c r="N4617" s="498" t="s">
        <v>5705</v>
      </c>
      <c r="O4617" s="605"/>
      <c r="P4617" s="608">
        <v>0</v>
      </c>
    </row>
    <row r="4618" spans="1:16" ht="22.5" x14ac:dyDescent="0.2">
      <c r="A4618" s="518" t="s">
        <v>7955</v>
      </c>
      <c r="B4618" s="605" t="s">
        <v>7875</v>
      </c>
      <c r="C4618" s="519" t="s">
        <v>111</v>
      </c>
      <c r="D4618" s="494" t="s">
        <v>9478</v>
      </c>
      <c r="E4618" s="495">
        <v>4000</v>
      </c>
      <c r="F4618" s="638" t="s">
        <v>12534</v>
      </c>
      <c r="G4618" s="496" t="s">
        <v>12535</v>
      </c>
      <c r="H4618" s="494" t="s">
        <v>7998</v>
      </c>
      <c r="I4618" s="494" t="s">
        <v>4858</v>
      </c>
      <c r="J4618" s="494" t="s">
        <v>4858</v>
      </c>
      <c r="K4618" s="497" t="s">
        <v>12536</v>
      </c>
      <c r="L4618" s="606" t="s">
        <v>7977</v>
      </c>
      <c r="M4618" s="607">
        <v>8152.23</v>
      </c>
      <c r="N4618" s="498" t="s">
        <v>5705</v>
      </c>
      <c r="O4618" s="605">
        <v>0</v>
      </c>
      <c r="P4618" s="608">
        <v>0</v>
      </c>
    </row>
    <row r="4619" spans="1:16" ht="33.75" x14ac:dyDescent="0.2">
      <c r="A4619" s="518" t="s">
        <v>7955</v>
      </c>
      <c r="B4619" s="605" t="s">
        <v>7875</v>
      </c>
      <c r="C4619" s="519" t="s">
        <v>111</v>
      </c>
      <c r="D4619" s="494" t="s">
        <v>12537</v>
      </c>
      <c r="E4619" s="495">
        <v>5000</v>
      </c>
      <c r="F4619" s="638" t="s">
        <v>12538</v>
      </c>
      <c r="G4619" s="496" t="s">
        <v>12539</v>
      </c>
      <c r="H4619" s="494" t="s">
        <v>11849</v>
      </c>
      <c r="I4619" s="494" t="s">
        <v>11849</v>
      </c>
      <c r="J4619" s="494" t="s">
        <v>11849</v>
      </c>
      <c r="K4619" s="497">
        <v>1</v>
      </c>
      <c r="L4619" s="606" t="s">
        <v>7982</v>
      </c>
      <c r="M4619" s="607">
        <v>4742.3599999999997</v>
      </c>
      <c r="N4619" s="498" t="s">
        <v>5705</v>
      </c>
      <c r="O4619" s="605"/>
      <c r="P4619" s="608">
        <v>0</v>
      </c>
    </row>
    <row r="4620" spans="1:16" ht="33.75" x14ac:dyDescent="0.2">
      <c r="A4620" s="518" t="s">
        <v>7955</v>
      </c>
      <c r="B4620" s="605" t="s">
        <v>7969</v>
      </c>
      <c r="C4620" s="519" t="s">
        <v>111</v>
      </c>
      <c r="D4620" s="494" t="s">
        <v>12540</v>
      </c>
      <c r="E4620" s="495">
        <v>4500</v>
      </c>
      <c r="F4620" s="638" t="s">
        <v>12541</v>
      </c>
      <c r="G4620" s="496" t="s">
        <v>12542</v>
      </c>
      <c r="H4620" s="494" t="s">
        <v>8297</v>
      </c>
      <c r="I4620" s="494" t="s">
        <v>4858</v>
      </c>
      <c r="J4620" s="494" t="s">
        <v>4858</v>
      </c>
      <c r="K4620" s="497" t="s">
        <v>8897</v>
      </c>
      <c r="L4620" s="606" t="s">
        <v>7965</v>
      </c>
      <c r="M4620" s="607">
        <v>8250</v>
      </c>
      <c r="N4620" s="498" t="s">
        <v>7994</v>
      </c>
      <c r="O4620" s="605" t="s">
        <v>7961</v>
      </c>
      <c r="P4620" s="608">
        <v>26998.75</v>
      </c>
    </row>
    <row r="4621" spans="1:16" ht="22.5" x14ac:dyDescent="0.2">
      <c r="A4621" s="518" t="s">
        <v>7955</v>
      </c>
      <c r="B4621" s="605" t="s">
        <v>7969</v>
      </c>
      <c r="C4621" s="519" t="s">
        <v>111</v>
      </c>
      <c r="D4621" s="494" t="s">
        <v>12543</v>
      </c>
      <c r="E4621" s="495">
        <v>3000</v>
      </c>
      <c r="F4621" s="638" t="s">
        <v>12544</v>
      </c>
      <c r="G4621" s="496" t="s">
        <v>12545</v>
      </c>
      <c r="H4621" s="494" t="s">
        <v>8026</v>
      </c>
      <c r="I4621" s="494" t="s">
        <v>4858</v>
      </c>
      <c r="J4621" s="494" t="s">
        <v>4858</v>
      </c>
      <c r="K4621" s="497" t="s">
        <v>12546</v>
      </c>
      <c r="L4621" s="606" t="s">
        <v>7965</v>
      </c>
      <c r="M4621" s="607">
        <v>5400</v>
      </c>
      <c r="N4621" s="498" t="s">
        <v>7994</v>
      </c>
      <c r="O4621" s="605" t="s">
        <v>7961</v>
      </c>
      <c r="P4621" s="608">
        <v>17800</v>
      </c>
    </row>
    <row r="4622" spans="1:16" ht="33.75" x14ac:dyDescent="0.2">
      <c r="A4622" s="518" t="s">
        <v>7955</v>
      </c>
      <c r="B4622" s="605" t="s">
        <v>7875</v>
      </c>
      <c r="C4622" s="519" t="s">
        <v>111</v>
      </c>
      <c r="D4622" s="494" t="s">
        <v>9683</v>
      </c>
      <c r="E4622" s="495">
        <v>1800</v>
      </c>
      <c r="F4622" s="638" t="s">
        <v>12547</v>
      </c>
      <c r="G4622" s="496" t="s">
        <v>12548</v>
      </c>
      <c r="H4622" s="494" t="s">
        <v>3976</v>
      </c>
      <c r="I4622" s="494" t="s">
        <v>3976</v>
      </c>
      <c r="J4622" s="494" t="s">
        <v>3976</v>
      </c>
      <c r="K4622" s="497">
        <v>10</v>
      </c>
      <c r="L4622" s="606" t="s">
        <v>7982</v>
      </c>
      <c r="M4622" s="607">
        <v>1800</v>
      </c>
      <c r="N4622" s="498" t="s">
        <v>5705</v>
      </c>
      <c r="O4622" s="605"/>
      <c r="P4622" s="608">
        <v>0</v>
      </c>
    </row>
    <row r="4623" spans="1:16" ht="33.75" x14ac:dyDescent="0.2">
      <c r="A4623" s="518" t="s">
        <v>7955</v>
      </c>
      <c r="B4623" s="605" t="s">
        <v>7875</v>
      </c>
      <c r="C4623" s="519" t="s">
        <v>111</v>
      </c>
      <c r="D4623" s="494" t="s">
        <v>8041</v>
      </c>
      <c r="E4623" s="495">
        <v>2000</v>
      </c>
      <c r="F4623" s="638" t="s">
        <v>12547</v>
      </c>
      <c r="G4623" s="496" t="s">
        <v>12548</v>
      </c>
      <c r="H4623" s="494" t="s">
        <v>3976</v>
      </c>
      <c r="I4623" s="494" t="s">
        <v>3976</v>
      </c>
      <c r="J4623" s="494" t="s">
        <v>3976</v>
      </c>
      <c r="K4623" s="497">
        <v>3</v>
      </c>
      <c r="L4623" s="606" t="s">
        <v>8044</v>
      </c>
      <c r="M4623" s="607">
        <v>12200</v>
      </c>
      <c r="N4623" s="498" t="s">
        <v>8044</v>
      </c>
      <c r="O4623" s="605" t="s">
        <v>7961</v>
      </c>
      <c r="P4623" s="608">
        <v>11800</v>
      </c>
    </row>
    <row r="4624" spans="1:16" ht="22.5" x14ac:dyDescent="0.2">
      <c r="A4624" s="518" t="s">
        <v>7955</v>
      </c>
      <c r="B4624" s="605" t="s">
        <v>7875</v>
      </c>
      <c r="C4624" s="519" t="s">
        <v>111</v>
      </c>
      <c r="D4624" s="494" t="s">
        <v>9010</v>
      </c>
      <c r="E4624" s="495">
        <v>5000</v>
      </c>
      <c r="F4624" s="638" t="s">
        <v>12549</v>
      </c>
      <c r="G4624" s="496" t="s">
        <v>12550</v>
      </c>
      <c r="H4624" s="494" t="s">
        <v>7998</v>
      </c>
      <c r="I4624" s="494" t="s">
        <v>4858</v>
      </c>
      <c r="J4624" s="494" t="s">
        <v>4858</v>
      </c>
      <c r="K4624" s="497" t="s">
        <v>12551</v>
      </c>
      <c r="L4624" s="606" t="s">
        <v>7982</v>
      </c>
      <c r="M4624" s="607">
        <v>2166.67</v>
      </c>
      <c r="N4624" s="498" t="s">
        <v>7994</v>
      </c>
      <c r="O4624" s="605" t="s">
        <v>7961</v>
      </c>
      <c r="P4624" s="608">
        <v>30000</v>
      </c>
    </row>
    <row r="4625" spans="1:16" ht="22.5" x14ac:dyDescent="0.2">
      <c r="A4625" s="518" t="s">
        <v>7955</v>
      </c>
      <c r="B4625" s="605" t="s">
        <v>7875</v>
      </c>
      <c r="C4625" s="519" t="s">
        <v>111</v>
      </c>
      <c r="D4625" s="494" t="s">
        <v>12552</v>
      </c>
      <c r="E4625" s="495">
        <v>4000</v>
      </c>
      <c r="F4625" s="638" t="s">
        <v>12553</v>
      </c>
      <c r="G4625" s="496" t="s">
        <v>12554</v>
      </c>
      <c r="H4625" s="494" t="s">
        <v>9882</v>
      </c>
      <c r="I4625" s="494" t="s">
        <v>9882</v>
      </c>
      <c r="J4625" s="494" t="s">
        <v>9882</v>
      </c>
      <c r="K4625" s="497">
        <v>14</v>
      </c>
      <c r="L4625" s="606" t="s">
        <v>7959</v>
      </c>
      <c r="M4625" s="607">
        <v>48000</v>
      </c>
      <c r="N4625" s="498" t="s">
        <v>8158</v>
      </c>
      <c r="O4625" s="605" t="s">
        <v>7961</v>
      </c>
      <c r="P4625" s="608">
        <v>24000</v>
      </c>
    </row>
    <row r="4626" spans="1:16" ht="22.5" x14ac:dyDescent="0.2">
      <c r="A4626" s="518" t="s">
        <v>7955</v>
      </c>
      <c r="B4626" s="605" t="s">
        <v>7875</v>
      </c>
      <c r="C4626" s="519" t="s">
        <v>111</v>
      </c>
      <c r="D4626" s="494" t="s">
        <v>9300</v>
      </c>
      <c r="E4626" s="495">
        <v>3000</v>
      </c>
      <c r="F4626" s="638" t="s">
        <v>12555</v>
      </c>
      <c r="G4626" s="496" t="s">
        <v>12556</v>
      </c>
      <c r="H4626" s="494" t="s">
        <v>7998</v>
      </c>
      <c r="I4626" s="494" t="s">
        <v>4858</v>
      </c>
      <c r="J4626" s="494" t="s">
        <v>4858</v>
      </c>
      <c r="K4626" s="497" t="s">
        <v>12557</v>
      </c>
      <c r="L4626" s="606" t="s">
        <v>7965</v>
      </c>
      <c r="M4626" s="607">
        <v>4300</v>
      </c>
      <c r="N4626" s="498" t="s">
        <v>7994</v>
      </c>
      <c r="O4626" s="605" t="s">
        <v>7961</v>
      </c>
      <c r="P4626" s="608">
        <v>18000</v>
      </c>
    </row>
    <row r="4627" spans="1:16" ht="22.5" x14ac:dyDescent="0.2">
      <c r="A4627" s="518" t="s">
        <v>7955</v>
      </c>
      <c r="B4627" s="605" t="s">
        <v>7875</v>
      </c>
      <c r="C4627" s="519" t="s">
        <v>111</v>
      </c>
      <c r="D4627" s="494" t="s">
        <v>11321</v>
      </c>
      <c r="E4627" s="495">
        <v>2500</v>
      </c>
      <c r="F4627" s="638" t="s">
        <v>12558</v>
      </c>
      <c r="G4627" s="496" t="s">
        <v>12559</v>
      </c>
      <c r="H4627" s="494" t="s">
        <v>5372</v>
      </c>
      <c r="I4627" s="494" t="s">
        <v>3191</v>
      </c>
      <c r="J4627" s="494" t="s">
        <v>3191</v>
      </c>
      <c r="K4627" s="497" t="s">
        <v>12560</v>
      </c>
      <c r="L4627" s="606" t="s">
        <v>7965</v>
      </c>
      <c r="M4627" s="607">
        <v>4583.33</v>
      </c>
      <c r="N4627" s="498" t="s">
        <v>5705</v>
      </c>
      <c r="O4627" s="605"/>
      <c r="P4627" s="608">
        <v>0</v>
      </c>
    </row>
    <row r="4628" spans="1:16" ht="33.75" x14ac:dyDescent="0.2">
      <c r="A4628" s="518" t="s">
        <v>7955</v>
      </c>
      <c r="B4628" s="605" t="s">
        <v>7875</v>
      </c>
      <c r="C4628" s="519" t="s">
        <v>111</v>
      </c>
      <c r="D4628" s="494" t="s">
        <v>3550</v>
      </c>
      <c r="E4628" s="495">
        <v>2500</v>
      </c>
      <c r="F4628" s="638" t="s">
        <v>12561</v>
      </c>
      <c r="G4628" s="496" t="s">
        <v>12562</v>
      </c>
      <c r="H4628" s="494" t="s">
        <v>9561</v>
      </c>
      <c r="I4628" s="494" t="s">
        <v>4858</v>
      </c>
      <c r="J4628" s="494" t="s">
        <v>4858</v>
      </c>
      <c r="K4628" s="497" t="s">
        <v>12563</v>
      </c>
      <c r="L4628" s="606" t="s">
        <v>7982</v>
      </c>
      <c r="M4628" s="607">
        <v>2250</v>
      </c>
      <c r="N4628" s="498" t="s">
        <v>7965</v>
      </c>
      <c r="O4628" s="605" t="s">
        <v>7961</v>
      </c>
      <c r="P4628" s="608">
        <v>14938.86</v>
      </c>
    </row>
    <row r="4629" spans="1:16" ht="22.5" x14ac:dyDescent="0.2">
      <c r="A4629" s="518" t="s">
        <v>7955</v>
      </c>
      <c r="B4629" s="605" t="s">
        <v>7875</v>
      </c>
      <c r="C4629" s="519" t="s">
        <v>111</v>
      </c>
      <c r="D4629" s="494" t="s">
        <v>8184</v>
      </c>
      <c r="E4629" s="495">
        <v>3000</v>
      </c>
      <c r="F4629" s="638" t="s">
        <v>12564</v>
      </c>
      <c r="G4629" s="496" t="s">
        <v>12565</v>
      </c>
      <c r="H4629" s="494" t="s">
        <v>6192</v>
      </c>
      <c r="I4629" s="494" t="s">
        <v>3191</v>
      </c>
      <c r="J4629" s="494" t="s">
        <v>3191</v>
      </c>
      <c r="K4629" s="497" t="s">
        <v>12566</v>
      </c>
      <c r="L4629" s="606"/>
      <c r="M4629" s="607">
        <v>0</v>
      </c>
      <c r="N4629" s="498" t="s">
        <v>7994</v>
      </c>
      <c r="O4629" s="605" t="s">
        <v>7961</v>
      </c>
      <c r="P4629" s="608">
        <v>18800</v>
      </c>
    </row>
    <row r="4630" spans="1:16" ht="22.5" x14ac:dyDescent="0.2">
      <c r="A4630" s="518" t="s">
        <v>7955</v>
      </c>
      <c r="B4630" s="605" t="s">
        <v>7875</v>
      </c>
      <c r="C4630" s="519" t="s">
        <v>111</v>
      </c>
      <c r="D4630" s="494" t="s">
        <v>8665</v>
      </c>
      <c r="E4630" s="495">
        <v>10500</v>
      </c>
      <c r="F4630" s="638" t="s">
        <v>12567</v>
      </c>
      <c r="G4630" s="496" t="s">
        <v>12568</v>
      </c>
      <c r="H4630" s="494" t="s">
        <v>8134</v>
      </c>
      <c r="I4630" s="494" t="s">
        <v>8134</v>
      </c>
      <c r="J4630" s="494" t="s">
        <v>8134</v>
      </c>
      <c r="K4630" s="497" t="s">
        <v>7981</v>
      </c>
      <c r="L4630" s="606" t="s">
        <v>7965</v>
      </c>
      <c r="M4630" s="607">
        <v>12148.65</v>
      </c>
      <c r="N4630" s="498" t="s">
        <v>5705</v>
      </c>
      <c r="O4630" s="605"/>
      <c r="P4630" s="608">
        <v>0</v>
      </c>
    </row>
    <row r="4631" spans="1:16" ht="22.5" x14ac:dyDescent="0.2">
      <c r="A4631" s="518" t="s">
        <v>7955</v>
      </c>
      <c r="B4631" s="605" t="s">
        <v>7875</v>
      </c>
      <c r="C4631" s="519" t="s">
        <v>111</v>
      </c>
      <c r="D4631" s="494" t="s">
        <v>8665</v>
      </c>
      <c r="E4631" s="495">
        <v>12000</v>
      </c>
      <c r="F4631" s="638" t="s">
        <v>12567</v>
      </c>
      <c r="G4631" s="496" t="s">
        <v>12568</v>
      </c>
      <c r="H4631" s="494" t="s">
        <v>8134</v>
      </c>
      <c r="I4631" s="494" t="s">
        <v>8134</v>
      </c>
      <c r="J4631" s="494" t="s">
        <v>8134</v>
      </c>
      <c r="K4631" s="497" t="s">
        <v>7981</v>
      </c>
      <c r="L4631" s="606" t="s">
        <v>7961</v>
      </c>
      <c r="M4631" s="607">
        <v>61600</v>
      </c>
      <c r="N4631" s="498" t="s">
        <v>5705</v>
      </c>
      <c r="O4631" s="605"/>
      <c r="P4631" s="608">
        <v>0</v>
      </c>
    </row>
    <row r="4632" spans="1:16" ht="33.75" x14ac:dyDescent="0.2">
      <c r="A4632" s="518" t="s">
        <v>7955</v>
      </c>
      <c r="B4632" s="605" t="s">
        <v>7875</v>
      </c>
      <c r="C4632" s="519" t="s">
        <v>111</v>
      </c>
      <c r="D4632" s="494" t="s">
        <v>3429</v>
      </c>
      <c r="E4632" s="495">
        <v>2000</v>
      </c>
      <c r="F4632" s="638" t="s">
        <v>12569</v>
      </c>
      <c r="G4632" s="496" t="s">
        <v>12570</v>
      </c>
      <c r="H4632" s="494" t="s">
        <v>12571</v>
      </c>
      <c r="I4632" s="494" t="s">
        <v>6431</v>
      </c>
      <c r="J4632" s="494" t="s">
        <v>6431</v>
      </c>
      <c r="K4632" s="497" t="s">
        <v>12572</v>
      </c>
      <c r="L4632" s="606" t="s">
        <v>7982</v>
      </c>
      <c r="M4632" s="607">
        <v>1466.67</v>
      </c>
      <c r="N4632" s="498" t="s">
        <v>7965</v>
      </c>
      <c r="O4632" s="605" t="s">
        <v>7961</v>
      </c>
      <c r="P4632" s="608">
        <v>11960</v>
      </c>
    </row>
    <row r="4633" spans="1:16" ht="22.5" x14ac:dyDescent="0.2">
      <c r="A4633" s="518" t="s">
        <v>7955</v>
      </c>
      <c r="B4633" s="605" t="s">
        <v>7875</v>
      </c>
      <c r="C4633" s="519" t="s">
        <v>111</v>
      </c>
      <c r="D4633" s="494" t="s">
        <v>12573</v>
      </c>
      <c r="E4633" s="495">
        <v>1800</v>
      </c>
      <c r="F4633" s="638" t="s">
        <v>12574</v>
      </c>
      <c r="G4633" s="496" t="s">
        <v>12575</v>
      </c>
      <c r="H4633" s="494" t="s">
        <v>871</v>
      </c>
      <c r="I4633" s="494" t="s">
        <v>871</v>
      </c>
      <c r="J4633" s="494" t="s">
        <v>871</v>
      </c>
      <c r="K4633" s="497">
        <v>35</v>
      </c>
      <c r="L4633" s="606" t="s">
        <v>7959</v>
      </c>
      <c r="M4633" s="607">
        <v>21533.359999999997</v>
      </c>
      <c r="N4633" s="498" t="s">
        <v>12576</v>
      </c>
      <c r="O4633" s="605" t="s">
        <v>7961</v>
      </c>
      <c r="P4633" s="608">
        <v>10860</v>
      </c>
    </row>
    <row r="4634" spans="1:16" ht="22.5" x14ac:dyDescent="0.2">
      <c r="A4634" s="518" t="s">
        <v>7955</v>
      </c>
      <c r="B4634" s="605" t="s">
        <v>7969</v>
      </c>
      <c r="C4634" s="519" t="s">
        <v>111</v>
      </c>
      <c r="D4634" s="494" t="s">
        <v>12577</v>
      </c>
      <c r="E4634" s="495">
        <v>3000</v>
      </c>
      <c r="F4634" s="638" t="s">
        <v>12578</v>
      </c>
      <c r="G4634" s="496" t="s">
        <v>12579</v>
      </c>
      <c r="H4634" s="494" t="s">
        <v>12580</v>
      </c>
      <c r="I4634" s="494" t="s">
        <v>3191</v>
      </c>
      <c r="J4634" s="494" t="s">
        <v>3191</v>
      </c>
      <c r="K4634" s="497" t="s">
        <v>12581</v>
      </c>
      <c r="L4634" s="606" t="s">
        <v>7965</v>
      </c>
      <c r="M4634" s="607">
        <v>5600</v>
      </c>
      <c r="N4634" s="498" t="s">
        <v>7994</v>
      </c>
      <c r="O4634" s="605" t="s">
        <v>7961</v>
      </c>
      <c r="P4634" s="608">
        <v>18000</v>
      </c>
    </row>
    <row r="4635" spans="1:16" ht="22.5" x14ac:dyDescent="0.2">
      <c r="A4635" s="518" t="s">
        <v>7955</v>
      </c>
      <c r="B4635" s="605" t="s">
        <v>7875</v>
      </c>
      <c r="C4635" s="519" t="s">
        <v>111</v>
      </c>
      <c r="D4635" s="494" t="s">
        <v>9454</v>
      </c>
      <c r="E4635" s="495">
        <v>3000</v>
      </c>
      <c r="F4635" s="638" t="s">
        <v>12582</v>
      </c>
      <c r="G4635" s="496" t="s">
        <v>12583</v>
      </c>
      <c r="H4635" s="494" t="s">
        <v>7998</v>
      </c>
      <c r="I4635" s="494" t="s">
        <v>4858</v>
      </c>
      <c r="J4635" s="494" t="s">
        <v>4858</v>
      </c>
      <c r="K4635" s="497">
        <v>3</v>
      </c>
      <c r="L4635" s="606" t="s">
        <v>7961</v>
      </c>
      <c r="M4635" s="607">
        <v>17700</v>
      </c>
      <c r="N4635" s="498" t="s">
        <v>7984</v>
      </c>
      <c r="O4635" s="605" t="s">
        <v>7961</v>
      </c>
      <c r="P4635" s="608">
        <v>17999.169999999998</v>
      </c>
    </row>
    <row r="4636" spans="1:16" ht="22.5" x14ac:dyDescent="0.2">
      <c r="A4636" s="518" t="s">
        <v>7955</v>
      </c>
      <c r="B4636" s="605" t="s">
        <v>7875</v>
      </c>
      <c r="C4636" s="519" t="s">
        <v>111</v>
      </c>
      <c r="D4636" s="494" t="s">
        <v>10303</v>
      </c>
      <c r="E4636" s="495">
        <v>5000</v>
      </c>
      <c r="F4636" s="638" t="s">
        <v>12584</v>
      </c>
      <c r="G4636" s="496" t="s">
        <v>12585</v>
      </c>
      <c r="H4636" s="494" t="s">
        <v>7998</v>
      </c>
      <c r="I4636" s="494" t="s">
        <v>4858</v>
      </c>
      <c r="J4636" s="494" t="s">
        <v>4858</v>
      </c>
      <c r="K4636" s="497" t="s">
        <v>12586</v>
      </c>
      <c r="L4636" s="606" t="s">
        <v>7982</v>
      </c>
      <c r="M4636" s="607">
        <v>2333.33</v>
      </c>
      <c r="N4636" s="498" t="s">
        <v>7994</v>
      </c>
      <c r="O4636" s="605" t="s">
        <v>7961</v>
      </c>
      <c r="P4636" s="608">
        <v>30000</v>
      </c>
    </row>
    <row r="4637" spans="1:16" ht="33.75" x14ac:dyDescent="0.2">
      <c r="A4637" s="518" t="s">
        <v>7955</v>
      </c>
      <c r="B4637" s="605" t="s">
        <v>7875</v>
      </c>
      <c r="C4637" s="519" t="s">
        <v>111</v>
      </c>
      <c r="D4637" s="494" t="s">
        <v>9440</v>
      </c>
      <c r="E4637" s="495">
        <v>1800</v>
      </c>
      <c r="F4637" s="638" t="s">
        <v>12587</v>
      </c>
      <c r="G4637" s="496" t="s">
        <v>12588</v>
      </c>
      <c r="H4637" s="494" t="s">
        <v>2069</v>
      </c>
      <c r="I4637" s="494" t="s">
        <v>2069</v>
      </c>
      <c r="J4637" s="494" t="s">
        <v>2069</v>
      </c>
      <c r="K4637" s="497">
        <v>16</v>
      </c>
      <c r="L4637" s="606" t="s">
        <v>8044</v>
      </c>
      <c r="M4637" s="607">
        <v>12600</v>
      </c>
      <c r="N4637" s="498" t="s">
        <v>5705</v>
      </c>
      <c r="O4637" s="605"/>
      <c r="P4637" s="608">
        <v>0</v>
      </c>
    </row>
    <row r="4638" spans="1:16" ht="22.5" x14ac:dyDescent="0.2">
      <c r="A4638" s="518" t="s">
        <v>7955</v>
      </c>
      <c r="B4638" s="605" t="s">
        <v>7875</v>
      </c>
      <c r="C4638" s="519" t="s">
        <v>111</v>
      </c>
      <c r="D4638" s="494" t="s">
        <v>7978</v>
      </c>
      <c r="E4638" s="495">
        <v>10000</v>
      </c>
      <c r="F4638" s="638" t="s">
        <v>12589</v>
      </c>
      <c r="G4638" s="496" t="s">
        <v>12590</v>
      </c>
      <c r="H4638" s="494" t="s">
        <v>7998</v>
      </c>
      <c r="I4638" s="494" t="s">
        <v>4858</v>
      </c>
      <c r="J4638" s="494" t="s">
        <v>4858</v>
      </c>
      <c r="K4638" s="497">
        <v>16</v>
      </c>
      <c r="L4638" s="606" t="s">
        <v>7994</v>
      </c>
      <c r="M4638" s="607">
        <v>44528.479999999996</v>
      </c>
      <c r="N4638" s="498" t="s">
        <v>5705</v>
      </c>
      <c r="O4638" s="605"/>
      <c r="P4638" s="608">
        <v>0</v>
      </c>
    </row>
    <row r="4639" spans="1:16" ht="22.5" x14ac:dyDescent="0.2">
      <c r="A4639" s="518" t="s">
        <v>7955</v>
      </c>
      <c r="B4639" s="605" t="s">
        <v>7875</v>
      </c>
      <c r="C4639" s="519" t="s">
        <v>111</v>
      </c>
      <c r="D4639" s="494" t="s">
        <v>7983</v>
      </c>
      <c r="E4639" s="495">
        <v>14000</v>
      </c>
      <c r="F4639" s="638" t="s">
        <v>12589</v>
      </c>
      <c r="G4639" s="496" t="s">
        <v>12590</v>
      </c>
      <c r="H4639" s="494" t="s">
        <v>7998</v>
      </c>
      <c r="I4639" s="494" t="s">
        <v>4858</v>
      </c>
      <c r="J4639" s="494" t="s">
        <v>4858</v>
      </c>
      <c r="K4639" s="497" t="s">
        <v>7981</v>
      </c>
      <c r="L4639" s="606" t="s">
        <v>7972</v>
      </c>
      <c r="M4639" s="607">
        <v>35000</v>
      </c>
      <c r="N4639" s="498" t="s">
        <v>5705</v>
      </c>
      <c r="O4639" s="605"/>
      <c r="P4639" s="608">
        <v>0</v>
      </c>
    </row>
    <row r="4640" spans="1:16" ht="22.5" x14ac:dyDescent="0.2">
      <c r="A4640" s="518" t="s">
        <v>7955</v>
      </c>
      <c r="B4640" s="605" t="s">
        <v>7875</v>
      </c>
      <c r="C4640" s="519" t="s">
        <v>111</v>
      </c>
      <c r="D4640" s="494" t="s">
        <v>3294</v>
      </c>
      <c r="E4640" s="495">
        <v>12000</v>
      </c>
      <c r="F4640" s="638" t="s">
        <v>12589</v>
      </c>
      <c r="G4640" s="496" t="s">
        <v>12590</v>
      </c>
      <c r="H4640" s="494" t="s">
        <v>7998</v>
      </c>
      <c r="I4640" s="494" t="s">
        <v>4858</v>
      </c>
      <c r="J4640" s="494" t="s">
        <v>4858</v>
      </c>
      <c r="K4640" s="497" t="s">
        <v>12591</v>
      </c>
      <c r="L4640" s="606" t="s">
        <v>7965</v>
      </c>
      <c r="M4640" s="607">
        <v>33200</v>
      </c>
      <c r="N4640" s="498" t="s">
        <v>7972</v>
      </c>
      <c r="O4640" s="605" t="s">
        <v>7961</v>
      </c>
      <c r="P4640" s="608">
        <v>72000</v>
      </c>
    </row>
    <row r="4641" spans="1:16" ht="22.5" x14ac:dyDescent="0.2">
      <c r="A4641" s="518" t="s">
        <v>7955</v>
      </c>
      <c r="B4641" s="605" t="s">
        <v>7875</v>
      </c>
      <c r="C4641" s="519" t="s">
        <v>111</v>
      </c>
      <c r="D4641" s="494" t="s">
        <v>9710</v>
      </c>
      <c r="E4641" s="495">
        <v>4000</v>
      </c>
      <c r="F4641" s="638" t="s">
        <v>12592</v>
      </c>
      <c r="G4641" s="496" t="s">
        <v>12593</v>
      </c>
      <c r="H4641" s="494" t="s">
        <v>7998</v>
      </c>
      <c r="I4641" s="494" t="s">
        <v>7998</v>
      </c>
      <c r="J4641" s="494" t="s">
        <v>7998</v>
      </c>
      <c r="K4641" s="497">
        <v>8</v>
      </c>
      <c r="L4641" s="606" t="s">
        <v>7994</v>
      </c>
      <c r="M4641" s="607">
        <v>19806.39</v>
      </c>
      <c r="N4641" s="498" t="s">
        <v>5705</v>
      </c>
      <c r="O4641" s="605"/>
      <c r="P4641" s="608">
        <v>0</v>
      </c>
    </row>
    <row r="4642" spans="1:16" ht="33.75" x14ac:dyDescent="0.2">
      <c r="A4642" s="518" t="s">
        <v>7955</v>
      </c>
      <c r="B4642" s="605" t="s">
        <v>7875</v>
      </c>
      <c r="C4642" s="519" t="s">
        <v>111</v>
      </c>
      <c r="D4642" s="494" t="s">
        <v>12594</v>
      </c>
      <c r="E4642" s="495">
        <v>2500</v>
      </c>
      <c r="F4642" s="638" t="s">
        <v>12595</v>
      </c>
      <c r="G4642" s="496" t="s">
        <v>12596</v>
      </c>
      <c r="H4642" s="494" t="s">
        <v>9885</v>
      </c>
      <c r="I4642" s="494" t="s">
        <v>9885</v>
      </c>
      <c r="J4642" s="494" t="s">
        <v>9885</v>
      </c>
      <c r="K4642" s="497">
        <v>9</v>
      </c>
      <c r="L4642" s="606" t="s">
        <v>7959</v>
      </c>
      <c r="M4642" s="607">
        <v>29992.36</v>
      </c>
      <c r="N4642" s="498" t="s">
        <v>8142</v>
      </c>
      <c r="O4642" s="605" t="s">
        <v>7961</v>
      </c>
      <c r="P4642" s="608">
        <v>15000</v>
      </c>
    </row>
    <row r="4643" spans="1:16" ht="22.5" x14ac:dyDescent="0.2">
      <c r="A4643" s="518" t="s">
        <v>7955</v>
      </c>
      <c r="B4643" s="605" t="s">
        <v>7875</v>
      </c>
      <c r="C4643" s="519" t="s">
        <v>111</v>
      </c>
      <c r="D4643" s="494" t="s">
        <v>8070</v>
      </c>
      <c r="E4643" s="495">
        <v>12000</v>
      </c>
      <c r="F4643" s="638" t="s">
        <v>12597</v>
      </c>
      <c r="G4643" s="496" t="s">
        <v>12598</v>
      </c>
      <c r="H4643" s="494" t="s">
        <v>4858</v>
      </c>
      <c r="I4643" s="494" t="s">
        <v>4858</v>
      </c>
      <c r="J4643" s="494" t="s">
        <v>4858</v>
      </c>
      <c r="K4643" s="497" t="s">
        <v>7981</v>
      </c>
      <c r="L4643" s="606" t="s">
        <v>7994</v>
      </c>
      <c r="M4643" s="607">
        <v>49200</v>
      </c>
      <c r="N4643" s="498" t="s">
        <v>5705</v>
      </c>
      <c r="O4643" s="605"/>
      <c r="P4643" s="608">
        <v>0</v>
      </c>
    </row>
    <row r="4644" spans="1:16" ht="22.5" x14ac:dyDescent="0.2">
      <c r="A4644" s="518" t="s">
        <v>7955</v>
      </c>
      <c r="B4644" s="605" t="s">
        <v>7875</v>
      </c>
      <c r="C4644" s="519" t="s">
        <v>111</v>
      </c>
      <c r="D4644" s="494" t="s">
        <v>8779</v>
      </c>
      <c r="E4644" s="495">
        <v>3300</v>
      </c>
      <c r="F4644" s="638" t="s">
        <v>12599</v>
      </c>
      <c r="G4644" s="496" t="s">
        <v>12600</v>
      </c>
      <c r="H4644" s="494" t="s">
        <v>7998</v>
      </c>
      <c r="I4644" s="494" t="s">
        <v>4858</v>
      </c>
      <c r="J4644" s="494" t="s">
        <v>4858</v>
      </c>
      <c r="K4644" s="497">
        <v>5</v>
      </c>
      <c r="L4644" s="606" t="s">
        <v>7994</v>
      </c>
      <c r="M4644" s="607">
        <v>16390</v>
      </c>
      <c r="N4644" s="498" t="s">
        <v>5705</v>
      </c>
      <c r="O4644" s="605"/>
      <c r="P4644" s="608">
        <v>0</v>
      </c>
    </row>
    <row r="4645" spans="1:16" ht="22.5" x14ac:dyDescent="0.2">
      <c r="A4645" s="518" t="s">
        <v>7955</v>
      </c>
      <c r="B4645" s="605" t="s">
        <v>7875</v>
      </c>
      <c r="C4645" s="519" t="s">
        <v>111</v>
      </c>
      <c r="D4645" s="494" t="s">
        <v>9478</v>
      </c>
      <c r="E4645" s="495">
        <v>4000</v>
      </c>
      <c r="F4645" s="638" t="s">
        <v>12599</v>
      </c>
      <c r="G4645" s="496" t="s">
        <v>12600</v>
      </c>
      <c r="H4645" s="494" t="s">
        <v>7998</v>
      </c>
      <c r="I4645" s="494" t="s">
        <v>4858</v>
      </c>
      <c r="J4645" s="494" t="s">
        <v>4858</v>
      </c>
      <c r="K4645" s="497" t="s">
        <v>12601</v>
      </c>
      <c r="L4645" s="606" t="s">
        <v>7984</v>
      </c>
      <c r="M4645" s="607">
        <v>28659.72</v>
      </c>
      <c r="N4645" s="498" t="s">
        <v>7994</v>
      </c>
      <c r="O4645" s="605"/>
      <c r="P4645" s="608">
        <v>0</v>
      </c>
    </row>
    <row r="4646" spans="1:16" ht="22.5" x14ac:dyDescent="0.2">
      <c r="A4646" s="518" t="s">
        <v>7955</v>
      </c>
      <c r="B4646" s="605" t="s">
        <v>7969</v>
      </c>
      <c r="C4646" s="519" t="s">
        <v>111</v>
      </c>
      <c r="D4646" s="494" t="s">
        <v>10191</v>
      </c>
      <c r="E4646" s="495">
        <v>6000</v>
      </c>
      <c r="F4646" s="638" t="s">
        <v>12599</v>
      </c>
      <c r="G4646" s="496" t="s">
        <v>12600</v>
      </c>
      <c r="H4646" s="494" t="s">
        <v>7998</v>
      </c>
      <c r="I4646" s="494" t="s">
        <v>4858</v>
      </c>
      <c r="J4646" s="494" t="s">
        <v>4858</v>
      </c>
      <c r="K4646" s="497">
        <v>7</v>
      </c>
      <c r="L4646" s="606" t="s">
        <v>7982</v>
      </c>
      <c r="M4646" s="607">
        <v>2200</v>
      </c>
      <c r="N4646" s="498" t="s">
        <v>5705</v>
      </c>
      <c r="O4646" s="605" t="s">
        <v>7961</v>
      </c>
      <c r="P4646" s="608">
        <v>36000</v>
      </c>
    </row>
    <row r="4647" spans="1:16" ht="22.5" x14ac:dyDescent="0.2">
      <c r="A4647" s="518" t="s">
        <v>7955</v>
      </c>
      <c r="B4647" s="605" t="s">
        <v>7875</v>
      </c>
      <c r="C4647" s="519" t="s">
        <v>111</v>
      </c>
      <c r="D4647" s="494" t="s">
        <v>12602</v>
      </c>
      <c r="E4647" s="495">
        <v>8000</v>
      </c>
      <c r="F4647" s="638" t="s">
        <v>12603</v>
      </c>
      <c r="G4647" s="496" t="s">
        <v>12604</v>
      </c>
      <c r="H4647" s="494" t="s">
        <v>5404</v>
      </c>
      <c r="I4647" s="494" t="s">
        <v>5404</v>
      </c>
      <c r="J4647" s="494" t="s">
        <v>5404</v>
      </c>
      <c r="K4647" s="497" t="s">
        <v>7981</v>
      </c>
      <c r="L4647" s="606" t="s">
        <v>7959</v>
      </c>
      <c r="M4647" s="607">
        <v>92266.67</v>
      </c>
      <c r="N4647" s="498" t="s">
        <v>7981</v>
      </c>
      <c r="O4647" s="605" t="s">
        <v>7961</v>
      </c>
      <c r="P4647" s="608">
        <v>47700</v>
      </c>
    </row>
    <row r="4648" spans="1:16" ht="22.5" x14ac:dyDescent="0.2">
      <c r="A4648" s="518" t="s">
        <v>7955</v>
      </c>
      <c r="B4648" s="605" t="s">
        <v>7969</v>
      </c>
      <c r="C4648" s="519" t="s">
        <v>111</v>
      </c>
      <c r="D4648" s="494" t="s">
        <v>12605</v>
      </c>
      <c r="E4648" s="495">
        <v>3000</v>
      </c>
      <c r="F4648" s="638" t="s">
        <v>12606</v>
      </c>
      <c r="G4648" s="496" t="s">
        <v>12607</v>
      </c>
      <c r="H4648" s="494" t="s">
        <v>8026</v>
      </c>
      <c r="I4648" s="494" t="s">
        <v>4858</v>
      </c>
      <c r="J4648" s="494" t="s">
        <v>4858</v>
      </c>
      <c r="K4648" s="497" t="s">
        <v>12608</v>
      </c>
      <c r="L4648" s="606" t="s">
        <v>7965</v>
      </c>
      <c r="M4648" s="607">
        <v>5600</v>
      </c>
      <c r="N4648" s="498" t="s">
        <v>7994</v>
      </c>
      <c r="O4648" s="605" t="s">
        <v>7961</v>
      </c>
      <c r="P4648" s="608">
        <v>17900</v>
      </c>
    </row>
    <row r="4649" spans="1:16" ht="22.5" x14ac:dyDescent="0.2">
      <c r="A4649" s="518" t="s">
        <v>7955</v>
      </c>
      <c r="B4649" s="605" t="s">
        <v>7875</v>
      </c>
      <c r="C4649" s="519" t="s">
        <v>111</v>
      </c>
      <c r="D4649" s="494" t="s">
        <v>12602</v>
      </c>
      <c r="E4649" s="495">
        <v>8000</v>
      </c>
      <c r="F4649" s="638" t="s">
        <v>12609</v>
      </c>
      <c r="G4649" s="496" t="s">
        <v>12610</v>
      </c>
      <c r="H4649" s="494" t="s">
        <v>4858</v>
      </c>
      <c r="I4649" s="494" t="s">
        <v>4858</v>
      </c>
      <c r="J4649" s="494" t="s">
        <v>4858</v>
      </c>
      <c r="K4649" s="497" t="s">
        <v>7981</v>
      </c>
      <c r="L4649" s="606" t="s">
        <v>7982</v>
      </c>
      <c r="M4649" s="607">
        <v>3733.33</v>
      </c>
      <c r="N4649" s="498" t="s">
        <v>5705</v>
      </c>
      <c r="O4649" s="605"/>
      <c r="P4649" s="608">
        <v>0</v>
      </c>
    </row>
    <row r="4650" spans="1:16" ht="22.5" x14ac:dyDescent="0.2">
      <c r="A4650" s="518" t="s">
        <v>7955</v>
      </c>
      <c r="B4650" s="605" t="s">
        <v>7875</v>
      </c>
      <c r="C4650" s="519" t="s">
        <v>111</v>
      </c>
      <c r="D4650" s="494" t="s">
        <v>8893</v>
      </c>
      <c r="E4650" s="495">
        <v>5000</v>
      </c>
      <c r="F4650" s="638" t="s">
        <v>12611</v>
      </c>
      <c r="G4650" s="496" t="s">
        <v>12612</v>
      </c>
      <c r="H4650" s="494" t="s">
        <v>7998</v>
      </c>
      <c r="I4650" s="494" t="s">
        <v>7998</v>
      </c>
      <c r="J4650" s="494" t="s">
        <v>7998</v>
      </c>
      <c r="K4650" s="497">
        <v>12</v>
      </c>
      <c r="L4650" s="606" t="s">
        <v>7959</v>
      </c>
      <c r="M4650" s="607">
        <v>55992.01</v>
      </c>
      <c r="N4650" s="498" t="s">
        <v>5705</v>
      </c>
      <c r="O4650" s="605"/>
      <c r="P4650" s="608">
        <v>0</v>
      </c>
    </row>
    <row r="4651" spans="1:16" x14ac:dyDescent="0.2">
      <c r="A4651" s="518" t="s">
        <v>7955</v>
      </c>
      <c r="B4651" s="605" t="s">
        <v>7875</v>
      </c>
      <c r="C4651" s="519" t="s">
        <v>111</v>
      </c>
      <c r="D4651" s="494" t="s">
        <v>8121</v>
      </c>
      <c r="E4651" s="495">
        <v>4500</v>
      </c>
      <c r="F4651" s="638" t="s">
        <v>12613</v>
      </c>
      <c r="G4651" s="496" t="s">
        <v>12614</v>
      </c>
      <c r="H4651" s="494" t="s">
        <v>4858</v>
      </c>
      <c r="I4651" s="494" t="s">
        <v>4858</v>
      </c>
      <c r="J4651" s="494" t="s">
        <v>4858</v>
      </c>
      <c r="K4651" s="497">
        <v>4</v>
      </c>
      <c r="L4651" s="606" t="s">
        <v>8044</v>
      </c>
      <c r="M4651" s="607">
        <v>28118.440000000002</v>
      </c>
      <c r="N4651" s="498" t="s">
        <v>7984</v>
      </c>
      <c r="O4651" s="605" t="s">
        <v>7961</v>
      </c>
      <c r="P4651" s="608">
        <v>26716.250000000004</v>
      </c>
    </row>
    <row r="4652" spans="1:16" ht="33.75" x14ac:dyDescent="0.2">
      <c r="A4652" s="518" t="s">
        <v>7955</v>
      </c>
      <c r="B4652" s="605" t="s">
        <v>7875</v>
      </c>
      <c r="C4652" s="519" t="s">
        <v>111</v>
      </c>
      <c r="D4652" s="494" t="s">
        <v>4071</v>
      </c>
      <c r="E4652" s="495">
        <v>3000</v>
      </c>
      <c r="F4652" s="638" t="s">
        <v>12615</v>
      </c>
      <c r="G4652" s="496" t="s">
        <v>12616</v>
      </c>
      <c r="H4652" s="494" t="s">
        <v>8986</v>
      </c>
      <c r="I4652" s="494" t="s">
        <v>8986</v>
      </c>
      <c r="J4652" s="494" t="s">
        <v>8986</v>
      </c>
      <c r="K4652" s="497">
        <v>17</v>
      </c>
      <c r="L4652" s="606" t="s">
        <v>7959</v>
      </c>
      <c r="M4652" s="607">
        <v>34736.880000000005</v>
      </c>
      <c r="N4652" s="498" t="s">
        <v>8205</v>
      </c>
      <c r="O4652" s="605" t="s">
        <v>7961</v>
      </c>
      <c r="P4652" s="608">
        <v>17971.449999999997</v>
      </c>
    </row>
    <row r="4653" spans="1:16" x14ac:dyDescent="0.2">
      <c r="A4653" s="518" t="s">
        <v>7955</v>
      </c>
      <c r="B4653" s="605" t="s">
        <v>7875</v>
      </c>
      <c r="C4653" s="519" t="s">
        <v>111</v>
      </c>
      <c r="D4653" s="494" t="s">
        <v>8919</v>
      </c>
      <c r="E4653" s="495">
        <v>1800</v>
      </c>
      <c r="F4653" s="638" t="s">
        <v>12617</v>
      </c>
      <c r="G4653" s="496" t="s">
        <v>12618</v>
      </c>
      <c r="H4653" s="494" t="s">
        <v>12619</v>
      </c>
      <c r="I4653" s="494" t="s">
        <v>12619</v>
      </c>
      <c r="J4653" s="494" t="s">
        <v>12619</v>
      </c>
      <c r="K4653" s="497">
        <v>31</v>
      </c>
      <c r="L4653" s="606" t="s">
        <v>7959</v>
      </c>
      <c r="M4653" s="607">
        <v>21360</v>
      </c>
      <c r="N4653" s="498" t="s">
        <v>8007</v>
      </c>
      <c r="O4653" s="605" t="s">
        <v>7961</v>
      </c>
      <c r="P4653" s="608">
        <v>10800</v>
      </c>
    </row>
    <row r="4654" spans="1:16" ht="22.5" x14ac:dyDescent="0.2">
      <c r="A4654" s="518" t="s">
        <v>7955</v>
      </c>
      <c r="B4654" s="605" t="s">
        <v>7875</v>
      </c>
      <c r="C4654" s="519" t="s">
        <v>111</v>
      </c>
      <c r="D4654" s="494" t="s">
        <v>8680</v>
      </c>
      <c r="E4654" s="495">
        <v>1800</v>
      </c>
      <c r="F4654" s="638" t="s">
        <v>12620</v>
      </c>
      <c r="G4654" s="496" t="s">
        <v>12621</v>
      </c>
      <c r="H4654" s="494" t="s">
        <v>7998</v>
      </c>
      <c r="I4654" s="494" t="s">
        <v>4858</v>
      </c>
      <c r="J4654" s="494" t="s">
        <v>4858</v>
      </c>
      <c r="K4654" s="497">
        <v>12</v>
      </c>
      <c r="L4654" s="606" t="s">
        <v>7984</v>
      </c>
      <c r="M4654" s="607">
        <v>12562.619999999999</v>
      </c>
      <c r="N4654" s="498" t="s">
        <v>5705</v>
      </c>
      <c r="O4654" s="605"/>
      <c r="P4654" s="608">
        <v>0</v>
      </c>
    </row>
    <row r="4655" spans="1:16" ht="22.5" x14ac:dyDescent="0.2">
      <c r="A4655" s="518" t="s">
        <v>7955</v>
      </c>
      <c r="B4655" s="605" t="s">
        <v>7875</v>
      </c>
      <c r="C4655" s="519" t="s">
        <v>111</v>
      </c>
      <c r="D4655" s="494" t="s">
        <v>9068</v>
      </c>
      <c r="E4655" s="495">
        <v>5000</v>
      </c>
      <c r="F4655" s="638" t="s">
        <v>12620</v>
      </c>
      <c r="G4655" s="496" t="s">
        <v>12621</v>
      </c>
      <c r="H4655" s="494" t="s">
        <v>7998</v>
      </c>
      <c r="I4655" s="494" t="s">
        <v>4858</v>
      </c>
      <c r="J4655" s="494" t="s">
        <v>4858</v>
      </c>
      <c r="K4655" s="497">
        <v>2</v>
      </c>
      <c r="L4655" s="606" t="s">
        <v>7972</v>
      </c>
      <c r="M4655" s="607">
        <v>21633.33</v>
      </c>
      <c r="N4655" s="498" t="s">
        <v>8044</v>
      </c>
      <c r="O4655" s="605" t="s">
        <v>7961</v>
      </c>
      <c r="P4655" s="608">
        <v>30000</v>
      </c>
    </row>
    <row r="4656" spans="1:16" ht="45" x14ac:dyDescent="0.2">
      <c r="A4656" s="518" t="s">
        <v>7955</v>
      </c>
      <c r="B4656" s="605" t="s">
        <v>7875</v>
      </c>
      <c r="C4656" s="519" t="s">
        <v>111</v>
      </c>
      <c r="D4656" s="494" t="s">
        <v>12622</v>
      </c>
      <c r="E4656" s="495">
        <v>5500</v>
      </c>
      <c r="F4656" s="638" t="s">
        <v>12623</v>
      </c>
      <c r="G4656" s="496" t="s">
        <v>12624</v>
      </c>
      <c r="H4656" s="494" t="s">
        <v>7998</v>
      </c>
      <c r="I4656" s="494" t="s">
        <v>7998</v>
      </c>
      <c r="J4656" s="494" t="s">
        <v>7998</v>
      </c>
      <c r="K4656" s="497">
        <v>4</v>
      </c>
      <c r="L4656" s="606" t="s">
        <v>7965</v>
      </c>
      <c r="M4656" s="607">
        <v>11000</v>
      </c>
      <c r="N4656" s="498" t="s">
        <v>5705</v>
      </c>
      <c r="O4656" s="605"/>
      <c r="P4656" s="608">
        <v>0</v>
      </c>
    </row>
    <row r="4657" spans="1:16" ht="33.75" x14ac:dyDescent="0.2">
      <c r="A4657" s="518" t="s">
        <v>7955</v>
      </c>
      <c r="B4657" s="605" t="s">
        <v>7875</v>
      </c>
      <c r="C4657" s="519" t="s">
        <v>111</v>
      </c>
      <c r="D4657" s="494" t="s">
        <v>8410</v>
      </c>
      <c r="E4657" s="495">
        <v>1800</v>
      </c>
      <c r="F4657" s="638" t="s">
        <v>12625</v>
      </c>
      <c r="G4657" s="496" t="s">
        <v>12626</v>
      </c>
      <c r="H4657" s="494" t="s">
        <v>12627</v>
      </c>
      <c r="I4657" s="494" t="s">
        <v>3191</v>
      </c>
      <c r="J4657" s="494" t="s">
        <v>3191</v>
      </c>
      <c r="K4657" s="497">
        <v>3</v>
      </c>
      <c r="L4657" s="606" t="s">
        <v>8044</v>
      </c>
      <c r="M4657" s="607">
        <v>9540</v>
      </c>
      <c r="N4657" s="498" t="s">
        <v>5705</v>
      </c>
      <c r="O4657" s="605"/>
      <c r="P4657" s="608">
        <v>0</v>
      </c>
    </row>
    <row r="4658" spans="1:16" ht="22.5" x14ac:dyDescent="0.2">
      <c r="A4658" s="518" t="s">
        <v>7955</v>
      </c>
      <c r="B4658" s="605" t="s">
        <v>7875</v>
      </c>
      <c r="C4658" s="519" t="s">
        <v>111</v>
      </c>
      <c r="D4658" s="494" t="s">
        <v>8250</v>
      </c>
      <c r="E4658" s="495">
        <v>3000</v>
      </c>
      <c r="F4658" s="638" t="s">
        <v>12625</v>
      </c>
      <c r="G4658" s="496" t="s">
        <v>12626</v>
      </c>
      <c r="H4658" s="494" t="s">
        <v>12627</v>
      </c>
      <c r="I4658" s="494" t="s">
        <v>3191</v>
      </c>
      <c r="J4658" s="494" t="s">
        <v>3191</v>
      </c>
      <c r="K4658" s="497">
        <v>2</v>
      </c>
      <c r="L4658" s="606" t="s">
        <v>7972</v>
      </c>
      <c r="M4658" s="607">
        <v>11820</v>
      </c>
      <c r="N4658" s="498" t="s">
        <v>8044</v>
      </c>
      <c r="O4658" s="605" t="s">
        <v>7961</v>
      </c>
      <c r="P4658" s="608">
        <v>18000</v>
      </c>
    </row>
    <row r="4659" spans="1:16" x14ac:dyDescent="0.2">
      <c r="A4659" s="518" t="s">
        <v>7955</v>
      </c>
      <c r="B4659" s="605" t="s">
        <v>7875</v>
      </c>
      <c r="C4659" s="519" t="s">
        <v>111</v>
      </c>
      <c r="D4659" s="494" t="s">
        <v>11247</v>
      </c>
      <c r="E4659" s="495">
        <v>2300</v>
      </c>
      <c r="F4659" s="638" t="s">
        <v>12628</v>
      </c>
      <c r="G4659" s="496" t="s">
        <v>12629</v>
      </c>
      <c r="H4659" s="494" t="s">
        <v>8164</v>
      </c>
      <c r="I4659" s="494" t="s">
        <v>8164</v>
      </c>
      <c r="J4659" s="494" t="s">
        <v>8164</v>
      </c>
      <c r="K4659" s="497">
        <v>2</v>
      </c>
      <c r="L4659" s="606" t="s">
        <v>7982</v>
      </c>
      <c r="M4659" s="607">
        <v>2300</v>
      </c>
      <c r="N4659" s="498" t="s">
        <v>5705</v>
      </c>
      <c r="O4659" s="605"/>
      <c r="P4659" s="608">
        <v>0</v>
      </c>
    </row>
    <row r="4660" spans="1:16" ht="22.5" x14ac:dyDescent="0.2">
      <c r="A4660" s="518" t="s">
        <v>7955</v>
      </c>
      <c r="B4660" s="605" t="s">
        <v>7875</v>
      </c>
      <c r="C4660" s="519" t="s">
        <v>111</v>
      </c>
      <c r="D4660" s="494" t="s">
        <v>8166</v>
      </c>
      <c r="E4660" s="495">
        <v>3000</v>
      </c>
      <c r="F4660" s="638" t="s">
        <v>12630</v>
      </c>
      <c r="G4660" s="496" t="s">
        <v>12631</v>
      </c>
      <c r="H4660" s="494" t="s">
        <v>6192</v>
      </c>
      <c r="I4660" s="494" t="s">
        <v>3191</v>
      </c>
      <c r="J4660" s="494" t="s">
        <v>3191</v>
      </c>
      <c r="K4660" s="497" t="s">
        <v>12632</v>
      </c>
      <c r="L4660" s="606" t="s">
        <v>7977</v>
      </c>
      <c r="M4660" s="607">
        <v>6600</v>
      </c>
      <c r="N4660" s="498" t="s">
        <v>7994</v>
      </c>
      <c r="O4660" s="605" t="s">
        <v>7961</v>
      </c>
      <c r="P4660" s="608">
        <v>18000</v>
      </c>
    </row>
    <row r="4661" spans="1:16" ht="22.5" x14ac:dyDescent="0.2">
      <c r="A4661" s="518" t="s">
        <v>7955</v>
      </c>
      <c r="B4661" s="605" t="s">
        <v>7875</v>
      </c>
      <c r="C4661" s="519" t="s">
        <v>111</v>
      </c>
      <c r="D4661" s="494" t="s">
        <v>8680</v>
      </c>
      <c r="E4661" s="495">
        <v>1800</v>
      </c>
      <c r="F4661" s="638" t="s">
        <v>12633</v>
      </c>
      <c r="G4661" s="496" t="s">
        <v>12634</v>
      </c>
      <c r="H4661" s="494" t="s">
        <v>757</v>
      </c>
      <c r="I4661" s="494" t="s">
        <v>757</v>
      </c>
      <c r="J4661" s="494" t="s">
        <v>757</v>
      </c>
      <c r="K4661" s="497">
        <v>14</v>
      </c>
      <c r="L4661" s="606" t="s">
        <v>7959</v>
      </c>
      <c r="M4661" s="607">
        <v>21526</v>
      </c>
      <c r="N4661" s="498" t="s">
        <v>8485</v>
      </c>
      <c r="O4661" s="605" t="s">
        <v>7961</v>
      </c>
      <c r="P4661" s="608">
        <v>10800</v>
      </c>
    </row>
    <row r="4662" spans="1:16" ht="22.5" x14ac:dyDescent="0.2">
      <c r="A4662" s="518" t="s">
        <v>7955</v>
      </c>
      <c r="B4662" s="605" t="s">
        <v>7875</v>
      </c>
      <c r="C4662" s="519" t="s">
        <v>111</v>
      </c>
      <c r="D4662" s="494" t="s">
        <v>8619</v>
      </c>
      <c r="E4662" s="495">
        <v>15500</v>
      </c>
      <c r="F4662" s="638" t="s">
        <v>12635</v>
      </c>
      <c r="G4662" s="496" t="s">
        <v>12636</v>
      </c>
      <c r="H4662" s="494" t="s">
        <v>7998</v>
      </c>
      <c r="I4662" s="494" t="s">
        <v>7998</v>
      </c>
      <c r="J4662" s="494" t="s">
        <v>7998</v>
      </c>
      <c r="K4662" s="497" t="s">
        <v>7981</v>
      </c>
      <c r="L4662" s="606" t="s">
        <v>7982</v>
      </c>
      <c r="M4662" s="607">
        <v>3616.67</v>
      </c>
      <c r="N4662" s="498" t="s">
        <v>5705</v>
      </c>
      <c r="O4662" s="605"/>
      <c r="P4662" s="608">
        <v>0</v>
      </c>
    </row>
    <row r="4663" spans="1:16" ht="22.5" x14ac:dyDescent="0.2">
      <c r="A4663" s="518" t="s">
        <v>7955</v>
      </c>
      <c r="B4663" s="605" t="s">
        <v>7875</v>
      </c>
      <c r="C4663" s="519" t="s">
        <v>111</v>
      </c>
      <c r="D4663" s="494" t="s">
        <v>12637</v>
      </c>
      <c r="E4663" s="495">
        <v>3000</v>
      </c>
      <c r="F4663" s="638" t="s">
        <v>12638</v>
      </c>
      <c r="G4663" s="496" t="s">
        <v>12639</v>
      </c>
      <c r="H4663" s="494" t="s">
        <v>12640</v>
      </c>
      <c r="I4663" s="494" t="s">
        <v>4858</v>
      </c>
      <c r="J4663" s="494" t="s">
        <v>4858</v>
      </c>
      <c r="K4663" s="497" t="s">
        <v>12641</v>
      </c>
      <c r="L4663" s="606" t="s">
        <v>7965</v>
      </c>
      <c r="M4663" s="607">
        <v>4300</v>
      </c>
      <c r="N4663" s="498" t="s">
        <v>5705</v>
      </c>
      <c r="O4663" s="605"/>
      <c r="P4663" s="608">
        <v>0</v>
      </c>
    </row>
    <row r="4664" spans="1:16" ht="22.5" x14ac:dyDescent="0.2">
      <c r="A4664" s="518" t="s">
        <v>7955</v>
      </c>
      <c r="B4664" s="605" t="s">
        <v>7875</v>
      </c>
      <c r="C4664" s="519" t="s">
        <v>111</v>
      </c>
      <c r="D4664" s="494" t="s">
        <v>12642</v>
      </c>
      <c r="E4664" s="495">
        <v>8500</v>
      </c>
      <c r="F4664" s="638" t="s">
        <v>12643</v>
      </c>
      <c r="G4664" s="496" t="s">
        <v>12644</v>
      </c>
      <c r="H4664" s="494" t="s">
        <v>8216</v>
      </c>
      <c r="I4664" s="494" t="s">
        <v>4858</v>
      </c>
      <c r="J4664" s="494" t="s">
        <v>4858</v>
      </c>
      <c r="K4664" s="497">
        <v>1</v>
      </c>
      <c r="L4664" s="606" t="s">
        <v>7972</v>
      </c>
      <c r="M4664" s="607">
        <v>33716.67</v>
      </c>
      <c r="N4664" s="498" t="s">
        <v>7961</v>
      </c>
      <c r="O4664" s="605" t="s">
        <v>7961</v>
      </c>
      <c r="P4664" s="608">
        <v>49866.67</v>
      </c>
    </row>
    <row r="4665" spans="1:16" ht="33.75" x14ac:dyDescent="0.2">
      <c r="A4665" s="518" t="s">
        <v>7955</v>
      </c>
      <c r="B4665" s="605" t="s">
        <v>7875</v>
      </c>
      <c r="C4665" s="519" t="s">
        <v>111</v>
      </c>
      <c r="D4665" s="494" t="s">
        <v>12645</v>
      </c>
      <c r="E4665" s="495">
        <v>3000</v>
      </c>
      <c r="F4665" s="638" t="s">
        <v>12646</v>
      </c>
      <c r="G4665" s="496" t="s">
        <v>12647</v>
      </c>
      <c r="H4665" s="494" t="s">
        <v>9561</v>
      </c>
      <c r="I4665" s="494" t="s">
        <v>4858</v>
      </c>
      <c r="J4665" s="494" t="s">
        <v>4858</v>
      </c>
      <c r="K4665" s="497" t="s">
        <v>12648</v>
      </c>
      <c r="L4665" s="606" t="s">
        <v>7965</v>
      </c>
      <c r="M4665" s="607">
        <v>4200</v>
      </c>
      <c r="N4665" s="498" t="s">
        <v>7994</v>
      </c>
      <c r="O4665" s="605" t="s">
        <v>7961</v>
      </c>
      <c r="P4665" s="608">
        <v>18000</v>
      </c>
    </row>
    <row r="4666" spans="1:16" ht="33.75" x14ac:dyDescent="0.2">
      <c r="A4666" s="518" t="s">
        <v>7955</v>
      </c>
      <c r="B4666" s="605" t="s">
        <v>7969</v>
      </c>
      <c r="C4666" s="519" t="s">
        <v>111</v>
      </c>
      <c r="D4666" s="494" t="s">
        <v>8259</v>
      </c>
      <c r="E4666" s="495">
        <v>4000</v>
      </c>
      <c r="F4666" s="638" t="s">
        <v>12649</v>
      </c>
      <c r="G4666" s="496" t="s">
        <v>12650</v>
      </c>
      <c r="H4666" s="494" t="s">
        <v>7028</v>
      </c>
      <c r="I4666" s="494" t="s">
        <v>3191</v>
      </c>
      <c r="J4666" s="494" t="s">
        <v>3191</v>
      </c>
      <c r="K4666" s="497" t="s">
        <v>12651</v>
      </c>
      <c r="L4666" s="606" t="s">
        <v>7982</v>
      </c>
      <c r="M4666" s="607">
        <v>1733.33</v>
      </c>
      <c r="N4666" s="498" t="s">
        <v>7972</v>
      </c>
      <c r="O4666" s="605" t="s">
        <v>7961</v>
      </c>
      <c r="P4666" s="608">
        <v>24000</v>
      </c>
    </row>
    <row r="4667" spans="1:16" ht="56.25" x14ac:dyDescent="0.2">
      <c r="A4667" s="518" t="s">
        <v>7955</v>
      </c>
      <c r="B4667" s="605" t="s">
        <v>7875</v>
      </c>
      <c r="C4667" s="519" t="s">
        <v>111</v>
      </c>
      <c r="D4667" s="494" t="s">
        <v>9348</v>
      </c>
      <c r="E4667" s="495">
        <v>2000</v>
      </c>
      <c r="F4667" s="638" t="s">
        <v>12652</v>
      </c>
      <c r="G4667" s="496" t="s">
        <v>12653</v>
      </c>
      <c r="H4667" s="494" t="s">
        <v>718</v>
      </c>
      <c r="I4667" s="494" t="s">
        <v>718</v>
      </c>
      <c r="J4667" s="494" t="s">
        <v>718</v>
      </c>
      <c r="K4667" s="497">
        <v>64</v>
      </c>
      <c r="L4667" s="606" t="s">
        <v>7959</v>
      </c>
      <c r="M4667" s="607">
        <v>24000</v>
      </c>
      <c r="N4667" s="498" t="s">
        <v>9351</v>
      </c>
      <c r="O4667" s="605" t="s">
        <v>7961</v>
      </c>
      <c r="P4667" s="608">
        <v>12000</v>
      </c>
    </row>
    <row r="4668" spans="1:16" x14ac:dyDescent="0.2">
      <c r="A4668" s="518" t="s">
        <v>7955</v>
      </c>
      <c r="B4668" s="605" t="s">
        <v>7875</v>
      </c>
      <c r="C4668" s="519" t="s">
        <v>111</v>
      </c>
      <c r="D4668" s="494" t="s">
        <v>9022</v>
      </c>
      <c r="E4668" s="495">
        <v>1800</v>
      </c>
      <c r="F4668" s="638" t="s">
        <v>12654</v>
      </c>
      <c r="G4668" s="496" t="s">
        <v>12655</v>
      </c>
      <c r="H4668" s="494" t="s">
        <v>718</v>
      </c>
      <c r="I4668" s="494" t="s">
        <v>718</v>
      </c>
      <c r="J4668" s="494" t="s">
        <v>718</v>
      </c>
      <c r="K4668" s="497">
        <v>24</v>
      </c>
      <c r="L4668" s="606" t="s">
        <v>7972</v>
      </c>
      <c r="M4668" s="607">
        <v>7200</v>
      </c>
      <c r="N4668" s="498" t="s">
        <v>5705</v>
      </c>
      <c r="O4668" s="605"/>
      <c r="P4668" s="608">
        <v>0</v>
      </c>
    </row>
    <row r="4669" spans="1:16" ht="33.75" x14ac:dyDescent="0.2">
      <c r="A4669" s="518" t="s">
        <v>7955</v>
      </c>
      <c r="B4669" s="605" t="s">
        <v>7875</v>
      </c>
      <c r="C4669" s="519" t="s">
        <v>111</v>
      </c>
      <c r="D4669" s="494" t="s">
        <v>8041</v>
      </c>
      <c r="E4669" s="495">
        <v>2000</v>
      </c>
      <c r="F4669" s="638" t="s">
        <v>12656</v>
      </c>
      <c r="G4669" s="496" t="s">
        <v>12657</v>
      </c>
      <c r="H4669" s="494" t="s">
        <v>12658</v>
      </c>
      <c r="I4669" s="494" t="s">
        <v>4858</v>
      </c>
      <c r="J4669" s="494" t="s">
        <v>4858</v>
      </c>
      <c r="K4669" s="497" t="s">
        <v>12659</v>
      </c>
      <c r="L4669" s="606" t="s">
        <v>7982</v>
      </c>
      <c r="M4669" s="607">
        <v>1333.33</v>
      </c>
      <c r="N4669" s="498" t="s">
        <v>5705</v>
      </c>
      <c r="O4669" s="605"/>
      <c r="P4669" s="608">
        <v>0</v>
      </c>
    </row>
    <row r="4670" spans="1:16" ht="33.75" x14ac:dyDescent="0.2">
      <c r="A4670" s="518" t="s">
        <v>7955</v>
      </c>
      <c r="B4670" s="605" t="s">
        <v>7875</v>
      </c>
      <c r="C4670" s="519" t="s">
        <v>111</v>
      </c>
      <c r="D4670" s="494" t="s">
        <v>9018</v>
      </c>
      <c r="E4670" s="495">
        <v>5000</v>
      </c>
      <c r="F4670" s="638" t="s">
        <v>12656</v>
      </c>
      <c r="G4670" s="496" t="s">
        <v>12657</v>
      </c>
      <c r="H4670" s="494" t="s">
        <v>12658</v>
      </c>
      <c r="I4670" s="494" t="s">
        <v>4858</v>
      </c>
      <c r="J4670" s="494" t="s">
        <v>4858</v>
      </c>
      <c r="K4670" s="497" t="s">
        <v>12660</v>
      </c>
      <c r="L4670" s="606"/>
      <c r="M4670" s="607">
        <v>0</v>
      </c>
      <c r="N4670" s="498" t="s">
        <v>5705</v>
      </c>
      <c r="O4670" s="605">
        <v>0</v>
      </c>
      <c r="P4670" s="608">
        <v>1833.33</v>
      </c>
    </row>
    <row r="4671" spans="1:16" ht="22.5" x14ac:dyDescent="0.2">
      <c r="A4671" s="518" t="s">
        <v>7955</v>
      </c>
      <c r="B4671" s="605" t="s">
        <v>7875</v>
      </c>
      <c r="C4671" s="519" t="s">
        <v>111</v>
      </c>
      <c r="D4671" s="494" t="s">
        <v>10923</v>
      </c>
      <c r="E4671" s="495">
        <v>3000</v>
      </c>
      <c r="F4671" s="638" t="s">
        <v>12661</v>
      </c>
      <c r="G4671" s="496" t="s">
        <v>12662</v>
      </c>
      <c r="H4671" s="494" t="s">
        <v>5555</v>
      </c>
      <c r="I4671" s="494" t="s">
        <v>3191</v>
      </c>
      <c r="J4671" s="494" t="s">
        <v>3191</v>
      </c>
      <c r="K4671" s="497" t="s">
        <v>12663</v>
      </c>
      <c r="L4671" s="606" t="s">
        <v>7982</v>
      </c>
      <c r="M4671" s="607">
        <v>1400</v>
      </c>
      <c r="N4671" s="498" t="s">
        <v>5705</v>
      </c>
      <c r="O4671" s="605" t="s">
        <v>7982</v>
      </c>
      <c r="P4671" s="608">
        <v>1400</v>
      </c>
    </row>
    <row r="4672" spans="1:16" ht="33.75" x14ac:dyDescent="0.2">
      <c r="A4672" s="518" t="s">
        <v>7955</v>
      </c>
      <c r="B4672" s="605" t="s">
        <v>7875</v>
      </c>
      <c r="C4672" s="519" t="s">
        <v>111</v>
      </c>
      <c r="D4672" s="494" t="s">
        <v>8448</v>
      </c>
      <c r="E4672" s="495">
        <v>1800</v>
      </c>
      <c r="F4672" s="638" t="s">
        <v>12664</v>
      </c>
      <c r="G4672" s="496" t="s">
        <v>12665</v>
      </c>
      <c r="H4672" s="494" t="s">
        <v>871</v>
      </c>
      <c r="I4672" s="494" t="s">
        <v>871</v>
      </c>
      <c r="J4672" s="494" t="s">
        <v>871</v>
      </c>
      <c r="K4672" s="497">
        <v>14</v>
      </c>
      <c r="L4672" s="606" t="s">
        <v>7729</v>
      </c>
      <c r="M4672" s="607">
        <v>15420</v>
      </c>
      <c r="N4672" s="498" t="s">
        <v>5705</v>
      </c>
      <c r="O4672" s="605"/>
      <c r="P4672" s="608">
        <v>0</v>
      </c>
    </row>
    <row r="4673" spans="1:16" ht="33.75" x14ac:dyDescent="0.2">
      <c r="A4673" s="518" t="s">
        <v>7955</v>
      </c>
      <c r="B4673" s="605" t="s">
        <v>7875</v>
      </c>
      <c r="C4673" s="519" t="s">
        <v>111</v>
      </c>
      <c r="D4673" s="494" t="s">
        <v>12666</v>
      </c>
      <c r="E4673" s="495">
        <v>1200</v>
      </c>
      <c r="F4673" s="638" t="s">
        <v>12667</v>
      </c>
      <c r="G4673" s="496" t="s">
        <v>12668</v>
      </c>
      <c r="H4673" s="494" t="s">
        <v>2069</v>
      </c>
      <c r="I4673" s="494" t="s">
        <v>2069</v>
      </c>
      <c r="J4673" s="494" t="s">
        <v>2069</v>
      </c>
      <c r="K4673" s="497">
        <v>46</v>
      </c>
      <c r="L4673" s="606" t="s">
        <v>7959</v>
      </c>
      <c r="M4673" s="607">
        <v>14280</v>
      </c>
      <c r="N4673" s="498" t="s">
        <v>8309</v>
      </c>
      <c r="O4673" s="605" t="s">
        <v>7961</v>
      </c>
      <c r="P4673" s="608">
        <v>7200</v>
      </c>
    </row>
    <row r="4674" spans="1:16" ht="22.5" x14ac:dyDescent="0.2">
      <c r="A4674" s="518" t="s">
        <v>7955</v>
      </c>
      <c r="B4674" s="605" t="s">
        <v>7875</v>
      </c>
      <c r="C4674" s="519" t="s">
        <v>111</v>
      </c>
      <c r="D4674" s="494" t="s">
        <v>8109</v>
      </c>
      <c r="E4674" s="495">
        <v>3000</v>
      </c>
      <c r="F4674" s="638" t="s">
        <v>12669</v>
      </c>
      <c r="G4674" s="496" t="s">
        <v>12670</v>
      </c>
      <c r="H4674" s="494" t="s">
        <v>6192</v>
      </c>
      <c r="I4674" s="494" t="s">
        <v>3191</v>
      </c>
      <c r="J4674" s="494" t="s">
        <v>3191</v>
      </c>
      <c r="K4674" s="497" t="s">
        <v>12671</v>
      </c>
      <c r="L4674" s="606" t="s">
        <v>7965</v>
      </c>
      <c r="M4674" s="607">
        <v>3600</v>
      </c>
      <c r="N4674" s="498" t="s">
        <v>7994</v>
      </c>
      <c r="O4674" s="605" t="s">
        <v>7961</v>
      </c>
      <c r="P4674" s="608">
        <v>18000</v>
      </c>
    </row>
    <row r="4675" spans="1:16" ht="22.5" x14ac:dyDescent="0.2">
      <c r="A4675" s="518" t="s">
        <v>7955</v>
      </c>
      <c r="B4675" s="605" t="s">
        <v>7875</v>
      </c>
      <c r="C4675" s="519" t="s">
        <v>111</v>
      </c>
      <c r="D4675" s="494" t="s">
        <v>8910</v>
      </c>
      <c r="E4675" s="495">
        <v>2000</v>
      </c>
      <c r="F4675" s="638" t="s">
        <v>12672</v>
      </c>
      <c r="G4675" s="496" t="s">
        <v>12673</v>
      </c>
      <c r="H4675" s="494" t="s">
        <v>9071</v>
      </c>
      <c r="I4675" s="494" t="s">
        <v>9071</v>
      </c>
      <c r="J4675" s="494" t="s">
        <v>9071</v>
      </c>
      <c r="K4675" s="497">
        <v>20</v>
      </c>
      <c r="L4675" s="606" t="s">
        <v>7959</v>
      </c>
      <c r="M4675" s="607">
        <v>23999.309999999998</v>
      </c>
      <c r="N4675" s="498" t="s">
        <v>8739</v>
      </c>
      <c r="O4675" s="605" t="s">
        <v>7961</v>
      </c>
      <c r="P4675" s="608">
        <v>12000</v>
      </c>
    </row>
    <row r="4676" spans="1:16" ht="22.5" x14ac:dyDescent="0.2">
      <c r="A4676" s="518" t="s">
        <v>7955</v>
      </c>
      <c r="B4676" s="605" t="s">
        <v>7875</v>
      </c>
      <c r="C4676" s="519" t="s">
        <v>111</v>
      </c>
      <c r="D4676" s="494" t="s">
        <v>12573</v>
      </c>
      <c r="E4676" s="495">
        <v>1800</v>
      </c>
      <c r="F4676" s="638" t="s">
        <v>12674</v>
      </c>
      <c r="G4676" s="496" t="s">
        <v>12675</v>
      </c>
      <c r="H4676" s="494" t="s">
        <v>989</v>
      </c>
      <c r="I4676" s="494" t="s">
        <v>989</v>
      </c>
      <c r="J4676" s="494" t="s">
        <v>989</v>
      </c>
      <c r="K4676" s="497">
        <v>51</v>
      </c>
      <c r="L4676" s="606" t="s">
        <v>7959</v>
      </c>
      <c r="M4676" s="607">
        <v>21517.739999999998</v>
      </c>
      <c r="N4676" s="498" t="s">
        <v>12676</v>
      </c>
      <c r="O4676" s="605" t="s">
        <v>7961</v>
      </c>
      <c r="P4676" s="608">
        <v>10800</v>
      </c>
    </row>
    <row r="4677" spans="1:16" ht="22.5" x14ac:dyDescent="0.2">
      <c r="A4677" s="518" t="s">
        <v>7955</v>
      </c>
      <c r="B4677" s="605" t="s">
        <v>7875</v>
      </c>
      <c r="C4677" s="519" t="s">
        <v>111</v>
      </c>
      <c r="D4677" s="494" t="s">
        <v>12677</v>
      </c>
      <c r="E4677" s="495">
        <v>3000</v>
      </c>
      <c r="F4677" s="638" t="s">
        <v>12678</v>
      </c>
      <c r="G4677" s="496" t="s">
        <v>12679</v>
      </c>
      <c r="H4677" s="494" t="s">
        <v>12680</v>
      </c>
      <c r="I4677" s="494" t="s">
        <v>4858</v>
      </c>
      <c r="J4677" s="494" t="s">
        <v>4858</v>
      </c>
      <c r="K4677" s="497">
        <v>3</v>
      </c>
      <c r="L4677" s="606" t="s">
        <v>7961</v>
      </c>
      <c r="M4677" s="607">
        <v>16500</v>
      </c>
      <c r="N4677" s="498" t="s">
        <v>7984</v>
      </c>
      <c r="O4677" s="605" t="s">
        <v>7961</v>
      </c>
      <c r="P4677" s="608">
        <v>18000</v>
      </c>
    </row>
    <row r="4678" spans="1:16" ht="33.75" x14ac:dyDescent="0.2">
      <c r="A4678" s="518" t="s">
        <v>7955</v>
      </c>
      <c r="B4678" s="605" t="s">
        <v>7875</v>
      </c>
      <c r="C4678" s="519" t="s">
        <v>111</v>
      </c>
      <c r="D4678" s="494" t="s">
        <v>12143</v>
      </c>
      <c r="E4678" s="495">
        <v>1200</v>
      </c>
      <c r="F4678" s="638" t="s">
        <v>12681</v>
      </c>
      <c r="G4678" s="496" t="s">
        <v>12682</v>
      </c>
      <c r="H4678" s="494" t="s">
        <v>8079</v>
      </c>
      <c r="I4678" s="494" t="s">
        <v>4858</v>
      </c>
      <c r="J4678" s="494" t="s">
        <v>4858</v>
      </c>
      <c r="K4678" s="497">
        <v>84</v>
      </c>
      <c r="L4678" s="606" t="s">
        <v>8142</v>
      </c>
      <c r="M4678" s="607">
        <v>13200</v>
      </c>
      <c r="N4678" s="498" t="s">
        <v>5705</v>
      </c>
      <c r="O4678" s="605"/>
      <c r="P4678" s="608">
        <v>0</v>
      </c>
    </row>
    <row r="4679" spans="1:16" ht="22.5" x14ac:dyDescent="0.2">
      <c r="A4679" s="518" t="s">
        <v>7955</v>
      </c>
      <c r="B4679" s="605" t="s">
        <v>7875</v>
      </c>
      <c r="C4679" s="519" t="s">
        <v>111</v>
      </c>
      <c r="D4679" s="494" t="s">
        <v>12645</v>
      </c>
      <c r="E4679" s="495">
        <v>3000</v>
      </c>
      <c r="F4679" s="638" t="s">
        <v>12681</v>
      </c>
      <c r="G4679" s="496" t="s">
        <v>12682</v>
      </c>
      <c r="H4679" s="494" t="s">
        <v>8079</v>
      </c>
      <c r="I4679" s="494" t="s">
        <v>4858</v>
      </c>
      <c r="J4679" s="494" t="s">
        <v>4858</v>
      </c>
      <c r="K4679" s="497" t="s">
        <v>12683</v>
      </c>
      <c r="L4679" s="606" t="s">
        <v>7965</v>
      </c>
      <c r="M4679" s="607">
        <v>4000</v>
      </c>
      <c r="N4679" s="498" t="s">
        <v>7994</v>
      </c>
      <c r="O4679" s="605" t="s">
        <v>7961</v>
      </c>
      <c r="P4679" s="608">
        <v>18000</v>
      </c>
    </row>
    <row r="4680" spans="1:16" ht="33.75" x14ac:dyDescent="0.2">
      <c r="A4680" s="518" t="s">
        <v>7955</v>
      </c>
      <c r="B4680" s="605" t="s">
        <v>7875</v>
      </c>
      <c r="C4680" s="519" t="s">
        <v>111</v>
      </c>
      <c r="D4680" s="494" t="s">
        <v>8923</v>
      </c>
      <c r="E4680" s="495">
        <v>1800</v>
      </c>
      <c r="F4680" s="638" t="s">
        <v>12684</v>
      </c>
      <c r="G4680" s="496" t="s">
        <v>12685</v>
      </c>
      <c r="H4680" s="494" t="s">
        <v>8196</v>
      </c>
      <c r="I4680" s="494" t="s">
        <v>8196</v>
      </c>
      <c r="J4680" s="494" t="s">
        <v>8196</v>
      </c>
      <c r="K4680" s="497">
        <v>13</v>
      </c>
      <c r="L4680" s="606" t="s">
        <v>7959</v>
      </c>
      <c r="M4680" s="607">
        <v>20268.75</v>
      </c>
      <c r="N4680" s="498" t="s">
        <v>8197</v>
      </c>
      <c r="O4680" s="605" t="s">
        <v>7961</v>
      </c>
      <c r="P4680" s="608">
        <v>10800</v>
      </c>
    </row>
    <row r="4681" spans="1:16" ht="22.5" x14ac:dyDescent="0.2">
      <c r="A4681" s="518" t="s">
        <v>7955</v>
      </c>
      <c r="B4681" s="605" t="s">
        <v>7875</v>
      </c>
      <c r="C4681" s="519" t="s">
        <v>111</v>
      </c>
      <c r="D4681" s="494" t="s">
        <v>7990</v>
      </c>
      <c r="E4681" s="495">
        <v>3000</v>
      </c>
      <c r="F4681" s="638" t="s">
        <v>12686</v>
      </c>
      <c r="G4681" s="496" t="s">
        <v>12687</v>
      </c>
      <c r="H4681" s="494" t="s">
        <v>12688</v>
      </c>
      <c r="I4681" s="494" t="s">
        <v>4858</v>
      </c>
      <c r="J4681" s="494" t="s">
        <v>4858</v>
      </c>
      <c r="K4681" s="497" t="s">
        <v>12689</v>
      </c>
      <c r="L4681" s="606"/>
      <c r="M4681" s="607">
        <v>0</v>
      </c>
      <c r="N4681" s="498" t="s">
        <v>7994</v>
      </c>
      <c r="O4681" s="605" t="s">
        <v>7961</v>
      </c>
      <c r="P4681" s="608">
        <v>18300</v>
      </c>
    </row>
    <row r="4682" spans="1:16" ht="22.5" x14ac:dyDescent="0.2">
      <c r="A4682" s="518" t="s">
        <v>7955</v>
      </c>
      <c r="B4682" s="605" t="s">
        <v>7969</v>
      </c>
      <c r="C4682" s="519" t="s">
        <v>111</v>
      </c>
      <c r="D4682" s="494" t="s">
        <v>8066</v>
      </c>
      <c r="E4682" s="495">
        <v>3000</v>
      </c>
      <c r="F4682" s="638" t="s">
        <v>12690</v>
      </c>
      <c r="G4682" s="496" t="s">
        <v>12691</v>
      </c>
      <c r="H4682" s="494" t="s">
        <v>7998</v>
      </c>
      <c r="I4682" s="494" t="s">
        <v>4858</v>
      </c>
      <c r="J4682" s="494" t="s">
        <v>4858</v>
      </c>
      <c r="K4682" s="497" t="s">
        <v>12692</v>
      </c>
      <c r="L4682" s="606" t="s">
        <v>7965</v>
      </c>
      <c r="M4682" s="607">
        <v>5500</v>
      </c>
      <c r="N4682" s="498" t="s">
        <v>7994</v>
      </c>
      <c r="O4682" s="605" t="s">
        <v>7961</v>
      </c>
      <c r="P4682" s="608">
        <v>17900</v>
      </c>
    </row>
    <row r="4683" spans="1:16" ht="22.5" x14ac:dyDescent="0.2">
      <c r="A4683" s="518" t="s">
        <v>7955</v>
      </c>
      <c r="B4683" s="605" t="s">
        <v>7875</v>
      </c>
      <c r="C4683" s="519" t="s">
        <v>111</v>
      </c>
      <c r="D4683" s="494" t="s">
        <v>12693</v>
      </c>
      <c r="E4683" s="495">
        <v>5000</v>
      </c>
      <c r="F4683" s="638" t="s">
        <v>12694</v>
      </c>
      <c r="G4683" s="496" t="s">
        <v>12695</v>
      </c>
      <c r="H4683" s="494" t="s">
        <v>5372</v>
      </c>
      <c r="I4683" s="494" t="s">
        <v>5372</v>
      </c>
      <c r="J4683" s="494" t="s">
        <v>5372</v>
      </c>
      <c r="K4683" s="497">
        <v>31</v>
      </c>
      <c r="L4683" s="606" t="s">
        <v>7959</v>
      </c>
      <c r="M4683" s="607">
        <v>60000</v>
      </c>
      <c r="N4683" s="498" t="s">
        <v>8007</v>
      </c>
      <c r="O4683" s="605" t="s">
        <v>7961</v>
      </c>
      <c r="P4683" s="608">
        <v>30000</v>
      </c>
    </row>
    <row r="4684" spans="1:16" ht="45" x14ac:dyDescent="0.2">
      <c r="A4684" s="518" t="s">
        <v>7955</v>
      </c>
      <c r="B4684" s="605" t="s">
        <v>7875</v>
      </c>
      <c r="C4684" s="519" t="s">
        <v>111</v>
      </c>
      <c r="D4684" s="494" t="s">
        <v>8048</v>
      </c>
      <c r="E4684" s="495">
        <v>3000</v>
      </c>
      <c r="F4684" s="638" t="s">
        <v>12696</v>
      </c>
      <c r="G4684" s="496" t="s">
        <v>12697</v>
      </c>
      <c r="H4684" s="494" t="s">
        <v>8191</v>
      </c>
      <c r="I4684" s="494" t="s">
        <v>3191</v>
      </c>
      <c r="J4684" s="494" t="s">
        <v>3191</v>
      </c>
      <c r="K4684" s="497" t="s">
        <v>12698</v>
      </c>
      <c r="L4684" s="606" t="s">
        <v>7965</v>
      </c>
      <c r="M4684" s="607">
        <v>4200</v>
      </c>
      <c r="N4684" s="498" t="s">
        <v>7994</v>
      </c>
      <c r="O4684" s="605" t="s">
        <v>7961</v>
      </c>
      <c r="P4684" s="608">
        <v>18000</v>
      </c>
    </row>
    <row r="4685" spans="1:16" ht="33.75" x14ac:dyDescent="0.2">
      <c r="A4685" s="518" t="s">
        <v>7955</v>
      </c>
      <c r="B4685" s="605" t="s">
        <v>7875</v>
      </c>
      <c r="C4685" s="519" t="s">
        <v>111</v>
      </c>
      <c r="D4685" s="494" t="s">
        <v>8104</v>
      </c>
      <c r="E4685" s="495">
        <v>1800</v>
      </c>
      <c r="F4685" s="638" t="s">
        <v>12699</v>
      </c>
      <c r="G4685" s="496" t="s">
        <v>12700</v>
      </c>
      <c r="H4685" s="494" t="s">
        <v>12701</v>
      </c>
      <c r="I4685" s="494" t="s">
        <v>3191</v>
      </c>
      <c r="J4685" s="494" t="s">
        <v>3191</v>
      </c>
      <c r="K4685" s="497">
        <v>12</v>
      </c>
      <c r="L4685" s="606" t="s">
        <v>7729</v>
      </c>
      <c r="M4685" s="607">
        <v>14220</v>
      </c>
      <c r="N4685" s="498" t="s">
        <v>5705</v>
      </c>
      <c r="O4685" s="605"/>
      <c r="P4685" s="608">
        <v>0</v>
      </c>
    </row>
    <row r="4686" spans="1:16" ht="33.75" x14ac:dyDescent="0.2">
      <c r="A4686" s="518" t="s">
        <v>7955</v>
      </c>
      <c r="B4686" s="605" t="s">
        <v>7875</v>
      </c>
      <c r="C4686" s="519" t="s">
        <v>111</v>
      </c>
      <c r="D4686" s="494" t="s">
        <v>8108</v>
      </c>
      <c r="E4686" s="495">
        <v>3000</v>
      </c>
      <c r="F4686" s="638" t="s">
        <v>12699</v>
      </c>
      <c r="G4686" s="496" t="s">
        <v>12700</v>
      </c>
      <c r="H4686" s="494" t="s">
        <v>12701</v>
      </c>
      <c r="I4686" s="494" t="s">
        <v>3191</v>
      </c>
      <c r="J4686" s="494" t="s">
        <v>3191</v>
      </c>
      <c r="K4686" s="497">
        <v>2</v>
      </c>
      <c r="L4686" s="606" t="s">
        <v>7972</v>
      </c>
      <c r="M4686" s="607">
        <v>11960</v>
      </c>
      <c r="N4686" s="498" t="s">
        <v>8044</v>
      </c>
      <c r="O4686" s="605" t="s">
        <v>7961</v>
      </c>
      <c r="P4686" s="608">
        <v>17700</v>
      </c>
    </row>
    <row r="4687" spans="1:16" ht="22.5" x14ac:dyDescent="0.2">
      <c r="A4687" s="518" t="s">
        <v>7955</v>
      </c>
      <c r="B4687" s="605" t="s">
        <v>7969</v>
      </c>
      <c r="C4687" s="519" t="s">
        <v>111</v>
      </c>
      <c r="D4687" s="494" t="s">
        <v>10719</v>
      </c>
      <c r="E4687" s="495">
        <v>3000</v>
      </c>
      <c r="F4687" s="638" t="s">
        <v>12702</v>
      </c>
      <c r="G4687" s="496" t="s">
        <v>12703</v>
      </c>
      <c r="H4687" s="494" t="s">
        <v>12704</v>
      </c>
      <c r="I4687" s="494" t="s">
        <v>3191</v>
      </c>
      <c r="J4687" s="494" t="s">
        <v>3191</v>
      </c>
      <c r="K4687" s="497" t="s">
        <v>12705</v>
      </c>
      <c r="L4687" s="606" t="s">
        <v>7965</v>
      </c>
      <c r="M4687" s="607">
        <v>5700</v>
      </c>
      <c r="N4687" s="498" t="s">
        <v>7994</v>
      </c>
      <c r="O4687" s="605" t="s">
        <v>7961</v>
      </c>
      <c r="P4687" s="608">
        <v>18000</v>
      </c>
    </row>
    <row r="4688" spans="1:16" ht="45" x14ac:dyDescent="0.2">
      <c r="A4688" s="518" t="s">
        <v>7955</v>
      </c>
      <c r="B4688" s="605" t="s">
        <v>7875</v>
      </c>
      <c r="C4688" s="519" t="s">
        <v>111</v>
      </c>
      <c r="D4688" s="494" t="s">
        <v>9125</v>
      </c>
      <c r="E4688" s="495">
        <v>1200</v>
      </c>
      <c r="F4688" s="638" t="s">
        <v>12706</v>
      </c>
      <c r="G4688" s="496" t="s">
        <v>12707</v>
      </c>
      <c r="H4688" s="494" t="s">
        <v>871</v>
      </c>
      <c r="I4688" s="494" t="s">
        <v>871</v>
      </c>
      <c r="J4688" s="494" t="s">
        <v>871</v>
      </c>
      <c r="K4688" s="497">
        <v>85</v>
      </c>
      <c r="L4688" s="606" t="s">
        <v>7959</v>
      </c>
      <c r="M4688" s="607">
        <v>14400</v>
      </c>
      <c r="N4688" s="498" t="s">
        <v>7960</v>
      </c>
      <c r="O4688" s="605" t="s">
        <v>7961</v>
      </c>
      <c r="P4688" s="608">
        <v>7200</v>
      </c>
    </row>
    <row r="4689" spans="1:16" ht="33.75" x14ac:dyDescent="0.2">
      <c r="A4689" s="518" t="s">
        <v>7955</v>
      </c>
      <c r="B4689" s="605" t="s">
        <v>7875</v>
      </c>
      <c r="C4689" s="519" t="s">
        <v>111</v>
      </c>
      <c r="D4689" s="494" t="s">
        <v>8448</v>
      </c>
      <c r="E4689" s="495">
        <v>1800</v>
      </c>
      <c r="F4689" s="638" t="s">
        <v>12708</v>
      </c>
      <c r="G4689" s="496" t="s">
        <v>12709</v>
      </c>
      <c r="H4689" s="494" t="s">
        <v>8014</v>
      </c>
      <c r="I4689" s="494" t="s">
        <v>8014</v>
      </c>
      <c r="J4689" s="494" t="s">
        <v>8014</v>
      </c>
      <c r="K4689" s="497">
        <v>2</v>
      </c>
      <c r="L4689" s="606" t="s">
        <v>7965</v>
      </c>
      <c r="M4689" s="607">
        <v>3540</v>
      </c>
      <c r="N4689" s="498" t="s">
        <v>5705</v>
      </c>
      <c r="O4689" s="605"/>
      <c r="P4689" s="608">
        <v>0</v>
      </c>
    </row>
    <row r="4690" spans="1:16" ht="33.75" x14ac:dyDescent="0.2">
      <c r="A4690" s="518" t="s">
        <v>7955</v>
      </c>
      <c r="B4690" s="605" t="s">
        <v>7875</v>
      </c>
      <c r="C4690" s="519" t="s">
        <v>111</v>
      </c>
      <c r="D4690" s="494" t="s">
        <v>8824</v>
      </c>
      <c r="E4690" s="495">
        <v>3000</v>
      </c>
      <c r="F4690" s="638" t="s">
        <v>12710</v>
      </c>
      <c r="G4690" s="496" t="s">
        <v>12711</v>
      </c>
      <c r="H4690" s="494" t="s">
        <v>12712</v>
      </c>
      <c r="I4690" s="494" t="s">
        <v>3191</v>
      </c>
      <c r="J4690" s="494" t="s">
        <v>3191</v>
      </c>
      <c r="K4690" s="497">
        <v>3</v>
      </c>
      <c r="L4690" s="606" t="s">
        <v>7961</v>
      </c>
      <c r="M4690" s="607">
        <v>17900</v>
      </c>
      <c r="N4690" s="498" t="s">
        <v>7984</v>
      </c>
      <c r="O4690" s="605" t="s">
        <v>7961</v>
      </c>
      <c r="P4690" s="608">
        <v>18000</v>
      </c>
    </row>
    <row r="4691" spans="1:16" ht="22.5" x14ac:dyDescent="0.2">
      <c r="A4691" s="518" t="s">
        <v>7955</v>
      </c>
      <c r="B4691" s="605" t="s">
        <v>7875</v>
      </c>
      <c r="C4691" s="519" t="s">
        <v>111</v>
      </c>
      <c r="D4691" s="494" t="s">
        <v>12713</v>
      </c>
      <c r="E4691" s="495">
        <v>3000</v>
      </c>
      <c r="F4691" s="638" t="s">
        <v>12714</v>
      </c>
      <c r="G4691" s="496" t="s">
        <v>12715</v>
      </c>
      <c r="H4691" s="494" t="s">
        <v>7998</v>
      </c>
      <c r="I4691" s="494" t="s">
        <v>7998</v>
      </c>
      <c r="J4691" s="494" t="s">
        <v>7998</v>
      </c>
      <c r="K4691" s="497">
        <v>12</v>
      </c>
      <c r="L4691" s="606" t="s">
        <v>8044</v>
      </c>
      <c r="M4691" s="607">
        <v>21000</v>
      </c>
      <c r="N4691" s="498" t="s">
        <v>5705</v>
      </c>
      <c r="O4691" s="605"/>
      <c r="P4691" s="608">
        <v>0</v>
      </c>
    </row>
    <row r="4692" spans="1:16" ht="22.5" x14ac:dyDescent="0.2">
      <c r="A4692" s="518" t="s">
        <v>7955</v>
      </c>
      <c r="B4692" s="605" t="s">
        <v>7875</v>
      </c>
      <c r="C4692" s="519" t="s">
        <v>111</v>
      </c>
      <c r="D4692" s="494" t="s">
        <v>7995</v>
      </c>
      <c r="E4692" s="495">
        <v>3000</v>
      </c>
      <c r="F4692" s="638" t="s">
        <v>12716</v>
      </c>
      <c r="G4692" s="496" t="s">
        <v>12717</v>
      </c>
      <c r="H4692" s="494" t="s">
        <v>12718</v>
      </c>
      <c r="I4692" s="494" t="s">
        <v>4858</v>
      </c>
      <c r="J4692" s="494" t="s">
        <v>4858</v>
      </c>
      <c r="K4692" s="497" t="s">
        <v>12719</v>
      </c>
      <c r="L4692" s="606" t="s">
        <v>7982</v>
      </c>
      <c r="M4692" s="607">
        <v>1100</v>
      </c>
      <c r="N4692" s="498" t="s">
        <v>7994</v>
      </c>
      <c r="O4692" s="605" t="s">
        <v>7961</v>
      </c>
      <c r="P4692" s="608">
        <v>18000</v>
      </c>
    </row>
    <row r="4693" spans="1:16" ht="33.75" x14ac:dyDescent="0.2">
      <c r="A4693" s="518" t="s">
        <v>7955</v>
      </c>
      <c r="B4693" s="605" t="s">
        <v>7875</v>
      </c>
      <c r="C4693" s="519" t="s">
        <v>111</v>
      </c>
      <c r="D4693" s="494" t="s">
        <v>8041</v>
      </c>
      <c r="E4693" s="495">
        <v>2000</v>
      </c>
      <c r="F4693" s="638" t="s">
        <v>12720</v>
      </c>
      <c r="G4693" s="496" t="s">
        <v>12721</v>
      </c>
      <c r="H4693" s="494" t="s">
        <v>9885</v>
      </c>
      <c r="I4693" s="494" t="s">
        <v>8289</v>
      </c>
      <c r="J4693" s="494" t="s">
        <v>8289</v>
      </c>
      <c r="K4693" s="497">
        <v>1</v>
      </c>
      <c r="L4693" s="606" t="s">
        <v>7972</v>
      </c>
      <c r="M4693" s="607">
        <v>7733.33</v>
      </c>
      <c r="N4693" s="498" t="s">
        <v>7994</v>
      </c>
      <c r="O4693" s="605" t="s">
        <v>7961</v>
      </c>
      <c r="P4693" s="608">
        <v>12000</v>
      </c>
    </row>
    <row r="4694" spans="1:16" ht="45" x14ac:dyDescent="0.2">
      <c r="A4694" s="518" t="s">
        <v>7955</v>
      </c>
      <c r="B4694" s="605" t="s">
        <v>7875</v>
      </c>
      <c r="C4694" s="519" t="s">
        <v>111</v>
      </c>
      <c r="D4694" s="494" t="s">
        <v>11031</v>
      </c>
      <c r="E4694" s="495">
        <v>1900</v>
      </c>
      <c r="F4694" s="638" t="s">
        <v>12722</v>
      </c>
      <c r="G4694" s="496" t="s">
        <v>12723</v>
      </c>
      <c r="H4694" s="494" t="s">
        <v>3976</v>
      </c>
      <c r="I4694" s="494" t="s">
        <v>3976</v>
      </c>
      <c r="J4694" s="494" t="s">
        <v>3976</v>
      </c>
      <c r="K4694" s="497">
        <v>78</v>
      </c>
      <c r="L4694" s="606" t="s">
        <v>7959</v>
      </c>
      <c r="M4694" s="607">
        <v>22800</v>
      </c>
      <c r="N4694" s="498" t="s">
        <v>12724</v>
      </c>
      <c r="O4694" s="605" t="s">
        <v>7961</v>
      </c>
      <c r="P4694" s="608">
        <v>11400</v>
      </c>
    </row>
    <row r="4695" spans="1:16" ht="22.5" x14ac:dyDescent="0.2">
      <c r="A4695" s="518" t="s">
        <v>7955</v>
      </c>
      <c r="B4695" s="605" t="s">
        <v>7875</v>
      </c>
      <c r="C4695" s="519" t="s">
        <v>111</v>
      </c>
      <c r="D4695" s="494" t="s">
        <v>10037</v>
      </c>
      <c r="E4695" s="495">
        <v>6000</v>
      </c>
      <c r="F4695" s="638" t="s">
        <v>12725</v>
      </c>
      <c r="G4695" s="496" t="s">
        <v>12726</v>
      </c>
      <c r="H4695" s="494" t="s">
        <v>7998</v>
      </c>
      <c r="I4695" s="494" t="s">
        <v>4858</v>
      </c>
      <c r="J4695" s="494" t="s">
        <v>4858</v>
      </c>
      <c r="K4695" s="497" t="s">
        <v>12727</v>
      </c>
      <c r="L4695" s="606"/>
      <c r="M4695" s="607">
        <v>0</v>
      </c>
      <c r="N4695" s="498" t="s">
        <v>7994</v>
      </c>
      <c r="O4695" s="605" t="s">
        <v>7961</v>
      </c>
      <c r="P4695" s="608">
        <v>38800</v>
      </c>
    </row>
    <row r="4696" spans="1:16" ht="22.5" x14ac:dyDescent="0.2">
      <c r="A4696" s="518" t="s">
        <v>7955</v>
      </c>
      <c r="B4696" s="605" t="s">
        <v>7875</v>
      </c>
      <c r="C4696" s="519" t="s">
        <v>111</v>
      </c>
      <c r="D4696" s="494" t="s">
        <v>8048</v>
      </c>
      <c r="E4696" s="495">
        <v>3000</v>
      </c>
      <c r="F4696" s="638" t="s">
        <v>12728</v>
      </c>
      <c r="G4696" s="496" t="s">
        <v>12729</v>
      </c>
      <c r="H4696" s="494" t="s">
        <v>8003</v>
      </c>
      <c r="I4696" s="494" t="s">
        <v>4858</v>
      </c>
      <c r="J4696" s="494" t="s">
        <v>4858</v>
      </c>
      <c r="K4696" s="497" t="s">
        <v>12730</v>
      </c>
      <c r="L4696" s="606" t="s">
        <v>7965</v>
      </c>
      <c r="M4696" s="607">
        <v>4200</v>
      </c>
      <c r="N4696" s="498" t="s">
        <v>7994</v>
      </c>
      <c r="O4696" s="605" t="s">
        <v>7961</v>
      </c>
      <c r="P4696" s="608">
        <v>18000</v>
      </c>
    </row>
    <row r="4697" spans="1:16" ht="22.5" x14ac:dyDescent="0.2">
      <c r="A4697" s="518" t="s">
        <v>7955</v>
      </c>
      <c r="B4697" s="605" t="s">
        <v>7875</v>
      </c>
      <c r="C4697" s="519" t="s">
        <v>111</v>
      </c>
      <c r="D4697" s="494" t="s">
        <v>7995</v>
      </c>
      <c r="E4697" s="495">
        <v>3000</v>
      </c>
      <c r="F4697" s="638" t="s">
        <v>12731</v>
      </c>
      <c r="G4697" s="496" t="s">
        <v>12732</v>
      </c>
      <c r="H4697" s="494" t="s">
        <v>6192</v>
      </c>
      <c r="I4697" s="494" t="s">
        <v>3191</v>
      </c>
      <c r="J4697" s="494" t="s">
        <v>3191</v>
      </c>
      <c r="K4697" s="497" t="s">
        <v>12733</v>
      </c>
      <c r="L4697" s="606" t="s">
        <v>7982</v>
      </c>
      <c r="M4697" s="607">
        <v>1300</v>
      </c>
      <c r="N4697" s="498" t="s">
        <v>5705</v>
      </c>
      <c r="O4697" s="605" t="s">
        <v>7982</v>
      </c>
      <c r="P4697" s="608">
        <v>3000</v>
      </c>
    </row>
    <row r="4698" spans="1:16" ht="45" x14ac:dyDescent="0.2">
      <c r="A4698" s="518" t="s">
        <v>7955</v>
      </c>
      <c r="B4698" s="605" t="s">
        <v>7875</v>
      </c>
      <c r="C4698" s="519" t="s">
        <v>111</v>
      </c>
      <c r="D4698" s="494" t="s">
        <v>12734</v>
      </c>
      <c r="E4698" s="495">
        <v>1900</v>
      </c>
      <c r="F4698" s="638" t="s">
        <v>12735</v>
      </c>
      <c r="G4698" s="496" t="s">
        <v>12736</v>
      </c>
      <c r="H4698" s="494" t="s">
        <v>871</v>
      </c>
      <c r="I4698" s="494" t="s">
        <v>871</v>
      </c>
      <c r="J4698" s="494" t="s">
        <v>871</v>
      </c>
      <c r="K4698" s="497">
        <v>78</v>
      </c>
      <c r="L4698" s="606" t="s">
        <v>7959</v>
      </c>
      <c r="M4698" s="607">
        <v>22800</v>
      </c>
      <c r="N4698" s="498" t="s">
        <v>12724</v>
      </c>
      <c r="O4698" s="605" t="s">
        <v>7961</v>
      </c>
      <c r="P4698" s="608">
        <v>11400</v>
      </c>
    </row>
    <row r="4699" spans="1:16" ht="45" x14ac:dyDescent="0.2">
      <c r="A4699" s="518" t="s">
        <v>7955</v>
      </c>
      <c r="B4699" s="605" t="s">
        <v>7875</v>
      </c>
      <c r="C4699" s="519" t="s">
        <v>111</v>
      </c>
      <c r="D4699" s="494" t="s">
        <v>11031</v>
      </c>
      <c r="E4699" s="495">
        <v>1900</v>
      </c>
      <c r="F4699" s="638" t="s">
        <v>12737</v>
      </c>
      <c r="G4699" s="496" t="s">
        <v>12738</v>
      </c>
      <c r="H4699" s="494" t="s">
        <v>8908</v>
      </c>
      <c r="I4699" s="494" t="s">
        <v>8908</v>
      </c>
      <c r="J4699" s="494" t="s">
        <v>8908</v>
      </c>
      <c r="K4699" s="497">
        <v>16</v>
      </c>
      <c r="L4699" s="606" t="s">
        <v>7959</v>
      </c>
      <c r="M4699" s="607">
        <v>22800</v>
      </c>
      <c r="N4699" s="498" t="s">
        <v>8205</v>
      </c>
      <c r="O4699" s="605" t="s">
        <v>7961</v>
      </c>
      <c r="P4699" s="608">
        <v>11400</v>
      </c>
    </row>
    <row r="4700" spans="1:16" ht="22.5" x14ac:dyDescent="0.2">
      <c r="A4700" s="518" t="s">
        <v>7955</v>
      </c>
      <c r="B4700" s="605" t="s">
        <v>7875</v>
      </c>
      <c r="C4700" s="519" t="s">
        <v>111</v>
      </c>
      <c r="D4700" s="494" t="s">
        <v>8048</v>
      </c>
      <c r="E4700" s="495">
        <v>3000</v>
      </c>
      <c r="F4700" s="638" t="s">
        <v>12739</v>
      </c>
      <c r="G4700" s="496" t="s">
        <v>12740</v>
      </c>
      <c r="H4700" s="494" t="s">
        <v>6192</v>
      </c>
      <c r="I4700" s="494" t="s">
        <v>3191</v>
      </c>
      <c r="J4700" s="494" t="s">
        <v>3191</v>
      </c>
      <c r="K4700" s="497" t="s">
        <v>12741</v>
      </c>
      <c r="L4700" s="606" t="s">
        <v>7965</v>
      </c>
      <c r="M4700" s="607">
        <v>4100</v>
      </c>
      <c r="N4700" s="498" t="s">
        <v>7994</v>
      </c>
      <c r="O4700" s="605" t="s">
        <v>7961</v>
      </c>
      <c r="P4700" s="608">
        <v>18000</v>
      </c>
    </row>
    <row r="4701" spans="1:16" ht="45" x14ac:dyDescent="0.2">
      <c r="A4701" s="518" t="s">
        <v>7955</v>
      </c>
      <c r="B4701" s="605" t="s">
        <v>7875</v>
      </c>
      <c r="C4701" s="519" t="s">
        <v>111</v>
      </c>
      <c r="D4701" s="494" t="s">
        <v>8041</v>
      </c>
      <c r="E4701" s="495">
        <v>2000</v>
      </c>
      <c r="F4701" s="638" t="s">
        <v>12742</v>
      </c>
      <c r="G4701" s="496" t="s">
        <v>12743</v>
      </c>
      <c r="H4701" s="494" t="s">
        <v>12744</v>
      </c>
      <c r="I4701" s="494" t="s">
        <v>4858</v>
      </c>
      <c r="J4701" s="494" t="s">
        <v>4858</v>
      </c>
      <c r="K4701" s="497">
        <v>1</v>
      </c>
      <c r="L4701" s="606" t="s">
        <v>7972</v>
      </c>
      <c r="M4701" s="607">
        <v>7200</v>
      </c>
      <c r="N4701" s="498" t="s">
        <v>7994</v>
      </c>
      <c r="O4701" s="605" t="s">
        <v>7961</v>
      </c>
      <c r="P4701" s="608">
        <v>11333.34</v>
      </c>
    </row>
    <row r="4702" spans="1:16" ht="22.5" x14ac:dyDescent="0.2">
      <c r="A4702" s="518" t="s">
        <v>7955</v>
      </c>
      <c r="B4702" s="605" t="s">
        <v>7969</v>
      </c>
      <c r="C4702" s="519" t="s">
        <v>111</v>
      </c>
      <c r="D4702" s="494" t="s">
        <v>8320</v>
      </c>
      <c r="E4702" s="495">
        <v>3000</v>
      </c>
      <c r="F4702" s="638" t="s">
        <v>12745</v>
      </c>
      <c r="G4702" s="496" t="s">
        <v>12746</v>
      </c>
      <c r="H4702" s="494" t="s">
        <v>7998</v>
      </c>
      <c r="I4702" s="494" t="s">
        <v>4858</v>
      </c>
      <c r="J4702" s="494" t="s">
        <v>4858</v>
      </c>
      <c r="K4702" s="497" t="s">
        <v>12747</v>
      </c>
      <c r="L4702" s="606" t="s">
        <v>7965</v>
      </c>
      <c r="M4702" s="607">
        <v>5700</v>
      </c>
      <c r="N4702" s="498" t="s">
        <v>7994</v>
      </c>
      <c r="O4702" s="605" t="s">
        <v>7961</v>
      </c>
      <c r="P4702" s="608">
        <v>18000</v>
      </c>
    </row>
    <row r="4703" spans="1:16" ht="33.75" x14ac:dyDescent="0.2">
      <c r="A4703" s="518" t="s">
        <v>7955</v>
      </c>
      <c r="B4703" s="605" t="s">
        <v>7875</v>
      </c>
      <c r="C4703" s="519" t="s">
        <v>111</v>
      </c>
      <c r="D4703" s="494" t="s">
        <v>3550</v>
      </c>
      <c r="E4703" s="495">
        <v>1500</v>
      </c>
      <c r="F4703" s="638" t="s">
        <v>12748</v>
      </c>
      <c r="G4703" s="496" t="s">
        <v>12749</v>
      </c>
      <c r="H4703" s="494" t="s">
        <v>5527</v>
      </c>
      <c r="I4703" s="494" t="s">
        <v>3191</v>
      </c>
      <c r="J4703" s="494" t="s">
        <v>3191</v>
      </c>
      <c r="K4703" s="497" t="s">
        <v>12750</v>
      </c>
      <c r="L4703" s="606" t="s">
        <v>7982</v>
      </c>
      <c r="M4703" s="607">
        <v>350</v>
      </c>
      <c r="N4703" s="498" t="s">
        <v>7977</v>
      </c>
      <c r="O4703" s="605" t="s">
        <v>7961</v>
      </c>
      <c r="P4703" s="608">
        <v>8950.08</v>
      </c>
    </row>
    <row r="4704" spans="1:16" ht="22.5" x14ac:dyDescent="0.2">
      <c r="A4704" s="518" t="s">
        <v>7955</v>
      </c>
      <c r="B4704" s="605" t="s">
        <v>7875</v>
      </c>
      <c r="C4704" s="519" t="s">
        <v>111</v>
      </c>
      <c r="D4704" s="494" t="s">
        <v>8250</v>
      </c>
      <c r="E4704" s="495">
        <v>3000</v>
      </c>
      <c r="F4704" s="638" t="s">
        <v>12751</v>
      </c>
      <c r="G4704" s="496" t="s">
        <v>12752</v>
      </c>
      <c r="H4704" s="494" t="s">
        <v>8088</v>
      </c>
      <c r="I4704" s="494" t="s">
        <v>3191</v>
      </c>
      <c r="J4704" s="494" t="s">
        <v>3191</v>
      </c>
      <c r="K4704" s="497">
        <v>2</v>
      </c>
      <c r="L4704" s="606" t="s">
        <v>7972</v>
      </c>
      <c r="M4704" s="607">
        <v>11900</v>
      </c>
      <c r="N4704" s="498" t="s">
        <v>8044</v>
      </c>
      <c r="O4704" s="605" t="s">
        <v>7961</v>
      </c>
      <c r="P4704" s="608">
        <v>18000</v>
      </c>
    </row>
    <row r="4705" spans="1:16" ht="33.75" x14ac:dyDescent="0.2">
      <c r="A4705" s="518" t="s">
        <v>7955</v>
      </c>
      <c r="B4705" s="605" t="s">
        <v>7875</v>
      </c>
      <c r="C4705" s="519" t="s">
        <v>111</v>
      </c>
      <c r="D4705" s="494" t="s">
        <v>8369</v>
      </c>
      <c r="E4705" s="495">
        <v>2500</v>
      </c>
      <c r="F4705" s="638" t="s">
        <v>12753</v>
      </c>
      <c r="G4705" s="496" t="s">
        <v>12754</v>
      </c>
      <c r="H4705" s="494" t="s">
        <v>8288</v>
      </c>
      <c r="I4705" s="494" t="s">
        <v>8289</v>
      </c>
      <c r="J4705" s="494" t="s">
        <v>8289</v>
      </c>
      <c r="K4705" s="497" t="s">
        <v>12755</v>
      </c>
      <c r="L4705" s="606" t="s">
        <v>7982</v>
      </c>
      <c r="M4705" s="607">
        <v>916.67000000000007</v>
      </c>
      <c r="N4705" s="498" t="s">
        <v>7994</v>
      </c>
      <c r="O4705" s="605" t="s">
        <v>7961</v>
      </c>
      <c r="P4705" s="608">
        <v>15000</v>
      </c>
    </row>
    <row r="4706" spans="1:16" ht="33.75" x14ac:dyDescent="0.2">
      <c r="A4706" s="518" t="s">
        <v>7955</v>
      </c>
      <c r="B4706" s="605" t="s">
        <v>7875</v>
      </c>
      <c r="C4706" s="519" t="s">
        <v>111</v>
      </c>
      <c r="D4706" s="494" t="s">
        <v>8128</v>
      </c>
      <c r="E4706" s="495">
        <v>3000</v>
      </c>
      <c r="F4706" s="638" t="s">
        <v>12756</v>
      </c>
      <c r="G4706" s="496" t="s">
        <v>12757</v>
      </c>
      <c r="H4706" s="494" t="s">
        <v>8446</v>
      </c>
      <c r="I4706" s="494" t="s">
        <v>4858</v>
      </c>
      <c r="J4706" s="494" t="s">
        <v>4858</v>
      </c>
      <c r="K4706" s="497">
        <v>2</v>
      </c>
      <c r="L4706" s="606" t="s">
        <v>7972</v>
      </c>
      <c r="M4706" s="607">
        <v>11800</v>
      </c>
      <c r="N4706" s="498" t="s">
        <v>8044</v>
      </c>
      <c r="O4706" s="605" t="s">
        <v>7961</v>
      </c>
      <c r="P4706" s="608">
        <v>17900</v>
      </c>
    </row>
    <row r="4707" spans="1:16" ht="22.5" x14ac:dyDescent="0.2">
      <c r="A4707" s="518" t="s">
        <v>7955</v>
      </c>
      <c r="B4707" s="605" t="s">
        <v>7875</v>
      </c>
      <c r="C4707" s="519" t="s">
        <v>111</v>
      </c>
      <c r="D4707" s="494" t="s">
        <v>4071</v>
      </c>
      <c r="E4707" s="495">
        <v>2500</v>
      </c>
      <c r="F4707" s="638" t="s">
        <v>12758</v>
      </c>
      <c r="G4707" s="496" t="s">
        <v>12759</v>
      </c>
      <c r="H4707" s="494" t="s">
        <v>4858</v>
      </c>
      <c r="I4707" s="494" t="s">
        <v>4858</v>
      </c>
      <c r="J4707" s="494" t="s">
        <v>4858</v>
      </c>
      <c r="K4707" s="497">
        <v>14</v>
      </c>
      <c r="L4707" s="606" t="s">
        <v>7959</v>
      </c>
      <c r="M4707" s="607">
        <v>29747.410000000003</v>
      </c>
      <c r="N4707" s="498" t="s">
        <v>8197</v>
      </c>
      <c r="O4707" s="605" t="s">
        <v>7961</v>
      </c>
      <c r="P4707" s="608">
        <v>15000</v>
      </c>
    </row>
    <row r="4708" spans="1:16" ht="33.75" x14ac:dyDescent="0.2">
      <c r="A4708" s="518" t="s">
        <v>7955</v>
      </c>
      <c r="B4708" s="605" t="s">
        <v>7875</v>
      </c>
      <c r="C4708" s="519" t="s">
        <v>111</v>
      </c>
      <c r="D4708" s="494" t="s">
        <v>8073</v>
      </c>
      <c r="E4708" s="495">
        <v>2000</v>
      </c>
      <c r="F4708" s="638" t="s">
        <v>12760</v>
      </c>
      <c r="G4708" s="496" t="s">
        <v>12761</v>
      </c>
      <c r="H4708" s="494" t="s">
        <v>12762</v>
      </c>
      <c r="I4708" s="494" t="s">
        <v>12762</v>
      </c>
      <c r="J4708" s="494" t="s">
        <v>12762</v>
      </c>
      <c r="K4708" s="497">
        <v>93</v>
      </c>
      <c r="L4708" s="606" t="s">
        <v>7959</v>
      </c>
      <c r="M4708" s="607">
        <v>23521.65</v>
      </c>
      <c r="N4708" s="498" t="s">
        <v>12763</v>
      </c>
      <c r="O4708" s="605" t="s">
        <v>7961</v>
      </c>
      <c r="P4708" s="608">
        <v>12000</v>
      </c>
    </row>
    <row r="4709" spans="1:16" ht="33.75" x14ac:dyDescent="0.2">
      <c r="A4709" s="518" t="s">
        <v>7955</v>
      </c>
      <c r="B4709" s="605" t="s">
        <v>7875</v>
      </c>
      <c r="C4709" s="519" t="s">
        <v>111</v>
      </c>
      <c r="D4709" s="494" t="s">
        <v>8680</v>
      </c>
      <c r="E4709" s="495">
        <v>1800</v>
      </c>
      <c r="F4709" s="638" t="s">
        <v>12764</v>
      </c>
      <c r="G4709" s="496" t="s">
        <v>12765</v>
      </c>
      <c r="H4709" s="494" t="s">
        <v>12766</v>
      </c>
      <c r="I4709" s="494" t="s">
        <v>4858</v>
      </c>
      <c r="J4709" s="494" t="s">
        <v>4858</v>
      </c>
      <c r="K4709" s="497">
        <v>12</v>
      </c>
      <c r="L4709" s="606" t="s">
        <v>7984</v>
      </c>
      <c r="M4709" s="607">
        <v>12600</v>
      </c>
      <c r="N4709" s="498" t="s">
        <v>5705</v>
      </c>
      <c r="O4709" s="605"/>
      <c r="P4709" s="608">
        <v>0</v>
      </c>
    </row>
    <row r="4710" spans="1:16" ht="33.75" x14ac:dyDescent="0.2">
      <c r="A4710" s="518" t="s">
        <v>7955</v>
      </c>
      <c r="B4710" s="605" t="s">
        <v>7875</v>
      </c>
      <c r="C4710" s="519" t="s">
        <v>111</v>
      </c>
      <c r="D4710" s="494" t="s">
        <v>8166</v>
      </c>
      <c r="E4710" s="495">
        <v>3000</v>
      </c>
      <c r="F4710" s="638" t="s">
        <v>12764</v>
      </c>
      <c r="G4710" s="496" t="s">
        <v>12765</v>
      </c>
      <c r="H4710" s="494" t="s">
        <v>12766</v>
      </c>
      <c r="I4710" s="494" t="s">
        <v>4858</v>
      </c>
      <c r="J4710" s="494" t="s">
        <v>4858</v>
      </c>
      <c r="K4710" s="497">
        <v>2</v>
      </c>
      <c r="L4710" s="606" t="s">
        <v>7972</v>
      </c>
      <c r="M4710" s="607">
        <v>13700</v>
      </c>
      <c r="N4710" s="498" t="s">
        <v>8044</v>
      </c>
      <c r="O4710" s="605" t="s">
        <v>7961</v>
      </c>
      <c r="P4710" s="608">
        <v>17900</v>
      </c>
    </row>
    <row r="4711" spans="1:16" ht="22.5" x14ac:dyDescent="0.2">
      <c r="A4711" s="518" t="s">
        <v>7955</v>
      </c>
      <c r="B4711" s="605" t="s">
        <v>7875</v>
      </c>
      <c r="C4711" s="519" t="s">
        <v>111</v>
      </c>
      <c r="D4711" s="494" t="s">
        <v>9352</v>
      </c>
      <c r="E4711" s="495">
        <v>1800</v>
      </c>
      <c r="F4711" s="638" t="s">
        <v>12767</v>
      </c>
      <c r="G4711" s="496" t="s">
        <v>12768</v>
      </c>
      <c r="H4711" s="494" t="s">
        <v>726</v>
      </c>
      <c r="I4711" s="494" t="s">
        <v>726</v>
      </c>
      <c r="J4711" s="494" t="s">
        <v>726</v>
      </c>
      <c r="K4711" s="497">
        <v>22</v>
      </c>
      <c r="L4711" s="606" t="s">
        <v>7965</v>
      </c>
      <c r="M4711" s="607">
        <v>3600</v>
      </c>
      <c r="N4711" s="498" t="s">
        <v>5705</v>
      </c>
      <c r="O4711" s="605"/>
      <c r="P4711" s="608">
        <v>0</v>
      </c>
    </row>
    <row r="4712" spans="1:16" ht="22.5" x14ac:dyDescent="0.2">
      <c r="A4712" s="518" t="s">
        <v>7955</v>
      </c>
      <c r="B4712" s="605" t="s">
        <v>7875</v>
      </c>
      <c r="C4712" s="519" t="s">
        <v>111</v>
      </c>
      <c r="D4712" s="494" t="s">
        <v>8857</v>
      </c>
      <c r="E4712" s="495">
        <v>3000</v>
      </c>
      <c r="F4712" s="638" t="s">
        <v>12769</v>
      </c>
      <c r="G4712" s="496" t="s">
        <v>12770</v>
      </c>
      <c r="H4712" s="494" t="s">
        <v>8079</v>
      </c>
      <c r="I4712" s="494" t="s">
        <v>4858</v>
      </c>
      <c r="J4712" s="494" t="s">
        <v>4858</v>
      </c>
      <c r="K4712" s="497" t="s">
        <v>12771</v>
      </c>
      <c r="L4712" s="606" t="s">
        <v>7965</v>
      </c>
      <c r="M4712" s="607">
        <v>4200</v>
      </c>
      <c r="N4712" s="498" t="s">
        <v>7994</v>
      </c>
      <c r="O4712" s="605" t="s">
        <v>7961</v>
      </c>
      <c r="P4712" s="608">
        <v>18000</v>
      </c>
    </row>
    <row r="4713" spans="1:16" x14ac:dyDescent="0.2">
      <c r="A4713" s="518" t="s">
        <v>7955</v>
      </c>
      <c r="B4713" s="605" t="s">
        <v>7875</v>
      </c>
      <c r="C4713" s="519" t="s">
        <v>111</v>
      </c>
      <c r="D4713" s="494" t="s">
        <v>7990</v>
      </c>
      <c r="E4713" s="495">
        <v>2000</v>
      </c>
      <c r="F4713" s="638" t="s">
        <v>12772</v>
      </c>
      <c r="G4713" s="496" t="s">
        <v>12773</v>
      </c>
      <c r="H4713" s="494" t="s">
        <v>718</v>
      </c>
      <c r="I4713" s="494" t="s">
        <v>718</v>
      </c>
      <c r="J4713" s="494" t="s">
        <v>718</v>
      </c>
      <c r="K4713" s="497">
        <v>18</v>
      </c>
      <c r="L4713" s="606" t="s">
        <v>8142</v>
      </c>
      <c r="M4713" s="607">
        <v>20545.570000000003</v>
      </c>
      <c r="N4713" s="498" t="s">
        <v>5705</v>
      </c>
      <c r="O4713" s="605"/>
      <c r="P4713" s="608">
        <v>0</v>
      </c>
    </row>
    <row r="4714" spans="1:16" ht="22.5" x14ac:dyDescent="0.2">
      <c r="A4714" s="518" t="s">
        <v>7955</v>
      </c>
      <c r="B4714" s="605" t="s">
        <v>7875</v>
      </c>
      <c r="C4714" s="519" t="s">
        <v>111</v>
      </c>
      <c r="D4714" s="494" t="s">
        <v>12774</v>
      </c>
      <c r="E4714" s="495">
        <v>3500</v>
      </c>
      <c r="F4714" s="638" t="s">
        <v>12772</v>
      </c>
      <c r="G4714" s="496" t="s">
        <v>12773</v>
      </c>
      <c r="H4714" s="494" t="s">
        <v>718</v>
      </c>
      <c r="I4714" s="494" t="s">
        <v>718</v>
      </c>
      <c r="J4714" s="494" t="s">
        <v>718</v>
      </c>
      <c r="K4714" s="497" t="s">
        <v>12775</v>
      </c>
      <c r="L4714" s="606" t="s">
        <v>7965</v>
      </c>
      <c r="M4714" s="607">
        <v>5346.26</v>
      </c>
      <c r="N4714" s="498" t="s">
        <v>7977</v>
      </c>
      <c r="O4714" s="605" t="s">
        <v>7961</v>
      </c>
      <c r="P4714" s="608">
        <v>20974.97</v>
      </c>
    </row>
    <row r="4715" spans="1:16" ht="33.75" x14ac:dyDescent="0.2">
      <c r="A4715" s="518" t="s">
        <v>7955</v>
      </c>
      <c r="B4715" s="605" t="s">
        <v>7875</v>
      </c>
      <c r="C4715" s="519" t="s">
        <v>111</v>
      </c>
      <c r="D4715" s="494" t="s">
        <v>8919</v>
      </c>
      <c r="E4715" s="495">
        <v>1800</v>
      </c>
      <c r="F4715" s="638" t="s">
        <v>12776</v>
      </c>
      <c r="G4715" s="496" t="s">
        <v>12777</v>
      </c>
      <c r="H4715" s="494" t="s">
        <v>3976</v>
      </c>
      <c r="I4715" s="494" t="s">
        <v>3976</v>
      </c>
      <c r="J4715" s="494" t="s">
        <v>3976</v>
      </c>
      <c r="K4715" s="497">
        <v>28</v>
      </c>
      <c r="L4715" s="606" t="s">
        <v>8044</v>
      </c>
      <c r="M4715" s="607">
        <v>12600</v>
      </c>
      <c r="N4715" s="498" t="s">
        <v>5705</v>
      </c>
      <c r="O4715" s="605"/>
      <c r="P4715" s="608">
        <v>0</v>
      </c>
    </row>
    <row r="4716" spans="1:16" ht="22.5" x14ac:dyDescent="0.2">
      <c r="A4716" s="518" t="s">
        <v>7955</v>
      </c>
      <c r="B4716" s="605" t="s">
        <v>7875</v>
      </c>
      <c r="C4716" s="519" t="s">
        <v>111</v>
      </c>
      <c r="D4716" s="494" t="s">
        <v>8090</v>
      </c>
      <c r="E4716" s="495">
        <v>2000</v>
      </c>
      <c r="F4716" s="638" t="s">
        <v>12778</v>
      </c>
      <c r="G4716" s="496" t="s">
        <v>12779</v>
      </c>
      <c r="H4716" s="494" t="s">
        <v>8026</v>
      </c>
      <c r="I4716" s="494" t="s">
        <v>4858</v>
      </c>
      <c r="J4716" s="494" t="s">
        <v>4858</v>
      </c>
      <c r="K4716" s="497" t="s">
        <v>12780</v>
      </c>
      <c r="L4716" s="606"/>
      <c r="M4716" s="607">
        <v>0</v>
      </c>
      <c r="N4716" s="498">
        <v>4</v>
      </c>
      <c r="O4716" s="605" t="s">
        <v>7961</v>
      </c>
      <c r="P4716" s="608">
        <v>12063.34</v>
      </c>
    </row>
    <row r="4717" spans="1:16" ht="22.5" x14ac:dyDescent="0.2">
      <c r="A4717" s="518" t="s">
        <v>7955</v>
      </c>
      <c r="B4717" s="605" t="s">
        <v>7875</v>
      </c>
      <c r="C4717" s="519" t="s">
        <v>111</v>
      </c>
      <c r="D4717" s="494" t="s">
        <v>12781</v>
      </c>
      <c r="E4717" s="495">
        <v>3300</v>
      </c>
      <c r="F4717" s="638" t="s">
        <v>12782</v>
      </c>
      <c r="G4717" s="496" t="s">
        <v>12783</v>
      </c>
      <c r="H4717" s="494" t="s">
        <v>6192</v>
      </c>
      <c r="I4717" s="494" t="s">
        <v>6192</v>
      </c>
      <c r="J4717" s="494" t="s">
        <v>6192</v>
      </c>
      <c r="K4717" s="497">
        <v>6</v>
      </c>
      <c r="L4717" s="606" t="s">
        <v>7972</v>
      </c>
      <c r="M4717" s="607">
        <v>13113.6</v>
      </c>
      <c r="N4717" s="498" t="s">
        <v>5705</v>
      </c>
      <c r="O4717" s="605"/>
      <c r="P4717" s="608">
        <v>0</v>
      </c>
    </row>
    <row r="4718" spans="1:16" x14ac:dyDescent="0.2">
      <c r="A4718" s="518" t="s">
        <v>7955</v>
      </c>
      <c r="B4718" s="605" t="s">
        <v>7875</v>
      </c>
      <c r="C4718" s="519" t="s">
        <v>111</v>
      </c>
      <c r="D4718" s="494" t="s">
        <v>9710</v>
      </c>
      <c r="E4718" s="495">
        <v>5500</v>
      </c>
      <c r="F4718" s="638" t="s">
        <v>12784</v>
      </c>
      <c r="G4718" s="496" t="s">
        <v>12785</v>
      </c>
      <c r="H4718" s="494" t="s">
        <v>4858</v>
      </c>
      <c r="I4718" s="494" t="s">
        <v>4858</v>
      </c>
      <c r="J4718" s="494" t="s">
        <v>4858</v>
      </c>
      <c r="K4718" s="497">
        <v>5</v>
      </c>
      <c r="L4718" s="606" t="s">
        <v>7984</v>
      </c>
      <c r="M4718" s="607">
        <v>39233.33</v>
      </c>
      <c r="N4718" s="498" t="s">
        <v>5705</v>
      </c>
      <c r="O4718" s="605">
        <v>0</v>
      </c>
      <c r="P4718" s="608">
        <v>0</v>
      </c>
    </row>
    <row r="4719" spans="1:16" ht="22.5" x14ac:dyDescent="0.2">
      <c r="A4719" s="518" t="s">
        <v>7955</v>
      </c>
      <c r="B4719" s="605" t="s">
        <v>7875</v>
      </c>
      <c r="C4719" s="519" t="s">
        <v>111</v>
      </c>
      <c r="D4719" s="494" t="s">
        <v>10704</v>
      </c>
      <c r="E4719" s="495">
        <v>2500</v>
      </c>
      <c r="F4719" s="638" t="s">
        <v>12786</v>
      </c>
      <c r="G4719" s="496" t="s">
        <v>12787</v>
      </c>
      <c r="H4719" s="494" t="s">
        <v>726</v>
      </c>
      <c r="I4719" s="494" t="s">
        <v>726</v>
      </c>
      <c r="J4719" s="494" t="s">
        <v>726</v>
      </c>
      <c r="K4719" s="497">
        <v>33</v>
      </c>
      <c r="L4719" s="606" t="s">
        <v>7959</v>
      </c>
      <c r="M4719" s="607">
        <v>30000</v>
      </c>
      <c r="N4719" s="498" t="s">
        <v>5705</v>
      </c>
      <c r="O4719" s="605">
        <v>0</v>
      </c>
      <c r="P4719" s="608">
        <v>0</v>
      </c>
    </row>
    <row r="4720" spans="1:16" ht="22.5" x14ac:dyDescent="0.2">
      <c r="A4720" s="518" t="s">
        <v>7955</v>
      </c>
      <c r="B4720" s="605" t="s">
        <v>7875</v>
      </c>
      <c r="C4720" s="519" t="s">
        <v>111</v>
      </c>
      <c r="D4720" s="494" t="s">
        <v>12788</v>
      </c>
      <c r="E4720" s="495">
        <v>4000</v>
      </c>
      <c r="F4720" s="638" t="s">
        <v>12789</v>
      </c>
      <c r="G4720" s="496" t="s">
        <v>12790</v>
      </c>
      <c r="H4720" s="494" t="s">
        <v>12791</v>
      </c>
      <c r="I4720" s="494" t="s">
        <v>4858</v>
      </c>
      <c r="J4720" s="494" t="s">
        <v>4858</v>
      </c>
      <c r="K4720" s="497">
        <v>18</v>
      </c>
      <c r="L4720" s="606" t="s">
        <v>7968</v>
      </c>
      <c r="M4720" s="607">
        <v>37612.780000000006</v>
      </c>
      <c r="N4720" s="498" t="s">
        <v>5705</v>
      </c>
      <c r="O4720" s="605"/>
      <c r="P4720" s="608">
        <v>0</v>
      </c>
    </row>
    <row r="4721" spans="1:16" ht="22.5" x14ac:dyDescent="0.2">
      <c r="A4721" s="518" t="s">
        <v>7955</v>
      </c>
      <c r="B4721" s="605" t="s">
        <v>7875</v>
      </c>
      <c r="C4721" s="519" t="s">
        <v>111</v>
      </c>
      <c r="D4721" s="494" t="s">
        <v>12792</v>
      </c>
      <c r="E4721" s="495">
        <v>5000</v>
      </c>
      <c r="F4721" s="638" t="s">
        <v>12789</v>
      </c>
      <c r="G4721" s="496" t="s">
        <v>12790</v>
      </c>
      <c r="H4721" s="494" t="s">
        <v>12791</v>
      </c>
      <c r="I4721" s="494" t="s">
        <v>4858</v>
      </c>
      <c r="J4721" s="494" t="s">
        <v>4858</v>
      </c>
      <c r="K4721" s="497" t="s">
        <v>12793</v>
      </c>
      <c r="L4721" s="606" t="s">
        <v>7977</v>
      </c>
      <c r="M4721" s="607">
        <v>12478.48</v>
      </c>
      <c r="N4721" s="498" t="s">
        <v>7982</v>
      </c>
      <c r="O4721" s="605" t="s">
        <v>7961</v>
      </c>
      <c r="P4721" s="608">
        <v>29979.65</v>
      </c>
    </row>
    <row r="4722" spans="1:16" ht="22.5" x14ac:dyDescent="0.2">
      <c r="A4722" s="518" t="s">
        <v>7955</v>
      </c>
      <c r="B4722" s="605" t="s">
        <v>7875</v>
      </c>
      <c r="C4722" s="519" t="s">
        <v>111</v>
      </c>
      <c r="D4722" s="494" t="s">
        <v>11992</v>
      </c>
      <c r="E4722" s="495">
        <v>8000</v>
      </c>
      <c r="F4722" s="638" t="s">
        <v>12794</v>
      </c>
      <c r="G4722" s="496" t="s">
        <v>12795</v>
      </c>
      <c r="H4722" s="494" t="s">
        <v>8026</v>
      </c>
      <c r="I4722" s="494" t="s">
        <v>4858</v>
      </c>
      <c r="J4722" s="494" t="s">
        <v>4858</v>
      </c>
      <c r="K4722" s="497" t="s">
        <v>12796</v>
      </c>
      <c r="L4722" s="606"/>
      <c r="M4722" s="607">
        <v>0</v>
      </c>
      <c r="N4722" s="498" t="s">
        <v>7965</v>
      </c>
      <c r="O4722" s="605" t="s">
        <v>7961</v>
      </c>
      <c r="P4722" s="608">
        <v>48131.12</v>
      </c>
    </row>
    <row r="4723" spans="1:16" ht="22.5" x14ac:dyDescent="0.2">
      <c r="A4723" s="518" t="s">
        <v>7955</v>
      </c>
      <c r="B4723" s="605" t="s">
        <v>7875</v>
      </c>
      <c r="C4723" s="519" t="s">
        <v>111</v>
      </c>
      <c r="D4723" s="494" t="s">
        <v>8121</v>
      </c>
      <c r="E4723" s="495">
        <v>3000</v>
      </c>
      <c r="F4723" s="638" t="s">
        <v>12797</v>
      </c>
      <c r="G4723" s="496" t="s">
        <v>12798</v>
      </c>
      <c r="H4723" s="494" t="s">
        <v>9926</v>
      </c>
      <c r="I4723" s="494" t="s">
        <v>5432</v>
      </c>
      <c r="J4723" s="494" t="s">
        <v>5432</v>
      </c>
      <c r="K4723" s="497" t="s">
        <v>12799</v>
      </c>
      <c r="L4723" s="606" t="s">
        <v>7982</v>
      </c>
      <c r="M4723" s="607">
        <v>700</v>
      </c>
      <c r="N4723" s="498" t="s">
        <v>7972</v>
      </c>
      <c r="O4723" s="605" t="s">
        <v>7961</v>
      </c>
      <c r="P4723" s="608">
        <v>18000</v>
      </c>
    </row>
    <row r="4724" spans="1:16" ht="22.5" x14ac:dyDescent="0.2">
      <c r="A4724" s="518" t="s">
        <v>7955</v>
      </c>
      <c r="B4724" s="605" t="s">
        <v>7875</v>
      </c>
      <c r="C4724" s="519" t="s">
        <v>111</v>
      </c>
      <c r="D4724" s="494" t="s">
        <v>8015</v>
      </c>
      <c r="E4724" s="495">
        <v>1800</v>
      </c>
      <c r="F4724" s="638" t="s">
        <v>12800</v>
      </c>
      <c r="G4724" s="496" t="s">
        <v>12801</v>
      </c>
      <c r="H4724" s="494" t="s">
        <v>726</v>
      </c>
      <c r="I4724" s="494" t="s">
        <v>726</v>
      </c>
      <c r="J4724" s="494" t="s">
        <v>726</v>
      </c>
      <c r="K4724" s="497">
        <v>30</v>
      </c>
      <c r="L4724" s="606" t="s">
        <v>7959</v>
      </c>
      <c r="M4724" s="607">
        <v>20719.75</v>
      </c>
      <c r="N4724" s="498" t="s">
        <v>8018</v>
      </c>
      <c r="O4724" s="605" t="s">
        <v>7961</v>
      </c>
      <c r="P4724" s="608">
        <v>10800</v>
      </c>
    </row>
    <row r="4725" spans="1:16" x14ac:dyDescent="0.2">
      <c r="A4725" s="518" t="s">
        <v>7955</v>
      </c>
      <c r="B4725" s="605" t="s">
        <v>7875</v>
      </c>
      <c r="C4725" s="519" t="s">
        <v>111</v>
      </c>
      <c r="D4725" s="494" t="s">
        <v>8139</v>
      </c>
      <c r="E4725" s="495">
        <v>4500</v>
      </c>
      <c r="F4725" s="638" t="s">
        <v>12802</v>
      </c>
      <c r="G4725" s="496" t="s">
        <v>12803</v>
      </c>
      <c r="H4725" s="494" t="s">
        <v>8014</v>
      </c>
      <c r="I4725" s="494" t="s">
        <v>8014</v>
      </c>
      <c r="J4725" s="494" t="s">
        <v>8014</v>
      </c>
      <c r="K4725" s="497">
        <v>8</v>
      </c>
      <c r="L4725" s="606" t="s">
        <v>7959</v>
      </c>
      <c r="M4725" s="607">
        <v>53852.500000000007</v>
      </c>
      <c r="N4725" s="498" t="s">
        <v>8142</v>
      </c>
      <c r="O4725" s="605" t="s">
        <v>7961</v>
      </c>
      <c r="P4725" s="608">
        <v>26885.62</v>
      </c>
    </row>
    <row r="4726" spans="1:16" ht="22.5" x14ac:dyDescent="0.2">
      <c r="A4726" s="518" t="s">
        <v>7955</v>
      </c>
      <c r="B4726" s="605" t="s">
        <v>7875</v>
      </c>
      <c r="C4726" s="519" t="s">
        <v>111</v>
      </c>
      <c r="D4726" s="494" t="s">
        <v>9591</v>
      </c>
      <c r="E4726" s="495">
        <v>5000</v>
      </c>
      <c r="F4726" s="638" t="s">
        <v>12804</v>
      </c>
      <c r="G4726" s="496" t="s">
        <v>12805</v>
      </c>
      <c r="H4726" s="494" t="s">
        <v>9485</v>
      </c>
      <c r="I4726" s="494" t="s">
        <v>4858</v>
      </c>
      <c r="J4726" s="494" t="s">
        <v>4858</v>
      </c>
      <c r="K4726" s="497" t="s">
        <v>12806</v>
      </c>
      <c r="L4726" s="606" t="s">
        <v>7977</v>
      </c>
      <c r="M4726" s="607">
        <v>12666.67</v>
      </c>
      <c r="N4726" s="498" t="s">
        <v>7965</v>
      </c>
      <c r="O4726" s="605" t="s">
        <v>7961</v>
      </c>
      <c r="P4726" s="608">
        <v>30000</v>
      </c>
    </row>
    <row r="4727" spans="1:16" ht="45" x14ac:dyDescent="0.2">
      <c r="A4727" s="518" t="s">
        <v>7955</v>
      </c>
      <c r="B4727" s="605" t="s">
        <v>7875</v>
      </c>
      <c r="C4727" s="519" t="s">
        <v>111</v>
      </c>
      <c r="D4727" s="494" t="s">
        <v>8041</v>
      </c>
      <c r="E4727" s="495">
        <v>2000</v>
      </c>
      <c r="F4727" s="638" t="s">
        <v>12807</v>
      </c>
      <c r="G4727" s="496" t="s">
        <v>12808</v>
      </c>
      <c r="H4727" s="494" t="s">
        <v>12809</v>
      </c>
      <c r="I4727" s="494" t="s">
        <v>12809</v>
      </c>
      <c r="J4727" s="494" t="s">
        <v>12809</v>
      </c>
      <c r="K4727" s="497">
        <v>25</v>
      </c>
      <c r="L4727" s="606" t="s">
        <v>7959</v>
      </c>
      <c r="M4727" s="607">
        <v>23998.89</v>
      </c>
      <c r="N4727" s="498" t="s">
        <v>11657</v>
      </c>
      <c r="O4727" s="605" t="s">
        <v>7961</v>
      </c>
      <c r="P4727" s="608">
        <v>12000</v>
      </c>
    </row>
    <row r="4728" spans="1:16" ht="22.5" x14ac:dyDescent="0.2">
      <c r="A4728" s="518" t="s">
        <v>7955</v>
      </c>
      <c r="B4728" s="605" t="s">
        <v>7875</v>
      </c>
      <c r="C4728" s="519" t="s">
        <v>111</v>
      </c>
      <c r="D4728" s="494" t="s">
        <v>8108</v>
      </c>
      <c r="E4728" s="495">
        <v>3000</v>
      </c>
      <c r="F4728" s="638" t="s">
        <v>12810</v>
      </c>
      <c r="G4728" s="496" t="s">
        <v>12811</v>
      </c>
      <c r="H4728" s="494" t="s">
        <v>7998</v>
      </c>
      <c r="I4728" s="494" t="s">
        <v>4858</v>
      </c>
      <c r="J4728" s="494" t="s">
        <v>4858</v>
      </c>
      <c r="K4728" s="497">
        <v>2</v>
      </c>
      <c r="L4728" s="606" t="s">
        <v>7972</v>
      </c>
      <c r="M4728" s="607">
        <v>11400</v>
      </c>
      <c r="N4728" s="498" t="s">
        <v>5705</v>
      </c>
      <c r="O4728" s="605" t="s">
        <v>7982</v>
      </c>
      <c r="P4728" s="608">
        <v>500</v>
      </c>
    </row>
    <row r="4729" spans="1:16" ht="33.75" x14ac:dyDescent="0.2">
      <c r="A4729" s="518" t="s">
        <v>7955</v>
      </c>
      <c r="B4729" s="605" t="s">
        <v>7875</v>
      </c>
      <c r="C4729" s="519" t="s">
        <v>111</v>
      </c>
      <c r="D4729" s="494" t="s">
        <v>8658</v>
      </c>
      <c r="E4729" s="495">
        <v>1800</v>
      </c>
      <c r="F4729" s="638" t="s">
        <v>12812</v>
      </c>
      <c r="G4729" s="496" t="s">
        <v>12813</v>
      </c>
      <c r="H4729" s="494" t="s">
        <v>787</v>
      </c>
      <c r="I4729" s="494" t="s">
        <v>787</v>
      </c>
      <c r="J4729" s="494" t="s">
        <v>787</v>
      </c>
      <c r="K4729" s="497">
        <v>14</v>
      </c>
      <c r="L4729" s="606" t="s">
        <v>7959</v>
      </c>
      <c r="M4729" s="607">
        <v>21600</v>
      </c>
      <c r="N4729" s="498" t="s">
        <v>8485</v>
      </c>
      <c r="O4729" s="605" t="s">
        <v>7961</v>
      </c>
      <c r="P4729" s="608">
        <v>10740</v>
      </c>
    </row>
    <row r="4730" spans="1:16" ht="33.75" x14ac:dyDescent="0.2">
      <c r="A4730" s="518" t="s">
        <v>7955</v>
      </c>
      <c r="B4730" s="605" t="s">
        <v>7875</v>
      </c>
      <c r="C4730" s="519" t="s">
        <v>111</v>
      </c>
      <c r="D4730" s="494" t="s">
        <v>8646</v>
      </c>
      <c r="E4730" s="495">
        <v>3000</v>
      </c>
      <c r="F4730" s="638" t="s">
        <v>12814</v>
      </c>
      <c r="G4730" s="496" t="s">
        <v>12815</v>
      </c>
      <c r="H4730" s="494" t="s">
        <v>12816</v>
      </c>
      <c r="I4730" s="494" t="s">
        <v>3191</v>
      </c>
      <c r="J4730" s="494" t="s">
        <v>3191</v>
      </c>
      <c r="K4730" s="497">
        <v>3</v>
      </c>
      <c r="L4730" s="606" t="s">
        <v>7961</v>
      </c>
      <c r="M4730" s="607">
        <v>16300</v>
      </c>
      <c r="N4730" s="498" t="s">
        <v>7984</v>
      </c>
      <c r="O4730" s="605" t="s">
        <v>7961</v>
      </c>
      <c r="P4730" s="608">
        <v>18000</v>
      </c>
    </row>
    <row r="4731" spans="1:16" ht="22.5" x14ac:dyDescent="0.2">
      <c r="A4731" s="518" t="s">
        <v>7955</v>
      </c>
      <c r="B4731" s="605" t="s">
        <v>7875</v>
      </c>
      <c r="C4731" s="519" t="s">
        <v>111</v>
      </c>
      <c r="D4731" s="494" t="s">
        <v>7985</v>
      </c>
      <c r="E4731" s="495">
        <v>4000</v>
      </c>
      <c r="F4731" s="638" t="s">
        <v>12817</v>
      </c>
      <c r="G4731" s="496" t="s">
        <v>12818</v>
      </c>
      <c r="H4731" s="494" t="s">
        <v>7998</v>
      </c>
      <c r="I4731" s="494" t="s">
        <v>4858</v>
      </c>
      <c r="J4731" s="494" t="s">
        <v>4858</v>
      </c>
      <c r="K4731" s="497" t="s">
        <v>5705</v>
      </c>
      <c r="L4731" s="606"/>
      <c r="M4731" s="607">
        <v>0</v>
      </c>
      <c r="N4731" s="498" t="s">
        <v>12819</v>
      </c>
      <c r="O4731" s="605" t="s">
        <v>7965</v>
      </c>
      <c r="P4731" s="608">
        <v>4400</v>
      </c>
    </row>
    <row r="4732" spans="1:16" ht="22.5" x14ac:dyDescent="0.2">
      <c r="A4732" s="518" t="s">
        <v>7955</v>
      </c>
      <c r="B4732" s="605" t="s">
        <v>7875</v>
      </c>
      <c r="C4732" s="519" t="s">
        <v>111</v>
      </c>
      <c r="D4732" s="494" t="s">
        <v>8090</v>
      </c>
      <c r="E4732" s="495">
        <v>2000</v>
      </c>
      <c r="F4732" s="638" t="s">
        <v>12820</v>
      </c>
      <c r="G4732" s="496" t="s">
        <v>12821</v>
      </c>
      <c r="H4732" s="494" t="s">
        <v>9091</v>
      </c>
      <c r="I4732" s="494" t="s">
        <v>9091</v>
      </c>
      <c r="J4732" s="494" t="s">
        <v>9091</v>
      </c>
      <c r="K4732" s="497">
        <v>9</v>
      </c>
      <c r="L4732" s="606" t="s">
        <v>7965</v>
      </c>
      <c r="M4732" s="607">
        <v>3805</v>
      </c>
      <c r="N4732" s="498" t="s">
        <v>5705</v>
      </c>
      <c r="O4732" s="605"/>
      <c r="P4732" s="608">
        <v>0</v>
      </c>
    </row>
    <row r="4733" spans="1:16" ht="22.5" x14ac:dyDescent="0.2">
      <c r="A4733" s="518" t="s">
        <v>7955</v>
      </c>
      <c r="B4733" s="605" t="s">
        <v>7875</v>
      </c>
      <c r="C4733" s="519" t="s">
        <v>111</v>
      </c>
      <c r="D4733" s="494" t="s">
        <v>8155</v>
      </c>
      <c r="E4733" s="495">
        <v>2500</v>
      </c>
      <c r="F4733" s="638" t="s">
        <v>12822</v>
      </c>
      <c r="G4733" s="496" t="s">
        <v>12823</v>
      </c>
      <c r="H4733" s="494" t="s">
        <v>726</v>
      </c>
      <c r="I4733" s="494" t="s">
        <v>726</v>
      </c>
      <c r="J4733" s="494" t="s">
        <v>726</v>
      </c>
      <c r="K4733" s="497">
        <v>36</v>
      </c>
      <c r="L4733" s="606" t="s">
        <v>7959</v>
      </c>
      <c r="M4733" s="607">
        <v>30000</v>
      </c>
      <c r="N4733" s="498" t="s">
        <v>5705</v>
      </c>
      <c r="O4733" s="605">
        <v>0</v>
      </c>
      <c r="P4733" s="608">
        <v>0</v>
      </c>
    </row>
    <row r="4734" spans="1:16" ht="22.5" x14ac:dyDescent="0.2">
      <c r="A4734" s="518" t="s">
        <v>7955</v>
      </c>
      <c r="B4734" s="605" t="s">
        <v>7875</v>
      </c>
      <c r="C4734" s="519" t="s">
        <v>111</v>
      </c>
      <c r="D4734" s="494" t="s">
        <v>7995</v>
      </c>
      <c r="E4734" s="495">
        <v>3000</v>
      </c>
      <c r="F4734" s="638" t="s">
        <v>12824</v>
      </c>
      <c r="G4734" s="496" t="s">
        <v>12825</v>
      </c>
      <c r="H4734" s="494" t="s">
        <v>5770</v>
      </c>
      <c r="I4734" s="494" t="s">
        <v>3191</v>
      </c>
      <c r="J4734" s="494" t="s">
        <v>3191</v>
      </c>
      <c r="K4734" s="497" t="s">
        <v>12826</v>
      </c>
      <c r="L4734" s="606" t="s">
        <v>7982</v>
      </c>
      <c r="M4734" s="607">
        <v>1200</v>
      </c>
      <c r="N4734" s="498" t="s">
        <v>7994</v>
      </c>
      <c r="O4734" s="605" t="s">
        <v>7961</v>
      </c>
      <c r="P4734" s="608">
        <v>18000</v>
      </c>
    </row>
    <row r="4735" spans="1:16" ht="33.75" x14ac:dyDescent="0.2">
      <c r="A4735" s="518" t="s">
        <v>7955</v>
      </c>
      <c r="B4735" s="605" t="s">
        <v>7969</v>
      </c>
      <c r="C4735" s="519" t="s">
        <v>111</v>
      </c>
      <c r="D4735" s="494" t="s">
        <v>12827</v>
      </c>
      <c r="E4735" s="495">
        <v>4500</v>
      </c>
      <c r="F4735" s="638" t="s">
        <v>12828</v>
      </c>
      <c r="G4735" s="496" t="s">
        <v>12829</v>
      </c>
      <c r="H4735" s="494" t="s">
        <v>8297</v>
      </c>
      <c r="I4735" s="494" t="s">
        <v>4858</v>
      </c>
      <c r="J4735" s="494" t="s">
        <v>4858</v>
      </c>
      <c r="K4735" s="497" t="s">
        <v>12830</v>
      </c>
      <c r="L4735" s="606" t="s">
        <v>7977</v>
      </c>
      <c r="M4735" s="607">
        <v>9300</v>
      </c>
      <c r="N4735" s="498" t="s">
        <v>7994</v>
      </c>
      <c r="O4735" s="605" t="s">
        <v>7961</v>
      </c>
      <c r="P4735" s="608">
        <v>26826.560000000001</v>
      </c>
    </row>
    <row r="4736" spans="1:16" ht="22.5" x14ac:dyDescent="0.2">
      <c r="A4736" s="518" t="s">
        <v>7955</v>
      </c>
      <c r="B4736" s="605" t="s">
        <v>7875</v>
      </c>
      <c r="C4736" s="519" t="s">
        <v>111</v>
      </c>
      <c r="D4736" s="494" t="s">
        <v>8108</v>
      </c>
      <c r="E4736" s="495">
        <v>3000</v>
      </c>
      <c r="F4736" s="638" t="s">
        <v>12831</v>
      </c>
      <c r="G4736" s="496" t="s">
        <v>12832</v>
      </c>
      <c r="H4736" s="494" t="s">
        <v>12833</v>
      </c>
      <c r="I4736" s="494" t="s">
        <v>4858</v>
      </c>
      <c r="J4736" s="494" t="s">
        <v>4858</v>
      </c>
      <c r="K4736" s="497">
        <v>2</v>
      </c>
      <c r="L4736" s="606" t="s">
        <v>7972</v>
      </c>
      <c r="M4736" s="607">
        <v>11800</v>
      </c>
      <c r="N4736" s="498" t="s">
        <v>5705</v>
      </c>
      <c r="O4736" s="605" t="s">
        <v>7965</v>
      </c>
      <c r="P4736" s="608">
        <v>6000</v>
      </c>
    </row>
    <row r="4737" spans="1:16" ht="45" x14ac:dyDescent="0.2">
      <c r="A4737" s="518" t="s">
        <v>7955</v>
      </c>
      <c r="B4737" s="605" t="s">
        <v>7875</v>
      </c>
      <c r="C4737" s="519" t="s">
        <v>111</v>
      </c>
      <c r="D4737" s="494" t="s">
        <v>3429</v>
      </c>
      <c r="E4737" s="495">
        <v>2000</v>
      </c>
      <c r="F4737" s="638" t="s">
        <v>12834</v>
      </c>
      <c r="G4737" s="496" t="s">
        <v>12835</v>
      </c>
      <c r="H4737" s="494" t="s">
        <v>5624</v>
      </c>
      <c r="I4737" s="494" t="s">
        <v>3191</v>
      </c>
      <c r="J4737" s="494" t="s">
        <v>3191</v>
      </c>
      <c r="K4737" s="497" t="s">
        <v>12836</v>
      </c>
      <c r="L4737" s="606" t="s">
        <v>7982</v>
      </c>
      <c r="M4737" s="607">
        <v>1866.67</v>
      </c>
      <c r="N4737" s="498" t="s">
        <v>7965</v>
      </c>
      <c r="O4737" s="605" t="s">
        <v>7961</v>
      </c>
      <c r="P4737" s="608">
        <v>11907.36</v>
      </c>
    </row>
    <row r="4738" spans="1:16" ht="22.5" x14ac:dyDescent="0.2">
      <c r="A4738" s="518" t="s">
        <v>7955</v>
      </c>
      <c r="B4738" s="605" t="s">
        <v>7875</v>
      </c>
      <c r="C4738" s="519" t="s">
        <v>111</v>
      </c>
      <c r="D4738" s="494" t="s">
        <v>11890</v>
      </c>
      <c r="E4738" s="495">
        <v>5000</v>
      </c>
      <c r="F4738" s="638" t="s">
        <v>12837</v>
      </c>
      <c r="G4738" s="496" t="s">
        <v>12838</v>
      </c>
      <c r="H4738" s="494" t="s">
        <v>9041</v>
      </c>
      <c r="I4738" s="494" t="s">
        <v>4858</v>
      </c>
      <c r="J4738" s="494" t="s">
        <v>4858</v>
      </c>
      <c r="K4738" s="497" t="s">
        <v>12839</v>
      </c>
      <c r="L4738" s="606"/>
      <c r="M4738" s="607">
        <v>0</v>
      </c>
      <c r="N4738" s="498" t="s">
        <v>7994</v>
      </c>
      <c r="O4738" s="605" t="s">
        <v>7961</v>
      </c>
      <c r="P4738" s="608">
        <v>30166.67</v>
      </c>
    </row>
    <row r="4739" spans="1:16" ht="22.5" x14ac:dyDescent="0.2">
      <c r="A4739" s="518" t="s">
        <v>7955</v>
      </c>
      <c r="B4739" s="605" t="s">
        <v>7875</v>
      </c>
      <c r="C4739" s="519" t="s">
        <v>111</v>
      </c>
      <c r="D4739" s="494" t="s">
        <v>11004</v>
      </c>
      <c r="E4739" s="495">
        <v>6000</v>
      </c>
      <c r="F4739" s="638" t="s">
        <v>12840</v>
      </c>
      <c r="G4739" s="496" t="s">
        <v>12841</v>
      </c>
      <c r="H4739" s="494" t="s">
        <v>7998</v>
      </c>
      <c r="I4739" s="494" t="s">
        <v>4858</v>
      </c>
      <c r="J4739" s="494" t="s">
        <v>4858</v>
      </c>
      <c r="K4739" s="497" t="s">
        <v>12842</v>
      </c>
      <c r="L4739" s="606"/>
      <c r="M4739" s="607">
        <v>0</v>
      </c>
      <c r="N4739" s="498" t="s">
        <v>7994</v>
      </c>
      <c r="O4739" s="605" t="s">
        <v>7961</v>
      </c>
      <c r="P4739" s="608">
        <v>38200</v>
      </c>
    </row>
    <row r="4740" spans="1:16" ht="45" x14ac:dyDescent="0.2">
      <c r="A4740" s="518" t="s">
        <v>7955</v>
      </c>
      <c r="B4740" s="605" t="s">
        <v>7875</v>
      </c>
      <c r="C4740" s="519" t="s">
        <v>111</v>
      </c>
      <c r="D4740" s="494" t="s">
        <v>12843</v>
      </c>
      <c r="E4740" s="495">
        <v>1800</v>
      </c>
      <c r="F4740" s="638" t="s">
        <v>12844</v>
      </c>
      <c r="G4740" s="496" t="s">
        <v>12845</v>
      </c>
      <c r="H4740" s="494" t="s">
        <v>12846</v>
      </c>
      <c r="I4740" s="494" t="s">
        <v>12846</v>
      </c>
      <c r="J4740" s="494" t="s">
        <v>12846</v>
      </c>
      <c r="K4740" s="497">
        <v>7</v>
      </c>
      <c r="L4740" s="606" t="s">
        <v>7982</v>
      </c>
      <c r="M4740" s="607">
        <v>1500</v>
      </c>
      <c r="N4740" s="498" t="s">
        <v>5705</v>
      </c>
      <c r="O4740" s="605"/>
      <c r="P4740" s="608">
        <v>0</v>
      </c>
    </row>
    <row r="4741" spans="1:16" ht="22.5" x14ac:dyDescent="0.2">
      <c r="A4741" s="518" t="s">
        <v>7955</v>
      </c>
      <c r="B4741" s="605" t="s">
        <v>7875</v>
      </c>
      <c r="C4741" s="519" t="s">
        <v>111</v>
      </c>
      <c r="D4741" s="494" t="s">
        <v>5105</v>
      </c>
      <c r="E4741" s="495">
        <v>2500</v>
      </c>
      <c r="F4741" s="638" t="s">
        <v>12847</v>
      </c>
      <c r="G4741" s="496" t="s">
        <v>12848</v>
      </c>
      <c r="H4741" s="494" t="s">
        <v>726</v>
      </c>
      <c r="I4741" s="494" t="s">
        <v>726</v>
      </c>
      <c r="J4741" s="494" t="s">
        <v>726</v>
      </c>
      <c r="K4741" s="497">
        <v>3</v>
      </c>
      <c r="L4741" s="606" t="s">
        <v>7961</v>
      </c>
      <c r="M4741" s="607">
        <v>13833.33</v>
      </c>
      <c r="N4741" s="498" t="s">
        <v>5705</v>
      </c>
      <c r="O4741" s="605">
        <v>0</v>
      </c>
      <c r="P4741" s="608">
        <v>0</v>
      </c>
    </row>
    <row r="4742" spans="1:16" ht="22.5" x14ac:dyDescent="0.2">
      <c r="A4742" s="518" t="s">
        <v>7955</v>
      </c>
      <c r="B4742" s="605" t="s">
        <v>7875</v>
      </c>
      <c r="C4742" s="519" t="s">
        <v>111</v>
      </c>
      <c r="D4742" s="494" t="s">
        <v>12849</v>
      </c>
      <c r="E4742" s="495">
        <v>5000</v>
      </c>
      <c r="F4742" s="638" t="s">
        <v>12850</v>
      </c>
      <c r="G4742" s="496" t="s">
        <v>12851</v>
      </c>
      <c r="H4742" s="494" t="s">
        <v>7998</v>
      </c>
      <c r="I4742" s="494" t="s">
        <v>7998</v>
      </c>
      <c r="J4742" s="494" t="s">
        <v>7998</v>
      </c>
      <c r="K4742" s="497">
        <v>9</v>
      </c>
      <c r="L4742" s="606" t="s">
        <v>7961</v>
      </c>
      <c r="M4742" s="607">
        <v>30000</v>
      </c>
      <c r="N4742" s="498" t="s">
        <v>5705</v>
      </c>
      <c r="O4742" s="605"/>
      <c r="P4742" s="608">
        <v>0</v>
      </c>
    </row>
    <row r="4743" spans="1:16" ht="22.5" x14ac:dyDescent="0.2">
      <c r="A4743" s="518" t="s">
        <v>7955</v>
      </c>
      <c r="B4743" s="605" t="s">
        <v>7875</v>
      </c>
      <c r="C4743" s="519" t="s">
        <v>111</v>
      </c>
      <c r="D4743" s="494" t="s">
        <v>12852</v>
      </c>
      <c r="E4743" s="495">
        <v>8500</v>
      </c>
      <c r="F4743" s="638" t="s">
        <v>12850</v>
      </c>
      <c r="G4743" s="496" t="s">
        <v>12851</v>
      </c>
      <c r="H4743" s="494" t="s">
        <v>7998</v>
      </c>
      <c r="I4743" s="494" t="s">
        <v>7998</v>
      </c>
      <c r="J4743" s="494" t="s">
        <v>7998</v>
      </c>
      <c r="K4743" s="497">
        <v>3</v>
      </c>
      <c r="L4743" s="606" t="s">
        <v>7961</v>
      </c>
      <c r="M4743" s="607">
        <v>51000</v>
      </c>
      <c r="N4743" s="498" t="s">
        <v>7984</v>
      </c>
      <c r="O4743" s="605" t="s">
        <v>7961</v>
      </c>
      <c r="P4743" s="608">
        <v>50998.82</v>
      </c>
    </row>
    <row r="4744" spans="1:16" ht="33.75" x14ac:dyDescent="0.2">
      <c r="A4744" s="518" t="s">
        <v>7955</v>
      </c>
      <c r="B4744" s="605" t="s">
        <v>7875</v>
      </c>
      <c r="C4744" s="519" t="s">
        <v>111</v>
      </c>
      <c r="D4744" s="494" t="s">
        <v>12853</v>
      </c>
      <c r="E4744" s="495">
        <v>6500</v>
      </c>
      <c r="F4744" s="638" t="s">
        <v>12854</v>
      </c>
      <c r="G4744" s="496" t="s">
        <v>12855</v>
      </c>
      <c r="H4744" s="494" t="s">
        <v>12856</v>
      </c>
      <c r="I4744" s="494" t="s">
        <v>12856</v>
      </c>
      <c r="J4744" s="494" t="s">
        <v>12856</v>
      </c>
      <c r="K4744" s="497">
        <v>18</v>
      </c>
      <c r="L4744" s="606" t="s">
        <v>8142</v>
      </c>
      <c r="M4744" s="607">
        <v>69915.169999999984</v>
      </c>
      <c r="N4744" s="498" t="s">
        <v>5705</v>
      </c>
      <c r="O4744" s="605"/>
      <c r="P4744" s="608">
        <v>0</v>
      </c>
    </row>
    <row r="4745" spans="1:16" ht="22.5" x14ac:dyDescent="0.2">
      <c r="A4745" s="518" t="s">
        <v>7955</v>
      </c>
      <c r="B4745" s="605" t="s">
        <v>7875</v>
      </c>
      <c r="C4745" s="519" t="s">
        <v>111</v>
      </c>
      <c r="D4745" s="494" t="s">
        <v>12857</v>
      </c>
      <c r="E4745" s="495">
        <v>7500</v>
      </c>
      <c r="F4745" s="638" t="s">
        <v>12854</v>
      </c>
      <c r="G4745" s="496" t="s">
        <v>12855</v>
      </c>
      <c r="H4745" s="494" t="s">
        <v>12856</v>
      </c>
      <c r="I4745" s="494" t="s">
        <v>12856</v>
      </c>
      <c r="J4745" s="494" t="s">
        <v>12856</v>
      </c>
      <c r="K4745" s="497" t="s">
        <v>12858</v>
      </c>
      <c r="L4745" s="606" t="s">
        <v>7982</v>
      </c>
      <c r="M4745" s="607">
        <v>7250</v>
      </c>
      <c r="N4745" s="498" t="s">
        <v>7965</v>
      </c>
      <c r="O4745" s="605" t="s">
        <v>7961</v>
      </c>
      <c r="P4745" s="608">
        <v>44721.869999999995</v>
      </c>
    </row>
    <row r="4746" spans="1:16" ht="22.5" x14ac:dyDescent="0.2">
      <c r="A4746" s="518" t="s">
        <v>7955</v>
      </c>
      <c r="B4746" s="605" t="s">
        <v>7875</v>
      </c>
      <c r="C4746" s="519" t="s">
        <v>111</v>
      </c>
      <c r="D4746" s="494" t="s">
        <v>7990</v>
      </c>
      <c r="E4746" s="495">
        <v>3000</v>
      </c>
      <c r="F4746" s="638" t="s">
        <v>12859</v>
      </c>
      <c r="G4746" s="496" t="s">
        <v>12860</v>
      </c>
      <c r="H4746" s="494" t="s">
        <v>12861</v>
      </c>
      <c r="I4746" s="494" t="s">
        <v>4858</v>
      </c>
      <c r="J4746" s="494" t="s">
        <v>4858</v>
      </c>
      <c r="K4746" s="497" t="s">
        <v>12862</v>
      </c>
      <c r="L4746" s="606" t="s">
        <v>7982</v>
      </c>
      <c r="M4746" s="607">
        <v>800</v>
      </c>
      <c r="N4746" s="498" t="s">
        <v>7994</v>
      </c>
      <c r="O4746" s="605" t="s">
        <v>7961</v>
      </c>
      <c r="P4746" s="608">
        <v>18000</v>
      </c>
    </row>
    <row r="4747" spans="1:16" ht="22.5" x14ac:dyDescent="0.2">
      <c r="A4747" s="518" t="s">
        <v>7955</v>
      </c>
      <c r="B4747" s="605" t="s">
        <v>7875</v>
      </c>
      <c r="C4747" s="519" t="s">
        <v>111</v>
      </c>
      <c r="D4747" s="494" t="s">
        <v>8184</v>
      </c>
      <c r="E4747" s="495">
        <v>3000</v>
      </c>
      <c r="F4747" s="638" t="s">
        <v>12863</v>
      </c>
      <c r="G4747" s="496" t="s">
        <v>12864</v>
      </c>
      <c r="H4747" s="494" t="s">
        <v>7998</v>
      </c>
      <c r="I4747" s="494" t="s">
        <v>4858</v>
      </c>
      <c r="J4747" s="494" t="s">
        <v>4858</v>
      </c>
      <c r="K4747" s="497" t="s">
        <v>12865</v>
      </c>
      <c r="L4747" s="606"/>
      <c r="M4747" s="607">
        <v>0</v>
      </c>
      <c r="N4747" s="498" t="s">
        <v>7994</v>
      </c>
      <c r="O4747" s="605" t="s">
        <v>7961</v>
      </c>
      <c r="P4747" s="608">
        <v>18100</v>
      </c>
    </row>
    <row r="4748" spans="1:16" ht="33.75" x14ac:dyDescent="0.2">
      <c r="A4748" s="518" t="s">
        <v>7955</v>
      </c>
      <c r="B4748" s="605" t="s">
        <v>7875</v>
      </c>
      <c r="C4748" s="519" t="s">
        <v>111</v>
      </c>
      <c r="D4748" s="494" t="s">
        <v>5128</v>
      </c>
      <c r="E4748" s="495">
        <v>3000</v>
      </c>
      <c r="F4748" s="638" t="s">
        <v>12866</v>
      </c>
      <c r="G4748" s="496" t="s">
        <v>12867</v>
      </c>
      <c r="H4748" s="494" t="s">
        <v>8900</v>
      </c>
      <c r="I4748" s="494" t="s">
        <v>3191</v>
      </c>
      <c r="J4748" s="494" t="s">
        <v>3191</v>
      </c>
      <c r="K4748" s="497">
        <v>16</v>
      </c>
      <c r="L4748" s="606" t="s">
        <v>7959</v>
      </c>
      <c r="M4748" s="607">
        <v>37023.96</v>
      </c>
      <c r="N4748" s="498" t="s">
        <v>5705</v>
      </c>
      <c r="O4748" s="605"/>
      <c r="P4748" s="608">
        <v>0</v>
      </c>
    </row>
    <row r="4749" spans="1:16" ht="33.75" x14ac:dyDescent="0.2">
      <c r="A4749" s="518" t="s">
        <v>7955</v>
      </c>
      <c r="B4749" s="605" t="s">
        <v>7875</v>
      </c>
      <c r="C4749" s="519" t="s">
        <v>111</v>
      </c>
      <c r="D4749" s="494" t="s">
        <v>12868</v>
      </c>
      <c r="E4749" s="495">
        <v>4000</v>
      </c>
      <c r="F4749" s="638" t="s">
        <v>12866</v>
      </c>
      <c r="G4749" s="496" t="s">
        <v>12867</v>
      </c>
      <c r="H4749" s="494" t="s">
        <v>8900</v>
      </c>
      <c r="I4749" s="494" t="s">
        <v>3191</v>
      </c>
      <c r="J4749" s="494" t="s">
        <v>3191</v>
      </c>
      <c r="K4749" s="497" t="s">
        <v>12869</v>
      </c>
      <c r="L4749" s="606"/>
      <c r="M4749" s="607">
        <v>0</v>
      </c>
      <c r="N4749" s="498" t="s">
        <v>7977</v>
      </c>
      <c r="O4749" s="605" t="s">
        <v>7961</v>
      </c>
      <c r="P4749" s="608">
        <v>23991.940000000002</v>
      </c>
    </row>
    <row r="4750" spans="1:16" ht="33.75" x14ac:dyDescent="0.2">
      <c r="A4750" s="518" t="s">
        <v>7955</v>
      </c>
      <c r="B4750" s="605" t="s">
        <v>7875</v>
      </c>
      <c r="C4750" s="519" t="s">
        <v>111</v>
      </c>
      <c r="D4750" s="494" t="s">
        <v>10568</v>
      </c>
      <c r="E4750" s="495">
        <v>2000</v>
      </c>
      <c r="F4750" s="638" t="s">
        <v>12870</v>
      </c>
      <c r="G4750" s="496" t="s">
        <v>12871</v>
      </c>
      <c r="H4750" s="494" t="s">
        <v>3976</v>
      </c>
      <c r="I4750" s="494" t="s">
        <v>718</v>
      </c>
      <c r="J4750" s="494" t="s">
        <v>718</v>
      </c>
      <c r="K4750" s="497" t="s">
        <v>12872</v>
      </c>
      <c r="L4750" s="606" t="s">
        <v>7965</v>
      </c>
      <c r="M4750" s="607">
        <v>2400</v>
      </c>
      <c r="N4750" s="498" t="s">
        <v>7972</v>
      </c>
      <c r="O4750" s="605" t="s">
        <v>7961</v>
      </c>
      <c r="P4750" s="608">
        <v>11882.77</v>
      </c>
    </row>
    <row r="4751" spans="1:16" ht="22.5" x14ac:dyDescent="0.2">
      <c r="A4751" s="518" t="s">
        <v>7955</v>
      </c>
      <c r="B4751" s="605" t="s">
        <v>7875</v>
      </c>
      <c r="C4751" s="519" t="s">
        <v>111</v>
      </c>
      <c r="D4751" s="494" t="s">
        <v>7983</v>
      </c>
      <c r="E4751" s="495">
        <v>15000</v>
      </c>
      <c r="F4751" s="638" t="s">
        <v>12873</v>
      </c>
      <c r="G4751" s="496" t="s">
        <v>12874</v>
      </c>
      <c r="H4751" s="494" t="s">
        <v>8134</v>
      </c>
      <c r="I4751" s="494" t="s">
        <v>8134</v>
      </c>
      <c r="J4751" s="494" t="s">
        <v>8134</v>
      </c>
      <c r="K4751" s="497" t="s">
        <v>7981</v>
      </c>
      <c r="L4751" s="606" t="s">
        <v>7977</v>
      </c>
      <c r="M4751" s="607">
        <v>32000</v>
      </c>
      <c r="N4751" s="498" t="s">
        <v>5705</v>
      </c>
      <c r="O4751" s="605"/>
      <c r="P4751" s="608">
        <v>0</v>
      </c>
    </row>
    <row r="4752" spans="1:16" ht="33.75" x14ac:dyDescent="0.2">
      <c r="A4752" s="518" t="s">
        <v>7955</v>
      </c>
      <c r="B4752" s="605" t="s">
        <v>7875</v>
      </c>
      <c r="C4752" s="519" t="s">
        <v>111</v>
      </c>
      <c r="D4752" s="494" t="s">
        <v>8782</v>
      </c>
      <c r="E4752" s="495">
        <v>3000</v>
      </c>
      <c r="F4752" s="638" t="s">
        <v>12875</v>
      </c>
      <c r="G4752" s="496" t="s">
        <v>12876</v>
      </c>
      <c r="H4752" s="494" t="s">
        <v>726</v>
      </c>
      <c r="I4752" s="494" t="s">
        <v>726</v>
      </c>
      <c r="J4752" s="494" t="s">
        <v>726</v>
      </c>
      <c r="K4752" s="497" t="s">
        <v>12877</v>
      </c>
      <c r="L4752" s="606" t="s">
        <v>7982</v>
      </c>
      <c r="M4752" s="607">
        <v>100</v>
      </c>
      <c r="N4752" s="498" t="s">
        <v>7977</v>
      </c>
      <c r="O4752" s="605" t="s">
        <v>7961</v>
      </c>
      <c r="P4752" s="608">
        <v>18000</v>
      </c>
    </row>
    <row r="4753" spans="1:16" ht="33.75" x14ac:dyDescent="0.2">
      <c r="A4753" s="518" t="s">
        <v>7955</v>
      </c>
      <c r="B4753" s="605" t="s">
        <v>7875</v>
      </c>
      <c r="C4753" s="519" t="s">
        <v>111</v>
      </c>
      <c r="D4753" s="494" t="s">
        <v>8448</v>
      </c>
      <c r="E4753" s="495">
        <v>1800</v>
      </c>
      <c r="F4753" s="638" t="s">
        <v>12878</v>
      </c>
      <c r="G4753" s="496" t="s">
        <v>12879</v>
      </c>
      <c r="H4753" s="494" t="s">
        <v>718</v>
      </c>
      <c r="I4753" s="494" t="s">
        <v>718</v>
      </c>
      <c r="J4753" s="494" t="s">
        <v>718</v>
      </c>
      <c r="K4753" s="497">
        <v>10</v>
      </c>
      <c r="L4753" s="606" t="s">
        <v>7959</v>
      </c>
      <c r="M4753" s="607">
        <v>21540</v>
      </c>
      <c r="N4753" s="498" t="s">
        <v>8158</v>
      </c>
      <c r="O4753" s="605" t="s">
        <v>7961</v>
      </c>
      <c r="P4753" s="608">
        <v>10800</v>
      </c>
    </row>
    <row r="4754" spans="1:16" ht="22.5" x14ac:dyDescent="0.2">
      <c r="A4754" s="518" t="s">
        <v>7955</v>
      </c>
      <c r="B4754" s="605" t="s">
        <v>7875</v>
      </c>
      <c r="C4754" s="519" t="s">
        <v>111</v>
      </c>
      <c r="D4754" s="494" t="s">
        <v>12880</v>
      </c>
      <c r="E4754" s="495">
        <v>2000</v>
      </c>
      <c r="F4754" s="638" t="s">
        <v>12881</v>
      </c>
      <c r="G4754" s="496" t="s">
        <v>12882</v>
      </c>
      <c r="H4754" s="494" t="s">
        <v>726</v>
      </c>
      <c r="I4754" s="494" t="s">
        <v>726</v>
      </c>
      <c r="J4754" s="494" t="s">
        <v>726</v>
      </c>
      <c r="K4754" s="497">
        <v>33</v>
      </c>
      <c r="L4754" s="606" t="s">
        <v>7959</v>
      </c>
      <c r="M4754" s="607">
        <v>23841.94</v>
      </c>
      <c r="N4754" s="498" t="s">
        <v>9817</v>
      </c>
      <c r="O4754" s="605" t="s">
        <v>7961</v>
      </c>
      <c r="P4754" s="608">
        <v>11998.470000000001</v>
      </c>
    </row>
    <row r="4755" spans="1:16" ht="33.75" x14ac:dyDescent="0.2">
      <c r="A4755" s="518" t="s">
        <v>7955</v>
      </c>
      <c r="B4755" s="605" t="s">
        <v>7875</v>
      </c>
      <c r="C4755" s="519" t="s">
        <v>111</v>
      </c>
      <c r="D4755" s="494" t="s">
        <v>8959</v>
      </c>
      <c r="E4755" s="495">
        <v>1900</v>
      </c>
      <c r="F4755" s="638" t="s">
        <v>12883</v>
      </c>
      <c r="G4755" s="496" t="s">
        <v>12884</v>
      </c>
      <c r="H4755" s="494" t="s">
        <v>3148</v>
      </c>
      <c r="I4755" s="494" t="s">
        <v>3148</v>
      </c>
      <c r="J4755" s="494" t="s">
        <v>3148</v>
      </c>
      <c r="K4755" s="497">
        <v>85</v>
      </c>
      <c r="L4755" s="606" t="s">
        <v>7959</v>
      </c>
      <c r="M4755" s="607">
        <v>22800</v>
      </c>
      <c r="N4755" s="498" t="s">
        <v>7960</v>
      </c>
      <c r="O4755" s="605" t="s">
        <v>7961</v>
      </c>
      <c r="P4755" s="608">
        <v>11400</v>
      </c>
    </row>
    <row r="4756" spans="1:16" ht="33.75" x14ac:dyDescent="0.2">
      <c r="A4756" s="518" t="s">
        <v>7955</v>
      </c>
      <c r="B4756" s="605" t="s">
        <v>7875</v>
      </c>
      <c r="C4756" s="519" t="s">
        <v>111</v>
      </c>
      <c r="D4756" s="494" t="s">
        <v>7990</v>
      </c>
      <c r="E4756" s="495">
        <v>3000</v>
      </c>
      <c r="F4756" s="638" t="s">
        <v>12885</v>
      </c>
      <c r="G4756" s="496" t="s">
        <v>12886</v>
      </c>
      <c r="H4756" s="494" t="s">
        <v>8446</v>
      </c>
      <c r="I4756" s="494" t="s">
        <v>4858</v>
      </c>
      <c r="J4756" s="494" t="s">
        <v>4858</v>
      </c>
      <c r="K4756" s="497" t="s">
        <v>12887</v>
      </c>
      <c r="L4756" s="606"/>
      <c r="M4756" s="607">
        <v>0</v>
      </c>
      <c r="N4756" s="498" t="s">
        <v>7994</v>
      </c>
      <c r="O4756" s="605" t="s">
        <v>7961</v>
      </c>
      <c r="P4756" s="608">
        <v>19200</v>
      </c>
    </row>
    <row r="4757" spans="1:16" ht="22.5" x14ac:dyDescent="0.2">
      <c r="A4757" s="518" t="s">
        <v>7955</v>
      </c>
      <c r="B4757" s="605" t="s">
        <v>7875</v>
      </c>
      <c r="C4757" s="519" t="s">
        <v>111</v>
      </c>
      <c r="D4757" s="494" t="s">
        <v>8023</v>
      </c>
      <c r="E4757" s="495">
        <v>3000</v>
      </c>
      <c r="F4757" s="638" t="s">
        <v>12888</v>
      </c>
      <c r="G4757" s="496" t="s">
        <v>12889</v>
      </c>
      <c r="H4757" s="494" t="s">
        <v>8865</v>
      </c>
      <c r="I4757" s="494" t="s">
        <v>3191</v>
      </c>
      <c r="J4757" s="494" t="s">
        <v>3191</v>
      </c>
      <c r="K4757" s="497" t="s">
        <v>12890</v>
      </c>
      <c r="L4757" s="606"/>
      <c r="M4757" s="607">
        <v>0</v>
      </c>
      <c r="N4757" s="498" t="s">
        <v>7994</v>
      </c>
      <c r="O4757" s="605" t="s">
        <v>7961</v>
      </c>
      <c r="P4757" s="608">
        <v>19200</v>
      </c>
    </row>
    <row r="4758" spans="1:16" ht="22.5" x14ac:dyDescent="0.2">
      <c r="A4758" s="518" t="s">
        <v>7955</v>
      </c>
      <c r="B4758" s="605" t="s">
        <v>7875</v>
      </c>
      <c r="C4758" s="519" t="s">
        <v>111</v>
      </c>
      <c r="D4758" s="494" t="s">
        <v>8023</v>
      </c>
      <c r="E4758" s="495">
        <v>3000</v>
      </c>
      <c r="F4758" s="638" t="s">
        <v>12891</v>
      </c>
      <c r="G4758" s="496" t="s">
        <v>12892</v>
      </c>
      <c r="H4758" s="494" t="s">
        <v>6640</v>
      </c>
      <c r="I4758" s="494" t="s">
        <v>3191</v>
      </c>
      <c r="J4758" s="494" t="s">
        <v>3191</v>
      </c>
      <c r="K4758" s="497" t="s">
        <v>12893</v>
      </c>
      <c r="L4758" s="606"/>
      <c r="M4758" s="607">
        <v>0</v>
      </c>
      <c r="N4758" s="498" t="s">
        <v>7994</v>
      </c>
      <c r="O4758" s="605" t="s">
        <v>7961</v>
      </c>
      <c r="P4758" s="608">
        <v>19400</v>
      </c>
    </row>
    <row r="4759" spans="1:16" ht="22.5" x14ac:dyDescent="0.2">
      <c r="A4759" s="518" t="s">
        <v>7955</v>
      </c>
      <c r="B4759" s="605" t="s">
        <v>7875</v>
      </c>
      <c r="C4759" s="519" t="s">
        <v>111</v>
      </c>
      <c r="D4759" s="494" t="s">
        <v>8987</v>
      </c>
      <c r="E4759" s="495">
        <v>3000</v>
      </c>
      <c r="F4759" s="638" t="s">
        <v>12894</v>
      </c>
      <c r="G4759" s="496" t="s">
        <v>12895</v>
      </c>
      <c r="H4759" s="494" t="s">
        <v>9877</v>
      </c>
      <c r="I4759" s="494" t="s">
        <v>4858</v>
      </c>
      <c r="J4759" s="494" t="s">
        <v>4858</v>
      </c>
      <c r="K4759" s="497" t="s">
        <v>12896</v>
      </c>
      <c r="L4759" s="606" t="s">
        <v>7977</v>
      </c>
      <c r="M4759" s="607">
        <v>6200</v>
      </c>
      <c r="N4759" s="498" t="s">
        <v>7994</v>
      </c>
      <c r="O4759" s="605" t="s">
        <v>7961</v>
      </c>
      <c r="P4759" s="608">
        <v>18000</v>
      </c>
    </row>
    <row r="4760" spans="1:16" ht="33.75" x14ac:dyDescent="0.2">
      <c r="A4760" s="518" t="s">
        <v>7955</v>
      </c>
      <c r="B4760" s="605" t="s">
        <v>7875</v>
      </c>
      <c r="C4760" s="519" t="s">
        <v>111</v>
      </c>
      <c r="D4760" s="494" t="s">
        <v>9758</v>
      </c>
      <c r="E4760" s="495">
        <v>3000</v>
      </c>
      <c r="F4760" s="638" t="s">
        <v>12897</v>
      </c>
      <c r="G4760" s="496" t="s">
        <v>12898</v>
      </c>
      <c r="H4760" s="494" t="s">
        <v>9897</v>
      </c>
      <c r="I4760" s="494" t="s">
        <v>4858</v>
      </c>
      <c r="J4760" s="494" t="s">
        <v>4858</v>
      </c>
      <c r="K4760" s="497" t="s">
        <v>12899</v>
      </c>
      <c r="L4760" s="606" t="s">
        <v>7965</v>
      </c>
      <c r="M4760" s="607">
        <v>4200</v>
      </c>
      <c r="N4760" s="498" t="s">
        <v>7994</v>
      </c>
      <c r="O4760" s="605" t="s">
        <v>7961</v>
      </c>
      <c r="P4760" s="608">
        <v>18000</v>
      </c>
    </row>
    <row r="4761" spans="1:16" ht="22.5" x14ac:dyDescent="0.2">
      <c r="A4761" s="518" t="s">
        <v>7955</v>
      </c>
      <c r="B4761" s="605" t="s">
        <v>7875</v>
      </c>
      <c r="C4761" s="519" t="s">
        <v>111</v>
      </c>
      <c r="D4761" s="494" t="s">
        <v>8070</v>
      </c>
      <c r="E4761" s="495">
        <v>15000</v>
      </c>
      <c r="F4761" s="638" t="s">
        <v>12900</v>
      </c>
      <c r="G4761" s="496" t="s">
        <v>12901</v>
      </c>
      <c r="H4761" s="494" t="s">
        <v>4858</v>
      </c>
      <c r="I4761" s="494" t="s">
        <v>4858</v>
      </c>
      <c r="J4761" s="494" t="s">
        <v>4858</v>
      </c>
      <c r="K4761" s="497" t="s">
        <v>7981</v>
      </c>
      <c r="L4761" s="606" t="s">
        <v>7729</v>
      </c>
      <c r="M4761" s="607">
        <v>125000</v>
      </c>
      <c r="N4761" s="498" t="s">
        <v>5705</v>
      </c>
      <c r="O4761" s="605"/>
      <c r="P4761" s="608">
        <v>0</v>
      </c>
    </row>
    <row r="4762" spans="1:16" ht="22.5" x14ac:dyDescent="0.2">
      <c r="A4762" s="518" t="s">
        <v>7955</v>
      </c>
      <c r="B4762" s="605" t="s">
        <v>7875</v>
      </c>
      <c r="C4762" s="519" t="s">
        <v>111</v>
      </c>
      <c r="D4762" s="494" t="s">
        <v>12902</v>
      </c>
      <c r="E4762" s="495">
        <v>5000</v>
      </c>
      <c r="F4762" s="638" t="s">
        <v>12903</v>
      </c>
      <c r="G4762" s="496" t="s">
        <v>12904</v>
      </c>
      <c r="H4762" s="494" t="s">
        <v>10461</v>
      </c>
      <c r="I4762" s="494" t="s">
        <v>4858</v>
      </c>
      <c r="J4762" s="494" t="s">
        <v>4858</v>
      </c>
      <c r="K4762" s="497">
        <v>1</v>
      </c>
      <c r="L4762" s="606" t="s">
        <v>7972</v>
      </c>
      <c r="M4762" s="607">
        <v>17333.330000000002</v>
      </c>
      <c r="N4762" s="498" t="s">
        <v>7994</v>
      </c>
      <c r="O4762" s="605" t="s">
        <v>7961</v>
      </c>
      <c r="P4762" s="608">
        <v>30000</v>
      </c>
    </row>
    <row r="4763" spans="1:16" ht="22.5" x14ac:dyDescent="0.2">
      <c r="A4763" s="518" t="s">
        <v>7955</v>
      </c>
      <c r="B4763" s="605" t="s">
        <v>7875</v>
      </c>
      <c r="C4763" s="519" t="s">
        <v>111</v>
      </c>
      <c r="D4763" s="494" t="s">
        <v>7990</v>
      </c>
      <c r="E4763" s="495">
        <v>3000</v>
      </c>
      <c r="F4763" s="638" t="s">
        <v>12905</v>
      </c>
      <c r="G4763" s="496" t="s">
        <v>12906</v>
      </c>
      <c r="H4763" s="494" t="s">
        <v>5670</v>
      </c>
      <c r="I4763" s="494" t="s">
        <v>3191</v>
      </c>
      <c r="J4763" s="494" t="s">
        <v>3191</v>
      </c>
      <c r="K4763" s="497" t="s">
        <v>12907</v>
      </c>
      <c r="L4763" s="606" t="s">
        <v>7982</v>
      </c>
      <c r="M4763" s="607">
        <v>800</v>
      </c>
      <c r="N4763" s="498" t="s">
        <v>7994</v>
      </c>
      <c r="O4763" s="605" t="s">
        <v>7961</v>
      </c>
      <c r="P4763" s="608">
        <v>18000</v>
      </c>
    </row>
    <row r="4764" spans="1:16" ht="45" x14ac:dyDescent="0.2">
      <c r="A4764" s="518" t="s">
        <v>7955</v>
      </c>
      <c r="B4764" s="605" t="s">
        <v>7875</v>
      </c>
      <c r="C4764" s="519" t="s">
        <v>111</v>
      </c>
      <c r="D4764" s="494" t="s">
        <v>12908</v>
      </c>
      <c r="E4764" s="495">
        <v>6500</v>
      </c>
      <c r="F4764" s="638" t="s">
        <v>12909</v>
      </c>
      <c r="G4764" s="496" t="s">
        <v>12910</v>
      </c>
      <c r="H4764" s="494" t="s">
        <v>8026</v>
      </c>
      <c r="I4764" s="494" t="s">
        <v>4858</v>
      </c>
      <c r="J4764" s="494" t="s">
        <v>4858</v>
      </c>
      <c r="K4764" s="497" t="s">
        <v>12911</v>
      </c>
      <c r="L4764" s="606" t="s">
        <v>7982</v>
      </c>
      <c r="M4764" s="607">
        <v>4550</v>
      </c>
      <c r="N4764" s="498" t="s">
        <v>7965</v>
      </c>
      <c r="O4764" s="605" t="s">
        <v>7961</v>
      </c>
      <c r="P4764" s="608">
        <v>39000</v>
      </c>
    </row>
    <row r="4765" spans="1:16" ht="22.5" x14ac:dyDescent="0.2">
      <c r="A4765" s="518" t="s">
        <v>7955</v>
      </c>
      <c r="B4765" s="605" t="s">
        <v>7875</v>
      </c>
      <c r="C4765" s="519" t="s">
        <v>111</v>
      </c>
      <c r="D4765" s="494" t="s">
        <v>8665</v>
      </c>
      <c r="E4765" s="495">
        <v>12000</v>
      </c>
      <c r="F4765" s="638" t="s">
        <v>12912</v>
      </c>
      <c r="G4765" s="496" t="s">
        <v>12913</v>
      </c>
      <c r="H4765" s="494" t="s">
        <v>4858</v>
      </c>
      <c r="I4765" s="494" t="s">
        <v>4858</v>
      </c>
      <c r="J4765" s="494" t="s">
        <v>4858</v>
      </c>
      <c r="K4765" s="497" t="s">
        <v>7981</v>
      </c>
      <c r="L4765" s="606" t="s">
        <v>7968</v>
      </c>
      <c r="M4765" s="607">
        <v>117600</v>
      </c>
      <c r="N4765" s="498" t="s">
        <v>7981</v>
      </c>
      <c r="O4765" s="605" t="s">
        <v>7961</v>
      </c>
      <c r="P4765" s="608">
        <v>72000</v>
      </c>
    </row>
    <row r="4766" spans="1:16" ht="22.5" x14ac:dyDescent="0.2">
      <c r="A4766" s="518" t="s">
        <v>7955</v>
      </c>
      <c r="B4766" s="605" t="s">
        <v>7875</v>
      </c>
      <c r="C4766" s="519" t="s">
        <v>111</v>
      </c>
      <c r="D4766" s="494" t="s">
        <v>8624</v>
      </c>
      <c r="E4766" s="495">
        <v>3000</v>
      </c>
      <c r="F4766" s="638" t="s">
        <v>12914</v>
      </c>
      <c r="G4766" s="496" t="s">
        <v>12915</v>
      </c>
      <c r="H4766" s="494" t="s">
        <v>8079</v>
      </c>
      <c r="I4766" s="494" t="s">
        <v>4858</v>
      </c>
      <c r="J4766" s="494" t="s">
        <v>4858</v>
      </c>
      <c r="K4766" s="497" t="s">
        <v>12916</v>
      </c>
      <c r="L4766" s="606"/>
      <c r="M4766" s="607">
        <v>0</v>
      </c>
      <c r="N4766" s="498" t="s">
        <v>7994</v>
      </c>
      <c r="O4766" s="605" t="s">
        <v>7961</v>
      </c>
      <c r="P4766" s="608">
        <v>19300</v>
      </c>
    </row>
    <row r="4767" spans="1:16" ht="22.5" x14ac:dyDescent="0.2">
      <c r="A4767" s="518" t="s">
        <v>7955</v>
      </c>
      <c r="B4767" s="605" t="s">
        <v>7875</v>
      </c>
      <c r="C4767" s="519" t="s">
        <v>111</v>
      </c>
      <c r="D4767" s="494" t="s">
        <v>12917</v>
      </c>
      <c r="E4767" s="495">
        <v>1800</v>
      </c>
      <c r="F4767" s="638" t="s">
        <v>12918</v>
      </c>
      <c r="G4767" s="496" t="s">
        <v>12919</v>
      </c>
      <c r="H4767" s="494" t="s">
        <v>8026</v>
      </c>
      <c r="I4767" s="494" t="s">
        <v>4858</v>
      </c>
      <c r="J4767" s="494" t="s">
        <v>4858</v>
      </c>
      <c r="K4767" s="497">
        <v>10</v>
      </c>
      <c r="L4767" s="606" t="s">
        <v>7961</v>
      </c>
      <c r="M4767" s="607">
        <v>10800</v>
      </c>
      <c r="N4767" s="498" t="s">
        <v>5705</v>
      </c>
      <c r="O4767" s="605"/>
      <c r="P4767" s="608">
        <v>0</v>
      </c>
    </row>
    <row r="4768" spans="1:16" ht="22.5" x14ac:dyDescent="0.2">
      <c r="A4768" s="518" t="s">
        <v>7955</v>
      </c>
      <c r="B4768" s="605" t="s">
        <v>7875</v>
      </c>
      <c r="C4768" s="519" t="s">
        <v>111</v>
      </c>
      <c r="D4768" s="494" t="s">
        <v>9454</v>
      </c>
      <c r="E4768" s="495">
        <v>3000</v>
      </c>
      <c r="F4768" s="638" t="s">
        <v>12918</v>
      </c>
      <c r="G4768" s="496" t="s">
        <v>12919</v>
      </c>
      <c r="H4768" s="494" t="s">
        <v>8026</v>
      </c>
      <c r="I4768" s="494" t="s">
        <v>4858</v>
      </c>
      <c r="J4768" s="494" t="s">
        <v>4858</v>
      </c>
      <c r="K4768" s="497" t="s">
        <v>12920</v>
      </c>
      <c r="L4768" s="606" t="s">
        <v>7972</v>
      </c>
      <c r="M4768" s="607">
        <v>12000</v>
      </c>
      <c r="N4768" s="498" t="s">
        <v>5705</v>
      </c>
      <c r="O4768" s="605"/>
      <c r="P4768" s="608">
        <v>0</v>
      </c>
    </row>
    <row r="4769" spans="1:16" ht="22.5" x14ac:dyDescent="0.2">
      <c r="A4769" s="518" t="s">
        <v>7955</v>
      </c>
      <c r="B4769" s="605" t="s">
        <v>7969</v>
      </c>
      <c r="C4769" s="519" t="s">
        <v>111</v>
      </c>
      <c r="D4769" s="494" t="s">
        <v>12921</v>
      </c>
      <c r="E4769" s="495">
        <v>5000</v>
      </c>
      <c r="F4769" s="638" t="s">
        <v>12918</v>
      </c>
      <c r="G4769" s="496" t="s">
        <v>12919</v>
      </c>
      <c r="H4769" s="494" t="s">
        <v>8026</v>
      </c>
      <c r="I4769" s="494" t="s">
        <v>4858</v>
      </c>
      <c r="J4769" s="494" t="s">
        <v>4858</v>
      </c>
      <c r="K4769" s="497" t="s">
        <v>12922</v>
      </c>
      <c r="L4769" s="606" t="s">
        <v>7965</v>
      </c>
      <c r="M4769" s="607">
        <v>9500</v>
      </c>
      <c r="N4769" s="498" t="s">
        <v>7994</v>
      </c>
      <c r="O4769" s="605" t="s">
        <v>7961</v>
      </c>
      <c r="P4769" s="608">
        <v>30000</v>
      </c>
    </row>
    <row r="4770" spans="1:16" ht="45" x14ac:dyDescent="0.2">
      <c r="A4770" s="518" t="s">
        <v>7955</v>
      </c>
      <c r="B4770" s="605" t="s">
        <v>7875</v>
      </c>
      <c r="C4770" s="519" t="s">
        <v>111</v>
      </c>
      <c r="D4770" s="494" t="s">
        <v>12923</v>
      </c>
      <c r="E4770" s="495">
        <v>1200</v>
      </c>
      <c r="F4770" s="638" t="s">
        <v>12924</v>
      </c>
      <c r="G4770" s="496" t="s">
        <v>12925</v>
      </c>
      <c r="H4770" s="494" t="s">
        <v>718</v>
      </c>
      <c r="I4770" s="494" t="s">
        <v>718</v>
      </c>
      <c r="J4770" s="494" t="s">
        <v>718</v>
      </c>
      <c r="K4770" s="497" t="s">
        <v>8245</v>
      </c>
      <c r="L4770" s="606" t="s">
        <v>7729</v>
      </c>
      <c r="M4770" s="607">
        <v>9840</v>
      </c>
      <c r="N4770" s="498" t="s">
        <v>8245</v>
      </c>
      <c r="O4770" s="605" t="s">
        <v>7961</v>
      </c>
      <c r="P4770" s="608">
        <v>7200</v>
      </c>
    </row>
    <row r="4771" spans="1:16" ht="33.75" x14ac:dyDescent="0.2">
      <c r="A4771" s="518" t="s">
        <v>7955</v>
      </c>
      <c r="B4771" s="605" t="s">
        <v>7875</v>
      </c>
      <c r="C4771" s="519" t="s">
        <v>111</v>
      </c>
      <c r="D4771" s="494" t="s">
        <v>9577</v>
      </c>
      <c r="E4771" s="495">
        <v>5000</v>
      </c>
      <c r="F4771" s="638" t="s">
        <v>12926</v>
      </c>
      <c r="G4771" s="496" t="s">
        <v>12927</v>
      </c>
      <c r="H4771" s="494" t="s">
        <v>11976</v>
      </c>
      <c r="I4771" s="494" t="s">
        <v>4858</v>
      </c>
      <c r="J4771" s="494" t="s">
        <v>4858</v>
      </c>
      <c r="K4771" s="497" t="s">
        <v>12928</v>
      </c>
      <c r="L4771" s="606"/>
      <c r="M4771" s="607">
        <v>0</v>
      </c>
      <c r="N4771" s="498" t="s">
        <v>7994</v>
      </c>
      <c r="O4771" s="605" t="s">
        <v>7961</v>
      </c>
      <c r="P4771" s="608">
        <v>32166.67</v>
      </c>
    </row>
    <row r="4772" spans="1:16" ht="45" x14ac:dyDescent="0.2">
      <c r="A4772" s="518" t="s">
        <v>7955</v>
      </c>
      <c r="B4772" s="605" t="s">
        <v>7875</v>
      </c>
      <c r="C4772" s="519" t="s">
        <v>111</v>
      </c>
      <c r="D4772" s="494" t="s">
        <v>8910</v>
      </c>
      <c r="E4772" s="495">
        <v>2000</v>
      </c>
      <c r="F4772" s="638" t="s">
        <v>12929</v>
      </c>
      <c r="G4772" s="496" t="s">
        <v>12930</v>
      </c>
      <c r="H4772" s="494" t="s">
        <v>12931</v>
      </c>
      <c r="I4772" s="494" t="s">
        <v>4858</v>
      </c>
      <c r="J4772" s="494" t="s">
        <v>4858</v>
      </c>
      <c r="K4772" s="497">
        <v>1</v>
      </c>
      <c r="L4772" s="606" t="s">
        <v>7972</v>
      </c>
      <c r="M4772" s="607">
        <v>7466.67</v>
      </c>
      <c r="N4772" s="498" t="s">
        <v>5705</v>
      </c>
      <c r="O4772" s="605" t="s">
        <v>7982</v>
      </c>
      <c r="P4772" s="608">
        <v>1933.33</v>
      </c>
    </row>
    <row r="4773" spans="1:16" ht="33.75" x14ac:dyDescent="0.2">
      <c r="A4773" s="518" t="s">
        <v>7955</v>
      </c>
      <c r="B4773" s="605" t="s">
        <v>7875</v>
      </c>
      <c r="C4773" s="519" t="s">
        <v>111</v>
      </c>
      <c r="D4773" s="494" t="s">
        <v>8448</v>
      </c>
      <c r="E4773" s="495">
        <v>1500</v>
      </c>
      <c r="F4773" s="638" t="s">
        <v>12932</v>
      </c>
      <c r="G4773" s="496" t="s">
        <v>12933</v>
      </c>
      <c r="H4773" s="494" t="s">
        <v>11370</v>
      </c>
      <c r="I4773" s="494" t="s">
        <v>3191</v>
      </c>
      <c r="J4773" s="494" t="s">
        <v>3191</v>
      </c>
      <c r="K4773" s="497">
        <v>48</v>
      </c>
      <c r="L4773" s="606" t="s">
        <v>7984</v>
      </c>
      <c r="M4773" s="607">
        <v>12000</v>
      </c>
      <c r="N4773" s="498" t="s">
        <v>5705</v>
      </c>
      <c r="O4773" s="605"/>
      <c r="P4773" s="608">
        <v>0</v>
      </c>
    </row>
    <row r="4774" spans="1:16" ht="22.5" x14ac:dyDescent="0.2">
      <c r="A4774" s="518" t="s">
        <v>7955</v>
      </c>
      <c r="B4774" s="605" t="s">
        <v>7875</v>
      </c>
      <c r="C4774" s="519" t="s">
        <v>111</v>
      </c>
      <c r="D4774" s="494" t="s">
        <v>8128</v>
      </c>
      <c r="E4774" s="495">
        <v>3000</v>
      </c>
      <c r="F4774" s="638" t="s">
        <v>12932</v>
      </c>
      <c r="G4774" s="496" t="s">
        <v>12933</v>
      </c>
      <c r="H4774" s="494" t="s">
        <v>11370</v>
      </c>
      <c r="I4774" s="494" t="s">
        <v>3191</v>
      </c>
      <c r="J4774" s="494" t="s">
        <v>3191</v>
      </c>
      <c r="K4774" s="497">
        <v>2</v>
      </c>
      <c r="L4774" s="606" t="s">
        <v>7994</v>
      </c>
      <c r="M4774" s="607">
        <v>12400</v>
      </c>
      <c r="N4774" s="498" t="s">
        <v>8044</v>
      </c>
      <c r="O4774" s="605" t="s">
        <v>7961</v>
      </c>
      <c r="P4774" s="608">
        <v>18000</v>
      </c>
    </row>
    <row r="4775" spans="1:16" ht="33.75" x14ac:dyDescent="0.2">
      <c r="A4775" s="518" t="s">
        <v>7955</v>
      </c>
      <c r="B4775" s="605" t="s">
        <v>7875</v>
      </c>
      <c r="C4775" s="519" t="s">
        <v>111</v>
      </c>
      <c r="D4775" s="494" t="s">
        <v>4071</v>
      </c>
      <c r="E4775" s="495">
        <v>3000</v>
      </c>
      <c r="F4775" s="638" t="s">
        <v>12934</v>
      </c>
      <c r="G4775" s="496" t="s">
        <v>12935</v>
      </c>
      <c r="H4775" s="494" t="s">
        <v>12936</v>
      </c>
      <c r="I4775" s="494" t="s">
        <v>8289</v>
      </c>
      <c r="J4775" s="494" t="s">
        <v>8289</v>
      </c>
      <c r="K4775" s="497">
        <v>22</v>
      </c>
      <c r="L4775" s="606" t="s">
        <v>7959</v>
      </c>
      <c r="M4775" s="607">
        <v>37164.370000000003</v>
      </c>
      <c r="N4775" s="498" t="s">
        <v>5705</v>
      </c>
      <c r="O4775" s="605"/>
      <c r="P4775" s="608">
        <v>0</v>
      </c>
    </row>
    <row r="4776" spans="1:16" ht="33.75" x14ac:dyDescent="0.2">
      <c r="A4776" s="518" t="s">
        <v>7955</v>
      </c>
      <c r="B4776" s="605" t="s">
        <v>7875</v>
      </c>
      <c r="C4776" s="519" t="s">
        <v>111</v>
      </c>
      <c r="D4776" s="494" t="s">
        <v>12937</v>
      </c>
      <c r="E4776" s="495">
        <v>3500</v>
      </c>
      <c r="F4776" s="638" t="s">
        <v>12934</v>
      </c>
      <c r="G4776" s="496" t="s">
        <v>12935</v>
      </c>
      <c r="H4776" s="494" t="s">
        <v>12936</v>
      </c>
      <c r="I4776" s="494" t="s">
        <v>8289</v>
      </c>
      <c r="J4776" s="494" t="s">
        <v>8289</v>
      </c>
      <c r="K4776" s="497" t="s">
        <v>12938</v>
      </c>
      <c r="L4776" s="606"/>
      <c r="M4776" s="607">
        <v>0</v>
      </c>
      <c r="N4776" s="498" t="s">
        <v>7977</v>
      </c>
      <c r="O4776" s="605" t="s">
        <v>7961</v>
      </c>
      <c r="P4776" s="608">
        <v>20968.64</v>
      </c>
    </row>
    <row r="4777" spans="1:16" ht="22.5" x14ac:dyDescent="0.2">
      <c r="A4777" s="518" t="s">
        <v>7955</v>
      </c>
      <c r="B4777" s="605" t="s">
        <v>7875</v>
      </c>
      <c r="C4777" s="519" t="s">
        <v>111</v>
      </c>
      <c r="D4777" s="494" t="s">
        <v>12939</v>
      </c>
      <c r="E4777" s="495">
        <v>6000</v>
      </c>
      <c r="F4777" s="638" t="s">
        <v>12940</v>
      </c>
      <c r="G4777" s="496" t="s">
        <v>12941</v>
      </c>
      <c r="H4777" s="494" t="s">
        <v>7998</v>
      </c>
      <c r="I4777" s="494" t="s">
        <v>4858</v>
      </c>
      <c r="J4777" s="494" t="s">
        <v>4858</v>
      </c>
      <c r="K4777" s="497" t="s">
        <v>12942</v>
      </c>
      <c r="L4777" s="606"/>
      <c r="M4777" s="607">
        <v>0</v>
      </c>
      <c r="N4777" s="498" t="s">
        <v>7965</v>
      </c>
      <c r="O4777" s="605" t="s">
        <v>7961</v>
      </c>
      <c r="P4777" s="608">
        <v>36136.67</v>
      </c>
    </row>
    <row r="4778" spans="1:16" ht="33.75" x14ac:dyDescent="0.2">
      <c r="A4778" s="518" t="s">
        <v>7955</v>
      </c>
      <c r="B4778" s="605" t="s">
        <v>7875</v>
      </c>
      <c r="C4778" s="519" t="s">
        <v>111</v>
      </c>
      <c r="D4778" s="494" t="s">
        <v>12943</v>
      </c>
      <c r="E4778" s="495">
        <v>1200</v>
      </c>
      <c r="F4778" s="638" t="s">
        <v>12944</v>
      </c>
      <c r="G4778" s="496" t="s">
        <v>12945</v>
      </c>
      <c r="H4778" s="494" t="s">
        <v>742</v>
      </c>
      <c r="I4778" s="494" t="s">
        <v>742</v>
      </c>
      <c r="J4778" s="494" t="s">
        <v>742</v>
      </c>
      <c r="K4778" s="497">
        <v>18</v>
      </c>
      <c r="L4778" s="606" t="s">
        <v>7959</v>
      </c>
      <c r="M4778" s="607">
        <v>14400</v>
      </c>
      <c r="N4778" s="498" t="s">
        <v>8718</v>
      </c>
      <c r="O4778" s="605" t="s">
        <v>7961</v>
      </c>
      <c r="P4778" s="608">
        <v>7200</v>
      </c>
    </row>
    <row r="4779" spans="1:16" x14ac:dyDescent="0.2">
      <c r="A4779" s="518" t="s">
        <v>7955</v>
      </c>
      <c r="B4779" s="605" t="s">
        <v>7875</v>
      </c>
      <c r="C4779" s="519" t="s">
        <v>111</v>
      </c>
      <c r="D4779" s="494" t="s">
        <v>3150</v>
      </c>
      <c r="E4779" s="495">
        <v>5500</v>
      </c>
      <c r="F4779" s="638" t="s">
        <v>12946</v>
      </c>
      <c r="G4779" s="496" t="s">
        <v>12947</v>
      </c>
      <c r="H4779" s="494" t="s">
        <v>8600</v>
      </c>
      <c r="I4779" s="494" t="s">
        <v>8600</v>
      </c>
      <c r="J4779" s="494" t="s">
        <v>8600</v>
      </c>
      <c r="K4779" s="497">
        <v>10</v>
      </c>
      <c r="L4779" s="606" t="s">
        <v>8142</v>
      </c>
      <c r="M4779" s="607">
        <v>55389.960000000006</v>
      </c>
      <c r="N4779" s="498" t="s">
        <v>5705</v>
      </c>
      <c r="O4779" s="605"/>
      <c r="P4779" s="608">
        <v>0</v>
      </c>
    </row>
    <row r="4780" spans="1:16" ht="22.5" x14ac:dyDescent="0.2">
      <c r="A4780" s="518" t="s">
        <v>7955</v>
      </c>
      <c r="B4780" s="605" t="s">
        <v>7875</v>
      </c>
      <c r="C4780" s="519" t="s">
        <v>111</v>
      </c>
      <c r="D4780" s="494" t="s">
        <v>3150</v>
      </c>
      <c r="E4780" s="495">
        <v>6000</v>
      </c>
      <c r="F4780" s="638" t="s">
        <v>12946</v>
      </c>
      <c r="G4780" s="496" t="s">
        <v>12947</v>
      </c>
      <c r="H4780" s="494" t="s">
        <v>8600</v>
      </c>
      <c r="I4780" s="494" t="s">
        <v>8600</v>
      </c>
      <c r="J4780" s="494" t="s">
        <v>8600</v>
      </c>
      <c r="K4780" s="497" t="s">
        <v>12948</v>
      </c>
      <c r="L4780" s="606" t="s">
        <v>7965</v>
      </c>
      <c r="M4780" s="607">
        <v>6980.42</v>
      </c>
      <c r="N4780" s="498" t="s">
        <v>5705</v>
      </c>
      <c r="O4780" s="605"/>
      <c r="P4780" s="608">
        <v>0</v>
      </c>
    </row>
    <row r="4781" spans="1:16" ht="22.5" x14ac:dyDescent="0.2">
      <c r="A4781" s="518" t="s">
        <v>7955</v>
      </c>
      <c r="B4781" s="605" t="s">
        <v>7875</v>
      </c>
      <c r="C4781" s="519" t="s">
        <v>111</v>
      </c>
      <c r="D4781" s="494" t="s">
        <v>9151</v>
      </c>
      <c r="E4781" s="495">
        <v>3000</v>
      </c>
      <c r="F4781" s="638" t="s">
        <v>12949</v>
      </c>
      <c r="G4781" s="496" t="s">
        <v>12950</v>
      </c>
      <c r="H4781" s="494" t="s">
        <v>10461</v>
      </c>
      <c r="I4781" s="494" t="s">
        <v>4858</v>
      </c>
      <c r="J4781" s="494" t="s">
        <v>4858</v>
      </c>
      <c r="K4781" s="497" t="s">
        <v>5705</v>
      </c>
      <c r="L4781" s="606"/>
      <c r="M4781" s="607">
        <v>0</v>
      </c>
      <c r="N4781" s="498" t="s">
        <v>7982</v>
      </c>
      <c r="O4781" s="605" t="s">
        <v>7972</v>
      </c>
      <c r="P4781" s="608">
        <v>11550</v>
      </c>
    </row>
    <row r="4782" spans="1:16" x14ac:dyDescent="0.2">
      <c r="A4782" s="518" t="s">
        <v>7955</v>
      </c>
      <c r="B4782" s="605" t="s">
        <v>7875</v>
      </c>
      <c r="C4782" s="519" t="s">
        <v>111</v>
      </c>
      <c r="D4782" s="494" t="s">
        <v>7985</v>
      </c>
      <c r="E4782" s="495">
        <v>3300</v>
      </c>
      <c r="F4782" s="638" t="s">
        <v>12951</v>
      </c>
      <c r="G4782" s="496" t="s">
        <v>12952</v>
      </c>
      <c r="H4782" s="494" t="s">
        <v>3191</v>
      </c>
      <c r="I4782" s="494" t="s">
        <v>3191</v>
      </c>
      <c r="J4782" s="494" t="s">
        <v>3191</v>
      </c>
      <c r="K4782" s="497">
        <v>6</v>
      </c>
      <c r="L4782" s="606" t="s">
        <v>8044</v>
      </c>
      <c r="M4782" s="607">
        <v>20730.879999999997</v>
      </c>
      <c r="N4782" s="498" t="s">
        <v>5705</v>
      </c>
      <c r="O4782" s="605"/>
      <c r="P4782" s="608">
        <v>0</v>
      </c>
    </row>
    <row r="4783" spans="1:16" ht="45" x14ac:dyDescent="0.2">
      <c r="A4783" s="518" t="s">
        <v>7955</v>
      </c>
      <c r="B4783" s="605" t="s">
        <v>7875</v>
      </c>
      <c r="C4783" s="519" t="s">
        <v>111</v>
      </c>
      <c r="D4783" s="494" t="s">
        <v>11964</v>
      </c>
      <c r="E4783" s="495">
        <v>11000</v>
      </c>
      <c r="F4783" s="638" t="s">
        <v>12953</v>
      </c>
      <c r="G4783" s="496" t="s">
        <v>12954</v>
      </c>
      <c r="H4783" s="494" t="s">
        <v>7998</v>
      </c>
      <c r="I4783" s="494" t="s">
        <v>4858</v>
      </c>
      <c r="J4783" s="494" t="s">
        <v>4858</v>
      </c>
      <c r="K4783" s="497" t="s">
        <v>5705</v>
      </c>
      <c r="L4783" s="606"/>
      <c r="M4783" s="607">
        <v>0</v>
      </c>
      <c r="N4783" s="498" t="s">
        <v>12955</v>
      </c>
      <c r="O4783" s="605" t="s">
        <v>7965</v>
      </c>
      <c r="P4783" s="608">
        <v>12100</v>
      </c>
    </row>
    <row r="4784" spans="1:16" ht="33.75" x14ac:dyDescent="0.2">
      <c r="A4784" s="518" t="s">
        <v>7955</v>
      </c>
      <c r="B4784" s="605" t="s">
        <v>7969</v>
      </c>
      <c r="C4784" s="519" t="s">
        <v>111</v>
      </c>
      <c r="D4784" s="494" t="s">
        <v>12956</v>
      </c>
      <c r="E4784" s="495">
        <v>5000</v>
      </c>
      <c r="F4784" s="638" t="s">
        <v>12957</v>
      </c>
      <c r="G4784" s="496" t="s">
        <v>12958</v>
      </c>
      <c r="H4784" s="494" t="s">
        <v>9561</v>
      </c>
      <c r="I4784" s="494" t="s">
        <v>4858</v>
      </c>
      <c r="J4784" s="494" t="s">
        <v>4858</v>
      </c>
      <c r="K4784" s="497" t="s">
        <v>12959</v>
      </c>
      <c r="L4784" s="606" t="s">
        <v>7965</v>
      </c>
      <c r="M4784" s="607">
        <v>9500</v>
      </c>
      <c r="N4784" s="498" t="s">
        <v>7994</v>
      </c>
      <c r="O4784" s="605" t="s">
        <v>7961</v>
      </c>
      <c r="P4784" s="608">
        <v>30000</v>
      </c>
    </row>
    <row r="4785" spans="1:16" ht="22.5" x14ac:dyDescent="0.2">
      <c r="A4785" s="518" t="s">
        <v>7955</v>
      </c>
      <c r="B4785" s="605" t="s">
        <v>7875</v>
      </c>
      <c r="C4785" s="519" t="s">
        <v>111</v>
      </c>
      <c r="D4785" s="494" t="s">
        <v>12960</v>
      </c>
      <c r="E4785" s="495">
        <v>12000</v>
      </c>
      <c r="F4785" s="638" t="s">
        <v>12961</v>
      </c>
      <c r="G4785" s="496" t="s">
        <v>12962</v>
      </c>
      <c r="H4785" s="494" t="s">
        <v>721</v>
      </c>
      <c r="I4785" s="494" t="s">
        <v>721</v>
      </c>
      <c r="J4785" s="494" t="s">
        <v>721</v>
      </c>
      <c r="K4785" s="497">
        <v>15</v>
      </c>
      <c r="L4785" s="606" t="s">
        <v>7982</v>
      </c>
      <c r="M4785" s="607">
        <v>11955.83</v>
      </c>
      <c r="N4785" s="498" t="s">
        <v>5705</v>
      </c>
      <c r="O4785" s="605"/>
      <c r="P4785" s="608">
        <v>0</v>
      </c>
    </row>
    <row r="4786" spans="1:16" ht="45" x14ac:dyDescent="0.2">
      <c r="A4786" s="518" t="s">
        <v>7955</v>
      </c>
      <c r="B4786" s="605" t="s">
        <v>7875</v>
      </c>
      <c r="C4786" s="519" t="s">
        <v>111</v>
      </c>
      <c r="D4786" s="494" t="s">
        <v>12963</v>
      </c>
      <c r="E4786" s="495">
        <v>8000</v>
      </c>
      <c r="F4786" s="638" t="s">
        <v>12964</v>
      </c>
      <c r="G4786" s="496" t="s">
        <v>12965</v>
      </c>
      <c r="H4786" s="494" t="s">
        <v>9561</v>
      </c>
      <c r="I4786" s="494" t="s">
        <v>4858</v>
      </c>
      <c r="J4786" s="494" t="s">
        <v>4858</v>
      </c>
      <c r="K4786" s="497" t="s">
        <v>12966</v>
      </c>
      <c r="L4786" s="606" t="s">
        <v>7965</v>
      </c>
      <c r="M4786" s="607">
        <v>12266.67</v>
      </c>
      <c r="N4786" s="498" t="s">
        <v>7965</v>
      </c>
      <c r="O4786" s="605" t="s">
        <v>7961</v>
      </c>
      <c r="P4786" s="608">
        <v>47792.22</v>
      </c>
    </row>
    <row r="4787" spans="1:16" ht="22.5" x14ac:dyDescent="0.2">
      <c r="A4787" s="518" t="s">
        <v>7955</v>
      </c>
      <c r="B4787" s="605" t="s">
        <v>7875</v>
      </c>
      <c r="C4787" s="519" t="s">
        <v>111</v>
      </c>
      <c r="D4787" s="494" t="s">
        <v>8048</v>
      </c>
      <c r="E4787" s="495">
        <v>3000</v>
      </c>
      <c r="F4787" s="638" t="s">
        <v>12967</v>
      </c>
      <c r="G4787" s="496" t="s">
        <v>12968</v>
      </c>
      <c r="H4787" s="494" t="s">
        <v>8079</v>
      </c>
      <c r="I4787" s="494" t="s">
        <v>4858</v>
      </c>
      <c r="J4787" s="494" t="s">
        <v>4858</v>
      </c>
      <c r="K4787" s="497" t="s">
        <v>12969</v>
      </c>
      <c r="L4787" s="606" t="s">
        <v>7965</v>
      </c>
      <c r="M4787" s="607">
        <v>4100</v>
      </c>
      <c r="N4787" s="498" t="s">
        <v>7994</v>
      </c>
      <c r="O4787" s="605" t="s">
        <v>7961</v>
      </c>
      <c r="P4787" s="608">
        <v>18000</v>
      </c>
    </row>
    <row r="4788" spans="1:16" ht="22.5" x14ac:dyDescent="0.2">
      <c r="A4788" s="518" t="s">
        <v>7955</v>
      </c>
      <c r="B4788" s="605" t="s">
        <v>7875</v>
      </c>
      <c r="C4788" s="519" t="s">
        <v>111</v>
      </c>
      <c r="D4788" s="494" t="s">
        <v>8015</v>
      </c>
      <c r="E4788" s="495">
        <v>1800</v>
      </c>
      <c r="F4788" s="638" t="s">
        <v>12970</v>
      </c>
      <c r="G4788" s="496" t="s">
        <v>12971</v>
      </c>
      <c r="H4788" s="494" t="s">
        <v>726</v>
      </c>
      <c r="I4788" s="494" t="s">
        <v>726</v>
      </c>
      <c r="J4788" s="494" t="s">
        <v>726</v>
      </c>
      <c r="K4788" s="497">
        <v>30</v>
      </c>
      <c r="L4788" s="606" t="s">
        <v>7959</v>
      </c>
      <c r="M4788" s="607">
        <v>21600</v>
      </c>
      <c r="N4788" s="498" t="s">
        <v>5705</v>
      </c>
      <c r="O4788" s="605">
        <v>0</v>
      </c>
      <c r="P4788" s="608">
        <v>0</v>
      </c>
    </row>
    <row r="4789" spans="1:16" ht="22.5" x14ac:dyDescent="0.2">
      <c r="A4789" s="518" t="s">
        <v>7955</v>
      </c>
      <c r="B4789" s="605" t="s">
        <v>7875</v>
      </c>
      <c r="C4789" s="519" t="s">
        <v>111</v>
      </c>
      <c r="D4789" s="494" t="s">
        <v>8076</v>
      </c>
      <c r="E4789" s="495">
        <v>2000</v>
      </c>
      <c r="F4789" s="638" t="s">
        <v>12972</v>
      </c>
      <c r="G4789" s="496" t="s">
        <v>12973</v>
      </c>
      <c r="H4789" s="494" t="s">
        <v>9862</v>
      </c>
      <c r="I4789" s="494" t="s">
        <v>9862</v>
      </c>
      <c r="J4789" s="494" t="s">
        <v>9862</v>
      </c>
      <c r="K4789" s="497">
        <v>19</v>
      </c>
      <c r="L4789" s="606" t="s">
        <v>7959</v>
      </c>
      <c r="M4789" s="607">
        <v>23238.440000000002</v>
      </c>
      <c r="N4789" s="498" t="s">
        <v>5705</v>
      </c>
      <c r="O4789" s="605">
        <v>0</v>
      </c>
      <c r="P4789" s="608">
        <v>0</v>
      </c>
    </row>
    <row r="4790" spans="1:16" x14ac:dyDescent="0.2">
      <c r="A4790" s="518" t="s">
        <v>7955</v>
      </c>
      <c r="B4790" s="605" t="s">
        <v>7875</v>
      </c>
      <c r="C4790" s="519" t="s">
        <v>111</v>
      </c>
      <c r="D4790" s="494" t="s">
        <v>7990</v>
      </c>
      <c r="E4790" s="495">
        <v>3000</v>
      </c>
      <c r="F4790" s="638" t="s">
        <v>12974</v>
      </c>
      <c r="G4790" s="496" t="s">
        <v>12975</v>
      </c>
      <c r="H4790" s="494" t="s">
        <v>696</v>
      </c>
      <c r="I4790" s="494" t="s">
        <v>696</v>
      </c>
      <c r="J4790" s="494" t="s">
        <v>696</v>
      </c>
      <c r="K4790" s="497">
        <v>39</v>
      </c>
      <c r="L4790" s="606" t="s">
        <v>7959</v>
      </c>
      <c r="M4790" s="607">
        <v>36000</v>
      </c>
      <c r="N4790" s="498" t="s">
        <v>8958</v>
      </c>
      <c r="O4790" s="605" t="s">
        <v>7961</v>
      </c>
      <c r="P4790" s="608">
        <v>18000</v>
      </c>
    </row>
    <row r="4791" spans="1:16" ht="33.75" x14ac:dyDescent="0.2">
      <c r="A4791" s="518" t="s">
        <v>7955</v>
      </c>
      <c r="B4791" s="605" t="s">
        <v>7875</v>
      </c>
      <c r="C4791" s="519" t="s">
        <v>111</v>
      </c>
      <c r="D4791" s="494" t="s">
        <v>12976</v>
      </c>
      <c r="E4791" s="495">
        <v>2320</v>
      </c>
      <c r="F4791" s="638" t="s">
        <v>12977</v>
      </c>
      <c r="G4791" s="496" t="s">
        <v>12978</v>
      </c>
      <c r="H4791" s="494" t="s">
        <v>5527</v>
      </c>
      <c r="I4791" s="494" t="s">
        <v>3191</v>
      </c>
      <c r="J4791" s="494" t="s">
        <v>3191</v>
      </c>
      <c r="K4791" s="497" t="s">
        <v>12979</v>
      </c>
      <c r="L4791" s="606"/>
      <c r="M4791" s="607">
        <v>0</v>
      </c>
      <c r="N4791" s="498" t="s">
        <v>7994</v>
      </c>
      <c r="O4791" s="605" t="s">
        <v>7961</v>
      </c>
      <c r="P4791" s="608">
        <v>14306.67</v>
      </c>
    </row>
    <row r="4792" spans="1:16" ht="45" x14ac:dyDescent="0.2">
      <c r="A4792" s="518" t="s">
        <v>7955</v>
      </c>
      <c r="B4792" s="605" t="s">
        <v>7875</v>
      </c>
      <c r="C4792" s="519" t="s">
        <v>111</v>
      </c>
      <c r="D4792" s="494" t="s">
        <v>8090</v>
      </c>
      <c r="E4792" s="495">
        <v>2000</v>
      </c>
      <c r="F4792" s="638" t="s">
        <v>12980</v>
      </c>
      <c r="G4792" s="496" t="s">
        <v>12981</v>
      </c>
      <c r="H4792" s="494" t="s">
        <v>7450</v>
      </c>
      <c r="I4792" s="494" t="s">
        <v>7450</v>
      </c>
      <c r="J4792" s="494" t="s">
        <v>7450</v>
      </c>
      <c r="K4792" s="497">
        <v>18</v>
      </c>
      <c r="L4792" s="606" t="s">
        <v>8142</v>
      </c>
      <c r="M4792" s="607">
        <v>21933.33</v>
      </c>
      <c r="N4792" s="498" t="s">
        <v>5705</v>
      </c>
      <c r="O4792" s="605"/>
      <c r="P4792" s="608">
        <v>0</v>
      </c>
    </row>
    <row r="4793" spans="1:16" ht="22.5" x14ac:dyDescent="0.2">
      <c r="A4793" s="518" t="s">
        <v>7955</v>
      </c>
      <c r="B4793" s="605" t="s">
        <v>7729</v>
      </c>
      <c r="C4793" s="519" t="s">
        <v>111</v>
      </c>
      <c r="D4793" s="494" t="s">
        <v>7970</v>
      </c>
      <c r="E4793" s="495">
        <v>4500</v>
      </c>
      <c r="F4793" s="638" t="s">
        <v>12982</v>
      </c>
      <c r="G4793" s="496" t="s">
        <v>12983</v>
      </c>
      <c r="H4793" s="494" t="s">
        <v>7998</v>
      </c>
      <c r="I4793" s="494" t="s">
        <v>4858</v>
      </c>
      <c r="J4793" s="494" t="s">
        <v>4858</v>
      </c>
      <c r="K4793" s="497" t="s">
        <v>12984</v>
      </c>
      <c r="L4793" s="606" t="s">
        <v>7977</v>
      </c>
      <c r="M4793" s="607">
        <v>4800</v>
      </c>
      <c r="N4793" s="498" t="s">
        <v>5705</v>
      </c>
      <c r="O4793" s="605">
        <v>0</v>
      </c>
      <c r="P4793" s="608">
        <v>0</v>
      </c>
    </row>
    <row r="4794" spans="1:16" ht="22.5" x14ac:dyDescent="0.2">
      <c r="A4794" s="518" t="s">
        <v>7955</v>
      </c>
      <c r="B4794" s="605" t="s">
        <v>7969</v>
      </c>
      <c r="C4794" s="519" t="s">
        <v>111</v>
      </c>
      <c r="D4794" s="494" t="s">
        <v>8135</v>
      </c>
      <c r="E4794" s="495">
        <v>5500</v>
      </c>
      <c r="F4794" s="638" t="s">
        <v>12982</v>
      </c>
      <c r="G4794" s="496" t="s">
        <v>12983</v>
      </c>
      <c r="H4794" s="494" t="s">
        <v>7998</v>
      </c>
      <c r="I4794" s="494" t="s">
        <v>4858</v>
      </c>
      <c r="J4794" s="494" t="s">
        <v>4858</v>
      </c>
      <c r="K4794" s="497" t="s">
        <v>12985</v>
      </c>
      <c r="L4794" s="606" t="s">
        <v>7982</v>
      </c>
      <c r="M4794" s="607">
        <v>4600.2</v>
      </c>
      <c r="N4794" s="498" t="s">
        <v>7972</v>
      </c>
      <c r="O4794" s="605" t="s">
        <v>7961</v>
      </c>
      <c r="P4794" s="608">
        <v>32894.21</v>
      </c>
    </row>
    <row r="4795" spans="1:16" ht="45" x14ac:dyDescent="0.2">
      <c r="A4795" s="518" t="s">
        <v>7955</v>
      </c>
      <c r="B4795" s="605" t="s">
        <v>7875</v>
      </c>
      <c r="C4795" s="519" t="s">
        <v>111</v>
      </c>
      <c r="D4795" s="494" t="s">
        <v>12986</v>
      </c>
      <c r="E4795" s="495">
        <v>7500</v>
      </c>
      <c r="F4795" s="638" t="s">
        <v>12987</v>
      </c>
      <c r="G4795" s="496" t="s">
        <v>12988</v>
      </c>
      <c r="H4795" s="494" t="s">
        <v>3191</v>
      </c>
      <c r="I4795" s="494" t="s">
        <v>3191</v>
      </c>
      <c r="J4795" s="494" t="s">
        <v>3191</v>
      </c>
      <c r="K4795" s="497">
        <v>1</v>
      </c>
      <c r="L4795" s="606" t="s">
        <v>7982</v>
      </c>
      <c r="M4795" s="607">
        <v>7475.52</v>
      </c>
      <c r="N4795" s="498" t="s">
        <v>5705</v>
      </c>
      <c r="O4795" s="605"/>
      <c r="P4795" s="608">
        <v>0</v>
      </c>
    </row>
    <row r="4796" spans="1:16" ht="33.75" x14ac:dyDescent="0.2">
      <c r="A4796" s="518" t="s">
        <v>7955</v>
      </c>
      <c r="B4796" s="605" t="s">
        <v>7875</v>
      </c>
      <c r="C4796" s="519" t="s">
        <v>111</v>
      </c>
      <c r="D4796" s="494" t="s">
        <v>12989</v>
      </c>
      <c r="E4796" s="495">
        <v>1900</v>
      </c>
      <c r="F4796" s="638" t="s">
        <v>12990</v>
      </c>
      <c r="G4796" s="496" t="s">
        <v>12991</v>
      </c>
      <c r="H4796" s="494" t="s">
        <v>6431</v>
      </c>
      <c r="I4796" s="494" t="s">
        <v>6431</v>
      </c>
      <c r="J4796" s="494" t="s">
        <v>6431</v>
      </c>
      <c r="K4796" s="497">
        <v>85</v>
      </c>
      <c r="L4796" s="606" t="s">
        <v>7959</v>
      </c>
      <c r="M4796" s="607">
        <v>22800</v>
      </c>
      <c r="N4796" s="498" t="s">
        <v>7960</v>
      </c>
      <c r="O4796" s="605" t="s">
        <v>7961</v>
      </c>
      <c r="P4796" s="608">
        <v>11400</v>
      </c>
    </row>
    <row r="4797" spans="1:16" ht="22.5" x14ac:dyDescent="0.2">
      <c r="A4797" s="518" t="s">
        <v>7955</v>
      </c>
      <c r="B4797" s="605" t="s">
        <v>7875</v>
      </c>
      <c r="C4797" s="519" t="s">
        <v>111</v>
      </c>
      <c r="D4797" s="494" t="s">
        <v>8987</v>
      </c>
      <c r="E4797" s="495">
        <v>3000</v>
      </c>
      <c r="F4797" s="638" t="s">
        <v>12992</v>
      </c>
      <c r="G4797" s="496" t="s">
        <v>12993</v>
      </c>
      <c r="H4797" s="494" t="s">
        <v>8003</v>
      </c>
      <c r="I4797" s="494" t="s">
        <v>4858</v>
      </c>
      <c r="J4797" s="494" t="s">
        <v>4858</v>
      </c>
      <c r="K4797" s="497">
        <v>2</v>
      </c>
      <c r="L4797" s="606" t="s">
        <v>7972</v>
      </c>
      <c r="M4797" s="607">
        <v>11900</v>
      </c>
      <c r="N4797" s="498" t="s">
        <v>8044</v>
      </c>
      <c r="O4797" s="605" t="s">
        <v>7961</v>
      </c>
      <c r="P4797" s="608">
        <v>18000</v>
      </c>
    </row>
    <row r="4798" spans="1:16" ht="33.75" x14ac:dyDescent="0.2">
      <c r="A4798" s="518" t="s">
        <v>7955</v>
      </c>
      <c r="B4798" s="605" t="s">
        <v>7875</v>
      </c>
      <c r="C4798" s="519" t="s">
        <v>111</v>
      </c>
      <c r="D4798" s="494" t="s">
        <v>8104</v>
      </c>
      <c r="E4798" s="495">
        <v>1800</v>
      </c>
      <c r="F4798" s="638" t="s">
        <v>12994</v>
      </c>
      <c r="G4798" s="496" t="s">
        <v>12995</v>
      </c>
      <c r="H4798" s="494" t="s">
        <v>12996</v>
      </c>
      <c r="I4798" s="494" t="s">
        <v>4858</v>
      </c>
      <c r="J4798" s="494" t="s">
        <v>4858</v>
      </c>
      <c r="K4798" s="497">
        <v>12</v>
      </c>
      <c r="L4798" s="606" t="s">
        <v>7729</v>
      </c>
      <c r="M4798" s="607">
        <v>14160</v>
      </c>
      <c r="N4798" s="498" t="s">
        <v>5705</v>
      </c>
      <c r="O4798" s="605"/>
      <c r="P4798" s="608">
        <v>0</v>
      </c>
    </row>
    <row r="4799" spans="1:16" ht="33.75" x14ac:dyDescent="0.2">
      <c r="A4799" s="518" t="s">
        <v>7955</v>
      </c>
      <c r="B4799" s="605" t="s">
        <v>7875</v>
      </c>
      <c r="C4799" s="519" t="s">
        <v>111</v>
      </c>
      <c r="D4799" s="494" t="s">
        <v>8108</v>
      </c>
      <c r="E4799" s="495">
        <v>3000</v>
      </c>
      <c r="F4799" s="638" t="s">
        <v>12994</v>
      </c>
      <c r="G4799" s="496" t="s">
        <v>12995</v>
      </c>
      <c r="H4799" s="494" t="s">
        <v>12996</v>
      </c>
      <c r="I4799" s="494" t="s">
        <v>4858</v>
      </c>
      <c r="J4799" s="494" t="s">
        <v>4858</v>
      </c>
      <c r="K4799" s="497">
        <v>2</v>
      </c>
      <c r="L4799" s="606" t="s">
        <v>7972</v>
      </c>
      <c r="M4799" s="607">
        <v>11760</v>
      </c>
      <c r="N4799" s="498" t="s">
        <v>8044</v>
      </c>
      <c r="O4799" s="605" t="s">
        <v>7961</v>
      </c>
      <c r="P4799" s="608">
        <v>17500</v>
      </c>
    </row>
    <row r="4800" spans="1:16" ht="33.75" x14ac:dyDescent="0.2">
      <c r="A4800" s="518" t="s">
        <v>7955</v>
      </c>
      <c r="B4800" s="605" t="s">
        <v>7875</v>
      </c>
      <c r="C4800" s="519" t="s">
        <v>111</v>
      </c>
      <c r="D4800" s="494" t="s">
        <v>12997</v>
      </c>
      <c r="E4800" s="495">
        <v>1800</v>
      </c>
      <c r="F4800" s="638" t="s">
        <v>12998</v>
      </c>
      <c r="G4800" s="496" t="s">
        <v>12999</v>
      </c>
      <c r="H4800" s="494" t="s">
        <v>13000</v>
      </c>
      <c r="I4800" s="494" t="s">
        <v>13000</v>
      </c>
      <c r="J4800" s="494" t="s">
        <v>13000</v>
      </c>
      <c r="K4800" s="497">
        <v>18</v>
      </c>
      <c r="L4800" s="606" t="s">
        <v>7968</v>
      </c>
      <c r="M4800" s="607">
        <v>17820</v>
      </c>
      <c r="N4800" s="498" t="s">
        <v>5705</v>
      </c>
      <c r="O4800" s="605"/>
      <c r="P4800" s="608">
        <v>0</v>
      </c>
    </row>
    <row r="4801" spans="1:16" ht="22.5" x14ac:dyDescent="0.2">
      <c r="A4801" s="518" t="s">
        <v>7955</v>
      </c>
      <c r="B4801" s="605" t="s">
        <v>7969</v>
      </c>
      <c r="C4801" s="519" t="s">
        <v>111</v>
      </c>
      <c r="D4801" s="494" t="s">
        <v>8927</v>
      </c>
      <c r="E4801" s="495">
        <v>3000</v>
      </c>
      <c r="F4801" s="638" t="s">
        <v>13001</v>
      </c>
      <c r="G4801" s="496" t="s">
        <v>13002</v>
      </c>
      <c r="H4801" s="494" t="s">
        <v>11747</v>
      </c>
      <c r="I4801" s="494" t="s">
        <v>4858</v>
      </c>
      <c r="J4801" s="494" t="s">
        <v>4858</v>
      </c>
      <c r="K4801" s="497" t="s">
        <v>13003</v>
      </c>
      <c r="L4801" s="606" t="s">
        <v>7965</v>
      </c>
      <c r="M4801" s="607">
        <v>5400</v>
      </c>
      <c r="N4801" s="498" t="s">
        <v>7994</v>
      </c>
      <c r="O4801" s="605" t="s">
        <v>7961</v>
      </c>
      <c r="P4801" s="608">
        <v>17800</v>
      </c>
    </row>
    <row r="4802" spans="1:16" ht="22.5" x14ac:dyDescent="0.2">
      <c r="A4802" s="518" t="s">
        <v>7955</v>
      </c>
      <c r="B4802" s="605" t="s">
        <v>7875</v>
      </c>
      <c r="C4802" s="519" t="s">
        <v>111</v>
      </c>
      <c r="D4802" s="494" t="s">
        <v>5128</v>
      </c>
      <c r="E4802" s="495">
        <v>3000</v>
      </c>
      <c r="F4802" s="638" t="s">
        <v>13004</v>
      </c>
      <c r="G4802" s="496" t="s">
        <v>13005</v>
      </c>
      <c r="H4802" s="494" t="s">
        <v>871</v>
      </c>
      <c r="I4802" s="494" t="s">
        <v>871</v>
      </c>
      <c r="J4802" s="494" t="s">
        <v>871</v>
      </c>
      <c r="K4802" s="497">
        <v>22</v>
      </c>
      <c r="L4802" s="606" t="s">
        <v>8142</v>
      </c>
      <c r="M4802" s="607">
        <v>30454.79</v>
      </c>
      <c r="N4802" s="498" t="s">
        <v>5705</v>
      </c>
      <c r="O4802" s="605"/>
      <c r="P4802" s="608">
        <v>0</v>
      </c>
    </row>
    <row r="4803" spans="1:16" ht="22.5" x14ac:dyDescent="0.2">
      <c r="A4803" s="518" t="s">
        <v>7955</v>
      </c>
      <c r="B4803" s="605" t="s">
        <v>7875</v>
      </c>
      <c r="C4803" s="519" t="s">
        <v>111</v>
      </c>
      <c r="D4803" s="494" t="s">
        <v>9591</v>
      </c>
      <c r="E4803" s="495">
        <v>4000</v>
      </c>
      <c r="F4803" s="638" t="s">
        <v>13004</v>
      </c>
      <c r="G4803" s="496" t="s">
        <v>13005</v>
      </c>
      <c r="H4803" s="494" t="s">
        <v>871</v>
      </c>
      <c r="I4803" s="494" t="s">
        <v>871</v>
      </c>
      <c r="J4803" s="494" t="s">
        <v>871</v>
      </c>
      <c r="K4803" s="497" t="s">
        <v>13006</v>
      </c>
      <c r="L4803" s="606" t="s">
        <v>7965</v>
      </c>
      <c r="M4803" s="607">
        <v>7333.33</v>
      </c>
      <c r="N4803" s="498" t="s">
        <v>5705</v>
      </c>
      <c r="O4803" s="605" t="s">
        <v>7965</v>
      </c>
      <c r="P4803" s="608">
        <v>8000</v>
      </c>
    </row>
    <row r="4804" spans="1:16" ht="33.75" x14ac:dyDescent="0.2">
      <c r="A4804" s="518" t="s">
        <v>7955</v>
      </c>
      <c r="B4804" s="605" t="s">
        <v>7875</v>
      </c>
      <c r="C4804" s="519" t="s">
        <v>111</v>
      </c>
      <c r="D4804" s="494" t="s">
        <v>8905</v>
      </c>
      <c r="E4804" s="495">
        <v>2500</v>
      </c>
      <c r="F4804" s="638" t="s">
        <v>13007</v>
      </c>
      <c r="G4804" s="496" t="s">
        <v>13008</v>
      </c>
      <c r="H4804" s="494" t="s">
        <v>13009</v>
      </c>
      <c r="I4804" s="494" t="s">
        <v>3191</v>
      </c>
      <c r="J4804" s="494" t="s">
        <v>3191</v>
      </c>
      <c r="K4804" s="497" t="s">
        <v>13010</v>
      </c>
      <c r="L4804" s="606" t="s">
        <v>7977</v>
      </c>
      <c r="M4804" s="607">
        <v>6750</v>
      </c>
      <c r="N4804" s="498" t="s">
        <v>7965</v>
      </c>
      <c r="O4804" s="605" t="s">
        <v>7961</v>
      </c>
      <c r="P4804" s="608">
        <v>14947.4</v>
      </c>
    </row>
    <row r="4805" spans="1:16" ht="22.5" x14ac:dyDescent="0.2">
      <c r="A4805" s="518" t="s">
        <v>7955</v>
      </c>
      <c r="B4805" s="605" t="s">
        <v>7875</v>
      </c>
      <c r="C4805" s="519" t="s">
        <v>111</v>
      </c>
      <c r="D4805" s="494" t="s">
        <v>8590</v>
      </c>
      <c r="E4805" s="495">
        <v>1800</v>
      </c>
      <c r="F4805" s="638" t="s">
        <v>13011</v>
      </c>
      <c r="G4805" s="496" t="s">
        <v>13012</v>
      </c>
      <c r="H4805" s="494" t="s">
        <v>726</v>
      </c>
      <c r="I4805" s="494" t="s">
        <v>726</v>
      </c>
      <c r="J4805" s="494" t="s">
        <v>726</v>
      </c>
      <c r="K4805" s="497">
        <v>23</v>
      </c>
      <c r="L4805" s="606" t="s">
        <v>7965</v>
      </c>
      <c r="M4805" s="607">
        <v>3600</v>
      </c>
      <c r="N4805" s="498" t="s">
        <v>5705</v>
      </c>
      <c r="O4805" s="605"/>
      <c r="P4805" s="608">
        <v>0</v>
      </c>
    </row>
    <row r="4806" spans="1:16" x14ac:dyDescent="0.2">
      <c r="A4806" s="518" t="s">
        <v>7955</v>
      </c>
      <c r="B4806" s="605" t="s">
        <v>7875</v>
      </c>
      <c r="C4806" s="519" t="s">
        <v>111</v>
      </c>
      <c r="D4806" s="494" t="s">
        <v>7985</v>
      </c>
      <c r="E4806" s="495">
        <v>4000</v>
      </c>
      <c r="F4806" s="638" t="s">
        <v>13013</v>
      </c>
      <c r="G4806" s="496" t="s">
        <v>13014</v>
      </c>
      <c r="H4806" s="494" t="s">
        <v>4858</v>
      </c>
      <c r="I4806" s="494" t="s">
        <v>4858</v>
      </c>
      <c r="J4806" s="494" t="s">
        <v>4858</v>
      </c>
      <c r="K4806" s="497">
        <v>3</v>
      </c>
      <c r="L4806" s="606" t="s">
        <v>8044</v>
      </c>
      <c r="M4806" s="607">
        <v>24456.66</v>
      </c>
      <c r="N4806" s="498" t="s">
        <v>8044</v>
      </c>
      <c r="O4806" s="605" t="s">
        <v>7961</v>
      </c>
      <c r="P4806" s="608">
        <v>23935.279999999999</v>
      </c>
    </row>
    <row r="4807" spans="1:16" ht="33.75" x14ac:dyDescent="0.2">
      <c r="A4807" s="518" t="s">
        <v>7955</v>
      </c>
      <c r="B4807" s="605" t="s">
        <v>7875</v>
      </c>
      <c r="C4807" s="519" t="s">
        <v>111</v>
      </c>
      <c r="D4807" s="494" t="s">
        <v>9114</v>
      </c>
      <c r="E4807" s="495">
        <v>1900</v>
      </c>
      <c r="F4807" s="638" t="s">
        <v>13015</v>
      </c>
      <c r="G4807" s="496" t="s">
        <v>13016</v>
      </c>
      <c r="H4807" s="494" t="s">
        <v>3370</v>
      </c>
      <c r="I4807" s="494" t="s">
        <v>3370</v>
      </c>
      <c r="J4807" s="494" t="s">
        <v>3370</v>
      </c>
      <c r="K4807" s="497">
        <v>85</v>
      </c>
      <c r="L4807" s="606" t="s">
        <v>7959</v>
      </c>
      <c r="M4807" s="607">
        <v>22800</v>
      </c>
      <c r="N4807" s="498" t="s">
        <v>7960</v>
      </c>
      <c r="O4807" s="605" t="s">
        <v>7961</v>
      </c>
      <c r="P4807" s="608">
        <v>11400</v>
      </c>
    </row>
    <row r="4808" spans="1:16" x14ac:dyDescent="0.2">
      <c r="A4808" s="518" t="s">
        <v>7955</v>
      </c>
      <c r="B4808" s="605" t="s">
        <v>7875</v>
      </c>
      <c r="C4808" s="519" t="s">
        <v>111</v>
      </c>
      <c r="D4808" s="494" t="s">
        <v>3429</v>
      </c>
      <c r="E4808" s="495">
        <v>2500</v>
      </c>
      <c r="F4808" s="638" t="s">
        <v>13017</v>
      </c>
      <c r="G4808" s="496" t="s">
        <v>13018</v>
      </c>
      <c r="H4808" s="494" t="s">
        <v>8196</v>
      </c>
      <c r="I4808" s="494" t="s">
        <v>8196</v>
      </c>
      <c r="J4808" s="494" t="s">
        <v>8196</v>
      </c>
      <c r="K4808" s="497">
        <v>10</v>
      </c>
      <c r="L4808" s="606" t="s">
        <v>7959</v>
      </c>
      <c r="M4808" s="607">
        <v>29916.15</v>
      </c>
      <c r="N4808" s="498" t="s">
        <v>8422</v>
      </c>
      <c r="O4808" s="605" t="s">
        <v>7961</v>
      </c>
      <c r="P4808" s="608">
        <v>15000</v>
      </c>
    </row>
    <row r="4809" spans="1:16" ht="22.5" x14ac:dyDescent="0.2">
      <c r="A4809" s="518" t="s">
        <v>7955</v>
      </c>
      <c r="B4809" s="605" t="s">
        <v>7875</v>
      </c>
      <c r="C4809" s="519" t="s">
        <v>111</v>
      </c>
      <c r="D4809" s="494" t="s">
        <v>8070</v>
      </c>
      <c r="E4809" s="495">
        <v>15000</v>
      </c>
      <c r="F4809" s="638" t="s">
        <v>13019</v>
      </c>
      <c r="G4809" s="496" t="s">
        <v>13020</v>
      </c>
      <c r="H4809" s="494" t="s">
        <v>4858</v>
      </c>
      <c r="I4809" s="494" t="s">
        <v>4858</v>
      </c>
      <c r="J4809" s="494" t="s">
        <v>4858</v>
      </c>
      <c r="K4809" s="497" t="s">
        <v>7981</v>
      </c>
      <c r="L4809" s="606" t="s">
        <v>7959</v>
      </c>
      <c r="M4809" s="607">
        <v>170000</v>
      </c>
      <c r="N4809" s="498" t="s">
        <v>7981</v>
      </c>
      <c r="O4809" s="605" t="s">
        <v>7961</v>
      </c>
      <c r="P4809" s="608">
        <v>88500</v>
      </c>
    </row>
    <row r="4810" spans="1:16" ht="22.5" x14ac:dyDescent="0.2">
      <c r="A4810" s="518" t="s">
        <v>7955</v>
      </c>
      <c r="B4810" s="605" t="s">
        <v>7875</v>
      </c>
      <c r="C4810" s="519" t="s">
        <v>111</v>
      </c>
      <c r="D4810" s="494" t="s">
        <v>9679</v>
      </c>
      <c r="E4810" s="495">
        <v>6000</v>
      </c>
      <c r="F4810" s="638" t="s">
        <v>13021</v>
      </c>
      <c r="G4810" s="496" t="s">
        <v>13022</v>
      </c>
      <c r="H4810" s="494" t="s">
        <v>8896</v>
      </c>
      <c r="I4810" s="494" t="s">
        <v>4858</v>
      </c>
      <c r="J4810" s="494" t="s">
        <v>4858</v>
      </c>
      <c r="K4810" s="497" t="s">
        <v>13023</v>
      </c>
      <c r="L4810" s="606" t="s">
        <v>7965</v>
      </c>
      <c r="M4810" s="607">
        <v>6117.08</v>
      </c>
      <c r="N4810" s="498" t="s">
        <v>5705</v>
      </c>
      <c r="O4810" s="605"/>
      <c r="P4810" s="608">
        <v>0</v>
      </c>
    </row>
    <row r="4811" spans="1:16" ht="33.75" x14ac:dyDescent="0.2">
      <c r="A4811" s="518" t="s">
        <v>7955</v>
      </c>
      <c r="B4811" s="605" t="s">
        <v>7969</v>
      </c>
      <c r="C4811" s="519" t="s">
        <v>111</v>
      </c>
      <c r="D4811" s="494" t="s">
        <v>13024</v>
      </c>
      <c r="E4811" s="495">
        <v>4500</v>
      </c>
      <c r="F4811" s="638" t="s">
        <v>13025</v>
      </c>
      <c r="G4811" s="496" t="s">
        <v>13026</v>
      </c>
      <c r="H4811" s="494" t="s">
        <v>8297</v>
      </c>
      <c r="I4811" s="494" t="s">
        <v>4858</v>
      </c>
      <c r="J4811" s="494" t="s">
        <v>4858</v>
      </c>
      <c r="K4811" s="497" t="s">
        <v>13027</v>
      </c>
      <c r="L4811" s="606" t="s">
        <v>7982</v>
      </c>
      <c r="M4811" s="607">
        <v>3900</v>
      </c>
      <c r="N4811" s="498" t="s">
        <v>7994</v>
      </c>
      <c r="O4811" s="605" t="s">
        <v>7961</v>
      </c>
      <c r="P4811" s="608">
        <v>26983.119999999999</v>
      </c>
    </row>
    <row r="4812" spans="1:16" ht="22.5" x14ac:dyDescent="0.2">
      <c r="A4812" s="518" t="s">
        <v>7955</v>
      </c>
      <c r="B4812" s="605" t="s">
        <v>7875</v>
      </c>
      <c r="C4812" s="519" t="s">
        <v>111</v>
      </c>
      <c r="D4812" s="494" t="s">
        <v>13028</v>
      </c>
      <c r="E4812" s="495">
        <v>1700</v>
      </c>
      <c r="F4812" s="638" t="s">
        <v>13029</v>
      </c>
      <c r="G4812" s="496" t="s">
        <v>13030</v>
      </c>
      <c r="H4812" s="494" t="s">
        <v>6015</v>
      </c>
      <c r="I4812" s="494" t="s">
        <v>6015</v>
      </c>
      <c r="J4812" s="494" t="s">
        <v>6015</v>
      </c>
      <c r="K4812" s="497">
        <v>22</v>
      </c>
      <c r="L4812" s="606" t="s">
        <v>7959</v>
      </c>
      <c r="M4812" s="607">
        <v>19971.460000000003</v>
      </c>
      <c r="N4812" s="498" t="s">
        <v>5705</v>
      </c>
      <c r="O4812" s="605">
        <v>0</v>
      </c>
      <c r="P4812" s="608">
        <v>0</v>
      </c>
    </row>
    <row r="4813" spans="1:16" x14ac:dyDescent="0.2">
      <c r="A4813" s="518" t="s">
        <v>7955</v>
      </c>
      <c r="B4813" s="605" t="s">
        <v>7875</v>
      </c>
      <c r="C4813" s="519" t="s">
        <v>111</v>
      </c>
      <c r="D4813" s="494" t="s">
        <v>8139</v>
      </c>
      <c r="E4813" s="495">
        <v>4500</v>
      </c>
      <c r="F4813" s="638" t="s">
        <v>13031</v>
      </c>
      <c r="G4813" s="496" t="s">
        <v>13032</v>
      </c>
      <c r="H4813" s="494" t="s">
        <v>8014</v>
      </c>
      <c r="I4813" s="494" t="s">
        <v>8014</v>
      </c>
      <c r="J4813" s="494" t="s">
        <v>8014</v>
      </c>
      <c r="K4813" s="497">
        <v>1</v>
      </c>
      <c r="L4813" s="606" t="s">
        <v>7982</v>
      </c>
      <c r="M4813" s="607">
        <v>4500</v>
      </c>
      <c r="N4813" s="498" t="s">
        <v>5705</v>
      </c>
      <c r="O4813" s="605"/>
      <c r="P4813" s="608">
        <v>0</v>
      </c>
    </row>
    <row r="4814" spans="1:16" ht="22.5" x14ac:dyDescent="0.2">
      <c r="A4814" s="518" t="s">
        <v>7955</v>
      </c>
      <c r="B4814" s="605" t="s">
        <v>7875</v>
      </c>
      <c r="C4814" s="519" t="s">
        <v>111</v>
      </c>
      <c r="D4814" s="494" t="s">
        <v>9028</v>
      </c>
      <c r="E4814" s="495">
        <v>3000</v>
      </c>
      <c r="F4814" s="638" t="s">
        <v>13033</v>
      </c>
      <c r="G4814" s="496" t="s">
        <v>13034</v>
      </c>
      <c r="H4814" s="494" t="s">
        <v>718</v>
      </c>
      <c r="I4814" s="494" t="s">
        <v>718</v>
      </c>
      <c r="J4814" s="494" t="s">
        <v>718</v>
      </c>
      <c r="K4814" s="497">
        <v>27</v>
      </c>
      <c r="L4814" s="606" t="s">
        <v>7982</v>
      </c>
      <c r="M4814" s="607">
        <v>3000</v>
      </c>
      <c r="N4814" s="498" t="s">
        <v>5705</v>
      </c>
      <c r="O4814" s="605"/>
      <c r="P4814" s="608">
        <v>0</v>
      </c>
    </row>
    <row r="4815" spans="1:16" ht="22.5" x14ac:dyDescent="0.2">
      <c r="A4815" s="518" t="s">
        <v>7955</v>
      </c>
      <c r="B4815" s="605" t="s">
        <v>7875</v>
      </c>
      <c r="C4815" s="519" t="s">
        <v>111</v>
      </c>
      <c r="D4815" s="494" t="s">
        <v>13035</v>
      </c>
      <c r="E4815" s="495">
        <v>1200</v>
      </c>
      <c r="F4815" s="638" t="s">
        <v>13036</v>
      </c>
      <c r="G4815" s="496" t="s">
        <v>13037</v>
      </c>
      <c r="H4815" s="494" t="s">
        <v>4858</v>
      </c>
      <c r="I4815" s="494" t="s">
        <v>4858</v>
      </c>
      <c r="J4815" s="494" t="s">
        <v>4858</v>
      </c>
      <c r="K4815" s="497">
        <v>12</v>
      </c>
      <c r="L4815" s="606" t="s">
        <v>7959</v>
      </c>
      <c r="M4815" s="607">
        <v>14360</v>
      </c>
      <c r="N4815" s="498" t="s">
        <v>8489</v>
      </c>
      <c r="O4815" s="605" t="s">
        <v>7961</v>
      </c>
      <c r="P4815" s="608">
        <v>7200</v>
      </c>
    </row>
    <row r="4816" spans="1:16" ht="22.5" x14ac:dyDescent="0.2">
      <c r="A4816" s="518" t="s">
        <v>7955</v>
      </c>
      <c r="B4816" s="605" t="s">
        <v>7875</v>
      </c>
      <c r="C4816" s="519" t="s">
        <v>111</v>
      </c>
      <c r="D4816" s="494" t="s">
        <v>7990</v>
      </c>
      <c r="E4816" s="495">
        <v>3000</v>
      </c>
      <c r="F4816" s="638" t="s">
        <v>13038</v>
      </c>
      <c r="G4816" s="496" t="s">
        <v>13039</v>
      </c>
      <c r="H4816" s="494" t="s">
        <v>5670</v>
      </c>
      <c r="I4816" s="494" t="s">
        <v>3191</v>
      </c>
      <c r="J4816" s="494" t="s">
        <v>3191</v>
      </c>
      <c r="K4816" s="497" t="s">
        <v>13040</v>
      </c>
      <c r="L4816" s="606" t="s">
        <v>7982</v>
      </c>
      <c r="M4816" s="607">
        <v>800</v>
      </c>
      <c r="N4816" s="498" t="s">
        <v>7994</v>
      </c>
      <c r="O4816" s="605" t="s">
        <v>7961</v>
      </c>
      <c r="P4816" s="608">
        <v>18000</v>
      </c>
    </row>
    <row r="4817" spans="1:16" ht="33.75" x14ac:dyDescent="0.2">
      <c r="A4817" s="518" t="s">
        <v>7955</v>
      </c>
      <c r="B4817" s="605" t="s">
        <v>7875</v>
      </c>
      <c r="C4817" s="519" t="s">
        <v>111</v>
      </c>
      <c r="D4817" s="494" t="s">
        <v>8004</v>
      </c>
      <c r="E4817" s="495">
        <v>1800</v>
      </c>
      <c r="F4817" s="638" t="s">
        <v>13041</v>
      </c>
      <c r="G4817" s="496" t="s">
        <v>13042</v>
      </c>
      <c r="H4817" s="494" t="s">
        <v>13043</v>
      </c>
      <c r="I4817" s="494" t="s">
        <v>3191</v>
      </c>
      <c r="J4817" s="494" t="s">
        <v>3191</v>
      </c>
      <c r="K4817" s="497" t="s">
        <v>13044</v>
      </c>
      <c r="L4817" s="606" t="s">
        <v>8142</v>
      </c>
      <c r="M4817" s="607">
        <v>19800</v>
      </c>
      <c r="N4817" s="498" t="s">
        <v>7994</v>
      </c>
      <c r="O4817" s="605"/>
      <c r="P4817" s="608">
        <v>0</v>
      </c>
    </row>
    <row r="4818" spans="1:16" ht="33.75" x14ac:dyDescent="0.2">
      <c r="A4818" s="518" t="s">
        <v>7955</v>
      </c>
      <c r="B4818" s="605" t="s">
        <v>7875</v>
      </c>
      <c r="C4818" s="519" t="s">
        <v>111</v>
      </c>
      <c r="D4818" s="494" t="s">
        <v>8048</v>
      </c>
      <c r="E4818" s="495">
        <v>3000</v>
      </c>
      <c r="F4818" s="638" t="s">
        <v>13041</v>
      </c>
      <c r="G4818" s="496" t="s">
        <v>13042</v>
      </c>
      <c r="H4818" s="494" t="s">
        <v>13043</v>
      </c>
      <c r="I4818" s="494" t="s">
        <v>3191</v>
      </c>
      <c r="J4818" s="494" t="s">
        <v>3191</v>
      </c>
      <c r="K4818" s="497">
        <v>19</v>
      </c>
      <c r="L4818" s="606" t="s">
        <v>7965</v>
      </c>
      <c r="M4818" s="607">
        <v>4200</v>
      </c>
      <c r="N4818" s="498" t="s">
        <v>5705</v>
      </c>
      <c r="O4818" s="605" t="s">
        <v>7961</v>
      </c>
      <c r="P4818" s="608">
        <v>18000</v>
      </c>
    </row>
    <row r="4819" spans="1:16" ht="33.75" x14ac:dyDescent="0.2">
      <c r="A4819" s="518" t="s">
        <v>7955</v>
      </c>
      <c r="B4819" s="605" t="s">
        <v>7875</v>
      </c>
      <c r="C4819" s="519" t="s">
        <v>111</v>
      </c>
      <c r="D4819" s="494" t="s">
        <v>13045</v>
      </c>
      <c r="E4819" s="495">
        <v>1200</v>
      </c>
      <c r="F4819" s="638" t="s">
        <v>13046</v>
      </c>
      <c r="G4819" s="496" t="s">
        <v>13047</v>
      </c>
      <c r="H4819" s="494" t="s">
        <v>871</v>
      </c>
      <c r="I4819" s="494" t="s">
        <v>871</v>
      </c>
      <c r="J4819" s="494" t="s">
        <v>871</v>
      </c>
      <c r="K4819" s="497">
        <v>85</v>
      </c>
      <c r="L4819" s="606" t="s">
        <v>7959</v>
      </c>
      <c r="M4819" s="607">
        <v>14351.58</v>
      </c>
      <c r="N4819" s="498" t="s">
        <v>7960</v>
      </c>
      <c r="O4819" s="605" t="s">
        <v>7961</v>
      </c>
      <c r="P4819" s="608">
        <v>7200</v>
      </c>
    </row>
    <row r="4820" spans="1:16" ht="33.75" x14ac:dyDescent="0.2">
      <c r="A4820" s="518" t="s">
        <v>7955</v>
      </c>
      <c r="B4820" s="605" t="s">
        <v>7875</v>
      </c>
      <c r="C4820" s="519" t="s">
        <v>111</v>
      </c>
      <c r="D4820" s="494" t="s">
        <v>8806</v>
      </c>
      <c r="E4820" s="495">
        <v>1800</v>
      </c>
      <c r="F4820" s="638" t="s">
        <v>13048</v>
      </c>
      <c r="G4820" s="496" t="s">
        <v>13049</v>
      </c>
      <c r="H4820" s="494" t="s">
        <v>13050</v>
      </c>
      <c r="I4820" s="494" t="s">
        <v>13050</v>
      </c>
      <c r="J4820" s="494" t="s">
        <v>13050</v>
      </c>
      <c r="K4820" s="497">
        <v>39</v>
      </c>
      <c r="L4820" s="606" t="s">
        <v>7959</v>
      </c>
      <c r="M4820" s="607">
        <v>21250.080000000002</v>
      </c>
      <c r="N4820" s="498" t="s">
        <v>9076</v>
      </c>
      <c r="O4820" s="605" t="s">
        <v>7961</v>
      </c>
      <c r="P4820" s="608">
        <v>10800</v>
      </c>
    </row>
    <row r="4821" spans="1:16" ht="33.75" x14ac:dyDescent="0.2">
      <c r="A4821" s="518" t="s">
        <v>7955</v>
      </c>
      <c r="B4821" s="605" t="s">
        <v>7875</v>
      </c>
      <c r="C4821" s="519" t="s">
        <v>111</v>
      </c>
      <c r="D4821" s="494" t="s">
        <v>13051</v>
      </c>
      <c r="E4821" s="495">
        <v>1200</v>
      </c>
      <c r="F4821" s="638" t="s">
        <v>13052</v>
      </c>
      <c r="G4821" s="496" t="s">
        <v>13053</v>
      </c>
      <c r="H4821" s="494" t="s">
        <v>871</v>
      </c>
      <c r="I4821" s="494" t="s">
        <v>871</v>
      </c>
      <c r="J4821" s="494" t="s">
        <v>871</v>
      </c>
      <c r="K4821" s="497">
        <v>85</v>
      </c>
      <c r="L4821" s="606" t="s">
        <v>7959</v>
      </c>
      <c r="M4821" s="607">
        <v>14400</v>
      </c>
      <c r="N4821" s="498" t="s">
        <v>7960</v>
      </c>
      <c r="O4821" s="605" t="s">
        <v>7961</v>
      </c>
      <c r="P4821" s="608">
        <v>7200</v>
      </c>
    </row>
    <row r="4822" spans="1:16" ht="45" x14ac:dyDescent="0.2">
      <c r="A4822" s="518" t="s">
        <v>7955</v>
      </c>
      <c r="B4822" s="605" t="s">
        <v>7875</v>
      </c>
      <c r="C4822" s="519" t="s">
        <v>111</v>
      </c>
      <c r="D4822" s="494" t="s">
        <v>11964</v>
      </c>
      <c r="E4822" s="495">
        <v>11000</v>
      </c>
      <c r="F4822" s="638" t="s">
        <v>13054</v>
      </c>
      <c r="G4822" s="496" t="s">
        <v>13055</v>
      </c>
      <c r="H4822" s="494" t="s">
        <v>7998</v>
      </c>
      <c r="I4822" s="494" t="s">
        <v>4858</v>
      </c>
      <c r="J4822" s="494" t="s">
        <v>4858</v>
      </c>
      <c r="K4822" s="497" t="s">
        <v>13056</v>
      </c>
      <c r="L4822" s="606" t="s">
        <v>7982</v>
      </c>
      <c r="M4822" s="607">
        <v>4400</v>
      </c>
      <c r="N4822" s="498" t="s">
        <v>5705</v>
      </c>
      <c r="O4822" s="605" t="s">
        <v>7965</v>
      </c>
      <c r="P4822" s="608">
        <v>22000</v>
      </c>
    </row>
    <row r="4823" spans="1:16" ht="45" x14ac:dyDescent="0.2">
      <c r="A4823" s="518" t="s">
        <v>7955</v>
      </c>
      <c r="B4823" s="605" t="s">
        <v>7875</v>
      </c>
      <c r="C4823" s="519" t="s">
        <v>111</v>
      </c>
      <c r="D4823" s="494" t="s">
        <v>8490</v>
      </c>
      <c r="E4823" s="495">
        <v>3000</v>
      </c>
      <c r="F4823" s="638" t="s">
        <v>13057</v>
      </c>
      <c r="G4823" s="496" t="s">
        <v>13058</v>
      </c>
      <c r="H4823" s="494" t="s">
        <v>10613</v>
      </c>
      <c r="I4823" s="494" t="s">
        <v>3191</v>
      </c>
      <c r="J4823" s="494" t="s">
        <v>3191</v>
      </c>
      <c r="K4823" s="497" t="s">
        <v>13059</v>
      </c>
      <c r="L4823" s="606" t="s">
        <v>7965</v>
      </c>
      <c r="M4823" s="607">
        <v>3600</v>
      </c>
      <c r="N4823" s="498" t="s">
        <v>7994</v>
      </c>
      <c r="O4823" s="605" t="s">
        <v>7961</v>
      </c>
      <c r="P4823" s="608">
        <v>18000</v>
      </c>
    </row>
    <row r="4824" spans="1:16" ht="22.5" x14ac:dyDescent="0.2">
      <c r="A4824" s="518" t="s">
        <v>7955</v>
      </c>
      <c r="B4824" s="605" t="s">
        <v>7875</v>
      </c>
      <c r="C4824" s="519" t="s">
        <v>111</v>
      </c>
      <c r="D4824" s="494" t="s">
        <v>10383</v>
      </c>
      <c r="E4824" s="495">
        <v>6000</v>
      </c>
      <c r="F4824" s="638" t="s">
        <v>13060</v>
      </c>
      <c r="G4824" s="496" t="s">
        <v>13061</v>
      </c>
      <c r="H4824" s="494" t="s">
        <v>7998</v>
      </c>
      <c r="I4824" s="494" t="s">
        <v>4858</v>
      </c>
      <c r="J4824" s="494" t="s">
        <v>4858</v>
      </c>
      <c r="K4824" s="497" t="s">
        <v>13062</v>
      </c>
      <c r="L4824" s="606"/>
      <c r="M4824" s="607">
        <v>0</v>
      </c>
      <c r="N4824" s="498" t="s">
        <v>5705</v>
      </c>
      <c r="O4824" s="605" t="s">
        <v>7977</v>
      </c>
      <c r="P4824" s="608">
        <v>18200</v>
      </c>
    </row>
    <row r="4825" spans="1:16" x14ac:dyDescent="0.2">
      <c r="A4825" s="518" t="s">
        <v>7955</v>
      </c>
      <c r="B4825" s="605" t="s">
        <v>7875</v>
      </c>
      <c r="C4825" s="519" t="s">
        <v>111</v>
      </c>
      <c r="D4825" s="494" t="s">
        <v>13063</v>
      </c>
      <c r="E4825" s="495">
        <v>3500</v>
      </c>
      <c r="F4825" s="638" t="s">
        <v>13064</v>
      </c>
      <c r="G4825" s="496" t="s">
        <v>13065</v>
      </c>
      <c r="H4825" s="494" t="s">
        <v>13066</v>
      </c>
      <c r="I4825" s="494" t="s">
        <v>13066</v>
      </c>
      <c r="J4825" s="494" t="s">
        <v>13066</v>
      </c>
      <c r="K4825" s="497">
        <v>21</v>
      </c>
      <c r="L4825" s="606" t="s">
        <v>7959</v>
      </c>
      <c r="M4825" s="607">
        <v>38730.17</v>
      </c>
      <c r="N4825" s="498" t="s">
        <v>5705</v>
      </c>
      <c r="O4825" s="605">
        <v>0</v>
      </c>
      <c r="P4825" s="608">
        <v>0</v>
      </c>
    </row>
    <row r="4826" spans="1:16" ht="22.5" x14ac:dyDescent="0.2">
      <c r="A4826" s="518" t="s">
        <v>7955</v>
      </c>
      <c r="B4826" s="605" t="s">
        <v>7875</v>
      </c>
      <c r="C4826" s="519" t="s">
        <v>111</v>
      </c>
      <c r="D4826" s="494" t="s">
        <v>8250</v>
      </c>
      <c r="E4826" s="495">
        <v>3000</v>
      </c>
      <c r="F4826" s="638" t="s">
        <v>13067</v>
      </c>
      <c r="G4826" s="496" t="s">
        <v>13068</v>
      </c>
      <c r="H4826" s="494" t="s">
        <v>8003</v>
      </c>
      <c r="I4826" s="494" t="s">
        <v>4858</v>
      </c>
      <c r="J4826" s="494" t="s">
        <v>4858</v>
      </c>
      <c r="K4826" s="497">
        <v>2</v>
      </c>
      <c r="L4826" s="606" t="s">
        <v>7972</v>
      </c>
      <c r="M4826" s="607">
        <v>11800</v>
      </c>
      <c r="N4826" s="498" t="s">
        <v>8044</v>
      </c>
      <c r="O4826" s="605" t="s">
        <v>7961</v>
      </c>
      <c r="P4826" s="608">
        <v>18000</v>
      </c>
    </row>
    <row r="4827" spans="1:16" ht="33.75" x14ac:dyDescent="0.2">
      <c r="A4827" s="518" t="s">
        <v>7955</v>
      </c>
      <c r="B4827" s="605" t="s">
        <v>7875</v>
      </c>
      <c r="C4827" s="519" t="s">
        <v>111</v>
      </c>
      <c r="D4827" s="494" t="s">
        <v>8155</v>
      </c>
      <c r="E4827" s="495">
        <v>2500</v>
      </c>
      <c r="F4827" s="638" t="s">
        <v>13069</v>
      </c>
      <c r="G4827" s="496" t="s">
        <v>13070</v>
      </c>
      <c r="H4827" s="494" t="s">
        <v>8390</v>
      </c>
      <c r="I4827" s="494" t="s">
        <v>3191</v>
      </c>
      <c r="J4827" s="494" t="s">
        <v>3191</v>
      </c>
      <c r="K4827" s="497" t="s">
        <v>13071</v>
      </c>
      <c r="L4827" s="606" t="s">
        <v>8142</v>
      </c>
      <c r="M4827" s="607">
        <v>27500</v>
      </c>
      <c r="N4827" s="498" t="s">
        <v>7994</v>
      </c>
      <c r="O4827" s="605"/>
      <c r="P4827" s="608">
        <v>0</v>
      </c>
    </row>
    <row r="4828" spans="1:16" ht="33.75" x14ac:dyDescent="0.2">
      <c r="A4828" s="518" t="s">
        <v>7955</v>
      </c>
      <c r="B4828" s="605" t="s">
        <v>7875</v>
      </c>
      <c r="C4828" s="519" t="s">
        <v>111</v>
      </c>
      <c r="D4828" s="494" t="s">
        <v>8048</v>
      </c>
      <c r="E4828" s="495">
        <v>3000</v>
      </c>
      <c r="F4828" s="638" t="s">
        <v>13069</v>
      </c>
      <c r="G4828" s="496" t="s">
        <v>13070</v>
      </c>
      <c r="H4828" s="494" t="s">
        <v>8390</v>
      </c>
      <c r="I4828" s="494" t="s">
        <v>3191</v>
      </c>
      <c r="J4828" s="494" t="s">
        <v>3191</v>
      </c>
      <c r="K4828" s="497">
        <v>35</v>
      </c>
      <c r="L4828" s="606" t="s">
        <v>7965</v>
      </c>
      <c r="M4828" s="607">
        <v>4200</v>
      </c>
      <c r="N4828" s="498" t="s">
        <v>5705</v>
      </c>
      <c r="O4828" s="605" t="s">
        <v>7961</v>
      </c>
      <c r="P4828" s="608">
        <v>17430</v>
      </c>
    </row>
    <row r="4829" spans="1:16" ht="22.5" x14ac:dyDescent="0.2">
      <c r="A4829" s="518" t="s">
        <v>7955</v>
      </c>
      <c r="B4829" s="605" t="s">
        <v>7875</v>
      </c>
      <c r="C4829" s="519" t="s">
        <v>111</v>
      </c>
      <c r="D4829" s="494" t="s">
        <v>8987</v>
      </c>
      <c r="E4829" s="495">
        <v>3000</v>
      </c>
      <c r="F4829" s="638" t="s">
        <v>13072</v>
      </c>
      <c r="G4829" s="496" t="s">
        <v>13073</v>
      </c>
      <c r="H4829" s="494" t="s">
        <v>8563</v>
      </c>
      <c r="I4829" s="494" t="s">
        <v>4858</v>
      </c>
      <c r="J4829" s="494" t="s">
        <v>4858</v>
      </c>
      <c r="K4829" s="497">
        <v>2</v>
      </c>
      <c r="L4829" s="606" t="s">
        <v>7972</v>
      </c>
      <c r="M4829" s="607">
        <v>11800</v>
      </c>
      <c r="N4829" s="498" t="s">
        <v>8044</v>
      </c>
      <c r="O4829" s="605" t="s">
        <v>7961</v>
      </c>
      <c r="P4829" s="608">
        <v>18000</v>
      </c>
    </row>
    <row r="4830" spans="1:16" ht="22.5" x14ac:dyDescent="0.2">
      <c r="A4830" s="518" t="s">
        <v>7955</v>
      </c>
      <c r="B4830" s="605" t="s">
        <v>7875</v>
      </c>
      <c r="C4830" s="519" t="s">
        <v>111</v>
      </c>
      <c r="D4830" s="494" t="s">
        <v>8128</v>
      </c>
      <c r="E4830" s="495">
        <v>3000</v>
      </c>
      <c r="F4830" s="638" t="s">
        <v>13074</v>
      </c>
      <c r="G4830" s="496" t="s">
        <v>13075</v>
      </c>
      <c r="H4830" s="494" t="s">
        <v>11747</v>
      </c>
      <c r="I4830" s="494" t="s">
        <v>4858</v>
      </c>
      <c r="J4830" s="494" t="s">
        <v>4858</v>
      </c>
      <c r="K4830" s="497">
        <v>2</v>
      </c>
      <c r="L4830" s="606" t="s">
        <v>7972</v>
      </c>
      <c r="M4830" s="607">
        <v>11800</v>
      </c>
      <c r="N4830" s="498" t="s">
        <v>8044</v>
      </c>
      <c r="O4830" s="605" t="s">
        <v>7961</v>
      </c>
      <c r="P4830" s="608">
        <v>17900</v>
      </c>
    </row>
    <row r="4831" spans="1:16" ht="22.5" x14ac:dyDescent="0.2">
      <c r="A4831" s="518" t="s">
        <v>7955</v>
      </c>
      <c r="B4831" s="605" t="s">
        <v>7875</v>
      </c>
      <c r="C4831" s="519" t="s">
        <v>111</v>
      </c>
      <c r="D4831" s="494" t="s">
        <v>12256</v>
      </c>
      <c r="E4831" s="495">
        <v>8500</v>
      </c>
      <c r="F4831" s="638" t="s">
        <v>13076</v>
      </c>
      <c r="G4831" s="496" t="s">
        <v>13077</v>
      </c>
      <c r="H4831" s="494" t="s">
        <v>7998</v>
      </c>
      <c r="I4831" s="494" t="s">
        <v>4858</v>
      </c>
      <c r="J4831" s="494" t="s">
        <v>4858</v>
      </c>
      <c r="K4831" s="497" t="s">
        <v>13078</v>
      </c>
      <c r="L4831" s="606" t="s">
        <v>7977</v>
      </c>
      <c r="M4831" s="607">
        <v>12466.66</v>
      </c>
      <c r="N4831" s="498" t="s">
        <v>5705</v>
      </c>
      <c r="O4831" s="605">
        <v>0</v>
      </c>
      <c r="P4831" s="608">
        <v>0</v>
      </c>
    </row>
    <row r="4832" spans="1:16" ht="33.75" x14ac:dyDescent="0.2">
      <c r="A4832" s="518" t="s">
        <v>7955</v>
      </c>
      <c r="B4832" s="605" t="s">
        <v>7875</v>
      </c>
      <c r="C4832" s="519" t="s">
        <v>111</v>
      </c>
      <c r="D4832" s="494" t="s">
        <v>8518</v>
      </c>
      <c r="E4832" s="495">
        <v>1800</v>
      </c>
      <c r="F4832" s="638" t="s">
        <v>13079</v>
      </c>
      <c r="G4832" s="496" t="s">
        <v>13080</v>
      </c>
      <c r="H4832" s="494" t="s">
        <v>13081</v>
      </c>
      <c r="I4832" s="494" t="s">
        <v>13081</v>
      </c>
      <c r="J4832" s="494" t="s">
        <v>13081</v>
      </c>
      <c r="K4832" s="497">
        <v>14</v>
      </c>
      <c r="L4832" s="606" t="s">
        <v>7959</v>
      </c>
      <c r="M4832" s="607">
        <v>21180</v>
      </c>
      <c r="N4832" s="498" t="s">
        <v>8485</v>
      </c>
      <c r="O4832" s="605" t="s">
        <v>7961</v>
      </c>
      <c r="P4832" s="608">
        <v>10740</v>
      </c>
    </row>
    <row r="4833" spans="1:16" ht="22.5" x14ac:dyDescent="0.2">
      <c r="A4833" s="518" t="s">
        <v>7955</v>
      </c>
      <c r="B4833" s="605" t="s">
        <v>7875</v>
      </c>
      <c r="C4833" s="519" t="s">
        <v>111</v>
      </c>
      <c r="D4833" s="494" t="s">
        <v>8073</v>
      </c>
      <c r="E4833" s="495">
        <v>2000</v>
      </c>
      <c r="F4833" s="638" t="s">
        <v>13082</v>
      </c>
      <c r="G4833" s="496" t="s">
        <v>13083</v>
      </c>
      <c r="H4833" s="494" t="s">
        <v>726</v>
      </c>
      <c r="I4833" s="494" t="s">
        <v>726</v>
      </c>
      <c r="J4833" s="494" t="s">
        <v>726</v>
      </c>
      <c r="K4833" s="497">
        <v>99</v>
      </c>
      <c r="L4833" s="606" t="s">
        <v>7959</v>
      </c>
      <c r="M4833" s="607">
        <v>23933.33</v>
      </c>
      <c r="N4833" s="498" t="s">
        <v>13084</v>
      </c>
      <c r="O4833" s="605" t="s">
        <v>7961</v>
      </c>
      <c r="P4833" s="608">
        <v>12000</v>
      </c>
    </row>
    <row r="4834" spans="1:16" x14ac:dyDescent="0.2">
      <c r="A4834" s="518" t="s">
        <v>7955</v>
      </c>
      <c r="B4834" s="605" t="s">
        <v>7729</v>
      </c>
      <c r="C4834" s="519" t="s">
        <v>111</v>
      </c>
      <c r="D4834" s="494" t="s">
        <v>7985</v>
      </c>
      <c r="E4834" s="495">
        <v>4000</v>
      </c>
      <c r="F4834" s="638" t="s">
        <v>13085</v>
      </c>
      <c r="G4834" s="496" t="s">
        <v>13086</v>
      </c>
      <c r="H4834" s="494" t="s">
        <v>4858</v>
      </c>
      <c r="I4834" s="494" t="s">
        <v>4858</v>
      </c>
      <c r="J4834" s="494" t="s">
        <v>4858</v>
      </c>
      <c r="K4834" s="497">
        <v>5</v>
      </c>
      <c r="L4834" s="606" t="s">
        <v>8044</v>
      </c>
      <c r="M4834" s="607">
        <v>25733.339999999997</v>
      </c>
      <c r="N4834" s="498" t="s">
        <v>5705</v>
      </c>
      <c r="O4834" s="605">
        <v>0</v>
      </c>
      <c r="P4834" s="608">
        <v>0</v>
      </c>
    </row>
    <row r="4835" spans="1:16" ht="22.5" x14ac:dyDescent="0.2">
      <c r="A4835" s="518" t="s">
        <v>7955</v>
      </c>
      <c r="B4835" s="605" t="s">
        <v>7969</v>
      </c>
      <c r="C4835" s="519" t="s">
        <v>111</v>
      </c>
      <c r="D4835" s="494" t="s">
        <v>7985</v>
      </c>
      <c r="E4835" s="495">
        <v>4000</v>
      </c>
      <c r="F4835" s="638" t="s">
        <v>13087</v>
      </c>
      <c r="G4835" s="496" t="s">
        <v>13088</v>
      </c>
      <c r="H4835" s="494" t="s">
        <v>7998</v>
      </c>
      <c r="I4835" s="494" t="s">
        <v>4858</v>
      </c>
      <c r="J4835" s="494" t="s">
        <v>4858</v>
      </c>
      <c r="K4835" s="497" t="s">
        <v>13089</v>
      </c>
      <c r="L4835" s="606" t="s">
        <v>7965</v>
      </c>
      <c r="M4835" s="607">
        <v>4533.33</v>
      </c>
      <c r="N4835" s="498" t="s">
        <v>5705</v>
      </c>
      <c r="O4835" s="605" t="s">
        <v>7982</v>
      </c>
      <c r="P4835" s="608">
        <v>4000</v>
      </c>
    </row>
    <row r="4836" spans="1:16" ht="22.5" x14ac:dyDescent="0.2">
      <c r="A4836" s="518" t="s">
        <v>7955</v>
      </c>
      <c r="B4836" s="605" t="s">
        <v>7875</v>
      </c>
      <c r="C4836" s="519" t="s">
        <v>111</v>
      </c>
      <c r="D4836" s="494" t="s">
        <v>8048</v>
      </c>
      <c r="E4836" s="495">
        <v>3000</v>
      </c>
      <c r="F4836" s="638" t="s">
        <v>13090</v>
      </c>
      <c r="G4836" s="496" t="s">
        <v>13091</v>
      </c>
      <c r="H4836" s="494" t="s">
        <v>8728</v>
      </c>
      <c r="I4836" s="494" t="s">
        <v>4858</v>
      </c>
      <c r="J4836" s="494" t="s">
        <v>4858</v>
      </c>
      <c r="K4836" s="497" t="s">
        <v>13092</v>
      </c>
      <c r="L4836" s="606" t="s">
        <v>7965</v>
      </c>
      <c r="M4836" s="607">
        <v>4300</v>
      </c>
      <c r="N4836" s="498" t="s">
        <v>7994</v>
      </c>
      <c r="O4836" s="605" t="s">
        <v>7961</v>
      </c>
      <c r="P4836" s="608">
        <v>18000</v>
      </c>
    </row>
    <row r="4837" spans="1:16" ht="33.75" x14ac:dyDescent="0.2">
      <c r="A4837" s="518" t="s">
        <v>7955</v>
      </c>
      <c r="B4837" s="605" t="s">
        <v>7875</v>
      </c>
      <c r="C4837" s="519" t="s">
        <v>111</v>
      </c>
      <c r="D4837" s="494" t="s">
        <v>8448</v>
      </c>
      <c r="E4837" s="495">
        <v>1800</v>
      </c>
      <c r="F4837" s="638" t="s">
        <v>13093</v>
      </c>
      <c r="G4837" s="496" t="s">
        <v>13094</v>
      </c>
      <c r="H4837" s="494" t="s">
        <v>6640</v>
      </c>
      <c r="I4837" s="494" t="s">
        <v>3191</v>
      </c>
      <c r="J4837" s="494" t="s">
        <v>3191</v>
      </c>
      <c r="K4837" s="497" t="s">
        <v>13095</v>
      </c>
      <c r="L4837" s="606" t="s">
        <v>8142</v>
      </c>
      <c r="M4837" s="607">
        <v>19800</v>
      </c>
      <c r="N4837" s="498" t="s">
        <v>7994</v>
      </c>
      <c r="O4837" s="605"/>
      <c r="P4837" s="608">
        <v>0</v>
      </c>
    </row>
    <row r="4838" spans="1:16" ht="22.5" x14ac:dyDescent="0.2">
      <c r="A4838" s="518" t="s">
        <v>7955</v>
      </c>
      <c r="B4838" s="605" t="s">
        <v>7875</v>
      </c>
      <c r="C4838" s="519" t="s">
        <v>111</v>
      </c>
      <c r="D4838" s="494" t="s">
        <v>8048</v>
      </c>
      <c r="E4838" s="495">
        <v>3000</v>
      </c>
      <c r="F4838" s="638" t="s">
        <v>13093</v>
      </c>
      <c r="G4838" s="496" t="s">
        <v>13094</v>
      </c>
      <c r="H4838" s="494" t="s">
        <v>6640</v>
      </c>
      <c r="I4838" s="494" t="s">
        <v>3191</v>
      </c>
      <c r="J4838" s="494" t="s">
        <v>3191</v>
      </c>
      <c r="K4838" s="497">
        <v>17</v>
      </c>
      <c r="L4838" s="606" t="s">
        <v>7965</v>
      </c>
      <c r="M4838" s="607">
        <v>4200</v>
      </c>
      <c r="N4838" s="498" t="s">
        <v>5705</v>
      </c>
      <c r="O4838" s="605" t="s">
        <v>7961</v>
      </c>
      <c r="P4838" s="608">
        <v>17900</v>
      </c>
    </row>
    <row r="4839" spans="1:16" ht="22.5" x14ac:dyDescent="0.2">
      <c r="A4839" s="518" t="s">
        <v>7955</v>
      </c>
      <c r="B4839" s="605" t="s">
        <v>7875</v>
      </c>
      <c r="C4839" s="519" t="s">
        <v>111</v>
      </c>
      <c r="D4839" s="494" t="s">
        <v>7983</v>
      </c>
      <c r="E4839" s="495">
        <v>15000</v>
      </c>
      <c r="F4839" s="638" t="s">
        <v>13096</v>
      </c>
      <c r="G4839" s="496" t="s">
        <v>13097</v>
      </c>
      <c r="H4839" s="494" t="s">
        <v>6640</v>
      </c>
      <c r="I4839" s="494" t="s">
        <v>3191</v>
      </c>
      <c r="J4839" s="494" t="s">
        <v>3191</v>
      </c>
      <c r="K4839" s="497" t="s">
        <v>7981</v>
      </c>
      <c r="L4839" s="606" t="s">
        <v>7965</v>
      </c>
      <c r="M4839" s="607">
        <v>28500</v>
      </c>
      <c r="N4839" s="498" t="s">
        <v>7981</v>
      </c>
      <c r="O4839" s="605" t="s">
        <v>7961</v>
      </c>
      <c r="P4839" s="608">
        <v>88500</v>
      </c>
    </row>
    <row r="4840" spans="1:16" ht="22.5" x14ac:dyDescent="0.2">
      <c r="A4840" s="518" t="s">
        <v>7955</v>
      </c>
      <c r="B4840" s="605" t="s">
        <v>7875</v>
      </c>
      <c r="C4840" s="519" t="s">
        <v>111</v>
      </c>
      <c r="D4840" s="494" t="s">
        <v>8184</v>
      </c>
      <c r="E4840" s="495">
        <v>3000</v>
      </c>
      <c r="F4840" s="638" t="s">
        <v>13098</v>
      </c>
      <c r="G4840" s="496" t="s">
        <v>13099</v>
      </c>
      <c r="H4840" s="494" t="s">
        <v>13100</v>
      </c>
      <c r="I4840" s="494" t="s">
        <v>4858</v>
      </c>
      <c r="J4840" s="494" t="s">
        <v>4858</v>
      </c>
      <c r="K4840" s="497" t="s">
        <v>13101</v>
      </c>
      <c r="L4840" s="606" t="s">
        <v>7982</v>
      </c>
      <c r="M4840" s="607">
        <v>1100</v>
      </c>
      <c r="N4840" s="498" t="s">
        <v>7994</v>
      </c>
      <c r="O4840" s="605" t="s">
        <v>7961</v>
      </c>
      <c r="P4840" s="608">
        <v>18000</v>
      </c>
    </row>
    <row r="4841" spans="1:16" ht="22.5" x14ac:dyDescent="0.2">
      <c r="A4841" s="518" t="s">
        <v>7955</v>
      </c>
      <c r="B4841" s="605" t="s">
        <v>7969</v>
      </c>
      <c r="C4841" s="519" t="s">
        <v>111</v>
      </c>
      <c r="D4841" s="494" t="s">
        <v>8259</v>
      </c>
      <c r="E4841" s="495">
        <v>4000</v>
      </c>
      <c r="F4841" s="638" t="s">
        <v>13102</v>
      </c>
      <c r="G4841" s="496" t="s">
        <v>13103</v>
      </c>
      <c r="H4841" s="494" t="s">
        <v>6192</v>
      </c>
      <c r="I4841" s="494" t="s">
        <v>3191</v>
      </c>
      <c r="J4841" s="494" t="s">
        <v>3191</v>
      </c>
      <c r="K4841" s="497" t="s">
        <v>13104</v>
      </c>
      <c r="L4841" s="606" t="s">
        <v>7982</v>
      </c>
      <c r="M4841" s="607">
        <v>533.33000000000004</v>
      </c>
      <c r="N4841" s="498" t="s">
        <v>7972</v>
      </c>
      <c r="O4841" s="605" t="s">
        <v>7961</v>
      </c>
      <c r="P4841" s="608">
        <v>23870.83</v>
      </c>
    </row>
    <row r="4842" spans="1:16" ht="33.75" x14ac:dyDescent="0.2">
      <c r="A4842" s="518" t="s">
        <v>7955</v>
      </c>
      <c r="B4842" s="605" t="s">
        <v>7875</v>
      </c>
      <c r="C4842" s="519" t="s">
        <v>111</v>
      </c>
      <c r="D4842" s="494" t="s">
        <v>8680</v>
      </c>
      <c r="E4842" s="495">
        <v>1800</v>
      </c>
      <c r="F4842" s="638" t="s">
        <v>13105</v>
      </c>
      <c r="G4842" s="496" t="s">
        <v>13106</v>
      </c>
      <c r="H4842" s="494" t="s">
        <v>3976</v>
      </c>
      <c r="I4842" s="494" t="s">
        <v>3976</v>
      </c>
      <c r="J4842" s="494" t="s">
        <v>3976</v>
      </c>
      <c r="K4842" s="497">
        <v>14</v>
      </c>
      <c r="L4842" s="606" t="s">
        <v>7959</v>
      </c>
      <c r="M4842" s="607">
        <v>21000</v>
      </c>
      <c r="N4842" s="498" t="s">
        <v>8485</v>
      </c>
      <c r="O4842" s="605" t="s">
        <v>7961</v>
      </c>
      <c r="P4842" s="608">
        <v>10800</v>
      </c>
    </row>
    <row r="4843" spans="1:16" ht="22.5" x14ac:dyDescent="0.2">
      <c r="A4843" s="518" t="s">
        <v>7955</v>
      </c>
      <c r="B4843" s="605" t="s">
        <v>7875</v>
      </c>
      <c r="C4843" s="519" t="s">
        <v>111</v>
      </c>
      <c r="D4843" s="494" t="s">
        <v>12594</v>
      </c>
      <c r="E4843" s="495">
        <v>4000</v>
      </c>
      <c r="F4843" s="638" t="s">
        <v>13107</v>
      </c>
      <c r="G4843" s="496" t="s">
        <v>13108</v>
      </c>
      <c r="H4843" s="494" t="s">
        <v>8608</v>
      </c>
      <c r="I4843" s="494" t="s">
        <v>8289</v>
      </c>
      <c r="J4843" s="494" t="s">
        <v>8289</v>
      </c>
      <c r="K4843" s="497" t="s">
        <v>13109</v>
      </c>
      <c r="L4843" s="606" t="s">
        <v>7982</v>
      </c>
      <c r="M4843" s="607">
        <v>1466.67</v>
      </c>
      <c r="N4843" s="498" t="s">
        <v>7982</v>
      </c>
      <c r="O4843" s="605" t="s">
        <v>7961</v>
      </c>
      <c r="P4843" s="608">
        <v>23990</v>
      </c>
    </row>
    <row r="4844" spans="1:16" ht="33.75" x14ac:dyDescent="0.2">
      <c r="A4844" s="518" t="s">
        <v>7955</v>
      </c>
      <c r="B4844" s="605" t="s">
        <v>7875</v>
      </c>
      <c r="C4844" s="519" t="s">
        <v>111</v>
      </c>
      <c r="D4844" s="494" t="s">
        <v>13110</v>
      </c>
      <c r="E4844" s="495">
        <v>1200</v>
      </c>
      <c r="F4844" s="638" t="s">
        <v>13111</v>
      </c>
      <c r="G4844" s="496" t="s">
        <v>13112</v>
      </c>
      <c r="H4844" s="494" t="s">
        <v>871</v>
      </c>
      <c r="I4844" s="494" t="s">
        <v>871</v>
      </c>
      <c r="J4844" s="494" t="s">
        <v>871</v>
      </c>
      <c r="K4844" s="497">
        <v>85</v>
      </c>
      <c r="L4844" s="606" t="s">
        <v>7959</v>
      </c>
      <c r="M4844" s="607">
        <v>14280</v>
      </c>
      <c r="N4844" s="498" t="s">
        <v>7960</v>
      </c>
      <c r="O4844" s="605" t="s">
        <v>7961</v>
      </c>
      <c r="P4844" s="608">
        <v>7120</v>
      </c>
    </row>
    <row r="4845" spans="1:16" ht="22.5" x14ac:dyDescent="0.2">
      <c r="A4845" s="518" t="s">
        <v>7955</v>
      </c>
      <c r="B4845" s="605" t="s">
        <v>7969</v>
      </c>
      <c r="C4845" s="519" t="s">
        <v>111</v>
      </c>
      <c r="D4845" s="494" t="s">
        <v>10243</v>
      </c>
      <c r="E4845" s="495">
        <v>6000</v>
      </c>
      <c r="F4845" s="638" t="s">
        <v>13113</v>
      </c>
      <c r="G4845" s="496" t="s">
        <v>13114</v>
      </c>
      <c r="H4845" s="494" t="s">
        <v>7998</v>
      </c>
      <c r="I4845" s="494" t="s">
        <v>4858</v>
      </c>
      <c r="J4845" s="494" t="s">
        <v>4858</v>
      </c>
      <c r="K4845" s="497" t="s">
        <v>13115</v>
      </c>
      <c r="L4845" s="606" t="s">
        <v>7982</v>
      </c>
      <c r="M4845" s="607">
        <v>1600</v>
      </c>
      <c r="N4845" s="498" t="s">
        <v>7994</v>
      </c>
      <c r="O4845" s="605" t="s">
        <v>7961</v>
      </c>
      <c r="P4845" s="608">
        <v>35985.42</v>
      </c>
    </row>
    <row r="4846" spans="1:16" ht="33.75" x14ac:dyDescent="0.2">
      <c r="A4846" s="518" t="s">
        <v>7955</v>
      </c>
      <c r="B4846" s="605" t="s">
        <v>7875</v>
      </c>
      <c r="C4846" s="519" t="s">
        <v>111</v>
      </c>
      <c r="D4846" s="494" t="s">
        <v>9187</v>
      </c>
      <c r="E4846" s="495">
        <v>1800</v>
      </c>
      <c r="F4846" s="638" t="s">
        <v>13116</v>
      </c>
      <c r="G4846" s="496" t="s">
        <v>13117</v>
      </c>
      <c r="H4846" s="494" t="s">
        <v>8014</v>
      </c>
      <c r="I4846" s="494" t="s">
        <v>8014</v>
      </c>
      <c r="J4846" s="494" t="s">
        <v>8014</v>
      </c>
      <c r="K4846" s="497">
        <v>5</v>
      </c>
      <c r="L4846" s="606" t="s">
        <v>7729</v>
      </c>
      <c r="M4846" s="607">
        <v>16006.869999999999</v>
      </c>
      <c r="N4846" s="498" t="s">
        <v>7968</v>
      </c>
      <c r="O4846" s="605" t="s">
        <v>7961</v>
      </c>
      <c r="P4846" s="608">
        <v>10680</v>
      </c>
    </row>
    <row r="4847" spans="1:16" ht="22.5" x14ac:dyDescent="0.2">
      <c r="A4847" s="518" t="s">
        <v>7955</v>
      </c>
      <c r="B4847" s="605" t="s">
        <v>7875</v>
      </c>
      <c r="C4847" s="519" t="s">
        <v>111</v>
      </c>
      <c r="D4847" s="494" t="s">
        <v>8155</v>
      </c>
      <c r="E4847" s="495">
        <v>2500</v>
      </c>
      <c r="F4847" s="638" t="s">
        <v>13118</v>
      </c>
      <c r="G4847" s="496" t="s">
        <v>13119</v>
      </c>
      <c r="H4847" s="494" t="s">
        <v>13120</v>
      </c>
      <c r="I4847" s="494" t="s">
        <v>4858</v>
      </c>
      <c r="J4847" s="494" t="s">
        <v>4858</v>
      </c>
      <c r="K4847" s="497">
        <v>31</v>
      </c>
      <c r="L4847" s="606" t="s">
        <v>7959</v>
      </c>
      <c r="M4847" s="607">
        <v>30000</v>
      </c>
      <c r="N4847" s="498" t="s">
        <v>5705</v>
      </c>
      <c r="O4847" s="605"/>
      <c r="P4847" s="608">
        <v>0</v>
      </c>
    </row>
    <row r="4848" spans="1:16" ht="22.5" x14ac:dyDescent="0.2">
      <c r="A4848" s="518" t="s">
        <v>7955</v>
      </c>
      <c r="B4848" s="605" t="s">
        <v>7875</v>
      </c>
      <c r="C4848" s="519" t="s">
        <v>111</v>
      </c>
      <c r="D4848" s="494" t="s">
        <v>8991</v>
      </c>
      <c r="E4848" s="495">
        <v>3500</v>
      </c>
      <c r="F4848" s="638" t="s">
        <v>13118</v>
      </c>
      <c r="G4848" s="496" t="s">
        <v>13119</v>
      </c>
      <c r="H4848" s="494" t="s">
        <v>13120</v>
      </c>
      <c r="I4848" s="494" t="s">
        <v>4858</v>
      </c>
      <c r="J4848" s="494" t="s">
        <v>4858</v>
      </c>
      <c r="K4848" s="497" t="s">
        <v>13121</v>
      </c>
      <c r="L4848" s="606"/>
      <c r="M4848" s="607">
        <v>0</v>
      </c>
      <c r="N4848" s="498" t="s">
        <v>7977</v>
      </c>
      <c r="O4848" s="605" t="s">
        <v>7961</v>
      </c>
      <c r="P4848" s="608">
        <v>21572.39</v>
      </c>
    </row>
    <row r="4849" spans="1:16" ht="33.75" x14ac:dyDescent="0.2">
      <c r="A4849" s="518" t="s">
        <v>7955</v>
      </c>
      <c r="B4849" s="605" t="s">
        <v>7875</v>
      </c>
      <c r="C4849" s="519" t="s">
        <v>111</v>
      </c>
      <c r="D4849" s="494" t="s">
        <v>9300</v>
      </c>
      <c r="E4849" s="495">
        <v>3000</v>
      </c>
      <c r="F4849" s="638" t="s">
        <v>13122</v>
      </c>
      <c r="G4849" s="496" t="s">
        <v>13123</v>
      </c>
      <c r="H4849" s="494" t="s">
        <v>8297</v>
      </c>
      <c r="I4849" s="494" t="s">
        <v>4858</v>
      </c>
      <c r="J4849" s="494" t="s">
        <v>4858</v>
      </c>
      <c r="K4849" s="497" t="s">
        <v>13124</v>
      </c>
      <c r="L4849" s="606" t="s">
        <v>7965</v>
      </c>
      <c r="M4849" s="607">
        <v>4300</v>
      </c>
      <c r="N4849" s="498" t="s">
        <v>7994</v>
      </c>
      <c r="O4849" s="605" t="s">
        <v>7961</v>
      </c>
      <c r="P4849" s="608">
        <v>18000</v>
      </c>
    </row>
    <row r="4850" spans="1:16" ht="22.5" x14ac:dyDescent="0.2">
      <c r="A4850" s="518" t="s">
        <v>7955</v>
      </c>
      <c r="B4850" s="605" t="s">
        <v>7875</v>
      </c>
      <c r="C4850" s="519" t="s">
        <v>111</v>
      </c>
      <c r="D4850" s="494" t="s">
        <v>9256</v>
      </c>
      <c r="E4850" s="495">
        <v>2500</v>
      </c>
      <c r="F4850" s="638" t="s">
        <v>13125</v>
      </c>
      <c r="G4850" s="496" t="s">
        <v>13126</v>
      </c>
      <c r="H4850" s="494" t="s">
        <v>726</v>
      </c>
      <c r="I4850" s="494" t="s">
        <v>726</v>
      </c>
      <c r="J4850" s="494" t="s">
        <v>726</v>
      </c>
      <c r="K4850" s="497" t="s">
        <v>13127</v>
      </c>
      <c r="L4850" s="606" t="s">
        <v>7982</v>
      </c>
      <c r="M4850" s="607">
        <v>916.67000000000007</v>
      </c>
      <c r="N4850" s="498" t="s">
        <v>7972</v>
      </c>
      <c r="O4850" s="605" t="s">
        <v>7961</v>
      </c>
      <c r="P4850" s="608">
        <v>15000</v>
      </c>
    </row>
    <row r="4851" spans="1:16" ht="22.5" x14ac:dyDescent="0.2">
      <c r="A4851" s="518" t="s">
        <v>7955</v>
      </c>
      <c r="B4851" s="605" t="s">
        <v>7875</v>
      </c>
      <c r="C4851" s="519" t="s">
        <v>111</v>
      </c>
      <c r="D4851" s="494" t="s">
        <v>8905</v>
      </c>
      <c r="E4851" s="495">
        <v>2500</v>
      </c>
      <c r="F4851" s="638" t="s">
        <v>13128</v>
      </c>
      <c r="G4851" s="496" t="s">
        <v>13129</v>
      </c>
      <c r="H4851" s="494" t="s">
        <v>6903</v>
      </c>
      <c r="I4851" s="494" t="s">
        <v>3191</v>
      </c>
      <c r="J4851" s="494" t="s">
        <v>3191</v>
      </c>
      <c r="K4851" s="497" t="s">
        <v>13130</v>
      </c>
      <c r="L4851" s="606" t="s">
        <v>7977</v>
      </c>
      <c r="M4851" s="607">
        <v>6746.18</v>
      </c>
      <c r="N4851" s="498" t="s">
        <v>7965</v>
      </c>
      <c r="O4851" s="605" t="s">
        <v>7961</v>
      </c>
      <c r="P4851" s="608">
        <v>14693.58</v>
      </c>
    </row>
    <row r="4852" spans="1:16" ht="33.75" x14ac:dyDescent="0.2">
      <c r="A4852" s="518" t="s">
        <v>7955</v>
      </c>
      <c r="B4852" s="605" t="s">
        <v>7875</v>
      </c>
      <c r="C4852" s="519" t="s">
        <v>111</v>
      </c>
      <c r="D4852" s="494" t="s">
        <v>13131</v>
      </c>
      <c r="E4852" s="495">
        <v>1900</v>
      </c>
      <c r="F4852" s="638" t="s">
        <v>13132</v>
      </c>
      <c r="G4852" s="496" t="s">
        <v>13133</v>
      </c>
      <c r="H4852" s="494" t="s">
        <v>5589</v>
      </c>
      <c r="I4852" s="494" t="s">
        <v>5589</v>
      </c>
      <c r="J4852" s="494" t="s">
        <v>5589</v>
      </c>
      <c r="K4852" s="497">
        <v>75</v>
      </c>
      <c r="L4852" s="606" t="s">
        <v>7959</v>
      </c>
      <c r="M4852" s="607">
        <v>23722.9</v>
      </c>
      <c r="N4852" s="498" t="s">
        <v>5705</v>
      </c>
      <c r="O4852" s="605"/>
      <c r="P4852" s="608">
        <v>0</v>
      </c>
    </row>
    <row r="4853" spans="1:16" ht="22.5" x14ac:dyDescent="0.2">
      <c r="A4853" s="518" t="s">
        <v>7955</v>
      </c>
      <c r="B4853" s="605" t="s">
        <v>7875</v>
      </c>
      <c r="C4853" s="519" t="s">
        <v>111</v>
      </c>
      <c r="D4853" s="494" t="s">
        <v>13134</v>
      </c>
      <c r="E4853" s="495">
        <v>4000</v>
      </c>
      <c r="F4853" s="638" t="s">
        <v>13132</v>
      </c>
      <c r="G4853" s="496" t="s">
        <v>13133</v>
      </c>
      <c r="H4853" s="494" t="s">
        <v>5589</v>
      </c>
      <c r="I4853" s="494" t="s">
        <v>5589</v>
      </c>
      <c r="J4853" s="494" t="s">
        <v>5589</v>
      </c>
      <c r="K4853" s="497" t="s">
        <v>13135</v>
      </c>
      <c r="L4853" s="606"/>
      <c r="M4853" s="607">
        <v>0</v>
      </c>
      <c r="N4853" s="498" t="s">
        <v>5705</v>
      </c>
      <c r="O4853" s="605" t="s">
        <v>7982</v>
      </c>
      <c r="P4853" s="608">
        <v>4000</v>
      </c>
    </row>
    <row r="4854" spans="1:16" ht="33.75" x14ac:dyDescent="0.2">
      <c r="A4854" s="518" t="s">
        <v>7955</v>
      </c>
      <c r="B4854" s="605" t="s">
        <v>7875</v>
      </c>
      <c r="C4854" s="519" t="s">
        <v>111</v>
      </c>
      <c r="D4854" s="494" t="s">
        <v>13136</v>
      </c>
      <c r="E4854" s="495">
        <v>2500</v>
      </c>
      <c r="F4854" s="638" t="s">
        <v>13137</v>
      </c>
      <c r="G4854" s="496" t="s">
        <v>13138</v>
      </c>
      <c r="H4854" s="494" t="s">
        <v>13139</v>
      </c>
      <c r="I4854" s="494" t="s">
        <v>8289</v>
      </c>
      <c r="J4854" s="494" t="s">
        <v>8289</v>
      </c>
      <c r="K4854" s="497">
        <v>16</v>
      </c>
      <c r="L4854" s="606" t="s">
        <v>7984</v>
      </c>
      <c r="M4854" s="607">
        <v>19081.419999999998</v>
      </c>
      <c r="N4854" s="498" t="s">
        <v>5705</v>
      </c>
      <c r="O4854" s="605"/>
      <c r="P4854" s="608">
        <v>0</v>
      </c>
    </row>
    <row r="4855" spans="1:16" ht="33.75" x14ac:dyDescent="0.2">
      <c r="A4855" s="518" t="s">
        <v>7955</v>
      </c>
      <c r="B4855" s="605" t="s">
        <v>7875</v>
      </c>
      <c r="C4855" s="519" t="s">
        <v>111</v>
      </c>
      <c r="D4855" s="494" t="s">
        <v>10732</v>
      </c>
      <c r="E4855" s="495">
        <v>4000</v>
      </c>
      <c r="F4855" s="638" t="s">
        <v>13137</v>
      </c>
      <c r="G4855" s="496" t="s">
        <v>13138</v>
      </c>
      <c r="H4855" s="494" t="s">
        <v>13139</v>
      </c>
      <c r="I4855" s="494" t="s">
        <v>8289</v>
      </c>
      <c r="J4855" s="494" t="s">
        <v>8289</v>
      </c>
      <c r="K4855" s="497">
        <v>2</v>
      </c>
      <c r="L4855" s="606" t="s">
        <v>7994</v>
      </c>
      <c r="M4855" s="607">
        <v>17466.669999999998</v>
      </c>
      <c r="N4855" s="498" t="s">
        <v>7961</v>
      </c>
      <c r="O4855" s="605" t="s">
        <v>7961</v>
      </c>
      <c r="P4855" s="608">
        <v>23900</v>
      </c>
    </row>
    <row r="4856" spans="1:16" ht="33.75" x14ac:dyDescent="0.2">
      <c r="A4856" s="518" t="s">
        <v>7955</v>
      </c>
      <c r="B4856" s="605" t="s">
        <v>7969</v>
      </c>
      <c r="C4856" s="519" t="s">
        <v>111</v>
      </c>
      <c r="D4856" s="494" t="s">
        <v>8233</v>
      </c>
      <c r="E4856" s="495">
        <v>3000</v>
      </c>
      <c r="F4856" s="638" t="s">
        <v>13140</v>
      </c>
      <c r="G4856" s="496" t="s">
        <v>13141</v>
      </c>
      <c r="H4856" s="494" t="s">
        <v>8297</v>
      </c>
      <c r="I4856" s="494" t="s">
        <v>4858</v>
      </c>
      <c r="J4856" s="494" t="s">
        <v>4858</v>
      </c>
      <c r="K4856" s="497" t="s">
        <v>13142</v>
      </c>
      <c r="L4856" s="606" t="s">
        <v>7977</v>
      </c>
      <c r="M4856" s="607">
        <v>6100</v>
      </c>
      <c r="N4856" s="498" t="s">
        <v>7994</v>
      </c>
      <c r="O4856" s="605" t="s">
        <v>7961</v>
      </c>
      <c r="P4856" s="608">
        <v>18000</v>
      </c>
    </row>
    <row r="4857" spans="1:16" ht="33.75" x14ac:dyDescent="0.2">
      <c r="A4857" s="518" t="s">
        <v>7955</v>
      </c>
      <c r="B4857" s="605" t="s">
        <v>7875</v>
      </c>
      <c r="C4857" s="519" t="s">
        <v>111</v>
      </c>
      <c r="D4857" s="494" t="s">
        <v>13143</v>
      </c>
      <c r="E4857" s="495">
        <v>6000</v>
      </c>
      <c r="F4857" s="638" t="s">
        <v>13144</v>
      </c>
      <c r="G4857" s="496" t="s">
        <v>13145</v>
      </c>
      <c r="H4857" s="494" t="s">
        <v>13146</v>
      </c>
      <c r="I4857" s="494" t="s">
        <v>4858</v>
      </c>
      <c r="J4857" s="494" t="s">
        <v>4858</v>
      </c>
      <c r="K4857" s="497" t="s">
        <v>13147</v>
      </c>
      <c r="L4857" s="606" t="s">
        <v>7982</v>
      </c>
      <c r="M4857" s="607">
        <v>1400</v>
      </c>
      <c r="N4857" s="498" t="s">
        <v>5705</v>
      </c>
      <c r="O4857" s="605" t="s">
        <v>7982</v>
      </c>
      <c r="P4857" s="608">
        <v>6000</v>
      </c>
    </row>
    <row r="4858" spans="1:16" ht="22.5" x14ac:dyDescent="0.2">
      <c r="A4858" s="518" t="s">
        <v>7955</v>
      </c>
      <c r="B4858" s="605" t="s">
        <v>7875</v>
      </c>
      <c r="C4858" s="519" t="s">
        <v>111</v>
      </c>
      <c r="D4858" s="494" t="s">
        <v>9300</v>
      </c>
      <c r="E4858" s="495">
        <v>3000</v>
      </c>
      <c r="F4858" s="638" t="s">
        <v>13148</v>
      </c>
      <c r="G4858" s="496" t="s">
        <v>13149</v>
      </c>
      <c r="H4858" s="494" t="s">
        <v>6192</v>
      </c>
      <c r="I4858" s="494" t="s">
        <v>3191</v>
      </c>
      <c r="J4858" s="494" t="s">
        <v>3191</v>
      </c>
      <c r="K4858" s="497" t="s">
        <v>13150</v>
      </c>
      <c r="L4858" s="606" t="s">
        <v>7965</v>
      </c>
      <c r="M4858" s="607">
        <v>4300</v>
      </c>
      <c r="N4858" s="498" t="s">
        <v>7994</v>
      </c>
      <c r="O4858" s="605" t="s">
        <v>7961</v>
      </c>
      <c r="P4858" s="608">
        <v>18000</v>
      </c>
    </row>
    <row r="4859" spans="1:16" ht="33.75" x14ac:dyDescent="0.2">
      <c r="A4859" s="518" t="s">
        <v>7955</v>
      </c>
      <c r="B4859" s="605" t="s">
        <v>7875</v>
      </c>
      <c r="C4859" s="519" t="s">
        <v>111</v>
      </c>
      <c r="D4859" s="494" t="s">
        <v>8048</v>
      </c>
      <c r="E4859" s="495">
        <v>3000</v>
      </c>
      <c r="F4859" s="638" t="s">
        <v>13151</v>
      </c>
      <c r="G4859" s="496" t="s">
        <v>13152</v>
      </c>
      <c r="H4859" s="494" t="s">
        <v>13153</v>
      </c>
      <c r="I4859" s="494" t="s">
        <v>3191</v>
      </c>
      <c r="J4859" s="494" t="s">
        <v>3191</v>
      </c>
      <c r="K4859" s="497" t="s">
        <v>13154</v>
      </c>
      <c r="L4859" s="606" t="s">
        <v>7965</v>
      </c>
      <c r="M4859" s="607">
        <v>4200</v>
      </c>
      <c r="N4859" s="498" t="s">
        <v>7994</v>
      </c>
      <c r="O4859" s="605" t="s">
        <v>7961</v>
      </c>
      <c r="P4859" s="608">
        <v>18000</v>
      </c>
    </row>
    <row r="4860" spans="1:16" ht="33.75" x14ac:dyDescent="0.2">
      <c r="A4860" s="518" t="s">
        <v>7955</v>
      </c>
      <c r="B4860" s="605" t="s">
        <v>7875</v>
      </c>
      <c r="C4860" s="519" t="s">
        <v>111</v>
      </c>
      <c r="D4860" s="494" t="s">
        <v>13155</v>
      </c>
      <c r="E4860" s="495">
        <v>4500</v>
      </c>
      <c r="F4860" s="638" t="s">
        <v>13156</v>
      </c>
      <c r="G4860" s="496" t="s">
        <v>13157</v>
      </c>
      <c r="H4860" s="494" t="s">
        <v>8164</v>
      </c>
      <c r="I4860" s="494" t="s">
        <v>8164</v>
      </c>
      <c r="J4860" s="494" t="s">
        <v>8164</v>
      </c>
      <c r="K4860" s="497">
        <v>4</v>
      </c>
      <c r="L4860" s="606" t="s">
        <v>7977</v>
      </c>
      <c r="M4860" s="607">
        <v>13188.119999999999</v>
      </c>
      <c r="N4860" s="498" t="s">
        <v>5705</v>
      </c>
      <c r="O4860" s="605"/>
      <c r="P4860" s="608">
        <v>0</v>
      </c>
    </row>
    <row r="4861" spans="1:16" ht="22.5" x14ac:dyDescent="0.2">
      <c r="A4861" s="518" t="s">
        <v>7955</v>
      </c>
      <c r="B4861" s="605" t="s">
        <v>7875</v>
      </c>
      <c r="C4861" s="519" t="s">
        <v>111</v>
      </c>
      <c r="D4861" s="494" t="s">
        <v>13158</v>
      </c>
      <c r="E4861" s="495">
        <v>6000</v>
      </c>
      <c r="F4861" s="638" t="s">
        <v>13159</v>
      </c>
      <c r="G4861" s="496" t="s">
        <v>13160</v>
      </c>
      <c r="H4861" s="494" t="s">
        <v>7998</v>
      </c>
      <c r="I4861" s="494" t="s">
        <v>4858</v>
      </c>
      <c r="J4861" s="494" t="s">
        <v>4858</v>
      </c>
      <c r="K4861" s="497" t="s">
        <v>13161</v>
      </c>
      <c r="L4861" s="606"/>
      <c r="M4861" s="607">
        <v>0</v>
      </c>
      <c r="N4861" s="498" t="s">
        <v>7994</v>
      </c>
      <c r="O4861" s="605" t="s">
        <v>7961</v>
      </c>
      <c r="P4861" s="608">
        <v>38400</v>
      </c>
    </row>
    <row r="4862" spans="1:16" ht="33.75" x14ac:dyDescent="0.2">
      <c r="A4862" s="518" t="s">
        <v>7955</v>
      </c>
      <c r="B4862" s="605" t="s">
        <v>7875</v>
      </c>
      <c r="C4862" s="519" t="s">
        <v>111</v>
      </c>
      <c r="D4862" s="494" t="s">
        <v>13162</v>
      </c>
      <c r="E4862" s="495">
        <v>1900</v>
      </c>
      <c r="F4862" s="638" t="s">
        <v>13163</v>
      </c>
      <c r="G4862" s="496" t="s">
        <v>13164</v>
      </c>
      <c r="H4862" s="494" t="s">
        <v>3370</v>
      </c>
      <c r="I4862" s="494" t="s">
        <v>3370</v>
      </c>
      <c r="J4862" s="494" t="s">
        <v>3370</v>
      </c>
      <c r="K4862" s="497">
        <v>85</v>
      </c>
      <c r="L4862" s="606" t="s">
        <v>7959</v>
      </c>
      <c r="M4862" s="607">
        <v>20900</v>
      </c>
      <c r="N4862" s="498" t="s">
        <v>7960</v>
      </c>
      <c r="O4862" s="605" t="s">
        <v>7961</v>
      </c>
      <c r="P4862" s="608">
        <v>11400</v>
      </c>
    </row>
    <row r="4863" spans="1:16" ht="22.5" x14ac:dyDescent="0.2">
      <c r="A4863" s="518" t="s">
        <v>7955</v>
      </c>
      <c r="B4863" s="605" t="s">
        <v>7875</v>
      </c>
      <c r="C4863" s="519" t="s">
        <v>111</v>
      </c>
      <c r="D4863" s="494" t="s">
        <v>10486</v>
      </c>
      <c r="E4863" s="495">
        <v>3000</v>
      </c>
      <c r="F4863" s="638" t="s">
        <v>13165</v>
      </c>
      <c r="G4863" s="496" t="s">
        <v>13166</v>
      </c>
      <c r="H4863" s="494" t="s">
        <v>6192</v>
      </c>
      <c r="I4863" s="494" t="s">
        <v>3191</v>
      </c>
      <c r="J4863" s="494" t="s">
        <v>3191</v>
      </c>
      <c r="K4863" s="497" t="s">
        <v>13167</v>
      </c>
      <c r="L4863" s="606" t="s">
        <v>7965</v>
      </c>
      <c r="M4863" s="607">
        <v>3400</v>
      </c>
      <c r="N4863" s="498" t="s">
        <v>7994</v>
      </c>
      <c r="O4863" s="605" t="s">
        <v>7961</v>
      </c>
      <c r="P4863" s="608">
        <v>17900</v>
      </c>
    </row>
    <row r="4864" spans="1:16" ht="22.5" x14ac:dyDescent="0.2">
      <c r="A4864" s="518" t="s">
        <v>7955</v>
      </c>
      <c r="B4864" s="605" t="s">
        <v>7875</v>
      </c>
      <c r="C4864" s="519" t="s">
        <v>111</v>
      </c>
      <c r="D4864" s="494" t="s">
        <v>9710</v>
      </c>
      <c r="E4864" s="495">
        <v>5500</v>
      </c>
      <c r="F4864" s="638" t="s">
        <v>13168</v>
      </c>
      <c r="G4864" s="496" t="s">
        <v>13169</v>
      </c>
      <c r="H4864" s="494" t="s">
        <v>8003</v>
      </c>
      <c r="I4864" s="494" t="s">
        <v>4858</v>
      </c>
      <c r="J4864" s="494" t="s">
        <v>4858</v>
      </c>
      <c r="K4864" s="497" t="s">
        <v>13170</v>
      </c>
      <c r="L4864" s="606"/>
      <c r="M4864" s="607">
        <v>0</v>
      </c>
      <c r="N4864" s="498" t="s">
        <v>7972</v>
      </c>
      <c r="O4864" s="605" t="s">
        <v>7961</v>
      </c>
      <c r="P4864" s="608">
        <v>33133.33</v>
      </c>
    </row>
    <row r="4865" spans="1:16" ht="33.75" x14ac:dyDescent="0.2">
      <c r="A4865" s="518" t="s">
        <v>7955</v>
      </c>
      <c r="B4865" s="605" t="s">
        <v>7875</v>
      </c>
      <c r="C4865" s="519" t="s">
        <v>111</v>
      </c>
      <c r="D4865" s="494" t="s">
        <v>13171</v>
      </c>
      <c r="E4865" s="495">
        <v>2000</v>
      </c>
      <c r="F4865" s="638" t="s">
        <v>13172</v>
      </c>
      <c r="G4865" s="496" t="s">
        <v>13173</v>
      </c>
      <c r="H4865" s="494" t="s">
        <v>3976</v>
      </c>
      <c r="I4865" s="494" t="s">
        <v>3976</v>
      </c>
      <c r="J4865" s="494" t="s">
        <v>3976</v>
      </c>
      <c r="K4865" s="497">
        <v>21</v>
      </c>
      <c r="L4865" s="606" t="s">
        <v>7959</v>
      </c>
      <c r="M4865" s="607">
        <v>23885.54</v>
      </c>
      <c r="N4865" s="498" t="s">
        <v>8154</v>
      </c>
      <c r="O4865" s="605" t="s">
        <v>7961</v>
      </c>
      <c r="P4865" s="608">
        <v>11989.58</v>
      </c>
    </row>
    <row r="4866" spans="1:16" ht="45" x14ac:dyDescent="0.2">
      <c r="A4866" s="518" t="s">
        <v>7955</v>
      </c>
      <c r="B4866" s="605" t="s">
        <v>7875</v>
      </c>
      <c r="C4866" s="519" t="s">
        <v>111</v>
      </c>
      <c r="D4866" s="494" t="s">
        <v>13174</v>
      </c>
      <c r="E4866" s="495">
        <v>3500</v>
      </c>
      <c r="F4866" s="638" t="s">
        <v>13175</v>
      </c>
      <c r="G4866" s="496" t="s">
        <v>13176</v>
      </c>
      <c r="H4866" s="494" t="s">
        <v>13177</v>
      </c>
      <c r="I4866" s="494" t="s">
        <v>4858</v>
      </c>
      <c r="J4866" s="494" t="s">
        <v>4858</v>
      </c>
      <c r="K4866" s="497">
        <v>8</v>
      </c>
      <c r="L4866" s="606" t="s">
        <v>7959</v>
      </c>
      <c r="M4866" s="607">
        <v>44825.24</v>
      </c>
      <c r="N4866" s="498" t="s">
        <v>5705</v>
      </c>
      <c r="O4866" s="605"/>
      <c r="P4866" s="608">
        <v>0</v>
      </c>
    </row>
    <row r="4867" spans="1:16" ht="45" x14ac:dyDescent="0.2">
      <c r="A4867" s="518" t="s">
        <v>7955</v>
      </c>
      <c r="B4867" s="605" t="s">
        <v>7875</v>
      </c>
      <c r="C4867" s="519" t="s">
        <v>111</v>
      </c>
      <c r="D4867" s="494" t="s">
        <v>13178</v>
      </c>
      <c r="E4867" s="495">
        <v>7500</v>
      </c>
      <c r="F4867" s="638" t="s">
        <v>13175</v>
      </c>
      <c r="G4867" s="496" t="s">
        <v>13176</v>
      </c>
      <c r="H4867" s="494" t="s">
        <v>13177</v>
      </c>
      <c r="I4867" s="494" t="s">
        <v>4858</v>
      </c>
      <c r="J4867" s="494" t="s">
        <v>4858</v>
      </c>
      <c r="K4867" s="497" t="s">
        <v>13179</v>
      </c>
      <c r="L4867" s="606"/>
      <c r="M4867" s="607">
        <v>0</v>
      </c>
      <c r="N4867" s="498" t="s">
        <v>7965</v>
      </c>
      <c r="O4867" s="605" t="s">
        <v>7961</v>
      </c>
      <c r="P4867" s="608">
        <v>44550</v>
      </c>
    </row>
    <row r="4868" spans="1:16" ht="33.75" x14ac:dyDescent="0.2">
      <c r="A4868" s="518" t="s">
        <v>7955</v>
      </c>
      <c r="B4868" s="605" t="s">
        <v>7875</v>
      </c>
      <c r="C4868" s="519" t="s">
        <v>111</v>
      </c>
      <c r="D4868" s="494" t="s">
        <v>13180</v>
      </c>
      <c r="E4868" s="495">
        <v>6000</v>
      </c>
      <c r="F4868" s="638" t="s">
        <v>13181</v>
      </c>
      <c r="G4868" s="496" t="s">
        <v>13182</v>
      </c>
      <c r="H4868" s="494" t="s">
        <v>13183</v>
      </c>
      <c r="I4868" s="494" t="s">
        <v>4858</v>
      </c>
      <c r="J4868" s="494" t="s">
        <v>4858</v>
      </c>
      <c r="K4868" s="497">
        <v>1</v>
      </c>
      <c r="L4868" s="606" t="s">
        <v>7961</v>
      </c>
      <c r="M4868" s="607">
        <v>32545.42</v>
      </c>
      <c r="N4868" s="498" t="s">
        <v>7994</v>
      </c>
      <c r="O4868" s="605" t="s">
        <v>7961</v>
      </c>
      <c r="P4868" s="608">
        <v>35991.25</v>
      </c>
    </row>
    <row r="4869" spans="1:16" ht="33.75" x14ac:dyDescent="0.2">
      <c r="A4869" s="518" t="s">
        <v>7955</v>
      </c>
      <c r="B4869" s="605" t="s">
        <v>7875</v>
      </c>
      <c r="C4869" s="519" t="s">
        <v>111</v>
      </c>
      <c r="D4869" s="494" t="s">
        <v>13045</v>
      </c>
      <c r="E4869" s="495">
        <v>1200</v>
      </c>
      <c r="F4869" s="638" t="s">
        <v>13184</v>
      </c>
      <c r="G4869" s="496" t="s">
        <v>13185</v>
      </c>
      <c r="H4869" s="494" t="s">
        <v>871</v>
      </c>
      <c r="I4869" s="494" t="s">
        <v>871</v>
      </c>
      <c r="J4869" s="494" t="s">
        <v>871</v>
      </c>
      <c r="K4869" s="497">
        <v>85</v>
      </c>
      <c r="L4869" s="606" t="s">
        <v>7959</v>
      </c>
      <c r="M4869" s="607">
        <v>14320</v>
      </c>
      <c r="N4869" s="498" t="s">
        <v>7960</v>
      </c>
      <c r="O4869" s="605" t="s">
        <v>7961</v>
      </c>
      <c r="P4869" s="608">
        <v>7160</v>
      </c>
    </row>
    <row r="4870" spans="1:16" ht="22.5" x14ac:dyDescent="0.2">
      <c r="A4870" s="518" t="s">
        <v>7955</v>
      </c>
      <c r="B4870" s="605" t="s">
        <v>7875</v>
      </c>
      <c r="C4870" s="519" t="s">
        <v>111</v>
      </c>
      <c r="D4870" s="494" t="s">
        <v>8369</v>
      </c>
      <c r="E4870" s="495">
        <v>2500</v>
      </c>
      <c r="F4870" s="638" t="s">
        <v>13186</v>
      </c>
      <c r="G4870" s="496" t="s">
        <v>13187</v>
      </c>
      <c r="H4870" s="494" t="s">
        <v>726</v>
      </c>
      <c r="I4870" s="494" t="s">
        <v>726</v>
      </c>
      <c r="J4870" s="494" t="s">
        <v>726</v>
      </c>
      <c r="K4870" s="497" t="s">
        <v>13188</v>
      </c>
      <c r="L4870" s="606"/>
      <c r="M4870" s="607">
        <v>0</v>
      </c>
      <c r="N4870" s="498" t="s">
        <v>7994</v>
      </c>
      <c r="O4870" s="605" t="s">
        <v>7961</v>
      </c>
      <c r="P4870" s="608">
        <v>15916.67</v>
      </c>
    </row>
    <row r="4871" spans="1:16" x14ac:dyDescent="0.2">
      <c r="A4871" s="518" t="s">
        <v>7955</v>
      </c>
      <c r="B4871" s="605" t="s">
        <v>7875</v>
      </c>
      <c r="C4871" s="519" t="s">
        <v>111</v>
      </c>
      <c r="D4871" s="494" t="s">
        <v>13189</v>
      </c>
      <c r="E4871" s="495">
        <v>6000</v>
      </c>
      <c r="F4871" s="638" t="s">
        <v>13190</v>
      </c>
      <c r="G4871" s="496" t="s">
        <v>13191</v>
      </c>
      <c r="H4871" s="494" t="s">
        <v>4858</v>
      </c>
      <c r="I4871" s="494" t="s">
        <v>4858</v>
      </c>
      <c r="J4871" s="494" t="s">
        <v>4858</v>
      </c>
      <c r="K4871" s="497">
        <v>4</v>
      </c>
      <c r="L4871" s="606" t="s">
        <v>7982</v>
      </c>
      <c r="M4871" s="607">
        <v>6000</v>
      </c>
      <c r="N4871" s="498" t="s">
        <v>5705</v>
      </c>
      <c r="O4871" s="605"/>
      <c r="P4871" s="608">
        <v>0</v>
      </c>
    </row>
    <row r="4872" spans="1:16" ht="22.5" x14ac:dyDescent="0.2">
      <c r="A4872" s="518" t="s">
        <v>7955</v>
      </c>
      <c r="B4872" s="605" t="s">
        <v>7875</v>
      </c>
      <c r="C4872" s="519" t="s">
        <v>111</v>
      </c>
      <c r="D4872" s="494" t="s">
        <v>8250</v>
      </c>
      <c r="E4872" s="495">
        <v>3000</v>
      </c>
      <c r="F4872" s="638" t="s">
        <v>13192</v>
      </c>
      <c r="G4872" s="496" t="s">
        <v>13193</v>
      </c>
      <c r="H4872" s="494" t="s">
        <v>6192</v>
      </c>
      <c r="I4872" s="494" t="s">
        <v>3191</v>
      </c>
      <c r="J4872" s="494" t="s">
        <v>3191</v>
      </c>
      <c r="K4872" s="497">
        <v>2</v>
      </c>
      <c r="L4872" s="606" t="s">
        <v>7972</v>
      </c>
      <c r="M4872" s="607">
        <v>11800</v>
      </c>
      <c r="N4872" s="498" t="s">
        <v>5705</v>
      </c>
      <c r="O4872" s="605" t="s">
        <v>7965</v>
      </c>
      <c r="P4872" s="608">
        <v>5200</v>
      </c>
    </row>
    <row r="4873" spans="1:16" ht="45" x14ac:dyDescent="0.2">
      <c r="A4873" s="518" t="s">
        <v>7955</v>
      </c>
      <c r="B4873" s="605" t="s">
        <v>7875</v>
      </c>
      <c r="C4873" s="519" t="s">
        <v>111</v>
      </c>
      <c r="D4873" s="494" t="s">
        <v>8041</v>
      </c>
      <c r="E4873" s="495">
        <v>2000</v>
      </c>
      <c r="F4873" s="638" t="s">
        <v>13194</v>
      </c>
      <c r="G4873" s="496" t="s">
        <v>13195</v>
      </c>
      <c r="H4873" s="494" t="s">
        <v>5624</v>
      </c>
      <c r="I4873" s="494" t="s">
        <v>3191</v>
      </c>
      <c r="J4873" s="494" t="s">
        <v>3191</v>
      </c>
      <c r="K4873" s="497">
        <v>1</v>
      </c>
      <c r="L4873" s="606" t="s">
        <v>7972</v>
      </c>
      <c r="M4873" s="607">
        <v>7333.33</v>
      </c>
      <c r="N4873" s="498" t="s">
        <v>5705</v>
      </c>
      <c r="O4873" s="605" t="s">
        <v>7982</v>
      </c>
      <c r="P4873" s="608">
        <v>2000</v>
      </c>
    </row>
    <row r="4874" spans="1:16" ht="22.5" x14ac:dyDescent="0.2">
      <c r="A4874" s="518" t="s">
        <v>7955</v>
      </c>
      <c r="B4874" s="605" t="s">
        <v>7875</v>
      </c>
      <c r="C4874" s="519" t="s">
        <v>111</v>
      </c>
      <c r="D4874" s="494" t="s">
        <v>9894</v>
      </c>
      <c r="E4874" s="495">
        <v>2000</v>
      </c>
      <c r="F4874" s="638" t="s">
        <v>13196</v>
      </c>
      <c r="G4874" s="496" t="s">
        <v>13197</v>
      </c>
      <c r="H4874" s="494" t="s">
        <v>5926</v>
      </c>
      <c r="I4874" s="494" t="s">
        <v>3191</v>
      </c>
      <c r="J4874" s="494" t="s">
        <v>3191</v>
      </c>
      <c r="K4874" s="497" t="s">
        <v>13198</v>
      </c>
      <c r="L4874" s="606" t="s">
        <v>7977</v>
      </c>
      <c r="M4874" s="607">
        <v>5133.33</v>
      </c>
      <c r="N4874" s="498" t="s">
        <v>5705</v>
      </c>
      <c r="O4874" s="605" t="s">
        <v>7965</v>
      </c>
      <c r="P4874" s="608">
        <v>2933.33</v>
      </c>
    </row>
    <row r="4875" spans="1:16" ht="33.75" x14ac:dyDescent="0.2">
      <c r="A4875" s="518" t="s">
        <v>7955</v>
      </c>
      <c r="B4875" s="605" t="s">
        <v>7875</v>
      </c>
      <c r="C4875" s="519" t="s">
        <v>111</v>
      </c>
      <c r="D4875" s="494" t="s">
        <v>13199</v>
      </c>
      <c r="E4875" s="495">
        <v>1800</v>
      </c>
      <c r="F4875" s="638" t="s">
        <v>13200</v>
      </c>
      <c r="G4875" s="496" t="s">
        <v>13201</v>
      </c>
      <c r="H4875" s="494" t="s">
        <v>8099</v>
      </c>
      <c r="I4875" s="494" t="s">
        <v>8099</v>
      </c>
      <c r="J4875" s="494" t="s">
        <v>8099</v>
      </c>
      <c r="K4875" s="497">
        <v>5</v>
      </c>
      <c r="L4875" s="606" t="s">
        <v>7968</v>
      </c>
      <c r="M4875" s="607">
        <v>16560</v>
      </c>
      <c r="N4875" s="498" t="s">
        <v>7968</v>
      </c>
      <c r="O4875" s="605" t="s">
        <v>7961</v>
      </c>
      <c r="P4875" s="608">
        <v>10800</v>
      </c>
    </row>
    <row r="4876" spans="1:16" ht="22.5" x14ac:dyDescent="0.2">
      <c r="A4876" s="518" t="s">
        <v>7955</v>
      </c>
      <c r="B4876" s="605" t="s">
        <v>7875</v>
      </c>
      <c r="C4876" s="519" t="s">
        <v>111</v>
      </c>
      <c r="D4876" s="494" t="s">
        <v>8846</v>
      </c>
      <c r="E4876" s="495">
        <v>6000</v>
      </c>
      <c r="F4876" s="638" t="s">
        <v>13202</v>
      </c>
      <c r="G4876" s="496" t="s">
        <v>13203</v>
      </c>
      <c r="H4876" s="494" t="s">
        <v>6192</v>
      </c>
      <c r="I4876" s="494" t="s">
        <v>3191</v>
      </c>
      <c r="J4876" s="494" t="s">
        <v>3191</v>
      </c>
      <c r="K4876" s="497" t="s">
        <v>13204</v>
      </c>
      <c r="L4876" s="606"/>
      <c r="M4876" s="607">
        <v>0</v>
      </c>
      <c r="N4876" s="498" t="s">
        <v>7977</v>
      </c>
      <c r="O4876" s="605" t="s">
        <v>7961</v>
      </c>
      <c r="P4876" s="608">
        <v>36200</v>
      </c>
    </row>
    <row r="4877" spans="1:16" ht="33.75" x14ac:dyDescent="0.2">
      <c r="A4877" s="518" t="s">
        <v>7955</v>
      </c>
      <c r="B4877" s="605" t="s">
        <v>7875</v>
      </c>
      <c r="C4877" s="519" t="s">
        <v>111</v>
      </c>
      <c r="D4877" s="494" t="s">
        <v>8448</v>
      </c>
      <c r="E4877" s="495">
        <v>2000</v>
      </c>
      <c r="F4877" s="638" t="s">
        <v>13205</v>
      </c>
      <c r="G4877" s="496" t="s">
        <v>13206</v>
      </c>
      <c r="H4877" s="494" t="s">
        <v>8079</v>
      </c>
      <c r="I4877" s="494" t="s">
        <v>4858</v>
      </c>
      <c r="J4877" s="494" t="s">
        <v>4858</v>
      </c>
      <c r="K4877" s="497">
        <v>13</v>
      </c>
      <c r="L4877" s="606" t="s">
        <v>7984</v>
      </c>
      <c r="M4877" s="607">
        <v>16000</v>
      </c>
      <c r="N4877" s="498" t="s">
        <v>5705</v>
      </c>
      <c r="O4877" s="605"/>
      <c r="P4877" s="608">
        <v>0</v>
      </c>
    </row>
    <row r="4878" spans="1:16" ht="22.5" x14ac:dyDescent="0.2">
      <c r="A4878" s="518" t="s">
        <v>7955</v>
      </c>
      <c r="B4878" s="605" t="s">
        <v>7875</v>
      </c>
      <c r="C4878" s="519" t="s">
        <v>111</v>
      </c>
      <c r="D4878" s="494" t="s">
        <v>8128</v>
      </c>
      <c r="E4878" s="495">
        <v>3000</v>
      </c>
      <c r="F4878" s="638" t="s">
        <v>13205</v>
      </c>
      <c r="G4878" s="496" t="s">
        <v>13206</v>
      </c>
      <c r="H4878" s="494" t="s">
        <v>8079</v>
      </c>
      <c r="I4878" s="494" t="s">
        <v>4858</v>
      </c>
      <c r="J4878" s="494" t="s">
        <v>4858</v>
      </c>
      <c r="K4878" s="497">
        <v>2</v>
      </c>
      <c r="L4878" s="606" t="s">
        <v>7994</v>
      </c>
      <c r="M4878" s="607">
        <v>12400</v>
      </c>
      <c r="N4878" s="498" t="s">
        <v>8044</v>
      </c>
      <c r="O4878" s="605" t="s">
        <v>7961</v>
      </c>
      <c r="P4878" s="608">
        <v>17887.919999999998</v>
      </c>
    </row>
    <row r="4879" spans="1:16" ht="22.5" x14ac:dyDescent="0.2">
      <c r="A4879" s="518" t="s">
        <v>7955</v>
      </c>
      <c r="B4879" s="605" t="s">
        <v>7875</v>
      </c>
      <c r="C4879" s="519" t="s">
        <v>111</v>
      </c>
      <c r="D4879" s="494" t="s">
        <v>8680</v>
      </c>
      <c r="E4879" s="495">
        <v>1800</v>
      </c>
      <c r="F4879" s="638" t="s">
        <v>13207</v>
      </c>
      <c r="G4879" s="496" t="s">
        <v>13208</v>
      </c>
      <c r="H4879" s="494" t="s">
        <v>13209</v>
      </c>
      <c r="I4879" s="494" t="s">
        <v>8289</v>
      </c>
      <c r="J4879" s="494" t="s">
        <v>8289</v>
      </c>
      <c r="K4879" s="497">
        <v>12</v>
      </c>
      <c r="L4879" s="606" t="s">
        <v>7984</v>
      </c>
      <c r="M4879" s="607">
        <v>12600</v>
      </c>
      <c r="N4879" s="498" t="s">
        <v>5705</v>
      </c>
      <c r="O4879" s="605"/>
      <c r="P4879" s="608">
        <v>0</v>
      </c>
    </row>
    <row r="4880" spans="1:16" ht="22.5" x14ac:dyDescent="0.2">
      <c r="A4880" s="518" t="s">
        <v>7955</v>
      </c>
      <c r="B4880" s="605" t="s">
        <v>7875</v>
      </c>
      <c r="C4880" s="519" t="s">
        <v>111</v>
      </c>
      <c r="D4880" s="494" t="s">
        <v>8166</v>
      </c>
      <c r="E4880" s="495">
        <v>3000</v>
      </c>
      <c r="F4880" s="638" t="s">
        <v>13207</v>
      </c>
      <c r="G4880" s="496" t="s">
        <v>13208</v>
      </c>
      <c r="H4880" s="494" t="s">
        <v>13209</v>
      </c>
      <c r="I4880" s="494" t="s">
        <v>8289</v>
      </c>
      <c r="J4880" s="494" t="s">
        <v>8289</v>
      </c>
      <c r="K4880" s="497">
        <v>2</v>
      </c>
      <c r="L4880" s="606" t="s">
        <v>7972</v>
      </c>
      <c r="M4880" s="607">
        <v>13700</v>
      </c>
      <c r="N4880" s="498" t="s">
        <v>8044</v>
      </c>
      <c r="O4880" s="605" t="s">
        <v>7961</v>
      </c>
      <c r="P4880" s="608">
        <v>18000</v>
      </c>
    </row>
    <row r="4881" spans="1:16" ht="22.5" x14ac:dyDescent="0.2">
      <c r="A4881" s="518" t="s">
        <v>7955</v>
      </c>
      <c r="B4881" s="605" t="s">
        <v>7875</v>
      </c>
      <c r="C4881" s="519" t="s">
        <v>111</v>
      </c>
      <c r="D4881" s="494" t="s">
        <v>13210</v>
      </c>
      <c r="E4881" s="495">
        <v>8500</v>
      </c>
      <c r="F4881" s="638" t="s">
        <v>13211</v>
      </c>
      <c r="G4881" s="496" t="s">
        <v>13212</v>
      </c>
      <c r="H4881" s="494" t="s">
        <v>13213</v>
      </c>
      <c r="I4881" s="494" t="s">
        <v>13213</v>
      </c>
      <c r="J4881" s="494" t="s">
        <v>13213</v>
      </c>
      <c r="K4881" s="497">
        <v>8</v>
      </c>
      <c r="L4881" s="606" t="s">
        <v>7959</v>
      </c>
      <c r="M4881" s="607">
        <v>101886.08</v>
      </c>
      <c r="N4881" s="498" t="s">
        <v>7968</v>
      </c>
      <c r="O4881" s="605" t="s">
        <v>7961</v>
      </c>
      <c r="P4881" s="608">
        <v>46788</v>
      </c>
    </row>
    <row r="4882" spans="1:16" ht="22.5" x14ac:dyDescent="0.2">
      <c r="A4882" s="518" t="s">
        <v>7955</v>
      </c>
      <c r="B4882" s="605" t="s">
        <v>7875</v>
      </c>
      <c r="C4882" s="519" t="s">
        <v>111</v>
      </c>
      <c r="D4882" s="494" t="s">
        <v>8680</v>
      </c>
      <c r="E4882" s="495">
        <v>1800</v>
      </c>
      <c r="F4882" s="638" t="s">
        <v>13214</v>
      </c>
      <c r="G4882" s="496" t="s">
        <v>13215</v>
      </c>
      <c r="H4882" s="494" t="s">
        <v>13216</v>
      </c>
      <c r="I4882" s="494" t="s">
        <v>13216</v>
      </c>
      <c r="J4882" s="494" t="s">
        <v>13216</v>
      </c>
      <c r="K4882" s="497">
        <v>13</v>
      </c>
      <c r="L4882" s="606" t="s">
        <v>7959</v>
      </c>
      <c r="M4882" s="607">
        <v>21600</v>
      </c>
      <c r="N4882" s="498" t="s">
        <v>8197</v>
      </c>
      <c r="O4882" s="605" t="s">
        <v>7961</v>
      </c>
      <c r="P4882" s="608">
        <v>10800</v>
      </c>
    </row>
    <row r="4883" spans="1:16" ht="33.75" x14ac:dyDescent="0.2">
      <c r="A4883" s="518" t="s">
        <v>7955</v>
      </c>
      <c r="B4883" s="605" t="s">
        <v>7875</v>
      </c>
      <c r="C4883" s="519" t="s">
        <v>111</v>
      </c>
      <c r="D4883" s="494" t="s">
        <v>4668</v>
      </c>
      <c r="E4883" s="495">
        <v>3000</v>
      </c>
      <c r="F4883" s="638" t="s">
        <v>13217</v>
      </c>
      <c r="G4883" s="496" t="s">
        <v>13218</v>
      </c>
      <c r="H4883" s="494" t="s">
        <v>13219</v>
      </c>
      <c r="I4883" s="494" t="s">
        <v>8289</v>
      </c>
      <c r="J4883" s="494" t="s">
        <v>8289</v>
      </c>
      <c r="K4883" s="497" t="s">
        <v>13220</v>
      </c>
      <c r="L4883" s="606"/>
      <c r="M4883" s="607">
        <v>0</v>
      </c>
      <c r="N4883" s="498" t="s">
        <v>7965</v>
      </c>
      <c r="O4883" s="605" t="s">
        <v>7961</v>
      </c>
      <c r="P4883" s="608">
        <v>18080</v>
      </c>
    </row>
    <row r="4884" spans="1:16" ht="22.5" x14ac:dyDescent="0.2">
      <c r="A4884" s="518" t="s">
        <v>7955</v>
      </c>
      <c r="B4884" s="605" t="s">
        <v>7875</v>
      </c>
      <c r="C4884" s="519" t="s">
        <v>111</v>
      </c>
      <c r="D4884" s="494" t="s">
        <v>13221</v>
      </c>
      <c r="E4884" s="495">
        <v>3000</v>
      </c>
      <c r="F4884" s="638" t="s">
        <v>13222</v>
      </c>
      <c r="G4884" s="496" t="s">
        <v>13223</v>
      </c>
      <c r="H4884" s="494" t="s">
        <v>7998</v>
      </c>
      <c r="I4884" s="494" t="s">
        <v>7998</v>
      </c>
      <c r="J4884" s="494" t="s">
        <v>7998</v>
      </c>
      <c r="K4884" s="497">
        <v>11</v>
      </c>
      <c r="L4884" s="606" t="s">
        <v>8044</v>
      </c>
      <c r="M4884" s="607">
        <v>19175.419999999998</v>
      </c>
      <c r="N4884" s="498" t="s">
        <v>5705</v>
      </c>
      <c r="O4884" s="605"/>
      <c r="P4884" s="608">
        <v>0</v>
      </c>
    </row>
    <row r="4885" spans="1:16" ht="22.5" x14ac:dyDescent="0.2">
      <c r="A4885" s="518" t="s">
        <v>7955</v>
      </c>
      <c r="B4885" s="605" t="s">
        <v>7875</v>
      </c>
      <c r="C4885" s="519" t="s">
        <v>111</v>
      </c>
      <c r="D4885" s="494" t="s">
        <v>13224</v>
      </c>
      <c r="E4885" s="495">
        <v>6000</v>
      </c>
      <c r="F4885" s="638" t="s">
        <v>13222</v>
      </c>
      <c r="G4885" s="496" t="s">
        <v>13223</v>
      </c>
      <c r="H4885" s="494" t="s">
        <v>7998</v>
      </c>
      <c r="I4885" s="494" t="s">
        <v>7998</v>
      </c>
      <c r="J4885" s="494" t="s">
        <v>7998</v>
      </c>
      <c r="K4885" s="497">
        <v>3</v>
      </c>
      <c r="L4885" s="606" t="s">
        <v>7961</v>
      </c>
      <c r="M4885" s="607">
        <v>33163.75</v>
      </c>
      <c r="N4885" s="498" t="s">
        <v>7984</v>
      </c>
      <c r="O4885" s="605" t="s">
        <v>7961</v>
      </c>
      <c r="P4885" s="608">
        <v>35980</v>
      </c>
    </row>
    <row r="4886" spans="1:16" ht="33.75" x14ac:dyDescent="0.2">
      <c r="A4886" s="518" t="s">
        <v>7955</v>
      </c>
      <c r="B4886" s="605" t="s">
        <v>7875</v>
      </c>
      <c r="C4886" s="519" t="s">
        <v>111</v>
      </c>
      <c r="D4886" s="494" t="s">
        <v>8448</v>
      </c>
      <c r="E4886" s="495">
        <v>1500</v>
      </c>
      <c r="F4886" s="638" t="s">
        <v>13225</v>
      </c>
      <c r="G4886" s="496" t="s">
        <v>13226</v>
      </c>
      <c r="H4886" s="494" t="s">
        <v>13227</v>
      </c>
      <c r="I4886" s="494" t="s">
        <v>13227</v>
      </c>
      <c r="J4886" s="494" t="s">
        <v>13227</v>
      </c>
      <c r="K4886" s="497">
        <v>69</v>
      </c>
      <c r="L4886" s="606" t="s">
        <v>7965</v>
      </c>
      <c r="M4886" s="607">
        <v>3000</v>
      </c>
      <c r="N4886" s="498" t="s">
        <v>5705</v>
      </c>
      <c r="O4886" s="605"/>
      <c r="P4886" s="608">
        <v>0</v>
      </c>
    </row>
    <row r="4887" spans="1:16" ht="22.5" x14ac:dyDescent="0.2">
      <c r="A4887" s="518" t="s">
        <v>7955</v>
      </c>
      <c r="B4887" s="605" t="s">
        <v>7875</v>
      </c>
      <c r="C4887" s="519" t="s">
        <v>111</v>
      </c>
      <c r="D4887" s="494" t="s">
        <v>12645</v>
      </c>
      <c r="E4887" s="495">
        <v>3000</v>
      </c>
      <c r="F4887" s="638" t="s">
        <v>13228</v>
      </c>
      <c r="G4887" s="496" t="s">
        <v>13229</v>
      </c>
      <c r="H4887" s="494" t="s">
        <v>6192</v>
      </c>
      <c r="I4887" s="494" t="s">
        <v>3191</v>
      </c>
      <c r="J4887" s="494" t="s">
        <v>3191</v>
      </c>
      <c r="K4887" s="497" t="s">
        <v>13230</v>
      </c>
      <c r="L4887" s="606" t="s">
        <v>7965</v>
      </c>
      <c r="M4887" s="607">
        <v>4300</v>
      </c>
      <c r="N4887" s="498" t="s">
        <v>7994</v>
      </c>
      <c r="O4887" s="605" t="s">
        <v>7961</v>
      </c>
      <c r="P4887" s="608">
        <v>18000</v>
      </c>
    </row>
    <row r="4888" spans="1:16" ht="22.5" x14ac:dyDescent="0.2">
      <c r="A4888" s="518" t="s">
        <v>7955</v>
      </c>
      <c r="B4888" s="605" t="s">
        <v>7729</v>
      </c>
      <c r="C4888" s="519" t="s">
        <v>111</v>
      </c>
      <c r="D4888" s="494" t="s">
        <v>13231</v>
      </c>
      <c r="E4888" s="495">
        <v>6000</v>
      </c>
      <c r="F4888" s="638" t="s">
        <v>4507</v>
      </c>
      <c r="G4888" s="496" t="s">
        <v>4508</v>
      </c>
      <c r="H4888" s="494" t="s">
        <v>4858</v>
      </c>
      <c r="I4888" s="494" t="s">
        <v>4858</v>
      </c>
      <c r="J4888" s="494" t="s">
        <v>4858</v>
      </c>
      <c r="K4888" s="497">
        <v>2</v>
      </c>
      <c r="L4888" s="606" t="s">
        <v>7984</v>
      </c>
      <c r="M4888" s="607">
        <v>46680.41</v>
      </c>
      <c r="N4888" s="498" t="s">
        <v>7977</v>
      </c>
      <c r="O4888" s="605" t="s">
        <v>7961</v>
      </c>
      <c r="P4888" s="608">
        <v>35970</v>
      </c>
    </row>
    <row r="4889" spans="1:16" ht="33.75" x14ac:dyDescent="0.2">
      <c r="A4889" s="518" t="s">
        <v>7955</v>
      </c>
      <c r="B4889" s="605" t="s">
        <v>7875</v>
      </c>
      <c r="C4889" s="519" t="s">
        <v>111</v>
      </c>
      <c r="D4889" s="494" t="s">
        <v>8776</v>
      </c>
      <c r="E4889" s="495">
        <v>4000</v>
      </c>
      <c r="F4889" s="638" t="s">
        <v>13232</v>
      </c>
      <c r="G4889" s="496" t="s">
        <v>13233</v>
      </c>
      <c r="H4889" s="494" t="s">
        <v>11849</v>
      </c>
      <c r="I4889" s="494" t="s">
        <v>4858</v>
      </c>
      <c r="J4889" s="494" t="s">
        <v>4858</v>
      </c>
      <c r="K4889" s="497">
        <v>18</v>
      </c>
      <c r="L4889" s="606" t="s">
        <v>7729</v>
      </c>
      <c r="M4889" s="607">
        <v>35813.339999999997</v>
      </c>
      <c r="N4889" s="498" t="s">
        <v>5705</v>
      </c>
      <c r="O4889" s="605"/>
      <c r="P4889" s="608">
        <v>0</v>
      </c>
    </row>
    <row r="4890" spans="1:16" ht="33.75" x14ac:dyDescent="0.2">
      <c r="A4890" s="518" t="s">
        <v>7955</v>
      </c>
      <c r="B4890" s="605" t="s">
        <v>7875</v>
      </c>
      <c r="C4890" s="519" t="s">
        <v>111</v>
      </c>
      <c r="D4890" s="494" t="s">
        <v>13234</v>
      </c>
      <c r="E4890" s="495">
        <v>5000</v>
      </c>
      <c r="F4890" s="638" t="s">
        <v>13232</v>
      </c>
      <c r="G4890" s="496" t="s">
        <v>13233</v>
      </c>
      <c r="H4890" s="494" t="s">
        <v>11849</v>
      </c>
      <c r="I4890" s="494" t="s">
        <v>4858</v>
      </c>
      <c r="J4890" s="494" t="s">
        <v>4858</v>
      </c>
      <c r="K4890" s="497">
        <v>1</v>
      </c>
      <c r="L4890" s="606" t="s">
        <v>7972</v>
      </c>
      <c r="M4890" s="607">
        <v>16947.91</v>
      </c>
      <c r="N4890" s="498" t="s">
        <v>7994</v>
      </c>
      <c r="O4890" s="605" t="s">
        <v>7961</v>
      </c>
      <c r="P4890" s="608">
        <v>29328.68</v>
      </c>
    </row>
    <row r="4891" spans="1:16" ht="22.5" x14ac:dyDescent="0.2">
      <c r="A4891" s="518" t="s">
        <v>7955</v>
      </c>
      <c r="B4891" s="605" t="s">
        <v>7729</v>
      </c>
      <c r="C4891" s="519" t="s">
        <v>111</v>
      </c>
      <c r="D4891" s="494" t="s">
        <v>7985</v>
      </c>
      <c r="E4891" s="495">
        <v>4000</v>
      </c>
      <c r="F4891" s="638" t="s">
        <v>13235</v>
      </c>
      <c r="G4891" s="496" t="s">
        <v>13236</v>
      </c>
      <c r="H4891" s="494" t="s">
        <v>8173</v>
      </c>
      <c r="I4891" s="494" t="s">
        <v>4858</v>
      </c>
      <c r="J4891" s="494" t="s">
        <v>4858</v>
      </c>
      <c r="K4891" s="497">
        <v>3</v>
      </c>
      <c r="L4891" s="606" t="s">
        <v>7994</v>
      </c>
      <c r="M4891" s="607">
        <v>17810.28</v>
      </c>
      <c r="N4891" s="498" t="s">
        <v>5705</v>
      </c>
      <c r="O4891" s="605"/>
      <c r="P4891" s="608">
        <v>0</v>
      </c>
    </row>
    <row r="4892" spans="1:16" ht="22.5" x14ac:dyDescent="0.2">
      <c r="A4892" s="518" t="s">
        <v>7955</v>
      </c>
      <c r="B4892" s="605" t="s">
        <v>7969</v>
      </c>
      <c r="C4892" s="519" t="s">
        <v>111</v>
      </c>
      <c r="D4892" s="494" t="s">
        <v>8135</v>
      </c>
      <c r="E4892" s="495">
        <v>5500</v>
      </c>
      <c r="F4892" s="638" t="s">
        <v>13235</v>
      </c>
      <c r="G4892" s="496" t="s">
        <v>13236</v>
      </c>
      <c r="H4892" s="494" t="s">
        <v>8173</v>
      </c>
      <c r="I4892" s="494" t="s">
        <v>4858</v>
      </c>
      <c r="J4892" s="494" t="s">
        <v>4858</v>
      </c>
      <c r="K4892" s="497" t="s">
        <v>13237</v>
      </c>
      <c r="L4892" s="606" t="s">
        <v>7977</v>
      </c>
      <c r="M4892" s="607">
        <v>12100</v>
      </c>
      <c r="N4892" s="498" t="s">
        <v>7972</v>
      </c>
      <c r="O4892" s="605" t="s">
        <v>7961</v>
      </c>
      <c r="P4892" s="608">
        <v>32948.44</v>
      </c>
    </row>
    <row r="4893" spans="1:16" ht="22.5" x14ac:dyDescent="0.2">
      <c r="A4893" s="518" t="s">
        <v>7955</v>
      </c>
      <c r="B4893" s="605" t="s">
        <v>7875</v>
      </c>
      <c r="C4893" s="519" t="s">
        <v>111</v>
      </c>
      <c r="D4893" s="494" t="s">
        <v>13238</v>
      </c>
      <c r="E4893" s="495">
        <v>5000</v>
      </c>
      <c r="F4893" s="638" t="s">
        <v>13239</v>
      </c>
      <c r="G4893" s="496" t="s">
        <v>13240</v>
      </c>
      <c r="H4893" s="494" t="s">
        <v>5555</v>
      </c>
      <c r="I4893" s="494" t="s">
        <v>5555</v>
      </c>
      <c r="J4893" s="494" t="s">
        <v>5555</v>
      </c>
      <c r="K4893" s="497">
        <v>19</v>
      </c>
      <c r="L4893" s="606" t="s">
        <v>8044</v>
      </c>
      <c r="M4893" s="607">
        <v>34889.570000000007</v>
      </c>
      <c r="N4893" s="498" t="s">
        <v>5705</v>
      </c>
      <c r="O4893" s="605"/>
      <c r="P4893" s="608">
        <v>0</v>
      </c>
    </row>
    <row r="4894" spans="1:16" ht="22.5" x14ac:dyDescent="0.2">
      <c r="A4894" s="518" t="s">
        <v>7955</v>
      </c>
      <c r="B4894" s="605" t="s">
        <v>7875</v>
      </c>
      <c r="C4894" s="519" t="s">
        <v>111</v>
      </c>
      <c r="D4894" s="494" t="s">
        <v>9990</v>
      </c>
      <c r="E4894" s="495">
        <v>2500</v>
      </c>
      <c r="F4894" s="638" t="s">
        <v>13241</v>
      </c>
      <c r="G4894" s="496" t="s">
        <v>13242</v>
      </c>
      <c r="H4894" s="494" t="s">
        <v>726</v>
      </c>
      <c r="I4894" s="494" t="s">
        <v>726</v>
      </c>
      <c r="J4894" s="494" t="s">
        <v>726</v>
      </c>
      <c r="K4894" s="497" t="s">
        <v>13243</v>
      </c>
      <c r="L4894" s="606"/>
      <c r="M4894" s="607">
        <v>0</v>
      </c>
      <c r="N4894" s="498" t="s">
        <v>7994</v>
      </c>
      <c r="O4894" s="605" t="s">
        <v>7961</v>
      </c>
      <c r="P4894" s="608">
        <v>16083.33</v>
      </c>
    </row>
    <row r="4895" spans="1:16" ht="22.5" x14ac:dyDescent="0.2">
      <c r="A4895" s="518" t="s">
        <v>7955</v>
      </c>
      <c r="B4895" s="605" t="s">
        <v>7875</v>
      </c>
      <c r="C4895" s="519" t="s">
        <v>111</v>
      </c>
      <c r="D4895" s="494" t="s">
        <v>13244</v>
      </c>
      <c r="E4895" s="495">
        <v>4500</v>
      </c>
      <c r="F4895" s="638" t="s">
        <v>13245</v>
      </c>
      <c r="G4895" s="496" t="s">
        <v>13246</v>
      </c>
      <c r="H4895" s="494" t="s">
        <v>8196</v>
      </c>
      <c r="I4895" s="494" t="s">
        <v>8196</v>
      </c>
      <c r="J4895" s="494" t="s">
        <v>8196</v>
      </c>
      <c r="K4895" s="497">
        <v>1</v>
      </c>
      <c r="L4895" s="606" t="s">
        <v>7984</v>
      </c>
      <c r="M4895" s="607">
        <v>35846.25</v>
      </c>
      <c r="N4895" s="498" t="s">
        <v>7965</v>
      </c>
      <c r="O4895" s="605" t="s">
        <v>7961</v>
      </c>
      <c r="P4895" s="608">
        <v>26800</v>
      </c>
    </row>
    <row r="4896" spans="1:16" ht="45" x14ac:dyDescent="0.2">
      <c r="A4896" s="518" t="s">
        <v>7955</v>
      </c>
      <c r="B4896" s="605" t="s">
        <v>7875</v>
      </c>
      <c r="C4896" s="519" t="s">
        <v>111</v>
      </c>
      <c r="D4896" s="494" t="s">
        <v>8242</v>
      </c>
      <c r="E4896" s="495">
        <v>1200</v>
      </c>
      <c r="F4896" s="638" t="s">
        <v>13247</v>
      </c>
      <c r="G4896" s="496" t="s">
        <v>13248</v>
      </c>
      <c r="H4896" s="494" t="s">
        <v>718</v>
      </c>
      <c r="I4896" s="494" t="s">
        <v>718</v>
      </c>
      <c r="J4896" s="494" t="s">
        <v>718</v>
      </c>
      <c r="K4896" s="497" t="s">
        <v>8245</v>
      </c>
      <c r="L4896" s="606" t="s">
        <v>7959</v>
      </c>
      <c r="M4896" s="607">
        <v>0</v>
      </c>
      <c r="N4896" s="498" t="s">
        <v>8245</v>
      </c>
      <c r="O4896" s="605" t="s">
        <v>7961</v>
      </c>
      <c r="P4896" s="608">
        <v>5800</v>
      </c>
    </row>
    <row r="4897" spans="1:16" ht="22.5" x14ac:dyDescent="0.2">
      <c r="A4897" s="518" t="s">
        <v>7955</v>
      </c>
      <c r="B4897" s="605" t="s">
        <v>7875</v>
      </c>
      <c r="C4897" s="519" t="s">
        <v>111</v>
      </c>
      <c r="D4897" s="494" t="s">
        <v>3429</v>
      </c>
      <c r="E4897" s="495">
        <v>2000</v>
      </c>
      <c r="F4897" s="638" t="s">
        <v>13249</v>
      </c>
      <c r="G4897" s="496" t="s">
        <v>13250</v>
      </c>
      <c r="H4897" s="494" t="s">
        <v>8088</v>
      </c>
      <c r="I4897" s="494" t="s">
        <v>3191</v>
      </c>
      <c r="J4897" s="494" t="s">
        <v>3191</v>
      </c>
      <c r="K4897" s="497" t="s">
        <v>13251</v>
      </c>
      <c r="L4897" s="606" t="s">
        <v>7982</v>
      </c>
      <c r="M4897" s="607">
        <v>1866.67</v>
      </c>
      <c r="N4897" s="498" t="s">
        <v>7965</v>
      </c>
      <c r="O4897" s="605" t="s">
        <v>7961</v>
      </c>
      <c r="P4897" s="608">
        <v>11915</v>
      </c>
    </row>
    <row r="4898" spans="1:16" ht="22.5" x14ac:dyDescent="0.2">
      <c r="A4898" s="518" t="s">
        <v>7955</v>
      </c>
      <c r="B4898" s="605" t="s">
        <v>7969</v>
      </c>
      <c r="C4898" s="519" t="s">
        <v>111</v>
      </c>
      <c r="D4898" s="494" t="s">
        <v>8135</v>
      </c>
      <c r="E4898" s="495">
        <v>5500</v>
      </c>
      <c r="F4898" s="638" t="s">
        <v>13252</v>
      </c>
      <c r="G4898" s="496" t="s">
        <v>13253</v>
      </c>
      <c r="H4898" s="494" t="s">
        <v>7998</v>
      </c>
      <c r="I4898" s="494" t="s">
        <v>4858</v>
      </c>
      <c r="J4898" s="494" t="s">
        <v>4858</v>
      </c>
      <c r="K4898" s="497" t="s">
        <v>13254</v>
      </c>
      <c r="L4898" s="606" t="s">
        <v>7982</v>
      </c>
      <c r="M4898" s="607">
        <v>4033.33</v>
      </c>
      <c r="N4898" s="498" t="s">
        <v>7972</v>
      </c>
      <c r="O4898" s="605" t="s">
        <v>7961</v>
      </c>
      <c r="P4898" s="608">
        <v>32741.040000000001</v>
      </c>
    </row>
    <row r="4899" spans="1:16" ht="33.75" x14ac:dyDescent="0.2">
      <c r="A4899" s="518" t="s">
        <v>7955</v>
      </c>
      <c r="B4899" s="605" t="s">
        <v>7875</v>
      </c>
      <c r="C4899" s="519" t="s">
        <v>111</v>
      </c>
      <c r="D4899" s="494" t="s">
        <v>8108</v>
      </c>
      <c r="E4899" s="495">
        <v>3000</v>
      </c>
      <c r="F4899" s="638" t="s">
        <v>13255</v>
      </c>
      <c r="G4899" s="496" t="s">
        <v>13256</v>
      </c>
      <c r="H4899" s="494" t="s">
        <v>8297</v>
      </c>
      <c r="I4899" s="494" t="s">
        <v>4858</v>
      </c>
      <c r="J4899" s="494" t="s">
        <v>4858</v>
      </c>
      <c r="K4899" s="497" t="s">
        <v>13257</v>
      </c>
      <c r="L4899" s="606" t="s">
        <v>7965</v>
      </c>
      <c r="M4899" s="607">
        <v>3300</v>
      </c>
      <c r="N4899" s="498" t="s">
        <v>7994</v>
      </c>
      <c r="O4899" s="605" t="s">
        <v>7961</v>
      </c>
      <c r="P4899" s="608">
        <v>18000</v>
      </c>
    </row>
    <row r="4900" spans="1:16" ht="22.5" x14ac:dyDescent="0.2">
      <c r="A4900" s="518" t="s">
        <v>7955</v>
      </c>
      <c r="B4900" s="605" t="s">
        <v>7875</v>
      </c>
      <c r="C4900" s="519" t="s">
        <v>111</v>
      </c>
      <c r="D4900" s="494" t="s">
        <v>11934</v>
      </c>
      <c r="E4900" s="495">
        <v>6000</v>
      </c>
      <c r="F4900" s="638" t="s">
        <v>13258</v>
      </c>
      <c r="G4900" s="496" t="s">
        <v>13259</v>
      </c>
      <c r="H4900" s="494" t="s">
        <v>7998</v>
      </c>
      <c r="I4900" s="494" t="s">
        <v>4858</v>
      </c>
      <c r="J4900" s="494" t="s">
        <v>4858</v>
      </c>
      <c r="K4900" s="497" t="s">
        <v>13260</v>
      </c>
      <c r="L4900" s="606"/>
      <c r="M4900" s="607">
        <v>0</v>
      </c>
      <c r="N4900" s="498" t="s">
        <v>7994</v>
      </c>
      <c r="O4900" s="605" t="s">
        <v>7961</v>
      </c>
      <c r="P4900" s="608">
        <v>38600</v>
      </c>
    </row>
    <row r="4901" spans="1:16" ht="33.75" x14ac:dyDescent="0.2">
      <c r="A4901" s="518" t="s">
        <v>7955</v>
      </c>
      <c r="B4901" s="605" t="s">
        <v>7969</v>
      </c>
      <c r="C4901" s="519" t="s">
        <v>111</v>
      </c>
      <c r="D4901" s="494" t="s">
        <v>8320</v>
      </c>
      <c r="E4901" s="495">
        <v>3000</v>
      </c>
      <c r="F4901" s="638" t="s">
        <v>13261</v>
      </c>
      <c r="G4901" s="496" t="s">
        <v>13262</v>
      </c>
      <c r="H4901" s="494" t="s">
        <v>13263</v>
      </c>
      <c r="I4901" s="494" t="s">
        <v>4858</v>
      </c>
      <c r="J4901" s="494" t="s">
        <v>4858</v>
      </c>
      <c r="K4901" s="497" t="s">
        <v>13264</v>
      </c>
      <c r="L4901" s="606" t="s">
        <v>7965</v>
      </c>
      <c r="M4901" s="607">
        <v>5700</v>
      </c>
      <c r="N4901" s="498" t="s">
        <v>7994</v>
      </c>
      <c r="O4901" s="605" t="s">
        <v>7961</v>
      </c>
      <c r="P4901" s="608">
        <v>18000</v>
      </c>
    </row>
    <row r="4902" spans="1:16" ht="22.5" x14ac:dyDescent="0.2">
      <c r="A4902" s="518" t="s">
        <v>7955</v>
      </c>
      <c r="B4902" s="605" t="s">
        <v>7875</v>
      </c>
      <c r="C4902" s="519" t="s">
        <v>111</v>
      </c>
      <c r="D4902" s="494" t="s">
        <v>8166</v>
      </c>
      <c r="E4902" s="495">
        <v>3000</v>
      </c>
      <c r="F4902" s="638" t="s">
        <v>13265</v>
      </c>
      <c r="G4902" s="496" t="s">
        <v>13266</v>
      </c>
      <c r="H4902" s="494" t="s">
        <v>8216</v>
      </c>
      <c r="I4902" s="494" t="s">
        <v>4858</v>
      </c>
      <c r="J4902" s="494" t="s">
        <v>4858</v>
      </c>
      <c r="K4902" s="497">
        <v>2</v>
      </c>
      <c r="L4902" s="606" t="s">
        <v>7972</v>
      </c>
      <c r="M4902" s="607">
        <v>11900</v>
      </c>
      <c r="N4902" s="498" t="s">
        <v>8044</v>
      </c>
      <c r="O4902" s="605" t="s">
        <v>7961</v>
      </c>
      <c r="P4902" s="608">
        <v>18000</v>
      </c>
    </row>
    <row r="4903" spans="1:16" ht="22.5" x14ac:dyDescent="0.2">
      <c r="A4903" s="518" t="s">
        <v>7955</v>
      </c>
      <c r="B4903" s="605" t="s">
        <v>7875</v>
      </c>
      <c r="C4903" s="519" t="s">
        <v>111</v>
      </c>
      <c r="D4903" s="494" t="s">
        <v>8857</v>
      </c>
      <c r="E4903" s="495">
        <v>3000</v>
      </c>
      <c r="F4903" s="638" t="s">
        <v>13267</v>
      </c>
      <c r="G4903" s="496" t="s">
        <v>13268</v>
      </c>
      <c r="H4903" s="494" t="s">
        <v>13269</v>
      </c>
      <c r="I4903" s="494" t="s">
        <v>3191</v>
      </c>
      <c r="J4903" s="494" t="s">
        <v>3191</v>
      </c>
      <c r="K4903" s="497" t="s">
        <v>13270</v>
      </c>
      <c r="L4903" s="606" t="s">
        <v>7965</v>
      </c>
      <c r="M4903" s="607">
        <v>4200</v>
      </c>
      <c r="N4903" s="498" t="s">
        <v>7994</v>
      </c>
      <c r="O4903" s="605" t="s">
        <v>7961</v>
      </c>
      <c r="P4903" s="608">
        <v>18000</v>
      </c>
    </row>
    <row r="4904" spans="1:16" ht="22.5" x14ac:dyDescent="0.2">
      <c r="A4904" s="518" t="s">
        <v>7955</v>
      </c>
      <c r="B4904" s="605" t="s">
        <v>7875</v>
      </c>
      <c r="C4904" s="519" t="s">
        <v>111</v>
      </c>
      <c r="D4904" s="494" t="s">
        <v>8919</v>
      </c>
      <c r="E4904" s="495">
        <v>1800</v>
      </c>
      <c r="F4904" s="638" t="s">
        <v>13271</v>
      </c>
      <c r="G4904" s="496" t="s">
        <v>13272</v>
      </c>
      <c r="H4904" s="494" t="s">
        <v>13273</v>
      </c>
      <c r="I4904" s="494" t="s">
        <v>13273</v>
      </c>
      <c r="J4904" s="494" t="s">
        <v>13273</v>
      </c>
      <c r="K4904" s="497">
        <v>31</v>
      </c>
      <c r="L4904" s="606" t="s">
        <v>7959</v>
      </c>
      <c r="M4904" s="607">
        <v>21540</v>
      </c>
      <c r="N4904" s="498" t="s">
        <v>8007</v>
      </c>
      <c r="O4904" s="605" t="s">
        <v>7961</v>
      </c>
      <c r="P4904" s="608">
        <v>10800</v>
      </c>
    </row>
    <row r="4905" spans="1:16" ht="45" x14ac:dyDescent="0.2">
      <c r="A4905" s="518" t="s">
        <v>7955</v>
      </c>
      <c r="B4905" s="605" t="s">
        <v>7875</v>
      </c>
      <c r="C4905" s="519" t="s">
        <v>111</v>
      </c>
      <c r="D4905" s="494" t="s">
        <v>8277</v>
      </c>
      <c r="E4905" s="495">
        <v>1044</v>
      </c>
      <c r="F4905" s="638" t="s">
        <v>13274</v>
      </c>
      <c r="G4905" s="496" t="s">
        <v>13275</v>
      </c>
      <c r="H4905" s="494" t="s">
        <v>718</v>
      </c>
      <c r="I4905" s="494" t="s">
        <v>718</v>
      </c>
      <c r="J4905" s="494" t="s">
        <v>718</v>
      </c>
      <c r="K4905" s="497" t="s">
        <v>8245</v>
      </c>
      <c r="L4905" s="606" t="s">
        <v>7959</v>
      </c>
      <c r="M4905" s="607">
        <v>0</v>
      </c>
      <c r="N4905" s="498" t="s">
        <v>8245</v>
      </c>
      <c r="O4905" s="605" t="s">
        <v>7961</v>
      </c>
      <c r="P4905" s="608">
        <v>5220</v>
      </c>
    </row>
    <row r="4906" spans="1:16" ht="33.75" x14ac:dyDescent="0.2">
      <c r="A4906" s="518" t="s">
        <v>7955</v>
      </c>
      <c r="B4906" s="605" t="s">
        <v>7875</v>
      </c>
      <c r="C4906" s="519" t="s">
        <v>111</v>
      </c>
      <c r="D4906" s="494" t="s">
        <v>8090</v>
      </c>
      <c r="E4906" s="495">
        <v>2000</v>
      </c>
      <c r="F4906" s="638" t="s">
        <v>13276</v>
      </c>
      <c r="G4906" s="496" t="s">
        <v>13277</v>
      </c>
      <c r="H4906" s="494" t="s">
        <v>8900</v>
      </c>
      <c r="I4906" s="494" t="s">
        <v>3191</v>
      </c>
      <c r="J4906" s="494" t="s">
        <v>3191</v>
      </c>
      <c r="K4906" s="497" t="s">
        <v>13278</v>
      </c>
      <c r="L4906" s="606"/>
      <c r="M4906" s="607">
        <v>0</v>
      </c>
      <c r="N4906" s="498" t="s">
        <v>7972</v>
      </c>
      <c r="O4906" s="605" t="s">
        <v>7961</v>
      </c>
      <c r="P4906" s="608">
        <v>12066.67</v>
      </c>
    </row>
    <row r="4907" spans="1:16" x14ac:dyDescent="0.2">
      <c r="A4907" s="518" t="s">
        <v>7955</v>
      </c>
      <c r="B4907" s="605" t="s">
        <v>7875</v>
      </c>
      <c r="C4907" s="519" t="s">
        <v>111</v>
      </c>
      <c r="D4907" s="494" t="s">
        <v>8590</v>
      </c>
      <c r="E4907" s="495">
        <v>1800</v>
      </c>
      <c r="F4907" s="638" t="s">
        <v>13279</v>
      </c>
      <c r="G4907" s="496" t="s">
        <v>13280</v>
      </c>
      <c r="H4907" s="494" t="s">
        <v>721</v>
      </c>
      <c r="I4907" s="494" t="s">
        <v>721</v>
      </c>
      <c r="J4907" s="494" t="s">
        <v>721</v>
      </c>
      <c r="K4907" s="497">
        <v>31</v>
      </c>
      <c r="L4907" s="606" t="s">
        <v>7959</v>
      </c>
      <c r="M4907" s="607">
        <v>21330</v>
      </c>
      <c r="N4907" s="498" t="s">
        <v>8007</v>
      </c>
      <c r="O4907" s="605" t="s">
        <v>7961</v>
      </c>
      <c r="P4907" s="608">
        <v>10680</v>
      </c>
    </row>
    <row r="4908" spans="1:16" ht="33.75" x14ac:dyDescent="0.2">
      <c r="A4908" s="518" t="s">
        <v>7955</v>
      </c>
      <c r="B4908" s="605" t="s">
        <v>7875</v>
      </c>
      <c r="C4908" s="519" t="s">
        <v>111</v>
      </c>
      <c r="D4908" s="494" t="s">
        <v>13281</v>
      </c>
      <c r="E4908" s="495">
        <v>6000</v>
      </c>
      <c r="F4908" s="638" t="s">
        <v>13282</v>
      </c>
      <c r="G4908" s="496" t="s">
        <v>13283</v>
      </c>
      <c r="H4908" s="494" t="s">
        <v>9269</v>
      </c>
      <c r="I4908" s="494" t="s">
        <v>4858</v>
      </c>
      <c r="J4908" s="494" t="s">
        <v>4858</v>
      </c>
      <c r="K4908" s="497" t="s">
        <v>13284</v>
      </c>
      <c r="L4908" s="606" t="s">
        <v>7982</v>
      </c>
      <c r="M4908" s="607">
        <v>1600</v>
      </c>
      <c r="N4908" s="498" t="s">
        <v>7994</v>
      </c>
      <c r="O4908" s="605" t="s">
        <v>7961</v>
      </c>
      <c r="P4908" s="608">
        <v>35955.83</v>
      </c>
    </row>
    <row r="4909" spans="1:16" ht="33.75" x14ac:dyDescent="0.2">
      <c r="A4909" s="518" t="s">
        <v>7955</v>
      </c>
      <c r="B4909" s="605" t="s">
        <v>7875</v>
      </c>
      <c r="C4909" s="519" t="s">
        <v>111</v>
      </c>
      <c r="D4909" s="494" t="s">
        <v>8222</v>
      </c>
      <c r="E4909" s="495">
        <v>3500</v>
      </c>
      <c r="F4909" s="638" t="s">
        <v>13285</v>
      </c>
      <c r="G4909" s="496" t="s">
        <v>13286</v>
      </c>
      <c r="H4909" s="494" t="s">
        <v>6192</v>
      </c>
      <c r="I4909" s="494" t="s">
        <v>3191</v>
      </c>
      <c r="J4909" s="494" t="s">
        <v>3191</v>
      </c>
      <c r="K4909" s="497" t="s">
        <v>13287</v>
      </c>
      <c r="L4909" s="606" t="s">
        <v>7965</v>
      </c>
      <c r="M4909" s="607">
        <v>4900</v>
      </c>
      <c r="N4909" s="498" t="s">
        <v>5705</v>
      </c>
      <c r="O4909" s="605" t="s">
        <v>7965</v>
      </c>
      <c r="P4909" s="608">
        <v>7000</v>
      </c>
    </row>
    <row r="4910" spans="1:16" ht="22.5" x14ac:dyDescent="0.2">
      <c r="A4910" s="518" t="s">
        <v>7955</v>
      </c>
      <c r="B4910" s="605" t="s">
        <v>7875</v>
      </c>
      <c r="C4910" s="519" t="s">
        <v>111</v>
      </c>
      <c r="D4910" s="494" t="s">
        <v>8824</v>
      </c>
      <c r="E4910" s="495">
        <v>3000</v>
      </c>
      <c r="F4910" s="638" t="s">
        <v>13288</v>
      </c>
      <c r="G4910" s="496" t="s">
        <v>13289</v>
      </c>
      <c r="H4910" s="494" t="s">
        <v>6192</v>
      </c>
      <c r="I4910" s="494" t="s">
        <v>3191</v>
      </c>
      <c r="J4910" s="494" t="s">
        <v>3191</v>
      </c>
      <c r="K4910" s="497">
        <v>3</v>
      </c>
      <c r="L4910" s="606" t="s">
        <v>7961</v>
      </c>
      <c r="M4910" s="607">
        <v>17900</v>
      </c>
      <c r="N4910" s="498" t="s">
        <v>7984</v>
      </c>
      <c r="O4910" s="605" t="s">
        <v>7961</v>
      </c>
      <c r="P4910" s="608">
        <v>18000</v>
      </c>
    </row>
    <row r="4911" spans="1:16" ht="33.75" x14ac:dyDescent="0.2">
      <c r="A4911" s="518" t="s">
        <v>7955</v>
      </c>
      <c r="B4911" s="605" t="s">
        <v>7875</v>
      </c>
      <c r="C4911" s="519" t="s">
        <v>111</v>
      </c>
      <c r="D4911" s="494" t="s">
        <v>13110</v>
      </c>
      <c r="E4911" s="495">
        <v>1200</v>
      </c>
      <c r="F4911" s="638" t="s">
        <v>13290</v>
      </c>
      <c r="G4911" s="496" t="s">
        <v>13291</v>
      </c>
      <c r="H4911" s="494" t="s">
        <v>871</v>
      </c>
      <c r="I4911" s="494" t="s">
        <v>871</v>
      </c>
      <c r="J4911" s="494" t="s">
        <v>871</v>
      </c>
      <c r="K4911" s="497">
        <v>85</v>
      </c>
      <c r="L4911" s="606" t="s">
        <v>7959</v>
      </c>
      <c r="M4911" s="607">
        <v>14360</v>
      </c>
      <c r="N4911" s="498" t="s">
        <v>7960</v>
      </c>
      <c r="O4911" s="605" t="s">
        <v>7961</v>
      </c>
      <c r="P4911" s="608">
        <v>7200</v>
      </c>
    </row>
    <row r="4912" spans="1:16" ht="45" x14ac:dyDescent="0.2">
      <c r="A4912" s="518" t="s">
        <v>7955</v>
      </c>
      <c r="B4912" s="605" t="s">
        <v>7969</v>
      </c>
      <c r="C4912" s="519" t="s">
        <v>111</v>
      </c>
      <c r="D4912" s="494" t="s">
        <v>13292</v>
      </c>
      <c r="E4912" s="495">
        <v>5000</v>
      </c>
      <c r="F4912" s="638" t="s">
        <v>13293</v>
      </c>
      <c r="G4912" s="496" t="s">
        <v>13294</v>
      </c>
      <c r="H4912" s="494" t="s">
        <v>10079</v>
      </c>
      <c r="I4912" s="494" t="s">
        <v>4858</v>
      </c>
      <c r="J4912" s="494" t="s">
        <v>4858</v>
      </c>
      <c r="K4912" s="497" t="s">
        <v>13295</v>
      </c>
      <c r="L4912" s="606" t="s">
        <v>7965</v>
      </c>
      <c r="M4912" s="607">
        <v>9500</v>
      </c>
      <c r="N4912" s="498" t="s">
        <v>7994</v>
      </c>
      <c r="O4912" s="605" t="s">
        <v>7961</v>
      </c>
      <c r="P4912" s="608">
        <v>30000</v>
      </c>
    </row>
    <row r="4913" spans="1:16" ht="33.75" x14ac:dyDescent="0.2">
      <c r="A4913" s="518" t="s">
        <v>7955</v>
      </c>
      <c r="B4913" s="605" t="s">
        <v>7875</v>
      </c>
      <c r="C4913" s="519" t="s">
        <v>111</v>
      </c>
      <c r="D4913" s="494" t="s">
        <v>7990</v>
      </c>
      <c r="E4913" s="495">
        <v>3000</v>
      </c>
      <c r="F4913" s="638" t="s">
        <v>13296</v>
      </c>
      <c r="G4913" s="496" t="s">
        <v>13297</v>
      </c>
      <c r="H4913" s="494" t="s">
        <v>13298</v>
      </c>
      <c r="I4913" s="494" t="s">
        <v>3191</v>
      </c>
      <c r="J4913" s="494" t="s">
        <v>3191</v>
      </c>
      <c r="K4913" s="497" t="s">
        <v>13299</v>
      </c>
      <c r="L4913" s="606"/>
      <c r="M4913" s="607">
        <v>0</v>
      </c>
      <c r="N4913" s="498" t="s">
        <v>7994</v>
      </c>
      <c r="O4913" s="605" t="s">
        <v>7961</v>
      </c>
      <c r="P4913" s="608">
        <v>18300</v>
      </c>
    </row>
    <row r="4914" spans="1:16" ht="33.75" x14ac:dyDescent="0.2">
      <c r="A4914" s="518" t="s">
        <v>7955</v>
      </c>
      <c r="B4914" s="605" t="s">
        <v>7875</v>
      </c>
      <c r="C4914" s="519" t="s">
        <v>111</v>
      </c>
      <c r="D4914" s="494" t="s">
        <v>11284</v>
      </c>
      <c r="E4914" s="495">
        <v>3000</v>
      </c>
      <c r="F4914" s="638" t="s">
        <v>13300</v>
      </c>
      <c r="G4914" s="496" t="s">
        <v>13301</v>
      </c>
      <c r="H4914" s="494" t="s">
        <v>8390</v>
      </c>
      <c r="I4914" s="494" t="s">
        <v>3191</v>
      </c>
      <c r="J4914" s="494" t="s">
        <v>3191</v>
      </c>
      <c r="K4914" s="497">
        <v>3</v>
      </c>
      <c r="L4914" s="606" t="s">
        <v>7961</v>
      </c>
      <c r="M4914" s="607">
        <v>17700</v>
      </c>
      <c r="N4914" s="498" t="s">
        <v>7984</v>
      </c>
      <c r="O4914" s="605" t="s">
        <v>7961</v>
      </c>
      <c r="P4914" s="608">
        <v>18000</v>
      </c>
    </row>
    <row r="4915" spans="1:16" ht="22.5" x14ac:dyDescent="0.2">
      <c r="A4915" s="518" t="s">
        <v>7955</v>
      </c>
      <c r="B4915" s="605" t="s">
        <v>7969</v>
      </c>
      <c r="C4915" s="519" t="s">
        <v>111</v>
      </c>
      <c r="D4915" s="494" t="s">
        <v>9170</v>
      </c>
      <c r="E4915" s="495">
        <v>3000</v>
      </c>
      <c r="F4915" s="638" t="s">
        <v>13302</v>
      </c>
      <c r="G4915" s="496" t="s">
        <v>13303</v>
      </c>
      <c r="H4915" s="494" t="s">
        <v>7998</v>
      </c>
      <c r="I4915" s="494" t="s">
        <v>4858</v>
      </c>
      <c r="J4915" s="494" t="s">
        <v>4858</v>
      </c>
      <c r="K4915" s="497" t="s">
        <v>13304</v>
      </c>
      <c r="L4915" s="606" t="s">
        <v>7965</v>
      </c>
      <c r="M4915" s="607">
        <v>5500</v>
      </c>
      <c r="N4915" s="498" t="s">
        <v>7994</v>
      </c>
      <c r="O4915" s="605" t="s">
        <v>7961</v>
      </c>
      <c r="P4915" s="608">
        <v>18000</v>
      </c>
    </row>
    <row r="4916" spans="1:16" ht="33.75" x14ac:dyDescent="0.2">
      <c r="A4916" s="518" t="s">
        <v>7955</v>
      </c>
      <c r="B4916" s="605" t="s">
        <v>7875</v>
      </c>
      <c r="C4916" s="519" t="s">
        <v>111</v>
      </c>
      <c r="D4916" s="494" t="s">
        <v>10293</v>
      </c>
      <c r="E4916" s="495">
        <v>5000</v>
      </c>
      <c r="F4916" s="638" t="s">
        <v>13305</v>
      </c>
      <c r="G4916" s="496" t="s">
        <v>13306</v>
      </c>
      <c r="H4916" s="494" t="s">
        <v>13307</v>
      </c>
      <c r="I4916" s="494" t="s">
        <v>4858</v>
      </c>
      <c r="J4916" s="494" t="s">
        <v>4858</v>
      </c>
      <c r="K4916" s="497" t="s">
        <v>13308</v>
      </c>
      <c r="L4916" s="606" t="s">
        <v>7982</v>
      </c>
      <c r="M4916" s="607">
        <v>2166.67</v>
      </c>
      <c r="N4916" s="498" t="s">
        <v>7994</v>
      </c>
      <c r="O4916" s="605" t="s">
        <v>7961</v>
      </c>
      <c r="P4916" s="608">
        <v>30000</v>
      </c>
    </row>
    <row r="4917" spans="1:16" ht="22.5" x14ac:dyDescent="0.2">
      <c r="A4917" s="518" t="s">
        <v>7955</v>
      </c>
      <c r="B4917" s="605" t="s">
        <v>7875</v>
      </c>
      <c r="C4917" s="519" t="s">
        <v>111</v>
      </c>
      <c r="D4917" s="494" t="s">
        <v>8109</v>
      </c>
      <c r="E4917" s="495">
        <v>3000</v>
      </c>
      <c r="F4917" s="638" t="s">
        <v>13309</v>
      </c>
      <c r="G4917" s="496" t="s">
        <v>13310</v>
      </c>
      <c r="H4917" s="494" t="s">
        <v>13269</v>
      </c>
      <c r="I4917" s="494" t="s">
        <v>3191</v>
      </c>
      <c r="J4917" s="494" t="s">
        <v>3191</v>
      </c>
      <c r="K4917" s="497" t="s">
        <v>13311</v>
      </c>
      <c r="L4917" s="606" t="s">
        <v>7965</v>
      </c>
      <c r="M4917" s="607">
        <v>3400</v>
      </c>
      <c r="N4917" s="498" t="s">
        <v>7994</v>
      </c>
      <c r="O4917" s="605" t="s">
        <v>7961</v>
      </c>
      <c r="P4917" s="608">
        <v>18000</v>
      </c>
    </row>
    <row r="4918" spans="1:16" ht="45" x14ac:dyDescent="0.2">
      <c r="A4918" s="518" t="s">
        <v>7955</v>
      </c>
      <c r="B4918" s="605" t="s">
        <v>7875</v>
      </c>
      <c r="C4918" s="519" t="s">
        <v>111</v>
      </c>
      <c r="D4918" s="494" t="s">
        <v>13312</v>
      </c>
      <c r="E4918" s="495">
        <v>1900</v>
      </c>
      <c r="F4918" s="638" t="s">
        <v>13313</v>
      </c>
      <c r="G4918" s="496" t="s">
        <v>13314</v>
      </c>
      <c r="H4918" s="494" t="s">
        <v>8014</v>
      </c>
      <c r="I4918" s="494" t="s">
        <v>8014</v>
      </c>
      <c r="J4918" s="494" t="s">
        <v>8014</v>
      </c>
      <c r="K4918" s="497">
        <v>11</v>
      </c>
      <c r="L4918" s="606" t="s">
        <v>7959</v>
      </c>
      <c r="M4918" s="607">
        <v>22800</v>
      </c>
      <c r="N4918" s="498" t="s">
        <v>8530</v>
      </c>
      <c r="O4918" s="605" t="s">
        <v>7961</v>
      </c>
      <c r="P4918" s="608">
        <v>11400</v>
      </c>
    </row>
    <row r="4919" spans="1:16" ht="22.5" x14ac:dyDescent="0.2">
      <c r="A4919" s="518" t="s">
        <v>7955</v>
      </c>
      <c r="B4919" s="605" t="s">
        <v>7875</v>
      </c>
      <c r="C4919" s="519" t="s">
        <v>111</v>
      </c>
      <c r="D4919" s="494" t="s">
        <v>3429</v>
      </c>
      <c r="E4919" s="495">
        <v>2000</v>
      </c>
      <c r="F4919" s="638" t="s">
        <v>13315</v>
      </c>
      <c r="G4919" s="496" t="s">
        <v>13316</v>
      </c>
      <c r="H4919" s="494" t="s">
        <v>6192</v>
      </c>
      <c r="I4919" s="494" t="s">
        <v>3191</v>
      </c>
      <c r="J4919" s="494" t="s">
        <v>3191</v>
      </c>
      <c r="K4919" s="497" t="s">
        <v>13317</v>
      </c>
      <c r="L4919" s="606" t="s">
        <v>7982</v>
      </c>
      <c r="M4919" s="607">
        <v>1866.67</v>
      </c>
      <c r="N4919" s="498" t="s">
        <v>7965</v>
      </c>
      <c r="O4919" s="605" t="s">
        <v>7961</v>
      </c>
      <c r="P4919" s="608">
        <v>11915</v>
      </c>
    </row>
    <row r="4920" spans="1:16" ht="33.75" x14ac:dyDescent="0.2">
      <c r="A4920" s="518" t="s">
        <v>7955</v>
      </c>
      <c r="B4920" s="605" t="s">
        <v>7875</v>
      </c>
      <c r="C4920" s="519" t="s">
        <v>111</v>
      </c>
      <c r="D4920" s="494" t="s">
        <v>8184</v>
      </c>
      <c r="E4920" s="495">
        <v>3000</v>
      </c>
      <c r="F4920" s="638" t="s">
        <v>13318</v>
      </c>
      <c r="G4920" s="496" t="s">
        <v>13319</v>
      </c>
      <c r="H4920" s="494" t="s">
        <v>8446</v>
      </c>
      <c r="I4920" s="494" t="s">
        <v>4858</v>
      </c>
      <c r="J4920" s="494" t="s">
        <v>4858</v>
      </c>
      <c r="K4920" s="497" t="s">
        <v>13320</v>
      </c>
      <c r="L4920" s="606" t="s">
        <v>7982</v>
      </c>
      <c r="M4920" s="607">
        <v>1300</v>
      </c>
      <c r="N4920" s="498" t="s">
        <v>7994</v>
      </c>
      <c r="O4920" s="605" t="s">
        <v>7961</v>
      </c>
      <c r="P4920" s="608">
        <v>18000</v>
      </c>
    </row>
    <row r="4921" spans="1:16" ht="33.75" x14ac:dyDescent="0.2">
      <c r="A4921" s="518" t="s">
        <v>7955</v>
      </c>
      <c r="B4921" s="605" t="s">
        <v>7875</v>
      </c>
      <c r="C4921" s="519" t="s">
        <v>111</v>
      </c>
      <c r="D4921" s="494" t="s">
        <v>8665</v>
      </c>
      <c r="E4921" s="495">
        <v>12000</v>
      </c>
      <c r="F4921" s="638" t="s">
        <v>13321</v>
      </c>
      <c r="G4921" s="496" t="s">
        <v>13322</v>
      </c>
      <c r="H4921" s="494" t="s">
        <v>13323</v>
      </c>
      <c r="I4921" s="494" t="s">
        <v>8631</v>
      </c>
      <c r="J4921" s="494" t="s">
        <v>8631</v>
      </c>
      <c r="K4921" s="497" t="s">
        <v>7981</v>
      </c>
      <c r="L4921" s="606" t="s">
        <v>7994</v>
      </c>
      <c r="M4921" s="607">
        <v>56400</v>
      </c>
      <c r="N4921" s="498" t="s">
        <v>5705</v>
      </c>
      <c r="O4921" s="605"/>
      <c r="P4921" s="608">
        <v>0</v>
      </c>
    </row>
    <row r="4922" spans="1:16" ht="33.75" x14ac:dyDescent="0.2">
      <c r="A4922" s="518" t="s">
        <v>7955</v>
      </c>
      <c r="B4922" s="605" t="s">
        <v>7875</v>
      </c>
      <c r="C4922" s="519" t="s">
        <v>111</v>
      </c>
      <c r="D4922" s="494" t="s">
        <v>8665</v>
      </c>
      <c r="E4922" s="495">
        <v>12000</v>
      </c>
      <c r="F4922" s="638" t="s">
        <v>13321</v>
      </c>
      <c r="G4922" s="496" t="s">
        <v>13322</v>
      </c>
      <c r="H4922" s="494" t="s">
        <v>13323</v>
      </c>
      <c r="I4922" s="494" t="s">
        <v>8631</v>
      </c>
      <c r="J4922" s="494" t="s">
        <v>8631</v>
      </c>
      <c r="K4922" s="497" t="s">
        <v>5705</v>
      </c>
      <c r="L4922" s="606"/>
      <c r="M4922" s="607">
        <v>0</v>
      </c>
      <c r="N4922" s="498" t="s">
        <v>7981</v>
      </c>
      <c r="O4922" s="605" t="s">
        <v>7972</v>
      </c>
      <c r="P4922" s="608">
        <v>41200</v>
      </c>
    </row>
    <row r="4923" spans="1:16" ht="22.5" x14ac:dyDescent="0.2">
      <c r="A4923" s="518" t="s">
        <v>7955</v>
      </c>
      <c r="B4923" s="605" t="s">
        <v>7875</v>
      </c>
      <c r="C4923" s="519" t="s">
        <v>111</v>
      </c>
      <c r="D4923" s="494" t="s">
        <v>8693</v>
      </c>
      <c r="E4923" s="495">
        <v>5000</v>
      </c>
      <c r="F4923" s="638" t="s">
        <v>13324</v>
      </c>
      <c r="G4923" s="496" t="s">
        <v>13325</v>
      </c>
      <c r="H4923" s="494" t="s">
        <v>13326</v>
      </c>
      <c r="I4923" s="494" t="s">
        <v>4858</v>
      </c>
      <c r="J4923" s="494" t="s">
        <v>4858</v>
      </c>
      <c r="K4923" s="497" t="s">
        <v>13327</v>
      </c>
      <c r="L4923" s="606"/>
      <c r="M4923" s="607">
        <v>0</v>
      </c>
      <c r="N4923" s="498" t="s">
        <v>5705</v>
      </c>
      <c r="O4923" s="605">
        <v>0</v>
      </c>
      <c r="P4923" s="608">
        <v>2333.33</v>
      </c>
    </row>
    <row r="4924" spans="1:16" x14ac:dyDescent="0.2">
      <c r="A4924" s="518" t="s">
        <v>7955</v>
      </c>
      <c r="B4924" s="605" t="s">
        <v>7875</v>
      </c>
      <c r="C4924" s="519" t="s">
        <v>111</v>
      </c>
      <c r="D4924" s="494" t="s">
        <v>3429</v>
      </c>
      <c r="E4924" s="495">
        <v>3000</v>
      </c>
      <c r="F4924" s="638" t="s">
        <v>4535</v>
      </c>
      <c r="G4924" s="496" t="s">
        <v>4536</v>
      </c>
      <c r="H4924" s="494" t="s">
        <v>8014</v>
      </c>
      <c r="I4924" s="494" t="s">
        <v>8014</v>
      </c>
      <c r="J4924" s="494" t="s">
        <v>8014</v>
      </c>
      <c r="K4924" s="497">
        <v>1</v>
      </c>
      <c r="L4924" s="606" t="s">
        <v>7984</v>
      </c>
      <c r="M4924" s="607">
        <v>21200</v>
      </c>
      <c r="N4924" s="498" t="s">
        <v>7965</v>
      </c>
      <c r="O4924" s="605" t="s">
        <v>7961</v>
      </c>
      <c r="P4924" s="608">
        <v>17800</v>
      </c>
    </row>
    <row r="4925" spans="1:16" ht="33.75" x14ac:dyDescent="0.2">
      <c r="A4925" s="518" t="s">
        <v>7955</v>
      </c>
      <c r="B4925" s="605" t="s">
        <v>7875</v>
      </c>
      <c r="C4925" s="519" t="s">
        <v>111</v>
      </c>
      <c r="D4925" s="494" t="s">
        <v>8448</v>
      </c>
      <c r="E4925" s="495">
        <v>2000</v>
      </c>
      <c r="F4925" s="638" t="s">
        <v>13328</v>
      </c>
      <c r="G4925" s="496" t="s">
        <v>13329</v>
      </c>
      <c r="H4925" s="494" t="s">
        <v>9322</v>
      </c>
      <c r="I4925" s="494" t="s">
        <v>9322</v>
      </c>
      <c r="J4925" s="494" t="s">
        <v>9322</v>
      </c>
      <c r="K4925" s="497">
        <v>61</v>
      </c>
      <c r="L4925" s="606" t="s">
        <v>7959</v>
      </c>
      <c r="M4925" s="607">
        <v>23933.33</v>
      </c>
      <c r="N4925" s="498" t="s">
        <v>7989</v>
      </c>
      <c r="O4925" s="605" t="s">
        <v>7961</v>
      </c>
      <c r="P4925" s="608">
        <v>12000</v>
      </c>
    </row>
    <row r="4926" spans="1:16" ht="22.5" x14ac:dyDescent="0.2">
      <c r="A4926" s="518" t="s">
        <v>7955</v>
      </c>
      <c r="B4926" s="605" t="s">
        <v>7875</v>
      </c>
      <c r="C4926" s="519" t="s">
        <v>111</v>
      </c>
      <c r="D4926" s="494" t="s">
        <v>7990</v>
      </c>
      <c r="E4926" s="495">
        <v>3000</v>
      </c>
      <c r="F4926" s="638" t="s">
        <v>13330</v>
      </c>
      <c r="G4926" s="496" t="s">
        <v>13331</v>
      </c>
      <c r="H4926" s="494" t="s">
        <v>13332</v>
      </c>
      <c r="I4926" s="494" t="s">
        <v>3191</v>
      </c>
      <c r="J4926" s="494" t="s">
        <v>3191</v>
      </c>
      <c r="K4926" s="497" t="s">
        <v>13333</v>
      </c>
      <c r="L4926" s="606" t="s">
        <v>7982</v>
      </c>
      <c r="M4926" s="607">
        <v>1400</v>
      </c>
      <c r="N4926" s="498" t="s">
        <v>7994</v>
      </c>
      <c r="O4926" s="605" t="s">
        <v>7961</v>
      </c>
      <c r="P4926" s="608">
        <v>18000</v>
      </c>
    </row>
    <row r="4927" spans="1:16" ht="22.5" x14ac:dyDescent="0.2">
      <c r="A4927" s="518" t="s">
        <v>7955</v>
      </c>
      <c r="B4927" s="605" t="s">
        <v>7875</v>
      </c>
      <c r="C4927" s="519" t="s">
        <v>111</v>
      </c>
      <c r="D4927" s="494" t="s">
        <v>9657</v>
      </c>
      <c r="E4927" s="495">
        <v>5000</v>
      </c>
      <c r="F4927" s="638" t="s">
        <v>13334</v>
      </c>
      <c r="G4927" s="496" t="s">
        <v>13335</v>
      </c>
      <c r="H4927" s="494" t="s">
        <v>8563</v>
      </c>
      <c r="I4927" s="494" t="s">
        <v>4858</v>
      </c>
      <c r="J4927" s="494" t="s">
        <v>4858</v>
      </c>
      <c r="K4927" s="497">
        <v>2</v>
      </c>
      <c r="L4927" s="606" t="s">
        <v>7972</v>
      </c>
      <c r="M4927" s="607">
        <v>19833.330000000002</v>
      </c>
      <c r="N4927" s="498">
        <v>6</v>
      </c>
      <c r="O4927" s="605" t="s">
        <v>7961</v>
      </c>
      <c r="P4927" s="608">
        <v>30000</v>
      </c>
    </row>
    <row r="4928" spans="1:16" x14ac:dyDescent="0.2">
      <c r="A4928" s="518" t="s">
        <v>7955</v>
      </c>
      <c r="B4928" s="605" t="s">
        <v>7875</v>
      </c>
      <c r="C4928" s="519" t="s">
        <v>111</v>
      </c>
      <c r="D4928" s="494" t="s">
        <v>7985</v>
      </c>
      <c r="E4928" s="495">
        <v>5000</v>
      </c>
      <c r="F4928" s="638" t="s">
        <v>13336</v>
      </c>
      <c r="G4928" s="496" t="s">
        <v>13337</v>
      </c>
      <c r="H4928" s="494" t="s">
        <v>8164</v>
      </c>
      <c r="I4928" s="494" t="s">
        <v>8164</v>
      </c>
      <c r="J4928" s="494" t="s">
        <v>8164</v>
      </c>
      <c r="K4928" s="497">
        <v>11</v>
      </c>
      <c r="L4928" s="606" t="s">
        <v>7959</v>
      </c>
      <c r="M4928" s="607">
        <v>59175.700000000004</v>
      </c>
      <c r="N4928" s="498">
        <v>13</v>
      </c>
      <c r="O4928" s="605" t="s">
        <v>7965</v>
      </c>
      <c r="P4928" s="608">
        <v>9929.86</v>
      </c>
    </row>
    <row r="4929" spans="1:16" ht="33.75" x14ac:dyDescent="0.2">
      <c r="A4929" s="518" t="s">
        <v>7955</v>
      </c>
      <c r="B4929" s="605" t="s">
        <v>7875</v>
      </c>
      <c r="C4929" s="519" t="s">
        <v>111</v>
      </c>
      <c r="D4929" s="494" t="s">
        <v>8250</v>
      </c>
      <c r="E4929" s="495">
        <v>3000</v>
      </c>
      <c r="F4929" s="638" t="s">
        <v>13338</v>
      </c>
      <c r="G4929" s="496" t="s">
        <v>13339</v>
      </c>
      <c r="H4929" s="494" t="s">
        <v>8900</v>
      </c>
      <c r="I4929" s="494" t="s">
        <v>3191</v>
      </c>
      <c r="J4929" s="494" t="s">
        <v>3191</v>
      </c>
      <c r="K4929" s="497" t="s">
        <v>13340</v>
      </c>
      <c r="L4929" s="606" t="s">
        <v>7977</v>
      </c>
      <c r="M4929" s="607">
        <v>6100</v>
      </c>
      <c r="N4929" s="498" t="s">
        <v>7994</v>
      </c>
      <c r="O4929" s="605" t="s">
        <v>7961</v>
      </c>
      <c r="P4929" s="608">
        <v>18000</v>
      </c>
    </row>
    <row r="4930" spans="1:16" ht="33.75" x14ac:dyDescent="0.2">
      <c r="A4930" s="518" t="s">
        <v>7955</v>
      </c>
      <c r="B4930" s="605" t="s">
        <v>7875</v>
      </c>
      <c r="C4930" s="519" t="s">
        <v>111</v>
      </c>
      <c r="D4930" s="494" t="s">
        <v>12997</v>
      </c>
      <c r="E4930" s="495">
        <v>1800</v>
      </c>
      <c r="F4930" s="638" t="s">
        <v>13341</v>
      </c>
      <c r="G4930" s="496" t="s">
        <v>13342</v>
      </c>
      <c r="H4930" s="494" t="s">
        <v>3976</v>
      </c>
      <c r="I4930" s="494" t="s">
        <v>3976</v>
      </c>
      <c r="J4930" s="494" t="s">
        <v>3976</v>
      </c>
      <c r="K4930" s="497">
        <v>31</v>
      </c>
      <c r="L4930" s="606" t="s">
        <v>7959</v>
      </c>
      <c r="M4930" s="607">
        <v>21600</v>
      </c>
      <c r="N4930" s="498" t="s">
        <v>8007</v>
      </c>
      <c r="O4930" s="605" t="s">
        <v>7961</v>
      </c>
      <c r="P4930" s="608">
        <v>10800</v>
      </c>
    </row>
    <row r="4931" spans="1:16" ht="22.5" x14ac:dyDescent="0.2">
      <c r="A4931" s="518" t="s">
        <v>7955</v>
      </c>
      <c r="B4931" s="605" t="s">
        <v>7875</v>
      </c>
      <c r="C4931" s="519" t="s">
        <v>111</v>
      </c>
      <c r="D4931" s="494" t="s">
        <v>13343</v>
      </c>
      <c r="E4931" s="495">
        <v>7400</v>
      </c>
      <c r="F4931" s="638" t="s">
        <v>13344</v>
      </c>
      <c r="G4931" s="496" t="s">
        <v>13345</v>
      </c>
      <c r="H4931" s="494" t="s">
        <v>4858</v>
      </c>
      <c r="I4931" s="494" t="s">
        <v>4858</v>
      </c>
      <c r="J4931" s="494" t="s">
        <v>4858</v>
      </c>
      <c r="K4931" s="497">
        <v>8</v>
      </c>
      <c r="L4931" s="606" t="s">
        <v>7959</v>
      </c>
      <c r="M4931" s="607">
        <v>88105.75</v>
      </c>
      <c r="N4931" s="498" t="s">
        <v>7729</v>
      </c>
      <c r="O4931" s="605" t="s">
        <v>7961</v>
      </c>
      <c r="P4931" s="608">
        <v>44315.020000000004</v>
      </c>
    </row>
    <row r="4932" spans="1:16" ht="33.75" x14ac:dyDescent="0.2">
      <c r="A4932" s="518" t="s">
        <v>7955</v>
      </c>
      <c r="B4932" s="605" t="s">
        <v>7875</v>
      </c>
      <c r="C4932" s="519" t="s">
        <v>111</v>
      </c>
      <c r="D4932" s="494" t="s">
        <v>10072</v>
      </c>
      <c r="E4932" s="495">
        <v>1800</v>
      </c>
      <c r="F4932" s="638" t="s">
        <v>13346</v>
      </c>
      <c r="G4932" s="496" t="s">
        <v>13347</v>
      </c>
      <c r="H4932" s="494" t="s">
        <v>718</v>
      </c>
      <c r="I4932" s="494" t="s">
        <v>718</v>
      </c>
      <c r="J4932" s="494" t="s">
        <v>718</v>
      </c>
      <c r="K4932" s="497">
        <v>39</v>
      </c>
      <c r="L4932" s="606" t="s">
        <v>7959</v>
      </c>
      <c r="M4932" s="607">
        <v>21476.25</v>
      </c>
      <c r="N4932" s="498" t="s">
        <v>9076</v>
      </c>
      <c r="O4932" s="605" t="s">
        <v>7961</v>
      </c>
      <c r="P4932" s="608">
        <v>10800</v>
      </c>
    </row>
    <row r="4933" spans="1:16" x14ac:dyDescent="0.2">
      <c r="A4933" s="518" t="s">
        <v>7955</v>
      </c>
      <c r="B4933" s="605" t="s">
        <v>7875</v>
      </c>
      <c r="C4933" s="519" t="s">
        <v>111</v>
      </c>
      <c r="D4933" s="494" t="s">
        <v>10462</v>
      </c>
      <c r="E4933" s="495">
        <v>3000</v>
      </c>
      <c r="F4933" s="638" t="s">
        <v>13348</v>
      </c>
      <c r="G4933" s="496" t="s">
        <v>13349</v>
      </c>
      <c r="H4933" s="494" t="s">
        <v>8196</v>
      </c>
      <c r="I4933" s="494" t="s">
        <v>8196</v>
      </c>
      <c r="J4933" s="494" t="s">
        <v>8196</v>
      </c>
      <c r="K4933" s="497">
        <v>12</v>
      </c>
      <c r="L4933" s="606" t="s">
        <v>7959</v>
      </c>
      <c r="M4933" s="607">
        <v>36000</v>
      </c>
      <c r="N4933" s="498" t="s">
        <v>8158</v>
      </c>
      <c r="O4933" s="605" t="s">
        <v>7961</v>
      </c>
      <c r="P4933" s="608">
        <v>17542.5</v>
      </c>
    </row>
    <row r="4934" spans="1:16" ht="45" x14ac:dyDescent="0.2">
      <c r="A4934" s="518" t="s">
        <v>7955</v>
      </c>
      <c r="B4934" s="605" t="s">
        <v>7875</v>
      </c>
      <c r="C4934" s="519" t="s">
        <v>111</v>
      </c>
      <c r="D4934" s="494" t="s">
        <v>13350</v>
      </c>
      <c r="E4934" s="495">
        <v>1900</v>
      </c>
      <c r="F4934" s="638" t="s">
        <v>13351</v>
      </c>
      <c r="G4934" s="496" t="s">
        <v>13352</v>
      </c>
      <c r="H4934" s="494" t="s">
        <v>3976</v>
      </c>
      <c r="I4934" s="494" t="s">
        <v>3976</v>
      </c>
      <c r="J4934" s="494" t="s">
        <v>3976</v>
      </c>
      <c r="K4934" s="497">
        <v>84</v>
      </c>
      <c r="L4934" s="606" t="s">
        <v>7968</v>
      </c>
      <c r="M4934" s="607">
        <v>19000</v>
      </c>
      <c r="N4934" s="498" t="s">
        <v>8245</v>
      </c>
      <c r="O4934" s="605"/>
      <c r="P4934" s="608">
        <v>0</v>
      </c>
    </row>
    <row r="4935" spans="1:16" ht="22.5" x14ac:dyDescent="0.2">
      <c r="A4935" s="518" t="s">
        <v>7955</v>
      </c>
      <c r="B4935" s="605" t="s">
        <v>7875</v>
      </c>
      <c r="C4935" s="519" t="s">
        <v>111</v>
      </c>
      <c r="D4935" s="494" t="s">
        <v>10601</v>
      </c>
      <c r="E4935" s="495">
        <v>5000</v>
      </c>
      <c r="F4935" s="638" t="s">
        <v>13353</v>
      </c>
      <c r="G4935" s="496" t="s">
        <v>13354</v>
      </c>
      <c r="H4935" s="494" t="s">
        <v>4858</v>
      </c>
      <c r="I4935" s="494" t="s">
        <v>4858</v>
      </c>
      <c r="J4935" s="494" t="s">
        <v>4858</v>
      </c>
      <c r="K4935" s="497">
        <v>8</v>
      </c>
      <c r="L4935" s="606" t="s">
        <v>7959</v>
      </c>
      <c r="M4935" s="607">
        <v>60000</v>
      </c>
      <c r="N4935" s="498" t="s">
        <v>7959</v>
      </c>
      <c r="O4935" s="605" t="s">
        <v>7961</v>
      </c>
      <c r="P4935" s="608">
        <v>29900</v>
      </c>
    </row>
    <row r="4936" spans="1:16" ht="22.5" x14ac:dyDescent="0.2">
      <c r="A4936" s="518" t="s">
        <v>7955</v>
      </c>
      <c r="B4936" s="605" t="s">
        <v>7875</v>
      </c>
      <c r="C4936" s="519" t="s">
        <v>111</v>
      </c>
      <c r="D4936" s="494" t="s">
        <v>7990</v>
      </c>
      <c r="E4936" s="495">
        <v>3000</v>
      </c>
      <c r="F4936" s="638" t="s">
        <v>13355</v>
      </c>
      <c r="G4936" s="496" t="s">
        <v>13356</v>
      </c>
      <c r="H4936" s="494" t="s">
        <v>6640</v>
      </c>
      <c r="I4936" s="494" t="s">
        <v>3191</v>
      </c>
      <c r="J4936" s="494" t="s">
        <v>3191</v>
      </c>
      <c r="K4936" s="497" t="s">
        <v>13357</v>
      </c>
      <c r="L4936" s="606"/>
      <c r="M4936" s="607">
        <v>0</v>
      </c>
      <c r="N4936" s="498" t="s">
        <v>7994</v>
      </c>
      <c r="O4936" s="605" t="s">
        <v>7961</v>
      </c>
      <c r="P4936" s="608">
        <v>18800</v>
      </c>
    </row>
    <row r="4937" spans="1:16" ht="33.75" x14ac:dyDescent="0.2">
      <c r="A4937" s="518" t="s">
        <v>7955</v>
      </c>
      <c r="B4937" s="605" t="s">
        <v>7875</v>
      </c>
      <c r="C4937" s="519" t="s">
        <v>111</v>
      </c>
      <c r="D4937" s="494" t="s">
        <v>4071</v>
      </c>
      <c r="E4937" s="495">
        <v>1800</v>
      </c>
      <c r="F4937" s="638" t="s">
        <v>13358</v>
      </c>
      <c r="G4937" s="496" t="s">
        <v>13359</v>
      </c>
      <c r="H4937" s="494" t="s">
        <v>3976</v>
      </c>
      <c r="I4937" s="494" t="s">
        <v>3976</v>
      </c>
      <c r="J4937" s="494" t="s">
        <v>3976</v>
      </c>
      <c r="K4937" s="497">
        <v>23</v>
      </c>
      <c r="L4937" s="606" t="s">
        <v>7977</v>
      </c>
      <c r="M4937" s="607">
        <v>5202.12</v>
      </c>
      <c r="N4937" s="498" t="s">
        <v>5705</v>
      </c>
      <c r="O4937" s="605"/>
      <c r="P4937" s="608">
        <v>0</v>
      </c>
    </row>
    <row r="4938" spans="1:16" ht="22.5" x14ac:dyDescent="0.2">
      <c r="A4938" s="518" t="s">
        <v>7955</v>
      </c>
      <c r="B4938" s="605" t="s">
        <v>7875</v>
      </c>
      <c r="C4938" s="519" t="s">
        <v>111</v>
      </c>
      <c r="D4938" s="494" t="s">
        <v>8490</v>
      </c>
      <c r="E4938" s="495">
        <v>3000</v>
      </c>
      <c r="F4938" s="638" t="s">
        <v>13360</v>
      </c>
      <c r="G4938" s="496" t="s">
        <v>13361</v>
      </c>
      <c r="H4938" s="494" t="s">
        <v>5555</v>
      </c>
      <c r="I4938" s="494" t="s">
        <v>3191</v>
      </c>
      <c r="J4938" s="494" t="s">
        <v>3191</v>
      </c>
      <c r="K4938" s="497" t="s">
        <v>13362</v>
      </c>
      <c r="L4938" s="606" t="s">
        <v>7965</v>
      </c>
      <c r="M4938" s="607">
        <v>4100</v>
      </c>
      <c r="N4938" s="498" t="s">
        <v>7994</v>
      </c>
      <c r="O4938" s="605" t="s">
        <v>7961</v>
      </c>
      <c r="P4938" s="608">
        <v>18000</v>
      </c>
    </row>
    <row r="4939" spans="1:16" ht="22.5" x14ac:dyDescent="0.2">
      <c r="A4939" s="518" t="s">
        <v>7955</v>
      </c>
      <c r="B4939" s="605" t="s">
        <v>7875</v>
      </c>
      <c r="C4939" s="519" t="s">
        <v>111</v>
      </c>
      <c r="D4939" s="494" t="s">
        <v>7990</v>
      </c>
      <c r="E4939" s="495">
        <v>3000</v>
      </c>
      <c r="F4939" s="638" t="s">
        <v>13363</v>
      </c>
      <c r="G4939" s="496" t="s">
        <v>13364</v>
      </c>
      <c r="H4939" s="494" t="s">
        <v>5372</v>
      </c>
      <c r="I4939" s="494" t="s">
        <v>3191</v>
      </c>
      <c r="J4939" s="494" t="s">
        <v>3191</v>
      </c>
      <c r="K4939" s="497" t="s">
        <v>13365</v>
      </c>
      <c r="L4939" s="606" t="s">
        <v>7982</v>
      </c>
      <c r="M4939" s="607">
        <v>1100</v>
      </c>
      <c r="N4939" s="498" t="s">
        <v>7994</v>
      </c>
      <c r="O4939" s="605" t="s">
        <v>7961</v>
      </c>
      <c r="P4939" s="608">
        <v>18000</v>
      </c>
    </row>
    <row r="4940" spans="1:16" ht="22.5" x14ac:dyDescent="0.2">
      <c r="A4940" s="518" t="s">
        <v>7955</v>
      </c>
      <c r="B4940" s="605" t="s">
        <v>7875</v>
      </c>
      <c r="C4940" s="519" t="s">
        <v>111</v>
      </c>
      <c r="D4940" s="494" t="s">
        <v>12098</v>
      </c>
      <c r="E4940" s="495">
        <v>2500</v>
      </c>
      <c r="F4940" s="638" t="s">
        <v>13366</v>
      </c>
      <c r="G4940" s="496" t="s">
        <v>13367</v>
      </c>
      <c r="H4940" s="494" t="s">
        <v>8563</v>
      </c>
      <c r="I4940" s="494" t="s">
        <v>4858</v>
      </c>
      <c r="J4940" s="494" t="s">
        <v>4858</v>
      </c>
      <c r="K4940" s="497" t="s">
        <v>13368</v>
      </c>
      <c r="L4940" s="606" t="s">
        <v>7977</v>
      </c>
      <c r="M4940" s="607">
        <v>5083.33</v>
      </c>
      <c r="N4940" s="498" t="s">
        <v>7994</v>
      </c>
      <c r="O4940" s="605" t="s">
        <v>7961</v>
      </c>
      <c r="P4940" s="608">
        <v>15000</v>
      </c>
    </row>
    <row r="4941" spans="1:16" ht="33.75" x14ac:dyDescent="0.2">
      <c r="A4941" s="518" t="s">
        <v>7955</v>
      </c>
      <c r="B4941" s="605" t="s">
        <v>7875</v>
      </c>
      <c r="C4941" s="519" t="s">
        <v>111</v>
      </c>
      <c r="D4941" s="494" t="s">
        <v>8448</v>
      </c>
      <c r="E4941" s="495">
        <v>1800</v>
      </c>
      <c r="F4941" s="638" t="s">
        <v>13369</v>
      </c>
      <c r="G4941" s="496" t="s">
        <v>13370</v>
      </c>
      <c r="H4941" s="494" t="s">
        <v>8196</v>
      </c>
      <c r="I4941" s="494" t="s">
        <v>8196</v>
      </c>
      <c r="J4941" s="494" t="s">
        <v>8196</v>
      </c>
      <c r="K4941" s="497">
        <v>7</v>
      </c>
      <c r="L4941" s="606" t="s">
        <v>8044</v>
      </c>
      <c r="M4941" s="607">
        <v>12510</v>
      </c>
      <c r="N4941" s="498" t="s">
        <v>5705</v>
      </c>
      <c r="O4941" s="605"/>
      <c r="P4941" s="608">
        <v>0</v>
      </c>
    </row>
    <row r="4942" spans="1:16" ht="45" x14ac:dyDescent="0.2">
      <c r="A4942" s="518" t="s">
        <v>7955</v>
      </c>
      <c r="B4942" s="605" t="s">
        <v>7875</v>
      </c>
      <c r="C4942" s="519" t="s">
        <v>111</v>
      </c>
      <c r="D4942" s="494" t="s">
        <v>10928</v>
      </c>
      <c r="E4942" s="495">
        <v>1900</v>
      </c>
      <c r="F4942" s="638" t="s">
        <v>13371</v>
      </c>
      <c r="G4942" s="496" t="s">
        <v>13372</v>
      </c>
      <c r="H4942" s="494" t="s">
        <v>3370</v>
      </c>
      <c r="I4942" s="494" t="s">
        <v>3370</v>
      </c>
      <c r="J4942" s="494" t="s">
        <v>3370</v>
      </c>
      <c r="K4942" s="497">
        <v>84</v>
      </c>
      <c r="L4942" s="606" t="s">
        <v>7968</v>
      </c>
      <c r="M4942" s="607">
        <v>19000</v>
      </c>
      <c r="N4942" s="498" t="s">
        <v>8245</v>
      </c>
      <c r="O4942" s="605"/>
      <c r="P4942" s="608">
        <v>0</v>
      </c>
    </row>
    <row r="4943" spans="1:16" ht="22.5" x14ac:dyDescent="0.2">
      <c r="A4943" s="518" t="s">
        <v>7955</v>
      </c>
      <c r="B4943" s="605" t="s">
        <v>7875</v>
      </c>
      <c r="C4943" s="519" t="s">
        <v>111</v>
      </c>
      <c r="D4943" s="494" t="s">
        <v>8711</v>
      </c>
      <c r="E4943" s="495">
        <v>3000</v>
      </c>
      <c r="F4943" s="638" t="s">
        <v>13373</v>
      </c>
      <c r="G4943" s="496" t="s">
        <v>13374</v>
      </c>
      <c r="H4943" s="494" t="s">
        <v>8079</v>
      </c>
      <c r="I4943" s="494" t="s">
        <v>4858</v>
      </c>
      <c r="J4943" s="494" t="s">
        <v>4858</v>
      </c>
      <c r="K4943" s="497" t="s">
        <v>5705</v>
      </c>
      <c r="L4943" s="606"/>
      <c r="M4943" s="607">
        <v>0</v>
      </c>
      <c r="N4943" s="498" t="s">
        <v>7972</v>
      </c>
      <c r="O4943" s="605" t="s">
        <v>7961</v>
      </c>
      <c r="P4943" s="608">
        <v>17900</v>
      </c>
    </row>
    <row r="4944" spans="1:16" x14ac:dyDescent="0.2">
      <c r="A4944" s="518" t="s">
        <v>7955</v>
      </c>
      <c r="B4944" s="605" t="s">
        <v>7875</v>
      </c>
      <c r="C4944" s="519" t="s">
        <v>111</v>
      </c>
      <c r="D4944" s="494" t="s">
        <v>12162</v>
      </c>
      <c r="E4944" s="495">
        <v>8000</v>
      </c>
      <c r="F4944" s="638" t="s">
        <v>13375</v>
      </c>
      <c r="G4944" s="496" t="s">
        <v>13376</v>
      </c>
      <c r="H4944" s="494" t="s">
        <v>4858</v>
      </c>
      <c r="I4944" s="494" t="s">
        <v>4858</v>
      </c>
      <c r="J4944" s="494" t="s">
        <v>4858</v>
      </c>
      <c r="K4944" s="497">
        <v>2</v>
      </c>
      <c r="L4944" s="606" t="s">
        <v>7729</v>
      </c>
      <c r="M4944" s="607">
        <v>70133.33</v>
      </c>
      <c r="N4944" s="498" t="s">
        <v>7972</v>
      </c>
      <c r="O4944" s="605" t="s">
        <v>7961</v>
      </c>
      <c r="P4944" s="608">
        <v>48000</v>
      </c>
    </row>
    <row r="4945" spans="1:16" ht="22.5" x14ac:dyDescent="0.2">
      <c r="A4945" s="518" t="s">
        <v>7955</v>
      </c>
      <c r="B4945" s="605" t="s">
        <v>7875</v>
      </c>
      <c r="C4945" s="519" t="s">
        <v>111</v>
      </c>
      <c r="D4945" s="494" t="s">
        <v>7990</v>
      </c>
      <c r="E4945" s="495">
        <v>3000</v>
      </c>
      <c r="F4945" s="638" t="s">
        <v>13377</v>
      </c>
      <c r="G4945" s="496" t="s">
        <v>13378</v>
      </c>
      <c r="H4945" s="494" t="s">
        <v>13379</v>
      </c>
      <c r="I4945" s="494" t="s">
        <v>3191</v>
      </c>
      <c r="J4945" s="494" t="s">
        <v>3191</v>
      </c>
      <c r="K4945" s="497" t="s">
        <v>13380</v>
      </c>
      <c r="L4945" s="606" t="s">
        <v>7982</v>
      </c>
      <c r="M4945" s="607">
        <v>1400</v>
      </c>
      <c r="N4945" s="498" t="s">
        <v>7994</v>
      </c>
      <c r="O4945" s="605" t="s">
        <v>7961</v>
      </c>
      <c r="P4945" s="608">
        <v>18000</v>
      </c>
    </row>
    <row r="4946" spans="1:16" ht="22.5" x14ac:dyDescent="0.2">
      <c r="A4946" s="518" t="s">
        <v>7955</v>
      </c>
      <c r="B4946" s="605" t="s">
        <v>7875</v>
      </c>
      <c r="C4946" s="519" t="s">
        <v>111</v>
      </c>
      <c r="D4946" s="494" t="s">
        <v>8987</v>
      </c>
      <c r="E4946" s="495">
        <v>3000</v>
      </c>
      <c r="F4946" s="638" t="s">
        <v>13381</v>
      </c>
      <c r="G4946" s="496" t="s">
        <v>13382</v>
      </c>
      <c r="H4946" s="494" t="s">
        <v>5670</v>
      </c>
      <c r="I4946" s="494" t="s">
        <v>3191</v>
      </c>
      <c r="J4946" s="494" t="s">
        <v>3191</v>
      </c>
      <c r="K4946" s="497">
        <v>2</v>
      </c>
      <c r="L4946" s="606" t="s">
        <v>7972</v>
      </c>
      <c r="M4946" s="607">
        <v>11900</v>
      </c>
      <c r="N4946" s="498" t="s">
        <v>8044</v>
      </c>
      <c r="O4946" s="605" t="s">
        <v>7961</v>
      </c>
      <c r="P4946" s="608">
        <v>17800</v>
      </c>
    </row>
    <row r="4947" spans="1:16" x14ac:dyDescent="0.2">
      <c r="A4947" s="518" t="s">
        <v>7955</v>
      </c>
      <c r="B4947" s="605" t="s">
        <v>7875</v>
      </c>
      <c r="C4947" s="519" t="s">
        <v>111</v>
      </c>
      <c r="D4947" s="494" t="s">
        <v>13383</v>
      </c>
      <c r="E4947" s="495">
        <v>8000</v>
      </c>
      <c r="F4947" s="638" t="s">
        <v>13384</v>
      </c>
      <c r="G4947" s="496" t="s">
        <v>13385</v>
      </c>
      <c r="H4947" s="494" t="s">
        <v>4858</v>
      </c>
      <c r="I4947" s="494" t="s">
        <v>4858</v>
      </c>
      <c r="J4947" s="494" t="s">
        <v>4858</v>
      </c>
      <c r="K4947" s="497">
        <v>10</v>
      </c>
      <c r="L4947" s="606" t="s">
        <v>7959</v>
      </c>
      <c r="M4947" s="607">
        <v>94399.99</v>
      </c>
      <c r="N4947" s="498">
        <v>11</v>
      </c>
      <c r="O4947" s="605" t="s">
        <v>7982</v>
      </c>
      <c r="P4947" s="608">
        <v>7733.33</v>
      </c>
    </row>
    <row r="4948" spans="1:16" ht="22.5" x14ac:dyDescent="0.2">
      <c r="A4948" s="518" t="s">
        <v>7955</v>
      </c>
      <c r="B4948" s="605" t="s">
        <v>7875</v>
      </c>
      <c r="C4948" s="519" t="s">
        <v>111</v>
      </c>
      <c r="D4948" s="494" t="s">
        <v>11080</v>
      </c>
      <c r="E4948" s="495">
        <v>3000</v>
      </c>
      <c r="F4948" s="638" t="s">
        <v>13386</v>
      </c>
      <c r="G4948" s="496" t="s">
        <v>13387</v>
      </c>
      <c r="H4948" s="494" t="s">
        <v>13388</v>
      </c>
      <c r="I4948" s="494" t="s">
        <v>3191</v>
      </c>
      <c r="J4948" s="494" t="s">
        <v>3191</v>
      </c>
      <c r="K4948" s="497" t="s">
        <v>13389</v>
      </c>
      <c r="L4948" s="606" t="s">
        <v>7965</v>
      </c>
      <c r="M4948" s="607">
        <v>4100</v>
      </c>
      <c r="N4948" s="498" t="s">
        <v>7994</v>
      </c>
      <c r="O4948" s="605" t="s">
        <v>7961</v>
      </c>
      <c r="P4948" s="608">
        <v>18000</v>
      </c>
    </row>
    <row r="4949" spans="1:16" ht="22.5" x14ac:dyDescent="0.2">
      <c r="A4949" s="518" t="s">
        <v>7955</v>
      </c>
      <c r="B4949" s="605" t="s">
        <v>7875</v>
      </c>
      <c r="C4949" s="519" t="s">
        <v>111</v>
      </c>
      <c r="D4949" s="494" t="s">
        <v>13390</v>
      </c>
      <c r="E4949" s="495">
        <v>7500</v>
      </c>
      <c r="F4949" s="638" t="s">
        <v>13391</v>
      </c>
      <c r="G4949" s="496" t="s">
        <v>13392</v>
      </c>
      <c r="H4949" s="494" t="s">
        <v>747</v>
      </c>
      <c r="I4949" s="494" t="s">
        <v>747</v>
      </c>
      <c r="J4949" s="494" t="s">
        <v>747</v>
      </c>
      <c r="K4949" s="497">
        <v>4</v>
      </c>
      <c r="L4949" s="606" t="s">
        <v>8142</v>
      </c>
      <c r="M4949" s="607">
        <v>77111.960000000006</v>
      </c>
      <c r="N4949" s="498" t="s">
        <v>5705</v>
      </c>
      <c r="O4949" s="605"/>
      <c r="P4949" s="608">
        <v>0</v>
      </c>
    </row>
    <row r="4950" spans="1:16" ht="33.75" x14ac:dyDescent="0.2">
      <c r="A4950" s="518" t="s">
        <v>7955</v>
      </c>
      <c r="B4950" s="605" t="s">
        <v>7875</v>
      </c>
      <c r="C4950" s="519" t="s">
        <v>111</v>
      </c>
      <c r="D4950" s="494" t="s">
        <v>12997</v>
      </c>
      <c r="E4950" s="495">
        <v>1800</v>
      </c>
      <c r="F4950" s="638" t="s">
        <v>13393</v>
      </c>
      <c r="G4950" s="496" t="s">
        <v>13394</v>
      </c>
      <c r="H4950" s="494" t="s">
        <v>3976</v>
      </c>
      <c r="I4950" s="494" t="s">
        <v>3976</v>
      </c>
      <c r="J4950" s="494" t="s">
        <v>3976</v>
      </c>
      <c r="K4950" s="497">
        <v>31</v>
      </c>
      <c r="L4950" s="606" t="s">
        <v>7959</v>
      </c>
      <c r="M4950" s="607">
        <v>21180</v>
      </c>
      <c r="N4950" s="498" t="s">
        <v>8007</v>
      </c>
      <c r="O4950" s="605" t="s">
        <v>7961</v>
      </c>
      <c r="P4950" s="608">
        <v>10800</v>
      </c>
    </row>
    <row r="4951" spans="1:16" ht="22.5" x14ac:dyDescent="0.2">
      <c r="A4951" s="518" t="s">
        <v>7955</v>
      </c>
      <c r="B4951" s="605" t="s">
        <v>7875</v>
      </c>
      <c r="C4951" s="519" t="s">
        <v>111</v>
      </c>
      <c r="D4951" s="494" t="s">
        <v>8518</v>
      </c>
      <c r="E4951" s="495">
        <v>1800</v>
      </c>
      <c r="F4951" s="638" t="s">
        <v>13395</v>
      </c>
      <c r="G4951" s="496" t="s">
        <v>13396</v>
      </c>
      <c r="H4951" s="494" t="s">
        <v>8600</v>
      </c>
      <c r="I4951" s="494" t="s">
        <v>8600</v>
      </c>
      <c r="J4951" s="494" t="s">
        <v>8600</v>
      </c>
      <c r="K4951" s="497">
        <v>12</v>
      </c>
      <c r="L4951" s="606" t="s">
        <v>7959</v>
      </c>
      <c r="M4951" s="607">
        <v>21480</v>
      </c>
      <c r="N4951" s="498" t="s">
        <v>8489</v>
      </c>
      <c r="O4951" s="605" t="s">
        <v>7961</v>
      </c>
      <c r="P4951" s="608">
        <v>10800</v>
      </c>
    </row>
    <row r="4952" spans="1:16" ht="22.5" x14ac:dyDescent="0.2">
      <c r="A4952" s="518" t="s">
        <v>7955</v>
      </c>
      <c r="B4952" s="605" t="s">
        <v>7875</v>
      </c>
      <c r="C4952" s="519" t="s">
        <v>111</v>
      </c>
      <c r="D4952" s="494" t="s">
        <v>9018</v>
      </c>
      <c r="E4952" s="495">
        <v>5000</v>
      </c>
      <c r="F4952" s="638" t="s">
        <v>13397</v>
      </c>
      <c r="G4952" s="496" t="s">
        <v>13398</v>
      </c>
      <c r="H4952" s="494" t="s">
        <v>8003</v>
      </c>
      <c r="I4952" s="494" t="s">
        <v>4858</v>
      </c>
      <c r="J4952" s="494" t="s">
        <v>4858</v>
      </c>
      <c r="K4952" s="497" t="s">
        <v>13399</v>
      </c>
      <c r="L4952" s="606" t="s">
        <v>7982</v>
      </c>
      <c r="M4952" s="607">
        <v>2333.33</v>
      </c>
      <c r="N4952" s="498" t="s">
        <v>7994</v>
      </c>
      <c r="O4952" s="605" t="s">
        <v>7961</v>
      </c>
      <c r="P4952" s="608">
        <v>30000</v>
      </c>
    </row>
    <row r="4953" spans="1:16" ht="22.5" x14ac:dyDescent="0.2">
      <c r="A4953" s="518" t="s">
        <v>7955</v>
      </c>
      <c r="B4953" s="605" t="s">
        <v>7875</v>
      </c>
      <c r="C4953" s="519" t="s">
        <v>111</v>
      </c>
      <c r="D4953" s="494" t="s">
        <v>13400</v>
      </c>
      <c r="E4953" s="495">
        <v>3000</v>
      </c>
      <c r="F4953" s="638" t="s">
        <v>13401</v>
      </c>
      <c r="G4953" s="496" t="s">
        <v>13402</v>
      </c>
      <c r="H4953" s="494" t="s">
        <v>7998</v>
      </c>
      <c r="I4953" s="494" t="s">
        <v>7998</v>
      </c>
      <c r="J4953" s="494" t="s">
        <v>7998</v>
      </c>
      <c r="K4953" s="497">
        <v>7</v>
      </c>
      <c r="L4953" s="606" t="s">
        <v>7972</v>
      </c>
      <c r="M4953" s="607">
        <v>12000</v>
      </c>
      <c r="N4953" s="498" t="s">
        <v>5705</v>
      </c>
      <c r="O4953" s="605"/>
      <c r="P4953" s="608">
        <v>0</v>
      </c>
    </row>
    <row r="4954" spans="1:16" ht="33.75" x14ac:dyDescent="0.2">
      <c r="A4954" s="518" t="s">
        <v>7955</v>
      </c>
      <c r="B4954" s="605" t="s">
        <v>7875</v>
      </c>
      <c r="C4954" s="519" t="s">
        <v>111</v>
      </c>
      <c r="D4954" s="494" t="s">
        <v>13403</v>
      </c>
      <c r="E4954" s="495">
        <v>1200</v>
      </c>
      <c r="F4954" s="638" t="s">
        <v>13404</v>
      </c>
      <c r="G4954" s="496" t="s">
        <v>13405</v>
      </c>
      <c r="H4954" s="494" t="s">
        <v>8926</v>
      </c>
      <c r="I4954" s="494" t="s">
        <v>8926</v>
      </c>
      <c r="J4954" s="494" t="s">
        <v>8926</v>
      </c>
      <c r="K4954" s="497">
        <v>85</v>
      </c>
      <c r="L4954" s="606" t="s">
        <v>7959</v>
      </c>
      <c r="M4954" s="607">
        <v>10360</v>
      </c>
      <c r="N4954" s="498" t="s">
        <v>7960</v>
      </c>
      <c r="O4954" s="605" t="s">
        <v>7961</v>
      </c>
      <c r="P4954" s="608">
        <v>7120</v>
      </c>
    </row>
    <row r="4955" spans="1:16" ht="22.5" x14ac:dyDescent="0.2">
      <c r="A4955" s="518" t="s">
        <v>7955</v>
      </c>
      <c r="B4955" s="605" t="s">
        <v>7875</v>
      </c>
      <c r="C4955" s="519" t="s">
        <v>111</v>
      </c>
      <c r="D4955" s="494" t="s">
        <v>8011</v>
      </c>
      <c r="E4955" s="495">
        <v>2000</v>
      </c>
      <c r="F4955" s="638" t="s">
        <v>13406</v>
      </c>
      <c r="G4955" s="496" t="s">
        <v>13407</v>
      </c>
      <c r="H4955" s="494" t="s">
        <v>726</v>
      </c>
      <c r="I4955" s="494" t="s">
        <v>726</v>
      </c>
      <c r="J4955" s="494" t="s">
        <v>726</v>
      </c>
      <c r="K4955" s="497">
        <v>19</v>
      </c>
      <c r="L4955" s="606" t="s">
        <v>7959</v>
      </c>
      <c r="M4955" s="607">
        <v>24000</v>
      </c>
      <c r="N4955" s="498" t="s">
        <v>8739</v>
      </c>
      <c r="O4955" s="605" t="s">
        <v>7961</v>
      </c>
      <c r="P4955" s="608">
        <v>12000</v>
      </c>
    </row>
    <row r="4956" spans="1:16" ht="33.75" x14ac:dyDescent="0.2">
      <c r="A4956" s="518" t="s">
        <v>7955</v>
      </c>
      <c r="B4956" s="605" t="s">
        <v>7875</v>
      </c>
      <c r="C4956" s="519" t="s">
        <v>111</v>
      </c>
      <c r="D4956" s="494" t="s">
        <v>8448</v>
      </c>
      <c r="E4956" s="495">
        <v>1800</v>
      </c>
      <c r="F4956" s="638" t="s">
        <v>13408</v>
      </c>
      <c r="G4956" s="496" t="s">
        <v>13409</v>
      </c>
      <c r="H4956" s="494" t="s">
        <v>3370</v>
      </c>
      <c r="I4956" s="494" t="s">
        <v>3370</v>
      </c>
      <c r="J4956" s="494" t="s">
        <v>3370</v>
      </c>
      <c r="K4956" s="497">
        <v>82</v>
      </c>
      <c r="L4956" s="606" t="s">
        <v>7959</v>
      </c>
      <c r="M4956" s="607">
        <v>21600</v>
      </c>
      <c r="N4956" s="498" t="s">
        <v>5705</v>
      </c>
      <c r="O4956" s="605">
        <v>0</v>
      </c>
      <c r="P4956" s="608">
        <v>0</v>
      </c>
    </row>
    <row r="4957" spans="1:16" ht="22.5" x14ac:dyDescent="0.2">
      <c r="A4957" s="518" t="s">
        <v>7955</v>
      </c>
      <c r="B4957" s="605" t="s">
        <v>7875</v>
      </c>
      <c r="C4957" s="519" t="s">
        <v>111</v>
      </c>
      <c r="D4957" s="494" t="s">
        <v>13410</v>
      </c>
      <c r="E4957" s="495">
        <v>2300</v>
      </c>
      <c r="F4957" s="638" t="s">
        <v>13411</v>
      </c>
      <c r="G4957" s="496" t="s">
        <v>13412</v>
      </c>
      <c r="H4957" s="494" t="s">
        <v>8600</v>
      </c>
      <c r="I4957" s="494" t="s">
        <v>8600</v>
      </c>
      <c r="J4957" s="494" t="s">
        <v>8600</v>
      </c>
      <c r="K4957" s="497">
        <v>2</v>
      </c>
      <c r="L4957" s="606" t="s">
        <v>7982</v>
      </c>
      <c r="M4957" s="607">
        <v>2300</v>
      </c>
      <c r="N4957" s="498" t="s">
        <v>5705</v>
      </c>
      <c r="O4957" s="605"/>
      <c r="P4957" s="608">
        <v>0</v>
      </c>
    </row>
    <row r="4958" spans="1:16" ht="22.5" x14ac:dyDescent="0.2">
      <c r="A4958" s="518" t="s">
        <v>7955</v>
      </c>
      <c r="B4958" s="605" t="s">
        <v>7875</v>
      </c>
      <c r="C4958" s="519" t="s">
        <v>111</v>
      </c>
      <c r="D4958" s="494" t="s">
        <v>7995</v>
      </c>
      <c r="E4958" s="495">
        <v>3000</v>
      </c>
      <c r="F4958" s="638" t="s">
        <v>13413</v>
      </c>
      <c r="G4958" s="496" t="s">
        <v>13414</v>
      </c>
      <c r="H4958" s="494" t="s">
        <v>7998</v>
      </c>
      <c r="I4958" s="494" t="s">
        <v>4858</v>
      </c>
      <c r="J4958" s="494" t="s">
        <v>4858</v>
      </c>
      <c r="K4958" s="497" t="s">
        <v>13415</v>
      </c>
      <c r="L4958" s="606" t="s">
        <v>7982</v>
      </c>
      <c r="M4958" s="607">
        <v>1400</v>
      </c>
      <c r="N4958" s="498" t="s">
        <v>7994</v>
      </c>
      <c r="O4958" s="605" t="s">
        <v>7961</v>
      </c>
      <c r="P4958" s="608">
        <v>18000</v>
      </c>
    </row>
    <row r="4959" spans="1:16" ht="33.75" x14ac:dyDescent="0.2">
      <c r="A4959" s="518" t="s">
        <v>7955</v>
      </c>
      <c r="B4959" s="605" t="s">
        <v>7875</v>
      </c>
      <c r="C4959" s="519" t="s">
        <v>111</v>
      </c>
      <c r="D4959" s="494" t="s">
        <v>11128</v>
      </c>
      <c r="E4959" s="495">
        <v>2500</v>
      </c>
      <c r="F4959" s="638" t="s">
        <v>13416</v>
      </c>
      <c r="G4959" s="496" t="s">
        <v>13417</v>
      </c>
      <c r="H4959" s="494" t="s">
        <v>8390</v>
      </c>
      <c r="I4959" s="494" t="s">
        <v>8390</v>
      </c>
      <c r="J4959" s="494" t="s">
        <v>8390</v>
      </c>
      <c r="K4959" s="497">
        <v>46</v>
      </c>
      <c r="L4959" s="606" t="s">
        <v>7959</v>
      </c>
      <c r="M4959" s="607">
        <v>27123.280000000002</v>
      </c>
      <c r="N4959" s="498">
        <v>47</v>
      </c>
      <c r="O4959" s="605" t="s">
        <v>7982</v>
      </c>
      <c r="P4959" s="608">
        <v>2490.1</v>
      </c>
    </row>
    <row r="4960" spans="1:16" ht="22.5" x14ac:dyDescent="0.2">
      <c r="A4960" s="518" t="s">
        <v>7955</v>
      </c>
      <c r="B4960" s="605" t="s">
        <v>7969</v>
      </c>
      <c r="C4960" s="519" t="s">
        <v>111</v>
      </c>
      <c r="D4960" s="494" t="s">
        <v>13418</v>
      </c>
      <c r="E4960" s="495">
        <v>4500</v>
      </c>
      <c r="F4960" s="638" t="s">
        <v>13419</v>
      </c>
      <c r="G4960" s="496" t="s">
        <v>13420</v>
      </c>
      <c r="H4960" s="494" t="s">
        <v>7998</v>
      </c>
      <c r="I4960" s="494" t="s">
        <v>4858</v>
      </c>
      <c r="J4960" s="494" t="s">
        <v>4858</v>
      </c>
      <c r="K4960" s="497" t="s">
        <v>13421</v>
      </c>
      <c r="L4960" s="606" t="s">
        <v>7965</v>
      </c>
      <c r="M4960" s="607">
        <v>8400</v>
      </c>
      <c r="N4960" s="498" t="s">
        <v>7994</v>
      </c>
      <c r="O4960" s="605" t="s">
        <v>7961</v>
      </c>
      <c r="P4960" s="608">
        <v>27000</v>
      </c>
    </row>
    <row r="4961" spans="1:16" ht="22.5" x14ac:dyDescent="0.2">
      <c r="A4961" s="518" t="s">
        <v>7955</v>
      </c>
      <c r="B4961" s="605" t="s">
        <v>7875</v>
      </c>
      <c r="C4961" s="519" t="s">
        <v>111</v>
      </c>
      <c r="D4961" s="494" t="s">
        <v>9657</v>
      </c>
      <c r="E4961" s="495">
        <v>5000</v>
      </c>
      <c r="F4961" s="638" t="s">
        <v>13422</v>
      </c>
      <c r="G4961" s="496" t="s">
        <v>13423</v>
      </c>
      <c r="H4961" s="494" t="s">
        <v>13424</v>
      </c>
      <c r="I4961" s="494" t="s">
        <v>4858</v>
      </c>
      <c r="J4961" s="494" t="s">
        <v>4858</v>
      </c>
      <c r="K4961" s="497">
        <v>2</v>
      </c>
      <c r="L4961" s="606" t="s">
        <v>7972</v>
      </c>
      <c r="M4961" s="607">
        <v>19833.330000000002</v>
      </c>
      <c r="N4961" s="498" t="s">
        <v>8044</v>
      </c>
      <c r="O4961" s="605" t="s">
        <v>7961</v>
      </c>
      <c r="P4961" s="608">
        <v>30000</v>
      </c>
    </row>
    <row r="4962" spans="1:16" ht="22.5" x14ac:dyDescent="0.2">
      <c r="A4962" s="518" t="s">
        <v>7955</v>
      </c>
      <c r="B4962" s="605" t="s">
        <v>7875</v>
      </c>
      <c r="C4962" s="519" t="s">
        <v>111</v>
      </c>
      <c r="D4962" s="494" t="s">
        <v>7990</v>
      </c>
      <c r="E4962" s="495">
        <v>3000</v>
      </c>
      <c r="F4962" s="638" t="s">
        <v>13425</v>
      </c>
      <c r="G4962" s="496" t="s">
        <v>13426</v>
      </c>
      <c r="H4962" s="494" t="s">
        <v>11949</v>
      </c>
      <c r="I4962" s="494" t="s">
        <v>3191</v>
      </c>
      <c r="J4962" s="494" t="s">
        <v>3191</v>
      </c>
      <c r="K4962" s="497" t="s">
        <v>13427</v>
      </c>
      <c r="L4962" s="606" t="s">
        <v>7982</v>
      </c>
      <c r="M4962" s="607">
        <v>1400</v>
      </c>
      <c r="N4962" s="498" t="s">
        <v>7994</v>
      </c>
      <c r="O4962" s="605" t="s">
        <v>7961</v>
      </c>
      <c r="P4962" s="608">
        <v>17900</v>
      </c>
    </row>
    <row r="4963" spans="1:16" ht="22.5" x14ac:dyDescent="0.2">
      <c r="A4963" s="518" t="s">
        <v>7955</v>
      </c>
      <c r="B4963" s="605" t="s">
        <v>7875</v>
      </c>
      <c r="C4963" s="519" t="s">
        <v>111</v>
      </c>
      <c r="D4963" s="494" t="s">
        <v>8128</v>
      </c>
      <c r="E4963" s="495">
        <v>3000</v>
      </c>
      <c r="F4963" s="638" t="s">
        <v>13428</v>
      </c>
      <c r="G4963" s="496" t="s">
        <v>13429</v>
      </c>
      <c r="H4963" s="494" t="s">
        <v>8896</v>
      </c>
      <c r="I4963" s="494" t="s">
        <v>4858</v>
      </c>
      <c r="J4963" s="494" t="s">
        <v>4858</v>
      </c>
      <c r="K4963" s="497">
        <v>2</v>
      </c>
      <c r="L4963" s="606" t="s">
        <v>7972</v>
      </c>
      <c r="M4963" s="607">
        <v>11800</v>
      </c>
      <c r="N4963" s="498" t="s">
        <v>8044</v>
      </c>
      <c r="O4963" s="605" t="s">
        <v>7961</v>
      </c>
      <c r="P4963" s="608">
        <v>18000</v>
      </c>
    </row>
    <row r="4964" spans="1:16" ht="33.75" x14ac:dyDescent="0.2">
      <c r="A4964" s="518" t="s">
        <v>7955</v>
      </c>
      <c r="B4964" s="605" t="s">
        <v>7875</v>
      </c>
      <c r="C4964" s="519" t="s">
        <v>111</v>
      </c>
      <c r="D4964" s="494" t="s">
        <v>13430</v>
      </c>
      <c r="E4964" s="495">
        <v>4000</v>
      </c>
      <c r="F4964" s="638" t="s">
        <v>13431</v>
      </c>
      <c r="G4964" s="496" t="s">
        <v>13432</v>
      </c>
      <c r="H4964" s="494" t="s">
        <v>13433</v>
      </c>
      <c r="I4964" s="494" t="s">
        <v>3191</v>
      </c>
      <c r="J4964" s="494" t="s">
        <v>3191</v>
      </c>
      <c r="K4964" s="497" t="s">
        <v>13434</v>
      </c>
      <c r="L4964" s="606" t="s">
        <v>7982</v>
      </c>
      <c r="M4964" s="607">
        <v>933.33</v>
      </c>
      <c r="N4964" s="498" t="s">
        <v>7977</v>
      </c>
      <c r="O4964" s="605" t="s">
        <v>7961</v>
      </c>
      <c r="P4964" s="608">
        <v>23885</v>
      </c>
    </row>
    <row r="4965" spans="1:16" ht="22.5" x14ac:dyDescent="0.2">
      <c r="A4965" s="518" t="s">
        <v>7955</v>
      </c>
      <c r="B4965" s="605" t="s">
        <v>7875</v>
      </c>
      <c r="C4965" s="519" t="s">
        <v>111</v>
      </c>
      <c r="D4965" s="494" t="s">
        <v>13435</v>
      </c>
      <c r="E4965" s="495">
        <v>3000</v>
      </c>
      <c r="F4965" s="638" t="s">
        <v>13436</v>
      </c>
      <c r="G4965" s="496" t="s">
        <v>13437</v>
      </c>
      <c r="H4965" s="494" t="s">
        <v>8134</v>
      </c>
      <c r="I4965" s="494" t="s">
        <v>8134</v>
      </c>
      <c r="J4965" s="494" t="s">
        <v>8134</v>
      </c>
      <c r="K4965" s="497">
        <v>25</v>
      </c>
      <c r="L4965" s="606" t="s">
        <v>7959</v>
      </c>
      <c r="M4965" s="607">
        <v>35316.67</v>
      </c>
      <c r="N4965" s="498" t="s">
        <v>11252</v>
      </c>
      <c r="O4965" s="605" t="s">
        <v>7961</v>
      </c>
      <c r="P4965" s="608">
        <v>13672.05</v>
      </c>
    </row>
    <row r="4966" spans="1:16" ht="22.5" x14ac:dyDescent="0.2">
      <c r="A4966" s="518" t="s">
        <v>7955</v>
      </c>
      <c r="B4966" s="605" t="s">
        <v>7875</v>
      </c>
      <c r="C4966" s="519" t="s">
        <v>111</v>
      </c>
      <c r="D4966" s="494" t="s">
        <v>7985</v>
      </c>
      <c r="E4966" s="495">
        <v>4000</v>
      </c>
      <c r="F4966" s="638" t="s">
        <v>13438</v>
      </c>
      <c r="G4966" s="496" t="s">
        <v>13439</v>
      </c>
      <c r="H4966" s="494" t="s">
        <v>8216</v>
      </c>
      <c r="I4966" s="494" t="s">
        <v>4858</v>
      </c>
      <c r="J4966" s="494" t="s">
        <v>4858</v>
      </c>
      <c r="K4966" s="497" t="s">
        <v>13440</v>
      </c>
      <c r="L4966" s="606" t="s">
        <v>7977</v>
      </c>
      <c r="M4966" s="607">
        <v>10795.55</v>
      </c>
      <c r="N4966" s="498">
        <v>1</v>
      </c>
      <c r="O4966" s="605" t="s">
        <v>7982</v>
      </c>
      <c r="P4966" s="608">
        <v>3957.23</v>
      </c>
    </row>
    <row r="4967" spans="1:16" ht="22.5" x14ac:dyDescent="0.2">
      <c r="A4967" s="518" t="s">
        <v>7955</v>
      </c>
      <c r="B4967" s="605" t="s">
        <v>7875</v>
      </c>
      <c r="C4967" s="519" t="s">
        <v>111</v>
      </c>
      <c r="D4967" s="494" t="s">
        <v>8624</v>
      </c>
      <c r="E4967" s="495">
        <v>3000</v>
      </c>
      <c r="F4967" s="638" t="s">
        <v>13441</v>
      </c>
      <c r="G4967" s="496" t="s">
        <v>13442</v>
      </c>
      <c r="H4967" s="494" t="s">
        <v>13269</v>
      </c>
      <c r="I4967" s="494" t="s">
        <v>3191</v>
      </c>
      <c r="J4967" s="494" t="s">
        <v>3191</v>
      </c>
      <c r="K4967" s="497" t="s">
        <v>13443</v>
      </c>
      <c r="L4967" s="606"/>
      <c r="M4967" s="607">
        <v>0</v>
      </c>
      <c r="N4967" s="498" t="s">
        <v>7994</v>
      </c>
      <c r="O4967" s="605" t="s">
        <v>7961</v>
      </c>
      <c r="P4967" s="608">
        <v>19300</v>
      </c>
    </row>
    <row r="4968" spans="1:16" ht="33.75" x14ac:dyDescent="0.2">
      <c r="A4968" s="518" t="s">
        <v>7955</v>
      </c>
      <c r="B4968" s="605" t="s">
        <v>7875</v>
      </c>
      <c r="C4968" s="519" t="s">
        <v>111</v>
      </c>
      <c r="D4968" s="494" t="s">
        <v>13444</v>
      </c>
      <c r="E4968" s="495">
        <v>7000</v>
      </c>
      <c r="F4968" s="638" t="s">
        <v>13445</v>
      </c>
      <c r="G4968" s="496" t="s">
        <v>13446</v>
      </c>
      <c r="H4968" s="494" t="s">
        <v>4858</v>
      </c>
      <c r="I4968" s="494" t="s">
        <v>4858</v>
      </c>
      <c r="J4968" s="494" t="s">
        <v>4858</v>
      </c>
      <c r="K4968" s="497">
        <v>2</v>
      </c>
      <c r="L4968" s="606" t="s">
        <v>7984</v>
      </c>
      <c r="M4968" s="607">
        <v>55697.16</v>
      </c>
      <c r="N4968" s="498" t="s">
        <v>5705</v>
      </c>
      <c r="O4968" s="605">
        <v>0</v>
      </c>
      <c r="P4968" s="608">
        <v>0</v>
      </c>
    </row>
    <row r="4969" spans="1:16" ht="22.5" x14ac:dyDescent="0.2">
      <c r="A4969" s="518" t="s">
        <v>7955</v>
      </c>
      <c r="B4969" s="605" t="s">
        <v>7875</v>
      </c>
      <c r="C4969" s="519" t="s">
        <v>111</v>
      </c>
      <c r="D4969" s="494" t="s">
        <v>13447</v>
      </c>
      <c r="E4969" s="495">
        <v>1800</v>
      </c>
      <c r="F4969" s="638" t="s">
        <v>13448</v>
      </c>
      <c r="G4969" s="496" t="s">
        <v>13449</v>
      </c>
      <c r="H4969" s="494" t="s">
        <v>3191</v>
      </c>
      <c r="I4969" s="494" t="s">
        <v>3191</v>
      </c>
      <c r="J4969" s="494" t="s">
        <v>3191</v>
      </c>
      <c r="K4969" s="497">
        <v>36</v>
      </c>
      <c r="L4969" s="606" t="s">
        <v>7959</v>
      </c>
      <c r="M4969" s="607">
        <v>21600</v>
      </c>
      <c r="N4969" s="498" t="s">
        <v>8574</v>
      </c>
      <c r="O4969" s="605" t="s">
        <v>7961</v>
      </c>
      <c r="P4969" s="608">
        <v>10800</v>
      </c>
    </row>
    <row r="4970" spans="1:16" ht="33.75" x14ac:dyDescent="0.2">
      <c r="A4970" s="518" t="s">
        <v>7955</v>
      </c>
      <c r="B4970" s="605" t="s">
        <v>7875</v>
      </c>
      <c r="C4970" s="519" t="s">
        <v>111</v>
      </c>
      <c r="D4970" s="494" t="s">
        <v>13450</v>
      </c>
      <c r="E4970" s="495">
        <v>7500</v>
      </c>
      <c r="F4970" s="638" t="s">
        <v>13451</v>
      </c>
      <c r="G4970" s="496" t="s">
        <v>13452</v>
      </c>
      <c r="H4970" s="494" t="s">
        <v>13453</v>
      </c>
      <c r="I4970" s="494" t="s">
        <v>13453</v>
      </c>
      <c r="J4970" s="494" t="s">
        <v>13453</v>
      </c>
      <c r="K4970" s="497">
        <v>3</v>
      </c>
      <c r="L4970" s="606" t="s">
        <v>7982</v>
      </c>
      <c r="M4970" s="607">
        <v>7500</v>
      </c>
      <c r="N4970" s="498" t="s">
        <v>5705</v>
      </c>
      <c r="O4970" s="605"/>
      <c r="P4970" s="608">
        <v>0</v>
      </c>
    </row>
    <row r="4971" spans="1:16" ht="22.5" x14ac:dyDescent="0.2">
      <c r="A4971" s="518" t="s">
        <v>7955</v>
      </c>
      <c r="B4971" s="605" t="s">
        <v>7875</v>
      </c>
      <c r="C4971" s="519" t="s">
        <v>111</v>
      </c>
      <c r="D4971" s="494" t="s">
        <v>7985</v>
      </c>
      <c r="E4971" s="495">
        <v>3500</v>
      </c>
      <c r="F4971" s="638" t="s">
        <v>13454</v>
      </c>
      <c r="G4971" s="496" t="s">
        <v>13455</v>
      </c>
      <c r="H4971" s="494" t="s">
        <v>8896</v>
      </c>
      <c r="I4971" s="494" t="s">
        <v>4858</v>
      </c>
      <c r="J4971" s="494" t="s">
        <v>4858</v>
      </c>
      <c r="K4971" s="497">
        <v>7</v>
      </c>
      <c r="L4971" s="606" t="s">
        <v>7729</v>
      </c>
      <c r="M4971" s="607">
        <v>29851.599999999999</v>
      </c>
      <c r="N4971" s="498" t="s">
        <v>5705</v>
      </c>
      <c r="O4971" s="605"/>
      <c r="P4971" s="608">
        <v>0</v>
      </c>
    </row>
    <row r="4972" spans="1:16" ht="22.5" x14ac:dyDescent="0.2">
      <c r="A4972" s="518" t="s">
        <v>7955</v>
      </c>
      <c r="B4972" s="605" t="s">
        <v>7875</v>
      </c>
      <c r="C4972" s="519" t="s">
        <v>111</v>
      </c>
      <c r="D4972" s="494" t="s">
        <v>3150</v>
      </c>
      <c r="E4972" s="495">
        <v>5000</v>
      </c>
      <c r="F4972" s="638" t="s">
        <v>13454</v>
      </c>
      <c r="G4972" s="496" t="s">
        <v>13455</v>
      </c>
      <c r="H4972" s="494" t="s">
        <v>8896</v>
      </c>
      <c r="I4972" s="494" t="s">
        <v>4858</v>
      </c>
      <c r="J4972" s="494" t="s">
        <v>4858</v>
      </c>
      <c r="K4972" s="497">
        <v>1</v>
      </c>
      <c r="L4972" s="606" t="s">
        <v>7972</v>
      </c>
      <c r="M4972" s="607">
        <v>17333.330000000002</v>
      </c>
      <c r="N4972" s="498" t="s">
        <v>7994</v>
      </c>
      <c r="O4972" s="605" t="s">
        <v>7961</v>
      </c>
      <c r="P4972" s="608">
        <v>29996.18</v>
      </c>
    </row>
    <row r="4973" spans="1:16" ht="33.75" x14ac:dyDescent="0.2">
      <c r="A4973" s="518" t="s">
        <v>7955</v>
      </c>
      <c r="B4973" s="605" t="s">
        <v>7875</v>
      </c>
      <c r="C4973" s="519" t="s">
        <v>111</v>
      </c>
      <c r="D4973" s="494" t="s">
        <v>8073</v>
      </c>
      <c r="E4973" s="495">
        <v>2000</v>
      </c>
      <c r="F4973" s="638" t="s">
        <v>13456</v>
      </c>
      <c r="G4973" s="496" t="s">
        <v>13457</v>
      </c>
      <c r="H4973" s="494" t="s">
        <v>13458</v>
      </c>
      <c r="I4973" s="494" t="s">
        <v>13458</v>
      </c>
      <c r="J4973" s="494" t="s">
        <v>13458</v>
      </c>
      <c r="K4973" s="497">
        <v>105</v>
      </c>
      <c r="L4973" s="606" t="s">
        <v>7959</v>
      </c>
      <c r="M4973" s="607">
        <v>24000</v>
      </c>
      <c r="N4973" s="498" t="s">
        <v>8054</v>
      </c>
      <c r="O4973" s="605" t="s">
        <v>7961</v>
      </c>
      <c r="P4973" s="608">
        <v>7744.12</v>
      </c>
    </row>
    <row r="4974" spans="1:16" ht="22.5" x14ac:dyDescent="0.2">
      <c r="A4974" s="518" t="s">
        <v>7955</v>
      </c>
      <c r="B4974" s="605" t="s">
        <v>7875</v>
      </c>
      <c r="C4974" s="519" t="s">
        <v>111</v>
      </c>
      <c r="D4974" s="494" t="s">
        <v>13459</v>
      </c>
      <c r="E4974" s="495">
        <v>4500</v>
      </c>
      <c r="F4974" s="638" t="s">
        <v>13460</v>
      </c>
      <c r="G4974" s="496" t="s">
        <v>13461</v>
      </c>
      <c r="H4974" s="494" t="s">
        <v>10508</v>
      </c>
      <c r="I4974" s="494" t="s">
        <v>10508</v>
      </c>
      <c r="J4974" s="494" t="s">
        <v>10508</v>
      </c>
      <c r="K4974" s="497" t="s">
        <v>12149</v>
      </c>
      <c r="L4974" s="606" t="s">
        <v>7977</v>
      </c>
      <c r="M4974" s="607">
        <v>13350</v>
      </c>
      <c r="N4974" s="498" t="s">
        <v>5705</v>
      </c>
      <c r="O4974" s="605"/>
      <c r="P4974" s="608">
        <v>0</v>
      </c>
    </row>
    <row r="4975" spans="1:16" ht="22.5" x14ac:dyDescent="0.2">
      <c r="A4975" s="518" t="s">
        <v>7955</v>
      </c>
      <c r="B4975" s="605" t="s">
        <v>7875</v>
      </c>
      <c r="C4975" s="519" t="s">
        <v>111</v>
      </c>
      <c r="D4975" s="494" t="s">
        <v>13462</v>
      </c>
      <c r="E4975" s="495">
        <v>2500</v>
      </c>
      <c r="F4975" s="638" t="s">
        <v>13463</v>
      </c>
      <c r="G4975" s="496" t="s">
        <v>13464</v>
      </c>
      <c r="H4975" s="494" t="s">
        <v>7998</v>
      </c>
      <c r="I4975" s="494" t="s">
        <v>4858</v>
      </c>
      <c r="J4975" s="494" t="s">
        <v>4858</v>
      </c>
      <c r="K4975" s="497">
        <v>10</v>
      </c>
      <c r="L4975" s="606" t="s">
        <v>7959</v>
      </c>
      <c r="M4975" s="607">
        <v>32197.919999999998</v>
      </c>
      <c r="N4975" s="498" t="s">
        <v>5705</v>
      </c>
      <c r="O4975" s="605"/>
      <c r="P4975" s="608">
        <v>0</v>
      </c>
    </row>
    <row r="4976" spans="1:16" ht="22.5" x14ac:dyDescent="0.2">
      <c r="A4976" s="518" t="s">
        <v>7955</v>
      </c>
      <c r="B4976" s="605" t="s">
        <v>7875</v>
      </c>
      <c r="C4976" s="519" t="s">
        <v>111</v>
      </c>
      <c r="D4976" s="494" t="s">
        <v>3150</v>
      </c>
      <c r="E4976" s="495">
        <v>5500</v>
      </c>
      <c r="F4976" s="638" t="s">
        <v>13463</v>
      </c>
      <c r="G4976" s="496" t="s">
        <v>13464</v>
      </c>
      <c r="H4976" s="494" t="s">
        <v>7998</v>
      </c>
      <c r="I4976" s="494" t="s">
        <v>4858</v>
      </c>
      <c r="J4976" s="494" t="s">
        <v>4858</v>
      </c>
      <c r="K4976" s="497" t="s">
        <v>13465</v>
      </c>
      <c r="L4976" s="606"/>
      <c r="M4976" s="607">
        <v>0</v>
      </c>
      <c r="N4976" s="498" t="s">
        <v>7972</v>
      </c>
      <c r="O4976" s="605" t="s">
        <v>7961</v>
      </c>
      <c r="P4976" s="608">
        <v>32995.03</v>
      </c>
    </row>
    <row r="4977" spans="1:16" ht="33.75" x14ac:dyDescent="0.2">
      <c r="A4977" s="518" t="s">
        <v>7955</v>
      </c>
      <c r="B4977" s="605" t="s">
        <v>7875</v>
      </c>
      <c r="C4977" s="519" t="s">
        <v>111</v>
      </c>
      <c r="D4977" s="494" t="s">
        <v>9683</v>
      </c>
      <c r="E4977" s="495">
        <v>1800</v>
      </c>
      <c r="F4977" s="638" t="s">
        <v>13466</v>
      </c>
      <c r="G4977" s="496" t="s">
        <v>13467</v>
      </c>
      <c r="H4977" s="494" t="s">
        <v>13468</v>
      </c>
      <c r="I4977" s="494" t="s">
        <v>13468</v>
      </c>
      <c r="J4977" s="494" t="s">
        <v>13468</v>
      </c>
      <c r="K4977" s="497">
        <v>19</v>
      </c>
      <c r="L4977" s="606" t="s">
        <v>7959</v>
      </c>
      <c r="M4977" s="607">
        <v>21600</v>
      </c>
      <c r="N4977" s="498" t="s">
        <v>8739</v>
      </c>
      <c r="O4977" s="605" t="s">
        <v>7961</v>
      </c>
      <c r="P4977" s="608">
        <v>10800</v>
      </c>
    </row>
    <row r="4978" spans="1:16" ht="22.5" x14ac:dyDescent="0.2">
      <c r="A4978" s="518" t="s">
        <v>7955</v>
      </c>
      <c r="B4978" s="605" t="s">
        <v>7875</v>
      </c>
      <c r="C4978" s="519" t="s">
        <v>111</v>
      </c>
      <c r="D4978" s="494" t="s">
        <v>13469</v>
      </c>
      <c r="E4978" s="495">
        <v>8500</v>
      </c>
      <c r="F4978" s="638" t="s">
        <v>13470</v>
      </c>
      <c r="G4978" s="496" t="s">
        <v>13471</v>
      </c>
      <c r="H4978" s="494" t="s">
        <v>13472</v>
      </c>
      <c r="I4978" s="494" t="s">
        <v>13472</v>
      </c>
      <c r="J4978" s="494" t="s">
        <v>13472</v>
      </c>
      <c r="K4978" s="497">
        <v>14</v>
      </c>
      <c r="L4978" s="606" t="s">
        <v>7982</v>
      </c>
      <c r="M4978" s="607">
        <v>8216.67</v>
      </c>
      <c r="N4978" s="498" t="s">
        <v>5705</v>
      </c>
      <c r="O4978" s="605"/>
      <c r="P4978" s="608">
        <v>0</v>
      </c>
    </row>
    <row r="4979" spans="1:16" ht="22.5" x14ac:dyDescent="0.2">
      <c r="A4979" s="518" t="s">
        <v>7955</v>
      </c>
      <c r="B4979" s="605" t="s">
        <v>7875</v>
      </c>
      <c r="C4979" s="519" t="s">
        <v>111</v>
      </c>
      <c r="D4979" s="494" t="s">
        <v>8041</v>
      </c>
      <c r="E4979" s="495">
        <v>2000</v>
      </c>
      <c r="F4979" s="638" t="s">
        <v>13473</v>
      </c>
      <c r="G4979" s="496" t="s">
        <v>13474</v>
      </c>
      <c r="H4979" s="494" t="s">
        <v>5372</v>
      </c>
      <c r="I4979" s="494" t="s">
        <v>3191</v>
      </c>
      <c r="J4979" s="494" t="s">
        <v>3191</v>
      </c>
      <c r="K4979" s="497" t="s">
        <v>13475</v>
      </c>
      <c r="L4979" s="606" t="s">
        <v>7965</v>
      </c>
      <c r="M4979" s="607">
        <v>3333.33</v>
      </c>
      <c r="N4979" s="498" t="s">
        <v>7972</v>
      </c>
      <c r="O4979" s="605" t="s">
        <v>7961</v>
      </c>
      <c r="P4979" s="608">
        <v>11933.33</v>
      </c>
    </row>
    <row r="4980" spans="1:16" ht="22.5" x14ac:dyDescent="0.2">
      <c r="A4980" s="518" t="s">
        <v>7955</v>
      </c>
      <c r="B4980" s="605" t="s">
        <v>7875</v>
      </c>
      <c r="C4980" s="519" t="s">
        <v>111</v>
      </c>
      <c r="D4980" s="494" t="s">
        <v>9300</v>
      </c>
      <c r="E4980" s="495">
        <v>3000</v>
      </c>
      <c r="F4980" s="638" t="s">
        <v>13476</v>
      </c>
      <c r="G4980" s="496" t="s">
        <v>13477</v>
      </c>
      <c r="H4980" s="494" t="s">
        <v>6192</v>
      </c>
      <c r="I4980" s="494" t="s">
        <v>3191</v>
      </c>
      <c r="J4980" s="494" t="s">
        <v>3191</v>
      </c>
      <c r="K4980" s="497" t="s">
        <v>13478</v>
      </c>
      <c r="L4980" s="606" t="s">
        <v>7965</v>
      </c>
      <c r="M4980" s="607">
        <v>4200</v>
      </c>
      <c r="N4980" s="498" t="s">
        <v>7994</v>
      </c>
      <c r="O4980" s="605" t="s">
        <v>7961</v>
      </c>
      <c r="P4980" s="608">
        <v>18000</v>
      </c>
    </row>
    <row r="4981" spans="1:16" x14ac:dyDescent="0.2">
      <c r="A4981" s="518" t="s">
        <v>7955</v>
      </c>
      <c r="B4981" s="605" t="s">
        <v>7875</v>
      </c>
      <c r="C4981" s="519" t="s">
        <v>111</v>
      </c>
      <c r="D4981" s="494" t="s">
        <v>9962</v>
      </c>
      <c r="E4981" s="495">
        <v>4500</v>
      </c>
      <c r="F4981" s="638" t="s">
        <v>13479</v>
      </c>
      <c r="G4981" s="496" t="s">
        <v>13480</v>
      </c>
      <c r="H4981" s="494" t="s">
        <v>4858</v>
      </c>
      <c r="I4981" s="494" t="s">
        <v>4858</v>
      </c>
      <c r="J4981" s="494" t="s">
        <v>4858</v>
      </c>
      <c r="K4981" s="497">
        <v>17</v>
      </c>
      <c r="L4981" s="606" t="s">
        <v>7961</v>
      </c>
      <c r="M4981" s="607">
        <v>23977.5</v>
      </c>
      <c r="N4981" s="498" t="s">
        <v>5705</v>
      </c>
      <c r="O4981" s="605"/>
      <c r="P4981" s="608">
        <v>0</v>
      </c>
    </row>
    <row r="4982" spans="1:16" x14ac:dyDescent="0.2">
      <c r="A4982" s="518" t="s">
        <v>7955</v>
      </c>
      <c r="B4982" s="605" t="s">
        <v>7969</v>
      </c>
      <c r="C4982" s="519" t="s">
        <v>111</v>
      </c>
      <c r="D4982" s="494" t="s">
        <v>8135</v>
      </c>
      <c r="E4982" s="495">
        <v>5500</v>
      </c>
      <c r="F4982" s="638" t="s">
        <v>13479</v>
      </c>
      <c r="G4982" s="496" t="s">
        <v>13480</v>
      </c>
      <c r="H4982" s="494" t="s">
        <v>4858</v>
      </c>
      <c r="I4982" s="494" t="s">
        <v>4858</v>
      </c>
      <c r="J4982" s="494" t="s">
        <v>4858</v>
      </c>
      <c r="K4982" s="497">
        <v>5</v>
      </c>
      <c r="L4982" s="606" t="s">
        <v>8044</v>
      </c>
      <c r="M4982" s="607">
        <v>36438.26</v>
      </c>
      <c r="N4982" s="498" t="s">
        <v>7729</v>
      </c>
      <c r="O4982" s="605" t="s">
        <v>7961</v>
      </c>
      <c r="P4982" s="608">
        <v>33000</v>
      </c>
    </row>
    <row r="4983" spans="1:16" ht="22.5" x14ac:dyDescent="0.2">
      <c r="A4983" s="518" t="s">
        <v>7955</v>
      </c>
      <c r="B4983" s="605" t="s">
        <v>7875</v>
      </c>
      <c r="C4983" s="519" t="s">
        <v>111</v>
      </c>
      <c r="D4983" s="494" t="s">
        <v>13481</v>
      </c>
      <c r="E4983" s="495">
        <v>6000</v>
      </c>
      <c r="F4983" s="638" t="s">
        <v>13482</v>
      </c>
      <c r="G4983" s="496" t="s">
        <v>13483</v>
      </c>
      <c r="H4983" s="494" t="s">
        <v>7998</v>
      </c>
      <c r="I4983" s="494" t="s">
        <v>7998</v>
      </c>
      <c r="J4983" s="494" t="s">
        <v>7998</v>
      </c>
      <c r="K4983" s="497">
        <v>6</v>
      </c>
      <c r="L4983" s="606" t="s">
        <v>7977</v>
      </c>
      <c r="M4983" s="607">
        <v>18000</v>
      </c>
      <c r="N4983" s="498" t="s">
        <v>5705</v>
      </c>
      <c r="O4983" s="605"/>
      <c r="P4983" s="608">
        <v>0</v>
      </c>
    </row>
    <row r="4984" spans="1:16" ht="45" x14ac:dyDescent="0.2">
      <c r="A4984" s="518" t="s">
        <v>7955</v>
      </c>
      <c r="B4984" s="605" t="s">
        <v>7875</v>
      </c>
      <c r="C4984" s="519" t="s">
        <v>111</v>
      </c>
      <c r="D4984" s="494" t="s">
        <v>8987</v>
      </c>
      <c r="E4984" s="495">
        <v>3000</v>
      </c>
      <c r="F4984" s="638" t="s">
        <v>13484</v>
      </c>
      <c r="G4984" s="496" t="s">
        <v>13485</v>
      </c>
      <c r="H4984" s="494" t="s">
        <v>8524</v>
      </c>
      <c r="I4984" s="494" t="s">
        <v>3191</v>
      </c>
      <c r="J4984" s="494" t="s">
        <v>3191</v>
      </c>
      <c r="K4984" s="497">
        <v>2</v>
      </c>
      <c r="L4984" s="606" t="s">
        <v>7972</v>
      </c>
      <c r="M4984" s="607">
        <v>11800</v>
      </c>
      <c r="N4984" s="498" t="s">
        <v>8044</v>
      </c>
      <c r="O4984" s="605" t="s">
        <v>7961</v>
      </c>
      <c r="P4984" s="608">
        <v>18000</v>
      </c>
    </row>
    <row r="4985" spans="1:16" ht="22.5" x14ac:dyDescent="0.2">
      <c r="A4985" s="518" t="s">
        <v>7955</v>
      </c>
      <c r="B4985" s="605" t="s">
        <v>7875</v>
      </c>
      <c r="C4985" s="519" t="s">
        <v>111</v>
      </c>
      <c r="D4985" s="494" t="s">
        <v>13486</v>
      </c>
      <c r="E4985" s="495">
        <v>3000</v>
      </c>
      <c r="F4985" s="638" t="s">
        <v>13487</v>
      </c>
      <c r="G4985" s="496" t="s">
        <v>13488</v>
      </c>
      <c r="H4985" s="494" t="s">
        <v>726</v>
      </c>
      <c r="I4985" s="494" t="s">
        <v>726</v>
      </c>
      <c r="J4985" s="494" t="s">
        <v>726</v>
      </c>
      <c r="K4985" s="497" t="s">
        <v>13489</v>
      </c>
      <c r="L4985" s="606" t="s">
        <v>7965</v>
      </c>
      <c r="M4985" s="607">
        <v>5600</v>
      </c>
      <c r="N4985" s="498" t="s">
        <v>7977</v>
      </c>
      <c r="O4985" s="605" t="s">
        <v>7961</v>
      </c>
      <c r="P4985" s="608">
        <v>18000</v>
      </c>
    </row>
    <row r="4986" spans="1:16" ht="22.5" x14ac:dyDescent="0.2">
      <c r="A4986" s="518" t="s">
        <v>7955</v>
      </c>
      <c r="B4986" s="605" t="s">
        <v>7875</v>
      </c>
      <c r="C4986" s="519" t="s">
        <v>111</v>
      </c>
      <c r="D4986" s="494" t="s">
        <v>4071</v>
      </c>
      <c r="E4986" s="495">
        <v>3000</v>
      </c>
      <c r="F4986" s="638" t="s">
        <v>13490</v>
      </c>
      <c r="G4986" s="496" t="s">
        <v>13491</v>
      </c>
      <c r="H4986" s="494" t="s">
        <v>787</v>
      </c>
      <c r="I4986" s="494" t="s">
        <v>787</v>
      </c>
      <c r="J4986" s="494" t="s">
        <v>787</v>
      </c>
      <c r="K4986" s="497">
        <v>7</v>
      </c>
      <c r="L4986" s="606" t="s">
        <v>7959</v>
      </c>
      <c r="M4986" s="607">
        <v>35978.120000000003</v>
      </c>
      <c r="N4986" s="498" t="s">
        <v>7968</v>
      </c>
      <c r="O4986" s="605" t="s">
        <v>7961</v>
      </c>
      <c r="P4986" s="608">
        <v>17950</v>
      </c>
    </row>
    <row r="4987" spans="1:16" ht="33.75" x14ac:dyDescent="0.2">
      <c r="A4987" s="518" t="s">
        <v>7955</v>
      </c>
      <c r="B4987" s="605" t="s">
        <v>7875</v>
      </c>
      <c r="C4987" s="519" t="s">
        <v>111</v>
      </c>
      <c r="D4987" s="494" t="s">
        <v>9440</v>
      </c>
      <c r="E4987" s="495">
        <v>1800</v>
      </c>
      <c r="F4987" s="638" t="s">
        <v>13492</v>
      </c>
      <c r="G4987" s="496" t="s">
        <v>13493</v>
      </c>
      <c r="H4987" s="494" t="s">
        <v>721</v>
      </c>
      <c r="I4987" s="494" t="s">
        <v>721</v>
      </c>
      <c r="J4987" s="494" t="s">
        <v>721</v>
      </c>
      <c r="K4987" s="497">
        <v>19</v>
      </c>
      <c r="L4987" s="606" t="s">
        <v>7959</v>
      </c>
      <c r="M4987" s="607">
        <v>21600</v>
      </c>
      <c r="N4987" s="498" t="s">
        <v>8739</v>
      </c>
      <c r="O4987" s="605" t="s">
        <v>7961</v>
      </c>
      <c r="P4987" s="608">
        <v>10800</v>
      </c>
    </row>
    <row r="4988" spans="1:16" ht="22.5" x14ac:dyDescent="0.2">
      <c r="A4988" s="518" t="s">
        <v>7955</v>
      </c>
      <c r="B4988" s="605" t="s">
        <v>7875</v>
      </c>
      <c r="C4988" s="519" t="s">
        <v>111</v>
      </c>
      <c r="D4988" s="494" t="s">
        <v>4071</v>
      </c>
      <c r="E4988" s="495">
        <v>3000</v>
      </c>
      <c r="F4988" s="638" t="s">
        <v>13494</v>
      </c>
      <c r="G4988" s="496" t="s">
        <v>13495</v>
      </c>
      <c r="H4988" s="494" t="s">
        <v>718</v>
      </c>
      <c r="I4988" s="494" t="s">
        <v>718</v>
      </c>
      <c r="J4988" s="494" t="s">
        <v>718</v>
      </c>
      <c r="K4988" s="497">
        <v>27</v>
      </c>
      <c r="L4988" s="606" t="s">
        <v>7959</v>
      </c>
      <c r="M4988" s="607">
        <v>35925.620000000003</v>
      </c>
      <c r="N4988" s="498" t="s">
        <v>10685</v>
      </c>
      <c r="O4988" s="605" t="s">
        <v>7961</v>
      </c>
      <c r="P4988" s="608">
        <v>17992.29</v>
      </c>
    </row>
    <row r="4989" spans="1:16" ht="22.5" x14ac:dyDescent="0.2">
      <c r="A4989" s="518" t="s">
        <v>7955</v>
      </c>
      <c r="B4989" s="605" t="s">
        <v>7875</v>
      </c>
      <c r="C4989" s="519" t="s">
        <v>111</v>
      </c>
      <c r="D4989" s="494" t="s">
        <v>13496</v>
      </c>
      <c r="E4989" s="495">
        <v>2500</v>
      </c>
      <c r="F4989" s="638" t="s">
        <v>13497</v>
      </c>
      <c r="G4989" s="496" t="s">
        <v>13498</v>
      </c>
      <c r="H4989" s="494" t="s">
        <v>8088</v>
      </c>
      <c r="I4989" s="494" t="s">
        <v>3191</v>
      </c>
      <c r="J4989" s="494" t="s">
        <v>3191</v>
      </c>
      <c r="K4989" s="497" t="s">
        <v>13499</v>
      </c>
      <c r="L4989" s="606" t="s">
        <v>7982</v>
      </c>
      <c r="M4989" s="607">
        <v>916.67000000000007</v>
      </c>
      <c r="N4989" s="498" t="s">
        <v>7994</v>
      </c>
      <c r="O4989" s="605" t="s">
        <v>7961</v>
      </c>
      <c r="P4989" s="608">
        <v>15000</v>
      </c>
    </row>
    <row r="4990" spans="1:16" ht="33.75" x14ac:dyDescent="0.2">
      <c r="A4990" s="518" t="s">
        <v>7955</v>
      </c>
      <c r="B4990" s="605" t="s">
        <v>7875</v>
      </c>
      <c r="C4990" s="519" t="s">
        <v>111</v>
      </c>
      <c r="D4990" s="494" t="s">
        <v>8048</v>
      </c>
      <c r="E4990" s="495">
        <v>3000</v>
      </c>
      <c r="F4990" s="638" t="s">
        <v>13500</v>
      </c>
      <c r="G4990" s="496" t="s">
        <v>13501</v>
      </c>
      <c r="H4990" s="494" t="s">
        <v>13502</v>
      </c>
      <c r="I4990" s="494" t="s">
        <v>3191</v>
      </c>
      <c r="J4990" s="494" t="s">
        <v>3191</v>
      </c>
      <c r="K4990" s="497" t="s">
        <v>13503</v>
      </c>
      <c r="L4990" s="606" t="s">
        <v>7965</v>
      </c>
      <c r="M4990" s="607">
        <v>4300</v>
      </c>
      <c r="N4990" s="498" t="s">
        <v>7994</v>
      </c>
      <c r="O4990" s="605" t="s">
        <v>7961</v>
      </c>
      <c r="P4990" s="608">
        <v>18000</v>
      </c>
    </row>
    <row r="4991" spans="1:16" ht="22.5" x14ac:dyDescent="0.2">
      <c r="A4991" s="518" t="s">
        <v>7955</v>
      </c>
      <c r="B4991" s="605" t="s">
        <v>7875</v>
      </c>
      <c r="C4991" s="519" t="s">
        <v>111</v>
      </c>
      <c r="D4991" s="494" t="s">
        <v>7990</v>
      </c>
      <c r="E4991" s="495">
        <v>3000</v>
      </c>
      <c r="F4991" s="638" t="s">
        <v>13504</v>
      </c>
      <c r="G4991" s="496" t="s">
        <v>13505</v>
      </c>
      <c r="H4991" s="494" t="s">
        <v>9138</v>
      </c>
      <c r="I4991" s="494" t="s">
        <v>3191</v>
      </c>
      <c r="J4991" s="494" t="s">
        <v>3191</v>
      </c>
      <c r="K4991" s="497" t="s">
        <v>13506</v>
      </c>
      <c r="L4991" s="606"/>
      <c r="M4991" s="607">
        <v>0</v>
      </c>
      <c r="N4991" s="498" t="s">
        <v>7994</v>
      </c>
      <c r="O4991" s="605" t="s">
        <v>7961</v>
      </c>
      <c r="P4991" s="608">
        <v>18400</v>
      </c>
    </row>
    <row r="4992" spans="1:16" ht="33.75" x14ac:dyDescent="0.2">
      <c r="A4992" s="518" t="s">
        <v>7955</v>
      </c>
      <c r="B4992" s="605" t="s">
        <v>7875</v>
      </c>
      <c r="C4992" s="519" t="s">
        <v>111</v>
      </c>
      <c r="D4992" s="494" t="s">
        <v>13403</v>
      </c>
      <c r="E4992" s="495">
        <v>1200</v>
      </c>
      <c r="F4992" s="638" t="s">
        <v>13507</v>
      </c>
      <c r="G4992" s="496" t="s">
        <v>13508</v>
      </c>
      <c r="H4992" s="494" t="s">
        <v>4718</v>
      </c>
      <c r="I4992" s="494" t="s">
        <v>4718</v>
      </c>
      <c r="J4992" s="494" t="s">
        <v>4718</v>
      </c>
      <c r="K4992" s="497">
        <v>84</v>
      </c>
      <c r="L4992" s="606" t="s">
        <v>7959</v>
      </c>
      <c r="M4992" s="607">
        <v>14320</v>
      </c>
      <c r="N4992" s="498" t="s">
        <v>13509</v>
      </c>
      <c r="O4992" s="605" t="s">
        <v>7961</v>
      </c>
      <c r="P4992" s="608">
        <v>7160</v>
      </c>
    </row>
    <row r="4993" spans="1:16" ht="22.5" x14ac:dyDescent="0.2">
      <c r="A4993" s="518" t="s">
        <v>7955</v>
      </c>
      <c r="B4993" s="605" t="s">
        <v>7875</v>
      </c>
      <c r="C4993" s="519" t="s">
        <v>111</v>
      </c>
      <c r="D4993" s="494" t="s">
        <v>4071</v>
      </c>
      <c r="E4993" s="495">
        <v>3000</v>
      </c>
      <c r="F4993" s="638" t="s">
        <v>13510</v>
      </c>
      <c r="G4993" s="496" t="s">
        <v>13511</v>
      </c>
      <c r="H4993" s="494" t="s">
        <v>4858</v>
      </c>
      <c r="I4993" s="494" t="s">
        <v>4858</v>
      </c>
      <c r="J4993" s="494" t="s">
        <v>4858</v>
      </c>
      <c r="K4993" s="497">
        <v>5</v>
      </c>
      <c r="L4993" s="606" t="s">
        <v>7961</v>
      </c>
      <c r="M4993" s="607">
        <v>16896.87</v>
      </c>
      <c r="N4993" s="498" t="s">
        <v>5705</v>
      </c>
      <c r="O4993" s="605"/>
      <c r="P4993" s="608">
        <v>0</v>
      </c>
    </row>
    <row r="4994" spans="1:16" ht="33.75" x14ac:dyDescent="0.2">
      <c r="A4994" s="518" t="s">
        <v>7955</v>
      </c>
      <c r="B4994" s="605" t="s">
        <v>7875</v>
      </c>
      <c r="C4994" s="519" t="s">
        <v>111</v>
      </c>
      <c r="D4994" s="494" t="s">
        <v>8041</v>
      </c>
      <c r="E4994" s="495">
        <v>2000</v>
      </c>
      <c r="F4994" s="638" t="s">
        <v>13512</v>
      </c>
      <c r="G4994" s="496" t="s">
        <v>13513</v>
      </c>
      <c r="H4994" s="494" t="s">
        <v>13514</v>
      </c>
      <c r="I4994" s="494" t="s">
        <v>8289</v>
      </c>
      <c r="J4994" s="494" t="s">
        <v>8289</v>
      </c>
      <c r="K4994" s="497" t="s">
        <v>13515</v>
      </c>
      <c r="L4994" s="606" t="s">
        <v>7965</v>
      </c>
      <c r="M4994" s="607">
        <v>3600</v>
      </c>
      <c r="N4994" s="498" t="s">
        <v>7972</v>
      </c>
      <c r="O4994" s="605" t="s">
        <v>7961</v>
      </c>
      <c r="P4994" s="608">
        <v>11800</v>
      </c>
    </row>
    <row r="4995" spans="1:16" ht="22.5" x14ac:dyDescent="0.2">
      <c r="A4995" s="518" t="s">
        <v>7955</v>
      </c>
      <c r="B4995" s="605" t="s">
        <v>7875</v>
      </c>
      <c r="C4995" s="519" t="s">
        <v>111</v>
      </c>
      <c r="D4995" s="494" t="s">
        <v>10022</v>
      </c>
      <c r="E4995" s="495">
        <v>3000</v>
      </c>
      <c r="F4995" s="638" t="s">
        <v>13516</v>
      </c>
      <c r="G4995" s="496" t="s">
        <v>13517</v>
      </c>
      <c r="H4995" s="494" t="s">
        <v>8026</v>
      </c>
      <c r="I4995" s="494" t="s">
        <v>4858</v>
      </c>
      <c r="J4995" s="494" t="s">
        <v>4858</v>
      </c>
      <c r="K4995" s="497">
        <v>3</v>
      </c>
      <c r="L4995" s="606" t="s">
        <v>7961</v>
      </c>
      <c r="M4995" s="607">
        <v>17700</v>
      </c>
      <c r="N4995" s="498" t="s">
        <v>7984</v>
      </c>
      <c r="O4995" s="605" t="s">
        <v>7961</v>
      </c>
      <c r="P4995" s="608">
        <v>18000</v>
      </c>
    </row>
    <row r="4996" spans="1:16" ht="22.5" x14ac:dyDescent="0.2">
      <c r="A4996" s="518" t="s">
        <v>7955</v>
      </c>
      <c r="B4996" s="605" t="s">
        <v>7875</v>
      </c>
      <c r="C4996" s="519" t="s">
        <v>111</v>
      </c>
      <c r="D4996" s="494" t="s">
        <v>8756</v>
      </c>
      <c r="E4996" s="495">
        <v>3000</v>
      </c>
      <c r="F4996" s="638" t="s">
        <v>13518</v>
      </c>
      <c r="G4996" s="496" t="s">
        <v>13519</v>
      </c>
      <c r="H4996" s="494" t="s">
        <v>8026</v>
      </c>
      <c r="I4996" s="494" t="s">
        <v>4858</v>
      </c>
      <c r="J4996" s="494" t="s">
        <v>4858</v>
      </c>
      <c r="K4996" s="497" t="s">
        <v>13520</v>
      </c>
      <c r="L4996" s="606" t="s">
        <v>7965</v>
      </c>
      <c r="M4996" s="607">
        <v>4200</v>
      </c>
      <c r="N4996" s="498" t="s">
        <v>7994</v>
      </c>
      <c r="O4996" s="605" t="s">
        <v>7961</v>
      </c>
      <c r="P4996" s="608">
        <v>18000</v>
      </c>
    </row>
    <row r="4997" spans="1:16" ht="22.5" x14ac:dyDescent="0.2">
      <c r="A4997" s="518" t="s">
        <v>7955</v>
      </c>
      <c r="B4997" s="605" t="s">
        <v>7875</v>
      </c>
      <c r="C4997" s="519" t="s">
        <v>111</v>
      </c>
      <c r="D4997" s="494" t="s">
        <v>9022</v>
      </c>
      <c r="E4997" s="495">
        <v>1800</v>
      </c>
      <c r="F4997" s="638" t="s">
        <v>13521</v>
      </c>
      <c r="G4997" s="496" t="s">
        <v>13522</v>
      </c>
      <c r="H4997" s="494" t="s">
        <v>13523</v>
      </c>
      <c r="I4997" s="494" t="s">
        <v>13523</v>
      </c>
      <c r="J4997" s="494" t="s">
        <v>13523</v>
      </c>
      <c r="K4997" s="497">
        <v>30</v>
      </c>
      <c r="L4997" s="606" t="s">
        <v>7959</v>
      </c>
      <c r="M4997" s="607">
        <v>21600</v>
      </c>
      <c r="N4997" s="498" t="s">
        <v>8018</v>
      </c>
      <c r="O4997" s="605" t="s">
        <v>7961</v>
      </c>
      <c r="P4997" s="608">
        <v>10761.54</v>
      </c>
    </row>
    <row r="4998" spans="1:16" ht="22.5" x14ac:dyDescent="0.2">
      <c r="A4998" s="518" t="s">
        <v>7955</v>
      </c>
      <c r="B4998" s="605" t="s">
        <v>7875</v>
      </c>
      <c r="C4998" s="519" t="s">
        <v>111</v>
      </c>
      <c r="D4998" s="494" t="s">
        <v>7990</v>
      </c>
      <c r="E4998" s="495">
        <v>3000</v>
      </c>
      <c r="F4998" s="638" t="s">
        <v>13524</v>
      </c>
      <c r="G4998" s="496" t="s">
        <v>13525</v>
      </c>
      <c r="H4998" s="494" t="s">
        <v>5670</v>
      </c>
      <c r="I4998" s="494" t="s">
        <v>3191</v>
      </c>
      <c r="J4998" s="494" t="s">
        <v>3191</v>
      </c>
      <c r="K4998" s="497" t="s">
        <v>13526</v>
      </c>
      <c r="L4998" s="606" t="s">
        <v>7982</v>
      </c>
      <c r="M4998" s="607">
        <v>700</v>
      </c>
      <c r="N4998" s="498" t="s">
        <v>7994</v>
      </c>
      <c r="O4998" s="605" t="s">
        <v>7961</v>
      </c>
      <c r="P4998" s="608">
        <v>17900</v>
      </c>
    </row>
    <row r="4999" spans="1:16" ht="45" x14ac:dyDescent="0.2">
      <c r="A4999" s="518" t="s">
        <v>7955</v>
      </c>
      <c r="B4999" s="605" t="s">
        <v>7875</v>
      </c>
      <c r="C4999" s="519" t="s">
        <v>111</v>
      </c>
      <c r="D4999" s="494" t="s">
        <v>13527</v>
      </c>
      <c r="E4999" s="495">
        <v>2320</v>
      </c>
      <c r="F4999" s="638" t="s">
        <v>13528</v>
      </c>
      <c r="G4999" s="496" t="s">
        <v>13529</v>
      </c>
      <c r="H4999" s="494" t="s">
        <v>718</v>
      </c>
      <c r="I4999" s="494" t="s">
        <v>718</v>
      </c>
      <c r="J4999" s="494" t="s">
        <v>718</v>
      </c>
      <c r="K4999" s="497" t="s">
        <v>8245</v>
      </c>
      <c r="L4999" s="606" t="s">
        <v>7959</v>
      </c>
      <c r="M4999" s="607">
        <v>0</v>
      </c>
      <c r="N4999" s="498" t="s">
        <v>8245</v>
      </c>
      <c r="O4999" s="605" t="s">
        <v>7961</v>
      </c>
      <c r="P4999" s="608">
        <v>11600</v>
      </c>
    </row>
    <row r="5000" spans="1:16" x14ac:dyDescent="0.2">
      <c r="A5000" s="518" t="s">
        <v>7955</v>
      </c>
      <c r="B5000" s="605" t="s">
        <v>7875</v>
      </c>
      <c r="C5000" s="519" t="s">
        <v>111</v>
      </c>
      <c r="D5000" s="494" t="s">
        <v>13530</v>
      </c>
      <c r="E5000" s="495">
        <v>1800</v>
      </c>
      <c r="F5000" s="638" t="s">
        <v>13531</v>
      </c>
      <c r="G5000" s="496" t="s">
        <v>13532</v>
      </c>
      <c r="H5000" s="494" t="s">
        <v>5432</v>
      </c>
      <c r="I5000" s="494" t="s">
        <v>5432</v>
      </c>
      <c r="J5000" s="494" t="s">
        <v>5432</v>
      </c>
      <c r="K5000" s="497">
        <v>25</v>
      </c>
      <c r="L5000" s="606" t="s">
        <v>7959</v>
      </c>
      <c r="M5000" s="607">
        <v>21478.1</v>
      </c>
      <c r="N5000" s="498" t="s">
        <v>11252</v>
      </c>
      <c r="O5000" s="605" t="s">
        <v>7961</v>
      </c>
      <c r="P5000" s="608">
        <v>10793.869999999999</v>
      </c>
    </row>
    <row r="5001" spans="1:16" ht="22.5" x14ac:dyDescent="0.2">
      <c r="A5001" s="518" t="s">
        <v>7955</v>
      </c>
      <c r="B5001" s="605" t="s">
        <v>7875</v>
      </c>
      <c r="C5001" s="519" t="s">
        <v>111</v>
      </c>
      <c r="D5001" s="494" t="s">
        <v>8544</v>
      </c>
      <c r="E5001" s="495">
        <v>3000</v>
      </c>
      <c r="F5001" s="638" t="s">
        <v>13533</v>
      </c>
      <c r="G5001" s="496" t="s">
        <v>13534</v>
      </c>
      <c r="H5001" s="494" t="s">
        <v>5555</v>
      </c>
      <c r="I5001" s="494" t="s">
        <v>3191</v>
      </c>
      <c r="J5001" s="494" t="s">
        <v>3191</v>
      </c>
      <c r="K5001" s="497" t="s">
        <v>13535</v>
      </c>
      <c r="L5001" s="606" t="s">
        <v>7965</v>
      </c>
      <c r="M5001" s="607">
        <v>4200</v>
      </c>
      <c r="N5001" s="498" t="s">
        <v>7994</v>
      </c>
      <c r="O5001" s="605" t="s">
        <v>7961</v>
      </c>
      <c r="P5001" s="608">
        <v>18000</v>
      </c>
    </row>
    <row r="5002" spans="1:16" ht="22.5" x14ac:dyDescent="0.2">
      <c r="A5002" s="518" t="s">
        <v>7955</v>
      </c>
      <c r="B5002" s="605" t="s">
        <v>7875</v>
      </c>
      <c r="C5002" s="519" t="s">
        <v>111</v>
      </c>
      <c r="D5002" s="494" t="s">
        <v>3550</v>
      </c>
      <c r="E5002" s="495">
        <v>2500</v>
      </c>
      <c r="F5002" s="638" t="s">
        <v>13536</v>
      </c>
      <c r="G5002" s="496" t="s">
        <v>13537</v>
      </c>
      <c r="H5002" s="494" t="s">
        <v>11949</v>
      </c>
      <c r="I5002" s="494" t="s">
        <v>3191</v>
      </c>
      <c r="J5002" s="494" t="s">
        <v>3191</v>
      </c>
      <c r="K5002" s="497" t="s">
        <v>13538</v>
      </c>
      <c r="L5002" s="606" t="s">
        <v>7982</v>
      </c>
      <c r="M5002" s="607">
        <v>1083.33</v>
      </c>
      <c r="N5002" s="498" t="s">
        <v>7977</v>
      </c>
      <c r="O5002" s="605" t="s">
        <v>7961</v>
      </c>
      <c r="P5002" s="608">
        <v>15000</v>
      </c>
    </row>
    <row r="5003" spans="1:16" ht="33.75" x14ac:dyDescent="0.2">
      <c r="A5003" s="518" t="s">
        <v>7955</v>
      </c>
      <c r="B5003" s="605" t="s">
        <v>7875</v>
      </c>
      <c r="C5003" s="519" t="s">
        <v>111</v>
      </c>
      <c r="D5003" s="494" t="s">
        <v>13539</v>
      </c>
      <c r="E5003" s="495">
        <v>6000</v>
      </c>
      <c r="F5003" s="638" t="s">
        <v>13540</v>
      </c>
      <c r="G5003" s="496" t="s">
        <v>13541</v>
      </c>
      <c r="H5003" s="494" t="s">
        <v>8297</v>
      </c>
      <c r="I5003" s="494" t="s">
        <v>4858</v>
      </c>
      <c r="J5003" s="494" t="s">
        <v>4858</v>
      </c>
      <c r="K5003" s="497">
        <v>3</v>
      </c>
      <c r="L5003" s="606" t="s">
        <v>7961</v>
      </c>
      <c r="M5003" s="607">
        <v>32600</v>
      </c>
      <c r="N5003" s="498" t="s">
        <v>7984</v>
      </c>
      <c r="O5003" s="605" t="s">
        <v>7961</v>
      </c>
      <c r="P5003" s="608">
        <v>35800</v>
      </c>
    </row>
    <row r="5004" spans="1:16" ht="22.5" x14ac:dyDescent="0.2">
      <c r="A5004" s="518" t="s">
        <v>7955</v>
      </c>
      <c r="B5004" s="605" t="s">
        <v>7875</v>
      </c>
      <c r="C5004" s="519" t="s">
        <v>111</v>
      </c>
      <c r="D5004" s="494" t="s">
        <v>8109</v>
      </c>
      <c r="E5004" s="495">
        <v>3000</v>
      </c>
      <c r="F5004" s="638" t="s">
        <v>13542</v>
      </c>
      <c r="G5004" s="496" t="s">
        <v>13543</v>
      </c>
      <c r="H5004" s="494" t="s">
        <v>8026</v>
      </c>
      <c r="I5004" s="494" t="s">
        <v>4858</v>
      </c>
      <c r="J5004" s="494" t="s">
        <v>4858</v>
      </c>
      <c r="K5004" s="497" t="s">
        <v>13544</v>
      </c>
      <c r="L5004" s="606" t="s">
        <v>7965</v>
      </c>
      <c r="M5004" s="607">
        <v>4200</v>
      </c>
      <c r="N5004" s="498" t="s">
        <v>7994</v>
      </c>
      <c r="O5004" s="605" t="s">
        <v>7961</v>
      </c>
      <c r="P5004" s="608">
        <v>18000</v>
      </c>
    </row>
    <row r="5005" spans="1:16" ht="33.75" x14ac:dyDescent="0.2">
      <c r="A5005" s="518" t="s">
        <v>7955</v>
      </c>
      <c r="B5005" s="605" t="s">
        <v>7875</v>
      </c>
      <c r="C5005" s="519" t="s">
        <v>111</v>
      </c>
      <c r="D5005" s="494" t="s">
        <v>8048</v>
      </c>
      <c r="E5005" s="495">
        <v>3000</v>
      </c>
      <c r="F5005" s="638" t="s">
        <v>13545</v>
      </c>
      <c r="G5005" s="496" t="s">
        <v>13546</v>
      </c>
      <c r="H5005" s="494" t="s">
        <v>13547</v>
      </c>
      <c r="I5005" s="494" t="s">
        <v>4858</v>
      </c>
      <c r="J5005" s="494" t="s">
        <v>4858</v>
      </c>
      <c r="K5005" s="497" t="s">
        <v>13548</v>
      </c>
      <c r="L5005" s="606" t="s">
        <v>7965</v>
      </c>
      <c r="M5005" s="607">
        <v>3600</v>
      </c>
      <c r="N5005" s="498" t="s">
        <v>7994</v>
      </c>
      <c r="O5005" s="605" t="s">
        <v>7961</v>
      </c>
      <c r="P5005" s="608">
        <v>18000</v>
      </c>
    </row>
    <row r="5006" spans="1:16" ht="33.75" x14ac:dyDescent="0.2">
      <c r="A5006" s="518" t="s">
        <v>7955</v>
      </c>
      <c r="B5006" s="605" t="s">
        <v>7875</v>
      </c>
      <c r="C5006" s="519" t="s">
        <v>111</v>
      </c>
      <c r="D5006" s="494" t="s">
        <v>7990</v>
      </c>
      <c r="E5006" s="495">
        <v>3000</v>
      </c>
      <c r="F5006" s="638" t="s">
        <v>13549</v>
      </c>
      <c r="G5006" s="496" t="s">
        <v>13550</v>
      </c>
      <c r="H5006" s="494" t="s">
        <v>9095</v>
      </c>
      <c r="I5006" s="494" t="s">
        <v>4858</v>
      </c>
      <c r="J5006" s="494" t="s">
        <v>4858</v>
      </c>
      <c r="K5006" s="497" t="s">
        <v>13551</v>
      </c>
      <c r="L5006" s="606"/>
      <c r="M5006" s="607">
        <v>0</v>
      </c>
      <c r="N5006" s="498" t="s">
        <v>7994</v>
      </c>
      <c r="O5006" s="605" t="s">
        <v>7961</v>
      </c>
      <c r="P5006" s="608">
        <v>18100</v>
      </c>
    </row>
    <row r="5007" spans="1:16" ht="22.5" x14ac:dyDescent="0.2">
      <c r="A5007" s="518" t="s">
        <v>7955</v>
      </c>
      <c r="B5007" s="605" t="s">
        <v>7875</v>
      </c>
      <c r="C5007" s="519" t="s">
        <v>111</v>
      </c>
      <c r="D5007" s="494" t="s">
        <v>8680</v>
      </c>
      <c r="E5007" s="495">
        <v>1800</v>
      </c>
      <c r="F5007" s="638" t="s">
        <v>13552</v>
      </c>
      <c r="G5007" s="496" t="s">
        <v>13553</v>
      </c>
      <c r="H5007" s="494" t="s">
        <v>5926</v>
      </c>
      <c r="I5007" s="494" t="s">
        <v>3191</v>
      </c>
      <c r="J5007" s="494" t="s">
        <v>3191</v>
      </c>
      <c r="K5007" s="497">
        <v>12</v>
      </c>
      <c r="L5007" s="606" t="s">
        <v>7984</v>
      </c>
      <c r="M5007" s="607">
        <v>12582.49</v>
      </c>
      <c r="N5007" s="498" t="s">
        <v>5705</v>
      </c>
      <c r="O5007" s="605"/>
      <c r="P5007" s="608">
        <v>0</v>
      </c>
    </row>
    <row r="5008" spans="1:16" ht="22.5" x14ac:dyDescent="0.2">
      <c r="A5008" s="518" t="s">
        <v>7955</v>
      </c>
      <c r="B5008" s="605" t="s">
        <v>7875</v>
      </c>
      <c r="C5008" s="519" t="s">
        <v>111</v>
      </c>
      <c r="D5008" s="494" t="s">
        <v>9068</v>
      </c>
      <c r="E5008" s="495">
        <v>5000</v>
      </c>
      <c r="F5008" s="638" t="s">
        <v>13552</v>
      </c>
      <c r="G5008" s="496" t="s">
        <v>13553</v>
      </c>
      <c r="H5008" s="494" t="s">
        <v>5926</v>
      </c>
      <c r="I5008" s="494" t="s">
        <v>3191</v>
      </c>
      <c r="J5008" s="494" t="s">
        <v>3191</v>
      </c>
      <c r="K5008" s="497">
        <v>2</v>
      </c>
      <c r="L5008" s="606" t="s">
        <v>7972</v>
      </c>
      <c r="M5008" s="607">
        <v>21633.33</v>
      </c>
      <c r="N5008" s="498" t="s">
        <v>8044</v>
      </c>
      <c r="O5008" s="605" t="s">
        <v>7961</v>
      </c>
      <c r="P5008" s="608">
        <v>30000</v>
      </c>
    </row>
    <row r="5009" spans="1:16" ht="22.5" x14ac:dyDescent="0.2">
      <c r="A5009" s="518" t="s">
        <v>7955</v>
      </c>
      <c r="B5009" s="605" t="s">
        <v>7875</v>
      </c>
      <c r="C5009" s="519" t="s">
        <v>111</v>
      </c>
      <c r="D5009" s="494" t="s">
        <v>10581</v>
      </c>
      <c r="E5009" s="495">
        <v>6000</v>
      </c>
      <c r="F5009" s="638" t="s">
        <v>13554</v>
      </c>
      <c r="G5009" s="496" t="s">
        <v>13555</v>
      </c>
      <c r="H5009" s="494" t="s">
        <v>13556</v>
      </c>
      <c r="I5009" s="494" t="s">
        <v>13556</v>
      </c>
      <c r="J5009" s="494" t="s">
        <v>13556</v>
      </c>
      <c r="K5009" s="497">
        <v>21</v>
      </c>
      <c r="L5009" s="606" t="s">
        <v>8142</v>
      </c>
      <c r="M5009" s="607">
        <v>66000</v>
      </c>
      <c r="N5009" s="498" t="s">
        <v>5705</v>
      </c>
      <c r="O5009" s="605"/>
      <c r="P5009" s="608">
        <v>0</v>
      </c>
    </row>
    <row r="5010" spans="1:16" ht="22.5" x14ac:dyDescent="0.2">
      <c r="A5010" s="518" t="s">
        <v>7955</v>
      </c>
      <c r="B5010" s="605" t="s">
        <v>7875</v>
      </c>
      <c r="C5010" s="519" t="s">
        <v>111</v>
      </c>
      <c r="D5010" s="494" t="s">
        <v>11751</v>
      </c>
      <c r="E5010" s="495">
        <v>7500</v>
      </c>
      <c r="F5010" s="638" t="s">
        <v>13554</v>
      </c>
      <c r="G5010" s="496" t="s">
        <v>13555</v>
      </c>
      <c r="H5010" s="494" t="s">
        <v>13556</v>
      </c>
      <c r="I5010" s="494" t="s">
        <v>13556</v>
      </c>
      <c r="J5010" s="494" t="s">
        <v>13556</v>
      </c>
      <c r="K5010" s="497" t="s">
        <v>13557</v>
      </c>
      <c r="L5010" s="606" t="s">
        <v>7982</v>
      </c>
      <c r="M5010" s="607">
        <v>7250</v>
      </c>
      <c r="N5010" s="498" t="s">
        <v>5705</v>
      </c>
      <c r="O5010" s="605" t="s">
        <v>7965</v>
      </c>
      <c r="P5010" s="608">
        <v>10000</v>
      </c>
    </row>
    <row r="5011" spans="1:16" ht="33.75" x14ac:dyDescent="0.2">
      <c r="A5011" s="518" t="s">
        <v>7955</v>
      </c>
      <c r="B5011" s="605" t="s">
        <v>7875</v>
      </c>
      <c r="C5011" s="519" t="s">
        <v>111</v>
      </c>
      <c r="D5011" s="494" t="s">
        <v>8593</v>
      </c>
      <c r="E5011" s="495">
        <v>3000</v>
      </c>
      <c r="F5011" s="638" t="s">
        <v>13558</v>
      </c>
      <c r="G5011" s="496" t="s">
        <v>13559</v>
      </c>
      <c r="H5011" s="494" t="s">
        <v>8390</v>
      </c>
      <c r="I5011" s="494" t="s">
        <v>3191</v>
      </c>
      <c r="J5011" s="494" t="s">
        <v>3191</v>
      </c>
      <c r="K5011" s="497" t="s">
        <v>13560</v>
      </c>
      <c r="L5011" s="606" t="s">
        <v>7965</v>
      </c>
      <c r="M5011" s="607">
        <v>4000</v>
      </c>
      <c r="N5011" s="498" t="s">
        <v>7994</v>
      </c>
      <c r="O5011" s="605" t="s">
        <v>7961</v>
      </c>
      <c r="P5011" s="608">
        <v>18000</v>
      </c>
    </row>
    <row r="5012" spans="1:16" ht="22.5" x14ac:dyDescent="0.2">
      <c r="A5012" s="518" t="s">
        <v>7955</v>
      </c>
      <c r="B5012" s="605" t="s">
        <v>7969</v>
      </c>
      <c r="C5012" s="519" t="s">
        <v>111</v>
      </c>
      <c r="D5012" s="494" t="s">
        <v>12605</v>
      </c>
      <c r="E5012" s="495">
        <v>3000</v>
      </c>
      <c r="F5012" s="638" t="s">
        <v>13561</v>
      </c>
      <c r="G5012" s="496" t="s">
        <v>13562</v>
      </c>
      <c r="H5012" s="494" t="s">
        <v>8026</v>
      </c>
      <c r="I5012" s="494" t="s">
        <v>4858</v>
      </c>
      <c r="J5012" s="494" t="s">
        <v>4858</v>
      </c>
      <c r="K5012" s="497" t="s">
        <v>13563</v>
      </c>
      <c r="L5012" s="606" t="s">
        <v>7965</v>
      </c>
      <c r="M5012" s="607">
        <v>5600</v>
      </c>
      <c r="N5012" s="498" t="s">
        <v>7994</v>
      </c>
      <c r="O5012" s="605" t="s">
        <v>7961</v>
      </c>
      <c r="P5012" s="608">
        <v>18000</v>
      </c>
    </row>
    <row r="5013" spans="1:16" ht="33.75" x14ac:dyDescent="0.2">
      <c r="A5013" s="518" t="s">
        <v>7955</v>
      </c>
      <c r="B5013" s="605" t="s">
        <v>7875</v>
      </c>
      <c r="C5013" s="519" t="s">
        <v>111</v>
      </c>
      <c r="D5013" s="494" t="s">
        <v>13564</v>
      </c>
      <c r="E5013" s="495">
        <v>1500</v>
      </c>
      <c r="F5013" s="638" t="s">
        <v>13565</v>
      </c>
      <c r="G5013" s="496" t="s">
        <v>13566</v>
      </c>
      <c r="H5013" s="494" t="s">
        <v>9885</v>
      </c>
      <c r="I5013" s="494" t="s">
        <v>9885</v>
      </c>
      <c r="J5013" s="494" t="s">
        <v>9885</v>
      </c>
      <c r="K5013" s="497">
        <v>16</v>
      </c>
      <c r="L5013" s="606" t="s">
        <v>7959</v>
      </c>
      <c r="M5013" s="607">
        <v>17999.580000000002</v>
      </c>
      <c r="N5013" s="498" t="s">
        <v>8205</v>
      </c>
      <c r="O5013" s="605" t="s">
        <v>7961</v>
      </c>
      <c r="P5013" s="608">
        <v>9000</v>
      </c>
    </row>
    <row r="5014" spans="1:16" ht="33.75" x14ac:dyDescent="0.2">
      <c r="A5014" s="518" t="s">
        <v>7955</v>
      </c>
      <c r="B5014" s="605" t="s">
        <v>7875</v>
      </c>
      <c r="C5014" s="519" t="s">
        <v>111</v>
      </c>
      <c r="D5014" s="494" t="s">
        <v>13567</v>
      </c>
      <c r="E5014" s="495">
        <v>1800</v>
      </c>
      <c r="F5014" s="638" t="s">
        <v>13568</v>
      </c>
      <c r="G5014" s="496" t="s">
        <v>13569</v>
      </c>
      <c r="H5014" s="494" t="s">
        <v>11747</v>
      </c>
      <c r="I5014" s="494" t="s">
        <v>4858</v>
      </c>
      <c r="J5014" s="494" t="s">
        <v>4858</v>
      </c>
      <c r="K5014" s="497">
        <v>3</v>
      </c>
      <c r="L5014" s="606" t="s">
        <v>7961</v>
      </c>
      <c r="M5014" s="607">
        <v>9880.11</v>
      </c>
      <c r="N5014" s="498" t="s">
        <v>7984</v>
      </c>
      <c r="O5014" s="605" t="s">
        <v>7961</v>
      </c>
      <c r="P5014" s="608">
        <v>10790.619999999999</v>
      </c>
    </row>
    <row r="5015" spans="1:16" ht="33.75" x14ac:dyDescent="0.2">
      <c r="A5015" s="518" t="s">
        <v>7955</v>
      </c>
      <c r="B5015" s="605" t="s">
        <v>7875</v>
      </c>
      <c r="C5015" s="519" t="s">
        <v>111</v>
      </c>
      <c r="D5015" s="494" t="s">
        <v>13570</v>
      </c>
      <c r="E5015" s="495">
        <v>2320</v>
      </c>
      <c r="F5015" s="638" t="s">
        <v>13571</v>
      </c>
      <c r="G5015" s="496" t="s">
        <v>13572</v>
      </c>
      <c r="H5015" s="494" t="s">
        <v>871</v>
      </c>
      <c r="I5015" s="494" t="s">
        <v>871</v>
      </c>
      <c r="J5015" s="494" t="s">
        <v>871</v>
      </c>
      <c r="K5015" s="497">
        <v>18</v>
      </c>
      <c r="L5015" s="606" t="s">
        <v>7959</v>
      </c>
      <c r="M5015" s="607">
        <v>27840</v>
      </c>
      <c r="N5015" s="498" t="s">
        <v>8718</v>
      </c>
      <c r="O5015" s="605" t="s">
        <v>7961</v>
      </c>
      <c r="P5015" s="608">
        <v>13920</v>
      </c>
    </row>
    <row r="5016" spans="1:16" ht="22.5" x14ac:dyDescent="0.2">
      <c r="A5016" s="518" t="s">
        <v>7955</v>
      </c>
      <c r="B5016" s="605" t="s">
        <v>7875</v>
      </c>
      <c r="C5016" s="519" t="s">
        <v>111</v>
      </c>
      <c r="D5016" s="494" t="s">
        <v>10446</v>
      </c>
      <c r="E5016" s="495">
        <v>3000</v>
      </c>
      <c r="F5016" s="638" t="s">
        <v>13573</v>
      </c>
      <c r="G5016" s="496" t="s">
        <v>13574</v>
      </c>
      <c r="H5016" s="494" t="s">
        <v>13575</v>
      </c>
      <c r="I5016" s="494" t="s">
        <v>4858</v>
      </c>
      <c r="J5016" s="494" t="s">
        <v>4858</v>
      </c>
      <c r="K5016" s="497">
        <v>3</v>
      </c>
      <c r="L5016" s="606" t="s">
        <v>7961</v>
      </c>
      <c r="M5016" s="607">
        <v>16300</v>
      </c>
      <c r="N5016" s="498" t="s">
        <v>7984</v>
      </c>
      <c r="O5016" s="605" t="s">
        <v>7961</v>
      </c>
      <c r="P5016" s="608">
        <v>18000</v>
      </c>
    </row>
    <row r="5017" spans="1:16" ht="22.5" x14ac:dyDescent="0.2">
      <c r="A5017" s="518" t="s">
        <v>7955</v>
      </c>
      <c r="B5017" s="605" t="s">
        <v>7875</v>
      </c>
      <c r="C5017" s="519" t="s">
        <v>111</v>
      </c>
      <c r="D5017" s="494" t="s">
        <v>10958</v>
      </c>
      <c r="E5017" s="495">
        <v>2000</v>
      </c>
      <c r="F5017" s="638" t="s">
        <v>13576</v>
      </c>
      <c r="G5017" s="496" t="s">
        <v>13577</v>
      </c>
      <c r="H5017" s="494" t="s">
        <v>718</v>
      </c>
      <c r="I5017" s="494" t="s">
        <v>718</v>
      </c>
      <c r="J5017" s="494" t="s">
        <v>718</v>
      </c>
      <c r="K5017" s="497">
        <v>25</v>
      </c>
      <c r="L5017" s="606" t="s">
        <v>7965</v>
      </c>
      <c r="M5017" s="607">
        <v>3933.33</v>
      </c>
      <c r="N5017" s="498" t="s">
        <v>5705</v>
      </c>
      <c r="O5017" s="605"/>
      <c r="P5017" s="608">
        <v>0</v>
      </c>
    </row>
    <row r="5018" spans="1:16" ht="45" x14ac:dyDescent="0.2">
      <c r="A5018" s="518" t="s">
        <v>7955</v>
      </c>
      <c r="B5018" s="605" t="s">
        <v>7875</v>
      </c>
      <c r="C5018" s="519" t="s">
        <v>111</v>
      </c>
      <c r="D5018" s="494" t="s">
        <v>8277</v>
      </c>
      <c r="E5018" s="495">
        <v>1200</v>
      </c>
      <c r="F5018" s="638" t="s">
        <v>13578</v>
      </c>
      <c r="G5018" s="496" t="s">
        <v>13579</v>
      </c>
      <c r="H5018" s="494" t="s">
        <v>726</v>
      </c>
      <c r="I5018" s="494" t="s">
        <v>726</v>
      </c>
      <c r="J5018" s="494" t="s">
        <v>726</v>
      </c>
      <c r="K5018" s="497" t="s">
        <v>8245</v>
      </c>
      <c r="L5018" s="606" t="s">
        <v>7959</v>
      </c>
      <c r="M5018" s="607">
        <v>0</v>
      </c>
      <c r="N5018" s="498" t="s">
        <v>8245</v>
      </c>
      <c r="O5018" s="605" t="s">
        <v>7961</v>
      </c>
      <c r="P5018" s="608">
        <v>6000</v>
      </c>
    </row>
    <row r="5019" spans="1:16" ht="22.5" x14ac:dyDescent="0.2">
      <c r="A5019" s="518" t="s">
        <v>7955</v>
      </c>
      <c r="B5019" s="605" t="s">
        <v>7875</v>
      </c>
      <c r="C5019" s="519" t="s">
        <v>111</v>
      </c>
      <c r="D5019" s="494" t="s">
        <v>8184</v>
      </c>
      <c r="E5019" s="495">
        <v>3000</v>
      </c>
      <c r="F5019" s="638" t="s">
        <v>13580</v>
      </c>
      <c r="G5019" s="496" t="s">
        <v>13581</v>
      </c>
      <c r="H5019" s="494" t="s">
        <v>9739</v>
      </c>
      <c r="I5019" s="494" t="s">
        <v>3191</v>
      </c>
      <c r="J5019" s="494" t="s">
        <v>3191</v>
      </c>
      <c r="K5019" s="497" t="s">
        <v>13582</v>
      </c>
      <c r="L5019" s="606" t="s">
        <v>7982</v>
      </c>
      <c r="M5019" s="607">
        <v>1100</v>
      </c>
      <c r="N5019" s="498" t="s">
        <v>7994</v>
      </c>
      <c r="O5019" s="605" t="s">
        <v>7961</v>
      </c>
      <c r="P5019" s="608">
        <v>17900</v>
      </c>
    </row>
    <row r="5020" spans="1:16" ht="33.75" x14ac:dyDescent="0.2">
      <c r="A5020" s="518" t="s">
        <v>7955</v>
      </c>
      <c r="B5020" s="605" t="s">
        <v>7875</v>
      </c>
      <c r="C5020" s="519" t="s">
        <v>111</v>
      </c>
      <c r="D5020" s="494" t="s">
        <v>13583</v>
      </c>
      <c r="E5020" s="495">
        <v>2000</v>
      </c>
      <c r="F5020" s="638" t="s">
        <v>13584</v>
      </c>
      <c r="G5020" s="496" t="s">
        <v>13585</v>
      </c>
      <c r="H5020" s="494" t="s">
        <v>13586</v>
      </c>
      <c r="I5020" s="494" t="s">
        <v>6431</v>
      </c>
      <c r="J5020" s="494" t="s">
        <v>6431</v>
      </c>
      <c r="K5020" s="497" t="s">
        <v>13587</v>
      </c>
      <c r="L5020" s="606" t="s">
        <v>7965</v>
      </c>
      <c r="M5020" s="607">
        <v>3200</v>
      </c>
      <c r="N5020" s="498" t="s">
        <v>7972</v>
      </c>
      <c r="O5020" s="605" t="s">
        <v>7961</v>
      </c>
      <c r="P5020" s="608">
        <v>11933.33</v>
      </c>
    </row>
    <row r="5021" spans="1:16" ht="33.75" x14ac:dyDescent="0.2">
      <c r="A5021" s="518" t="s">
        <v>7955</v>
      </c>
      <c r="B5021" s="605" t="s">
        <v>7875</v>
      </c>
      <c r="C5021" s="519" t="s">
        <v>111</v>
      </c>
      <c r="D5021" s="494" t="s">
        <v>8055</v>
      </c>
      <c r="E5021" s="495">
        <v>1200</v>
      </c>
      <c r="F5021" s="638" t="s">
        <v>13588</v>
      </c>
      <c r="G5021" s="496" t="s">
        <v>13589</v>
      </c>
      <c r="H5021" s="494" t="s">
        <v>871</v>
      </c>
      <c r="I5021" s="494" t="s">
        <v>871</v>
      </c>
      <c r="J5021" s="494" t="s">
        <v>871</v>
      </c>
      <c r="K5021" s="497">
        <v>85</v>
      </c>
      <c r="L5021" s="606" t="s">
        <v>7959</v>
      </c>
      <c r="M5021" s="607">
        <v>14400</v>
      </c>
      <c r="N5021" s="498" t="s">
        <v>7960</v>
      </c>
      <c r="O5021" s="605" t="s">
        <v>7961</v>
      </c>
      <c r="P5021" s="608">
        <v>7200</v>
      </c>
    </row>
    <row r="5022" spans="1:16" ht="45" x14ac:dyDescent="0.2">
      <c r="A5022" s="518" t="s">
        <v>7955</v>
      </c>
      <c r="B5022" s="605" t="s">
        <v>7875</v>
      </c>
      <c r="C5022" s="519" t="s">
        <v>111</v>
      </c>
      <c r="D5022" s="494" t="s">
        <v>7990</v>
      </c>
      <c r="E5022" s="495">
        <v>3000</v>
      </c>
      <c r="F5022" s="638" t="s">
        <v>13590</v>
      </c>
      <c r="G5022" s="496" t="s">
        <v>13591</v>
      </c>
      <c r="H5022" s="494" t="s">
        <v>13592</v>
      </c>
      <c r="I5022" s="494" t="s">
        <v>3191</v>
      </c>
      <c r="J5022" s="494" t="s">
        <v>3191</v>
      </c>
      <c r="K5022" s="497" t="s">
        <v>13593</v>
      </c>
      <c r="L5022" s="606" t="s">
        <v>7982</v>
      </c>
      <c r="M5022" s="607">
        <v>500</v>
      </c>
      <c r="N5022" s="498" t="s">
        <v>7994</v>
      </c>
      <c r="O5022" s="605" t="s">
        <v>7961</v>
      </c>
      <c r="P5022" s="608">
        <v>18000</v>
      </c>
    </row>
    <row r="5023" spans="1:16" ht="33.75" x14ac:dyDescent="0.2">
      <c r="A5023" s="518" t="s">
        <v>7955</v>
      </c>
      <c r="B5023" s="605" t="s">
        <v>7875</v>
      </c>
      <c r="C5023" s="519" t="s">
        <v>111</v>
      </c>
      <c r="D5023" s="494" t="s">
        <v>10923</v>
      </c>
      <c r="E5023" s="495">
        <v>3000</v>
      </c>
      <c r="F5023" s="638" t="s">
        <v>13594</v>
      </c>
      <c r="G5023" s="496" t="s">
        <v>13595</v>
      </c>
      <c r="H5023" s="494" t="s">
        <v>10068</v>
      </c>
      <c r="I5023" s="494" t="s">
        <v>3191</v>
      </c>
      <c r="J5023" s="494" t="s">
        <v>3191</v>
      </c>
      <c r="K5023" s="497" t="s">
        <v>13596</v>
      </c>
      <c r="L5023" s="606" t="s">
        <v>7982</v>
      </c>
      <c r="M5023" s="607">
        <v>1200</v>
      </c>
      <c r="N5023" s="498" t="s">
        <v>7994</v>
      </c>
      <c r="O5023" s="605" t="s">
        <v>7961</v>
      </c>
      <c r="P5023" s="608">
        <v>18000</v>
      </c>
    </row>
    <row r="5024" spans="1:16" ht="33.75" x14ac:dyDescent="0.2">
      <c r="A5024" s="518" t="s">
        <v>7955</v>
      </c>
      <c r="B5024" s="605" t="s">
        <v>7875</v>
      </c>
      <c r="C5024" s="519" t="s">
        <v>111</v>
      </c>
      <c r="D5024" s="494" t="s">
        <v>8806</v>
      </c>
      <c r="E5024" s="495">
        <v>1800</v>
      </c>
      <c r="F5024" s="638" t="s">
        <v>13597</v>
      </c>
      <c r="G5024" s="496" t="s">
        <v>13598</v>
      </c>
      <c r="H5024" s="494" t="s">
        <v>8600</v>
      </c>
      <c r="I5024" s="494" t="s">
        <v>8600</v>
      </c>
      <c r="J5024" s="494" t="s">
        <v>8600</v>
      </c>
      <c r="K5024" s="497">
        <v>13</v>
      </c>
      <c r="L5024" s="606" t="s">
        <v>7959</v>
      </c>
      <c r="M5024" s="607">
        <v>21540</v>
      </c>
      <c r="N5024" s="498" t="s">
        <v>5705</v>
      </c>
      <c r="O5024" s="605">
        <v>0</v>
      </c>
      <c r="P5024" s="608">
        <v>0</v>
      </c>
    </row>
    <row r="5025" spans="1:16" ht="22.5" x14ac:dyDescent="0.2">
      <c r="A5025" s="518" t="s">
        <v>7955</v>
      </c>
      <c r="B5025" s="605" t="s">
        <v>7875</v>
      </c>
      <c r="C5025" s="519" t="s">
        <v>111</v>
      </c>
      <c r="D5025" s="494" t="s">
        <v>8705</v>
      </c>
      <c r="E5025" s="495">
        <v>3000</v>
      </c>
      <c r="F5025" s="638" t="s">
        <v>13599</v>
      </c>
      <c r="G5025" s="496" t="s">
        <v>13600</v>
      </c>
      <c r="H5025" s="494" t="s">
        <v>13269</v>
      </c>
      <c r="I5025" s="494" t="s">
        <v>3191</v>
      </c>
      <c r="J5025" s="494" t="s">
        <v>3191</v>
      </c>
      <c r="K5025" s="497" t="s">
        <v>13601</v>
      </c>
      <c r="L5025" s="606" t="s">
        <v>7965</v>
      </c>
      <c r="M5025" s="607">
        <v>4100</v>
      </c>
      <c r="N5025" s="498" t="s">
        <v>7994</v>
      </c>
      <c r="O5025" s="605" t="s">
        <v>7961</v>
      </c>
      <c r="P5025" s="608">
        <v>18000</v>
      </c>
    </row>
    <row r="5026" spans="1:16" ht="22.5" x14ac:dyDescent="0.2">
      <c r="A5026" s="518" t="s">
        <v>7955</v>
      </c>
      <c r="B5026" s="605" t="s">
        <v>7875</v>
      </c>
      <c r="C5026" s="519" t="s">
        <v>111</v>
      </c>
      <c r="D5026" s="494" t="s">
        <v>13602</v>
      </c>
      <c r="E5026" s="495">
        <v>5000</v>
      </c>
      <c r="F5026" s="638" t="s">
        <v>13603</v>
      </c>
      <c r="G5026" s="496" t="s">
        <v>13604</v>
      </c>
      <c r="H5026" s="494" t="s">
        <v>757</v>
      </c>
      <c r="I5026" s="494" t="s">
        <v>757</v>
      </c>
      <c r="J5026" s="494" t="s">
        <v>757</v>
      </c>
      <c r="K5026" s="497">
        <v>23</v>
      </c>
      <c r="L5026" s="606" t="s">
        <v>7959</v>
      </c>
      <c r="M5026" s="607">
        <v>60000</v>
      </c>
      <c r="N5026" s="498" t="s">
        <v>8103</v>
      </c>
      <c r="O5026" s="605" t="s">
        <v>7961</v>
      </c>
      <c r="P5026" s="608">
        <v>29986.81</v>
      </c>
    </row>
    <row r="5027" spans="1:16" ht="22.5" x14ac:dyDescent="0.2">
      <c r="A5027" s="518" t="s">
        <v>7955</v>
      </c>
      <c r="B5027" s="605" t="s">
        <v>7875</v>
      </c>
      <c r="C5027" s="519" t="s">
        <v>111</v>
      </c>
      <c r="D5027" s="494" t="s">
        <v>11678</v>
      </c>
      <c r="E5027" s="495">
        <v>11000</v>
      </c>
      <c r="F5027" s="638" t="s">
        <v>13605</v>
      </c>
      <c r="G5027" s="496" t="s">
        <v>13606</v>
      </c>
      <c r="H5027" s="494" t="s">
        <v>721</v>
      </c>
      <c r="I5027" s="494" t="s">
        <v>721</v>
      </c>
      <c r="J5027" s="494" t="s">
        <v>721</v>
      </c>
      <c r="K5027" s="497">
        <v>20</v>
      </c>
      <c r="L5027" s="606" t="s">
        <v>7982</v>
      </c>
      <c r="M5027" s="607">
        <v>10925.91</v>
      </c>
      <c r="N5027" s="498" t="s">
        <v>5705</v>
      </c>
      <c r="O5027" s="605"/>
      <c r="P5027" s="608">
        <v>0</v>
      </c>
    </row>
    <row r="5028" spans="1:16" ht="22.5" x14ac:dyDescent="0.2">
      <c r="A5028" s="518" t="s">
        <v>7955</v>
      </c>
      <c r="B5028" s="605" t="s">
        <v>7875</v>
      </c>
      <c r="C5028" s="519" t="s">
        <v>111</v>
      </c>
      <c r="D5028" s="494" t="s">
        <v>13607</v>
      </c>
      <c r="E5028" s="495">
        <v>3000</v>
      </c>
      <c r="F5028" s="638" t="s">
        <v>13608</v>
      </c>
      <c r="G5028" s="496" t="s">
        <v>13609</v>
      </c>
      <c r="H5028" s="494" t="s">
        <v>7998</v>
      </c>
      <c r="I5028" s="494" t="s">
        <v>4858</v>
      </c>
      <c r="J5028" s="494" t="s">
        <v>4858</v>
      </c>
      <c r="K5028" s="497">
        <v>24</v>
      </c>
      <c r="L5028" s="606" t="s">
        <v>8044</v>
      </c>
      <c r="M5028" s="607">
        <v>21000</v>
      </c>
      <c r="N5028" s="498" t="s">
        <v>5705</v>
      </c>
      <c r="O5028" s="605"/>
      <c r="P5028" s="608">
        <v>0</v>
      </c>
    </row>
    <row r="5029" spans="1:16" ht="22.5" x14ac:dyDescent="0.2">
      <c r="A5029" s="518" t="s">
        <v>7955</v>
      </c>
      <c r="B5029" s="605" t="s">
        <v>7875</v>
      </c>
      <c r="C5029" s="519" t="s">
        <v>111</v>
      </c>
      <c r="D5029" s="494" t="s">
        <v>13158</v>
      </c>
      <c r="E5029" s="495">
        <v>6000</v>
      </c>
      <c r="F5029" s="638" t="s">
        <v>13608</v>
      </c>
      <c r="G5029" s="496" t="s">
        <v>13609</v>
      </c>
      <c r="H5029" s="494" t="s">
        <v>7998</v>
      </c>
      <c r="I5029" s="494" t="s">
        <v>4858</v>
      </c>
      <c r="J5029" s="494" t="s">
        <v>4858</v>
      </c>
      <c r="K5029" s="497" t="s">
        <v>13610</v>
      </c>
      <c r="L5029" s="606"/>
      <c r="M5029" s="607">
        <v>0</v>
      </c>
      <c r="N5029" s="498" t="s">
        <v>7994</v>
      </c>
      <c r="O5029" s="605" t="s">
        <v>7961</v>
      </c>
      <c r="P5029" s="608">
        <v>38200</v>
      </c>
    </row>
    <row r="5030" spans="1:16" ht="33.75" x14ac:dyDescent="0.2">
      <c r="A5030" s="518" t="s">
        <v>7955</v>
      </c>
      <c r="B5030" s="605" t="s">
        <v>7875</v>
      </c>
      <c r="C5030" s="519" t="s">
        <v>111</v>
      </c>
      <c r="D5030" s="494" t="s">
        <v>7983</v>
      </c>
      <c r="E5030" s="495">
        <v>14000</v>
      </c>
      <c r="F5030" s="638" t="s">
        <v>13611</v>
      </c>
      <c r="G5030" s="496" t="s">
        <v>13612</v>
      </c>
      <c r="H5030" s="494" t="s">
        <v>13613</v>
      </c>
      <c r="I5030" s="494" t="s">
        <v>13613</v>
      </c>
      <c r="J5030" s="494" t="s">
        <v>13613</v>
      </c>
      <c r="K5030" s="497" t="s">
        <v>7981</v>
      </c>
      <c r="L5030" s="606" t="s">
        <v>7965</v>
      </c>
      <c r="M5030" s="607">
        <v>28000</v>
      </c>
      <c r="N5030" s="498" t="s">
        <v>5705</v>
      </c>
      <c r="O5030" s="605"/>
      <c r="P5030" s="608">
        <v>0</v>
      </c>
    </row>
    <row r="5031" spans="1:16" ht="33.75" x14ac:dyDescent="0.2">
      <c r="A5031" s="518" t="s">
        <v>7955</v>
      </c>
      <c r="B5031" s="605" t="s">
        <v>7875</v>
      </c>
      <c r="C5031" s="519" t="s">
        <v>111</v>
      </c>
      <c r="D5031" s="494" t="s">
        <v>8987</v>
      </c>
      <c r="E5031" s="495">
        <v>3000</v>
      </c>
      <c r="F5031" s="638" t="s">
        <v>13614</v>
      </c>
      <c r="G5031" s="496" t="s">
        <v>13615</v>
      </c>
      <c r="H5031" s="494" t="s">
        <v>9561</v>
      </c>
      <c r="I5031" s="494" t="s">
        <v>4858</v>
      </c>
      <c r="J5031" s="494" t="s">
        <v>4858</v>
      </c>
      <c r="K5031" s="497">
        <v>2</v>
      </c>
      <c r="L5031" s="606" t="s">
        <v>7972</v>
      </c>
      <c r="M5031" s="607">
        <v>11800</v>
      </c>
      <c r="N5031" s="498" t="s">
        <v>8044</v>
      </c>
      <c r="O5031" s="605" t="s">
        <v>7961</v>
      </c>
      <c r="P5031" s="608">
        <v>18000</v>
      </c>
    </row>
    <row r="5032" spans="1:16" ht="22.5" x14ac:dyDescent="0.2">
      <c r="A5032" s="518" t="s">
        <v>7955</v>
      </c>
      <c r="B5032" s="605" t="s">
        <v>7875</v>
      </c>
      <c r="C5032" s="519" t="s">
        <v>111</v>
      </c>
      <c r="D5032" s="494" t="s">
        <v>13616</v>
      </c>
      <c r="E5032" s="495">
        <v>3000</v>
      </c>
      <c r="F5032" s="638" t="s">
        <v>13617</v>
      </c>
      <c r="G5032" s="496" t="s">
        <v>13618</v>
      </c>
      <c r="H5032" s="494" t="s">
        <v>8003</v>
      </c>
      <c r="I5032" s="494" t="s">
        <v>4858</v>
      </c>
      <c r="J5032" s="494" t="s">
        <v>4858</v>
      </c>
      <c r="K5032" s="497" t="s">
        <v>13619</v>
      </c>
      <c r="L5032" s="606" t="s">
        <v>7965</v>
      </c>
      <c r="M5032" s="607">
        <v>3900</v>
      </c>
      <c r="N5032" s="498" t="s">
        <v>7994</v>
      </c>
      <c r="O5032" s="605" t="s">
        <v>7961</v>
      </c>
      <c r="P5032" s="608">
        <v>18000</v>
      </c>
    </row>
    <row r="5033" spans="1:16" ht="22.5" x14ac:dyDescent="0.2">
      <c r="A5033" s="518" t="s">
        <v>7955</v>
      </c>
      <c r="B5033" s="605" t="s">
        <v>7875</v>
      </c>
      <c r="C5033" s="519" t="s">
        <v>111</v>
      </c>
      <c r="D5033" s="494" t="s">
        <v>9577</v>
      </c>
      <c r="E5033" s="495">
        <v>5000</v>
      </c>
      <c r="F5033" s="638" t="s">
        <v>13620</v>
      </c>
      <c r="G5033" s="496" t="s">
        <v>13621</v>
      </c>
      <c r="H5033" s="494" t="s">
        <v>8026</v>
      </c>
      <c r="I5033" s="494" t="s">
        <v>4858</v>
      </c>
      <c r="J5033" s="494" t="s">
        <v>4858</v>
      </c>
      <c r="K5033" s="497" t="s">
        <v>13622</v>
      </c>
      <c r="L5033" s="606"/>
      <c r="M5033" s="607">
        <v>0</v>
      </c>
      <c r="N5033" s="498" t="s">
        <v>7994</v>
      </c>
      <c r="O5033" s="605" t="s">
        <v>7961</v>
      </c>
      <c r="P5033" s="608">
        <v>32166.67</v>
      </c>
    </row>
    <row r="5034" spans="1:16" ht="33.75" x14ac:dyDescent="0.2">
      <c r="A5034" s="518" t="s">
        <v>7955</v>
      </c>
      <c r="B5034" s="605" t="s">
        <v>7969</v>
      </c>
      <c r="C5034" s="519" t="s">
        <v>111</v>
      </c>
      <c r="D5034" s="494" t="s">
        <v>8259</v>
      </c>
      <c r="E5034" s="495">
        <v>4000</v>
      </c>
      <c r="F5034" s="638" t="s">
        <v>13623</v>
      </c>
      <c r="G5034" s="496" t="s">
        <v>13624</v>
      </c>
      <c r="H5034" s="494" t="s">
        <v>8297</v>
      </c>
      <c r="I5034" s="494" t="s">
        <v>4858</v>
      </c>
      <c r="J5034" s="494" t="s">
        <v>4858</v>
      </c>
      <c r="K5034" s="497" t="s">
        <v>13625</v>
      </c>
      <c r="L5034" s="606" t="s">
        <v>7982</v>
      </c>
      <c r="M5034" s="607">
        <v>3866.67</v>
      </c>
      <c r="N5034" s="498" t="s">
        <v>7972</v>
      </c>
      <c r="O5034" s="605" t="s">
        <v>7961</v>
      </c>
      <c r="P5034" s="608">
        <v>24000</v>
      </c>
    </row>
    <row r="5035" spans="1:16" ht="45" x14ac:dyDescent="0.2">
      <c r="A5035" s="518" t="s">
        <v>7955</v>
      </c>
      <c r="B5035" s="605" t="s">
        <v>7875</v>
      </c>
      <c r="C5035" s="519" t="s">
        <v>111</v>
      </c>
      <c r="D5035" s="494" t="s">
        <v>13626</v>
      </c>
      <c r="E5035" s="495">
        <v>1900</v>
      </c>
      <c r="F5035" s="638" t="s">
        <v>13627</v>
      </c>
      <c r="G5035" s="496" t="s">
        <v>13628</v>
      </c>
      <c r="H5035" s="494" t="s">
        <v>718</v>
      </c>
      <c r="I5035" s="494" t="s">
        <v>718</v>
      </c>
      <c r="J5035" s="494" t="s">
        <v>718</v>
      </c>
      <c r="K5035" s="497" t="s">
        <v>8245</v>
      </c>
      <c r="L5035" s="606" t="s">
        <v>7959</v>
      </c>
      <c r="M5035" s="607">
        <v>0</v>
      </c>
      <c r="N5035" s="498" t="s">
        <v>8245</v>
      </c>
      <c r="O5035" s="605" t="s">
        <v>7961</v>
      </c>
      <c r="P5035" s="608">
        <v>9500</v>
      </c>
    </row>
    <row r="5036" spans="1:16" ht="22.5" x14ac:dyDescent="0.2">
      <c r="A5036" s="518" t="s">
        <v>7955</v>
      </c>
      <c r="B5036" s="605" t="s">
        <v>7875</v>
      </c>
      <c r="C5036" s="519" t="s">
        <v>111</v>
      </c>
      <c r="D5036" s="494" t="s">
        <v>12880</v>
      </c>
      <c r="E5036" s="495">
        <v>2000</v>
      </c>
      <c r="F5036" s="638" t="s">
        <v>13629</v>
      </c>
      <c r="G5036" s="496" t="s">
        <v>13630</v>
      </c>
      <c r="H5036" s="494" t="s">
        <v>3384</v>
      </c>
      <c r="I5036" s="494" t="s">
        <v>3384</v>
      </c>
      <c r="J5036" s="494" t="s">
        <v>3384</v>
      </c>
      <c r="K5036" s="497">
        <v>33</v>
      </c>
      <c r="L5036" s="606" t="s">
        <v>7959</v>
      </c>
      <c r="M5036" s="607">
        <v>23807.329999999998</v>
      </c>
      <c r="N5036" s="498" t="s">
        <v>9817</v>
      </c>
      <c r="O5036" s="605" t="s">
        <v>7961</v>
      </c>
      <c r="P5036" s="608">
        <v>11999.58</v>
      </c>
    </row>
    <row r="5037" spans="1:16" ht="33.75" x14ac:dyDescent="0.2">
      <c r="A5037" s="518" t="s">
        <v>7955</v>
      </c>
      <c r="B5037" s="605" t="s">
        <v>7875</v>
      </c>
      <c r="C5037" s="519" t="s">
        <v>111</v>
      </c>
      <c r="D5037" s="494" t="s">
        <v>8166</v>
      </c>
      <c r="E5037" s="495">
        <v>3000</v>
      </c>
      <c r="F5037" s="638" t="s">
        <v>13631</v>
      </c>
      <c r="G5037" s="496" t="s">
        <v>13632</v>
      </c>
      <c r="H5037" s="494" t="s">
        <v>5527</v>
      </c>
      <c r="I5037" s="494" t="s">
        <v>3191</v>
      </c>
      <c r="J5037" s="494" t="s">
        <v>3191</v>
      </c>
      <c r="K5037" s="497">
        <v>2</v>
      </c>
      <c r="L5037" s="606" t="s">
        <v>7972</v>
      </c>
      <c r="M5037" s="607">
        <v>11800</v>
      </c>
      <c r="N5037" s="498" t="s">
        <v>8044</v>
      </c>
      <c r="O5037" s="605" t="s">
        <v>7961</v>
      </c>
      <c r="P5037" s="608">
        <v>18000</v>
      </c>
    </row>
    <row r="5038" spans="1:16" ht="33.75" x14ac:dyDescent="0.2">
      <c r="A5038" s="518" t="s">
        <v>7955</v>
      </c>
      <c r="B5038" s="605" t="s">
        <v>7875</v>
      </c>
      <c r="C5038" s="519" t="s">
        <v>111</v>
      </c>
      <c r="D5038" s="494" t="s">
        <v>8968</v>
      </c>
      <c r="E5038" s="495">
        <v>1800</v>
      </c>
      <c r="F5038" s="638" t="s">
        <v>13633</v>
      </c>
      <c r="G5038" s="496" t="s">
        <v>13634</v>
      </c>
      <c r="H5038" s="494" t="s">
        <v>13635</v>
      </c>
      <c r="I5038" s="494" t="s">
        <v>3191</v>
      </c>
      <c r="J5038" s="494" t="s">
        <v>3191</v>
      </c>
      <c r="K5038" s="497">
        <v>14</v>
      </c>
      <c r="L5038" s="606" t="s">
        <v>8142</v>
      </c>
      <c r="M5038" s="607">
        <v>18180</v>
      </c>
      <c r="N5038" s="498" t="s">
        <v>5705</v>
      </c>
      <c r="O5038" s="605"/>
      <c r="P5038" s="608">
        <v>0</v>
      </c>
    </row>
    <row r="5039" spans="1:16" ht="33.75" x14ac:dyDescent="0.2">
      <c r="A5039" s="518" t="s">
        <v>7955</v>
      </c>
      <c r="B5039" s="605" t="s">
        <v>7969</v>
      </c>
      <c r="C5039" s="519" t="s">
        <v>111</v>
      </c>
      <c r="D5039" s="494" t="s">
        <v>9170</v>
      </c>
      <c r="E5039" s="495">
        <v>3000</v>
      </c>
      <c r="F5039" s="638" t="s">
        <v>13633</v>
      </c>
      <c r="G5039" s="496" t="s">
        <v>13634</v>
      </c>
      <c r="H5039" s="494" t="s">
        <v>13635</v>
      </c>
      <c r="I5039" s="494" t="s">
        <v>3191</v>
      </c>
      <c r="J5039" s="494" t="s">
        <v>3191</v>
      </c>
      <c r="K5039" s="497" t="s">
        <v>13636</v>
      </c>
      <c r="L5039" s="606" t="s">
        <v>7965</v>
      </c>
      <c r="M5039" s="607">
        <v>5600</v>
      </c>
      <c r="N5039" s="498" t="s">
        <v>7994</v>
      </c>
      <c r="O5039" s="605" t="s">
        <v>7961</v>
      </c>
      <c r="P5039" s="608">
        <v>18000</v>
      </c>
    </row>
    <row r="5040" spans="1:16" ht="33.75" x14ac:dyDescent="0.2">
      <c r="A5040" s="518" t="s">
        <v>7955</v>
      </c>
      <c r="B5040" s="605" t="s">
        <v>7875</v>
      </c>
      <c r="C5040" s="519" t="s">
        <v>111</v>
      </c>
      <c r="D5040" s="494" t="s">
        <v>7985</v>
      </c>
      <c r="E5040" s="495">
        <v>4000</v>
      </c>
      <c r="F5040" s="638" t="s">
        <v>13637</v>
      </c>
      <c r="G5040" s="496" t="s">
        <v>13638</v>
      </c>
      <c r="H5040" s="494" t="s">
        <v>8297</v>
      </c>
      <c r="I5040" s="494" t="s">
        <v>4858</v>
      </c>
      <c r="J5040" s="494" t="s">
        <v>4858</v>
      </c>
      <c r="K5040" s="497" t="s">
        <v>13639</v>
      </c>
      <c r="L5040" s="606" t="s">
        <v>7977</v>
      </c>
      <c r="M5040" s="607">
        <v>8312.23</v>
      </c>
      <c r="N5040" s="498" t="s">
        <v>7972</v>
      </c>
      <c r="O5040" s="605" t="s">
        <v>7961</v>
      </c>
      <c r="P5040" s="608">
        <v>23822.78</v>
      </c>
    </row>
    <row r="5041" spans="1:16" ht="33.75" x14ac:dyDescent="0.2">
      <c r="A5041" s="518" t="s">
        <v>7955</v>
      </c>
      <c r="B5041" s="605" t="s">
        <v>7875</v>
      </c>
      <c r="C5041" s="519" t="s">
        <v>111</v>
      </c>
      <c r="D5041" s="494" t="s">
        <v>10958</v>
      </c>
      <c r="E5041" s="495">
        <v>2000</v>
      </c>
      <c r="F5041" s="638" t="s">
        <v>13640</v>
      </c>
      <c r="G5041" s="496" t="s">
        <v>13641</v>
      </c>
      <c r="H5041" s="494" t="s">
        <v>9561</v>
      </c>
      <c r="I5041" s="494" t="s">
        <v>4858</v>
      </c>
      <c r="J5041" s="494" t="s">
        <v>4858</v>
      </c>
      <c r="K5041" s="497" t="s">
        <v>13642</v>
      </c>
      <c r="L5041" s="606"/>
      <c r="M5041" s="607">
        <v>0</v>
      </c>
      <c r="N5041" s="498" t="s">
        <v>7972</v>
      </c>
      <c r="O5041" s="605" t="s">
        <v>7961</v>
      </c>
      <c r="P5041" s="608">
        <v>12048.75</v>
      </c>
    </row>
    <row r="5042" spans="1:16" ht="22.5" x14ac:dyDescent="0.2">
      <c r="A5042" s="518" t="s">
        <v>7955</v>
      </c>
      <c r="B5042" s="605" t="s">
        <v>7875</v>
      </c>
      <c r="C5042" s="519" t="s">
        <v>111</v>
      </c>
      <c r="D5042" s="494" t="s">
        <v>8482</v>
      </c>
      <c r="E5042" s="495">
        <v>3000</v>
      </c>
      <c r="F5042" s="638" t="s">
        <v>13643</v>
      </c>
      <c r="G5042" s="496" t="s">
        <v>13644</v>
      </c>
      <c r="H5042" s="494" t="s">
        <v>8026</v>
      </c>
      <c r="I5042" s="494" t="s">
        <v>4858</v>
      </c>
      <c r="J5042" s="494" t="s">
        <v>4858</v>
      </c>
      <c r="K5042" s="497" t="s">
        <v>13645</v>
      </c>
      <c r="L5042" s="606" t="s">
        <v>7977</v>
      </c>
      <c r="M5042" s="607">
        <v>6200</v>
      </c>
      <c r="N5042" s="498" t="s">
        <v>7994</v>
      </c>
      <c r="O5042" s="605" t="s">
        <v>7961</v>
      </c>
      <c r="P5042" s="608">
        <v>17900</v>
      </c>
    </row>
    <row r="5043" spans="1:16" ht="33.75" x14ac:dyDescent="0.2">
      <c r="A5043" s="518" t="s">
        <v>7955</v>
      </c>
      <c r="B5043" s="605" t="s">
        <v>7969</v>
      </c>
      <c r="C5043" s="519" t="s">
        <v>111</v>
      </c>
      <c r="D5043" s="494" t="s">
        <v>8259</v>
      </c>
      <c r="E5043" s="495">
        <v>4000</v>
      </c>
      <c r="F5043" s="638" t="s">
        <v>13646</v>
      </c>
      <c r="G5043" s="496" t="s">
        <v>13647</v>
      </c>
      <c r="H5043" s="494" t="s">
        <v>8297</v>
      </c>
      <c r="I5043" s="494" t="s">
        <v>4858</v>
      </c>
      <c r="J5043" s="494" t="s">
        <v>4858</v>
      </c>
      <c r="K5043" s="497" t="s">
        <v>13648</v>
      </c>
      <c r="L5043" s="606" t="s">
        <v>7982</v>
      </c>
      <c r="M5043" s="607">
        <v>1866.67</v>
      </c>
      <c r="N5043" s="498" t="s">
        <v>7972</v>
      </c>
      <c r="O5043" s="605" t="s">
        <v>7961</v>
      </c>
      <c r="P5043" s="608">
        <v>24000</v>
      </c>
    </row>
    <row r="5044" spans="1:16" ht="22.5" x14ac:dyDescent="0.2">
      <c r="A5044" s="518" t="s">
        <v>7955</v>
      </c>
      <c r="B5044" s="605" t="s">
        <v>7875</v>
      </c>
      <c r="C5044" s="519" t="s">
        <v>111</v>
      </c>
      <c r="D5044" s="494" t="s">
        <v>8121</v>
      </c>
      <c r="E5044" s="495">
        <v>2500</v>
      </c>
      <c r="F5044" s="638" t="s">
        <v>13649</v>
      </c>
      <c r="G5044" s="496" t="s">
        <v>13650</v>
      </c>
      <c r="H5044" s="494" t="s">
        <v>12109</v>
      </c>
      <c r="I5044" s="494" t="s">
        <v>12109</v>
      </c>
      <c r="J5044" s="494" t="s">
        <v>12109</v>
      </c>
      <c r="K5044" s="497">
        <v>24</v>
      </c>
      <c r="L5044" s="606" t="s">
        <v>7959</v>
      </c>
      <c r="M5044" s="607">
        <v>29578.800000000003</v>
      </c>
      <c r="N5044" s="498" t="s">
        <v>8103</v>
      </c>
      <c r="O5044" s="605" t="s">
        <v>7961</v>
      </c>
      <c r="P5044" s="608">
        <v>14871.54</v>
      </c>
    </row>
    <row r="5045" spans="1:16" ht="22.5" x14ac:dyDescent="0.2">
      <c r="A5045" s="518" t="s">
        <v>7955</v>
      </c>
      <c r="B5045" s="605" t="s">
        <v>7875</v>
      </c>
      <c r="C5045" s="519" t="s">
        <v>111</v>
      </c>
      <c r="D5045" s="494" t="s">
        <v>8090</v>
      </c>
      <c r="E5045" s="495">
        <v>2000</v>
      </c>
      <c r="F5045" s="638" t="s">
        <v>13651</v>
      </c>
      <c r="G5045" s="496" t="s">
        <v>13652</v>
      </c>
      <c r="H5045" s="494" t="s">
        <v>13653</v>
      </c>
      <c r="I5045" s="494" t="s">
        <v>4858</v>
      </c>
      <c r="J5045" s="494" t="s">
        <v>4858</v>
      </c>
      <c r="K5045" s="497">
        <v>7</v>
      </c>
      <c r="L5045" s="606" t="s">
        <v>7968</v>
      </c>
      <c r="M5045" s="607">
        <v>18179.72</v>
      </c>
      <c r="N5045" s="498" t="s">
        <v>5705</v>
      </c>
      <c r="O5045" s="605"/>
      <c r="P5045" s="608">
        <v>0</v>
      </c>
    </row>
    <row r="5046" spans="1:16" ht="22.5" x14ac:dyDescent="0.2">
      <c r="A5046" s="518" t="s">
        <v>7955</v>
      </c>
      <c r="B5046" s="605" t="s">
        <v>7875</v>
      </c>
      <c r="C5046" s="519" t="s">
        <v>111</v>
      </c>
      <c r="D5046" s="494" t="s">
        <v>8905</v>
      </c>
      <c r="E5046" s="495">
        <v>2500</v>
      </c>
      <c r="F5046" s="638" t="s">
        <v>13651</v>
      </c>
      <c r="G5046" s="496" t="s">
        <v>13652</v>
      </c>
      <c r="H5046" s="494" t="s">
        <v>13653</v>
      </c>
      <c r="I5046" s="494" t="s">
        <v>4858</v>
      </c>
      <c r="J5046" s="494" t="s">
        <v>4858</v>
      </c>
      <c r="K5046" s="497" t="s">
        <v>13654</v>
      </c>
      <c r="L5046" s="606" t="s">
        <v>7977</v>
      </c>
      <c r="M5046" s="607">
        <v>7250</v>
      </c>
      <c r="N5046" s="498" t="s">
        <v>7965</v>
      </c>
      <c r="O5046" s="605" t="s">
        <v>7961</v>
      </c>
      <c r="P5046" s="608">
        <v>14978.96</v>
      </c>
    </row>
    <row r="5047" spans="1:16" ht="22.5" x14ac:dyDescent="0.2">
      <c r="A5047" s="518" t="s">
        <v>7955</v>
      </c>
      <c r="B5047" s="605" t="s">
        <v>7875</v>
      </c>
      <c r="C5047" s="519" t="s">
        <v>111</v>
      </c>
      <c r="D5047" s="494" t="s">
        <v>13655</v>
      </c>
      <c r="E5047" s="495">
        <v>5000</v>
      </c>
      <c r="F5047" s="638" t="s">
        <v>13656</v>
      </c>
      <c r="G5047" s="496" t="s">
        <v>13657</v>
      </c>
      <c r="H5047" s="494" t="s">
        <v>10461</v>
      </c>
      <c r="I5047" s="494" t="s">
        <v>4858</v>
      </c>
      <c r="J5047" s="494" t="s">
        <v>4858</v>
      </c>
      <c r="K5047" s="497">
        <v>1</v>
      </c>
      <c r="L5047" s="606" t="s">
        <v>7972</v>
      </c>
      <c r="M5047" s="607">
        <v>16481.240000000002</v>
      </c>
      <c r="N5047" s="498" t="s">
        <v>7994</v>
      </c>
      <c r="O5047" s="605" t="s">
        <v>7961</v>
      </c>
      <c r="P5047" s="608">
        <v>29621.19</v>
      </c>
    </row>
    <row r="5048" spans="1:16" ht="33.75" x14ac:dyDescent="0.2">
      <c r="A5048" s="518" t="s">
        <v>7955</v>
      </c>
      <c r="B5048" s="605" t="s">
        <v>7875</v>
      </c>
      <c r="C5048" s="519" t="s">
        <v>111</v>
      </c>
      <c r="D5048" s="494" t="s">
        <v>3826</v>
      </c>
      <c r="E5048" s="495">
        <v>2500</v>
      </c>
      <c r="F5048" s="638" t="s">
        <v>13658</v>
      </c>
      <c r="G5048" s="496" t="s">
        <v>13659</v>
      </c>
      <c r="H5048" s="494" t="s">
        <v>13660</v>
      </c>
      <c r="I5048" s="494" t="s">
        <v>8289</v>
      </c>
      <c r="J5048" s="494" t="s">
        <v>8289</v>
      </c>
      <c r="K5048" s="497" t="s">
        <v>13661</v>
      </c>
      <c r="L5048" s="606" t="s">
        <v>7977</v>
      </c>
      <c r="M5048" s="607">
        <v>3083.33</v>
      </c>
      <c r="N5048" s="498" t="s">
        <v>5705</v>
      </c>
      <c r="O5048" s="605"/>
      <c r="P5048" s="608">
        <v>0</v>
      </c>
    </row>
    <row r="5049" spans="1:16" ht="33.75" x14ac:dyDescent="0.2">
      <c r="A5049" s="518" t="s">
        <v>7955</v>
      </c>
      <c r="B5049" s="605" t="s">
        <v>7875</v>
      </c>
      <c r="C5049" s="519" t="s">
        <v>111</v>
      </c>
      <c r="D5049" s="494" t="s">
        <v>8312</v>
      </c>
      <c r="E5049" s="495">
        <v>3000</v>
      </c>
      <c r="F5049" s="638" t="s">
        <v>13658</v>
      </c>
      <c r="G5049" s="496" t="s">
        <v>13659</v>
      </c>
      <c r="H5049" s="494" t="s">
        <v>13660</v>
      </c>
      <c r="I5049" s="494" t="s">
        <v>8289</v>
      </c>
      <c r="J5049" s="494" t="s">
        <v>8289</v>
      </c>
      <c r="K5049" s="497" t="s">
        <v>13662</v>
      </c>
      <c r="L5049" s="606" t="s">
        <v>7965</v>
      </c>
      <c r="M5049" s="607">
        <v>7050</v>
      </c>
      <c r="N5049" s="498" t="s">
        <v>7982</v>
      </c>
      <c r="O5049" s="605" t="s">
        <v>7961</v>
      </c>
      <c r="P5049" s="608">
        <v>18000</v>
      </c>
    </row>
    <row r="5050" spans="1:16" ht="33.75" x14ac:dyDescent="0.2">
      <c r="A5050" s="518" t="s">
        <v>7955</v>
      </c>
      <c r="B5050" s="605" t="s">
        <v>7875</v>
      </c>
      <c r="C5050" s="519" t="s">
        <v>111</v>
      </c>
      <c r="D5050" s="494" t="s">
        <v>8968</v>
      </c>
      <c r="E5050" s="495">
        <v>1800</v>
      </c>
      <c r="F5050" s="638" t="s">
        <v>13663</v>
      </c>
      <c r="G5050" s="496" t="s">
        <v>13664</v>
      </c>
      <c r="H5050" s="494" t="s">
        <v>10992</v>
      </c>
      <c r="I5050" s="494" t="s">
        <v>4858</v>
      </c>
      <c r="J5050" s="494" t="s">
        <v>4858</v>
      </c>
      <c r="K5050" s="497">
        <v>14</v>
      </c>
      <c r="L5050" s="606" t="s">
        <v>8142</v>
      </c>
      <c r="M5050" s="607">
        <v>18240</v>
      </c>
      <c r="N5050" s="498" t="s">
        <v>5705</v>
      </c>
      <c r="O5050" s="605"/>
      <c r="P5050" s="608">
        <v>0</v>
      </c>
    </row>
    <row r="5051" spans="1:16" ht="22.5" x14ac:dyDescent="0.2">
      <c r="A5051" s="518" t="s">
        <v>7955</v>
      </c>
      <c r="B5051" s="605" t="s">
        <v>7969</v>
      </c>
      <c r="C5051" s="519" t="s">
        <v>111</v>
      </c>
      <c r="D5051" s="494" t="s">
        <v>9170</v>
      </c>
      <c r="E5051" s="495">
        <v>3000</v>
      </c>
      <c r="F5051" s="638" t="s">
        <v>13663</v>
      </c>
      <c r="G5051" s="496" t="s">
        <v>13664</v>
      </c>
      <c r="H5051" s="494" t="s">
        <v>10992</v>
      </c>
      <c r="I5051" s="494" t="s">
        <v>4858</v>
      </c>
      <c r="J5051" s="494" t="s">
        <v>4858</v>
      </c>
      <c r="K5051" s="497" t="s">
        <v>13665</v>
      </c>
      <c r="L5051" s="606" t="s">
        <v>7965</v>
      </c>
      <c r="M5051" s="607">
        <v>5960.6</v>
      </c>
      <c r="N5051" s="498" t="s">
        <v>7994</v>
      </c>
      <c r="O5051" s="605" t="s">
        <v>7961</v>
      </c>
      <c r="P5051" s="608">
        <v>18000</v>
      </c>
    </row>
    <row r="5052" spans="1:16" ht="22.5" x14ac:dyDescent="0.2">
      <c r="A5052" s="518" t="s">
        <v>7955</v>
      </c>
      <c r="B5052" s="605" t="s">
        <v>7969</v>
      </c>
      <c r="C5052" s="519" t="s">
        <v>111</v>
      </c>
      <c r="D5052" s="494" t="s">
        <v>10191</v>
      </c>
      <c r="E5052" s="495">
        <v>6000</v>
      </c>
      <c r="F5052" s="638" t="s">
        <v>13666</v>
      </c>
      <c r="G5052" s="496" t="s">
        <v>13667</v>
      </c>
      <c r="H5052" s="494" t="s">
        <v>7998</v>
      </c>
      <c r="I5052" s="494" t="s">
        <v>4858</v>
      </c>
      <c r="J5052" s="494" t="s">
        <v>4858</v>
      </c>
      <c r="K5052" s="497" t="s">
        <v>13668</v>
      </c>
      <c r="L5052" s="606" t="s">
        <v>7982</v>
      </c>
      <c r="M5052" s="607">
        <v>2800</v>
      </c>
      <c r="N5052" s="498" t="s">
        <v>7994</v>
      </c>
      <c r="O5052" s="605" t="s">
        <v>7961</v>
      </c>
      <c r="P5052" s="608">
        <v>35992.92</v>
      </c>
    </row>
    <row r="5053" spans="1:16" ht="45" x14ac:dyDescent="0.2">
      <c r="A5053" s="518" t="s">
        <v>7955</v>
      </c>
      <c r="B5053" s="605" t="s">
        <v>7875</v>
      </c>
      <c r="C5053" s="519" t="s">
        <v>111</v>
      </c>
      <c r="D5053" s="494" t="s">
        <v>9125</v>
      </c>
      <c r="E5053" s="495">
        <v>1200</v>
      </c>
      <c r="F5053" s="638" t="s">
        <v>13669</v>
      </c>
      <c r="G5053" s="496" t="s">
        <v>13670</v>
      </c>
      <c r="H5053" s="494" t="s">
        <v>871</v>
      </c>
      <c r="I5053" s="494" t="s">
        <v>871</v>
      </c>
      <c r="J5053" s="494" t="s">
        <v>871</v>
      </c>
      <c r="K5053" s="497">
        <v>85</v>
      </c>
      <c r="L5053" s="606" t="s">
        <v>7959</v>
      </c>
      <c r="M5053" s="607">
        <v>14400</v>
      </c>
      <c r="N5053" s="498" t="s">
        <v>7960</v>
      </c>
      <c r="O5053" s="605" t="s">
        <v>7961</v>
      </c>
      <c r="P5053" s="608">
        <v>7200</v>
      </c>
    </row>
    <row r="5054" spans="1:16" ht="22.5" x14ac:dyDescent="0.2">
      <c r="A5054" s="518" t="s">
        <v>7955</v>
      </c>
      <c r="B5054" s="605" t="s">
        <v>7875</v>
      </c>
      <c r="C5054" s="519" t="s">
        <v>111</v>
      </c>
      <c r="D5054" s="494" t="s">
        <v>13234</v>
      </c>
      <c r="E5054" s="495">
        <v>4000</v>
      </c>
      <c r="F5054" s="638" t="s">
        <v>13671</v>
      </c>
      <c r="G5054" s="496" t="s">
        <v>13672</v>
      </c>
      <c r="H5054" s="494" t="s">
        <v>4858</v>
      </c>
      <c r="I5054" s="494" t="s">
        <v>4858</v>
      </c>
      <c r="J5054" s="494" t="s">
        <v>4858</v>
      </c>
      <c r="K5054" s="497">
        <v>1</v>
      </c>
      <c r="L5054" s="606" t="s">
        <v>8044</v>
      </c>
      <c r="M5054" s="607">
        <v>24755.84</v>
      </c>
      <c r="N5054" s="498" t="s">
        <v>7972</v>
      </c>
      <c r="O5054" s="605" t="s">
        <v>7961</v>
      </c>
      <c r="P5054" s="608">
        <v>23985.279999999999</v>
      </c>
    </row>
    <row r="5055" spans="1:16" ht="33.75" x14ac:dyDescent="0.2">
      <c r="A5055" s="518" t="s">
        <v>7955</v>
      </c>
      <c r="B5055" s="605" t="s">
        <v>7875</v>
      </c>
      <c r="C5055" s="519" t="s">
        <v>111</v>
      </c>
      <c r="D5055" s="494" t="s">
        <v>13673</v>
      </c>
      <c r="E5055" s="495">
        <v>1200</v>
      </c>
      <c r="F5055" s="638" t="s">
        <v>13674</v>
      </c>
      <c r="G5055" s="496" t="s">
        <v>13675</v>
      </c>
      <c r="H5055" s="494" t="s">
        <v>13676</v>
      </c>
      <c r="I5055" s="494" t="s">
        <v>13676</v>
      </c>
      <c r="J5055" s="494" t="s">
        <v>13676</v>
      </c>
      <c r="K5055" s="497">
        <v>18</v>
      </c>
      <c r="L5055" s="606" t="s">
        <v>7959</v>
      </c>
      <c r="M5055" s="607">
        <v>14360</v>
      </c>
      <c r="N5055" s="498">
        <v>21</v>
      </c>
      <c r="O5055" s="605" t="s">
        <v>7977</v>
      </c>
      <c r="P5055" s="608">
        <v>2480</v>
      </c>
    </row>
    <row r="5056" spans="1:16" ht="33.75" x14ac:dyDescent="0.2">
      <c r="A5056" s="518" t="s">
        <v>7955</v>
      </c>
      <c r="B5056" s="605" t="s">
        <v>7875</v>
      </c>
      <c r="C5056" s="519" t="s">
        <v>111</v>
      </c>
      <c r="D5056" s="494" t="s">
        <v>8023</v>
      </c>
      <c r="E5056" s="495">
        <v>3000</v>
      </c>
      <c r="F5056" s="638" t="s">
        <v>13677</v>
      </c>
      <c r="G5056" s="496" t="s">
        <v>13678</v>
      </c>
      <c r="H5056" s="494" t="s">
        <v>9095</v>
      </c>
      <c r="I5056" s="494" t="s">
        <v>4858</v>
      </c>
      <c r="J5056" s="494" t="s">
        <v>4858</v>
      </c>
      <c r="K5056" s="497" t="s">
        <v>13679</v>
      </c>
      <c r="L5056" s="606"/>
      <c r="M5056" s="607">
        <v>0</v>
      </c>
      <c r="N5056" s="498" t="s">
        <v>7994</v>
      </c>
      <c r="O5056" s="605" t="s">
        <v>7961</v>
      </c>
      <c r="P5056" s="608">
        <v>19400</v>
      </c>
    </row>
    <row r="5057" spans="1:16" ht="22.5" x14ac:dyDescent="0.2">
      <c r="A5057" s="518" t="s">
        <v>7955</v>
      </c>
      <c r="B5057" s="605" t="s">
        <v>7969</v>
      </c>
      <c r="C5057" s="519" t="s">
        <v>111</v>
      </c>
      <c r="D5057" s="494" t="s">
        <v>11378</v>
      </c>
      <c r="E5057" s="495">
        <v>3000</v>
      </c>
      <c r="F5057" s="638" t="s">
        <v>13680</v>
      </c>
      <c r="G5057" s="496" t="s">
        <v>13681</v>
      </c>
      <c r="H5057" s="494" t="s">
        <v>8026</v>
      </c>
      <c r="I5057" s="494" t="s">
        <v>4858</v>
      </c>
      <c r="J5057" s="494" t="s">
        <v>4858</v>
      </c>
      <c r="K5057" s="497" t="s">
        <v>13682</v>
      </c>
      <c r="L5057" s="606" t="s">
        <v>7965</v>
      </c>
      <c r="M5057" s="607">
        <v>5700</v>
      </c>
      <c r="N5057" s="498" t="s">
        <v>7994</v>
      </c>
      <c r="O5057" s="605" t="s">
        <v>7961</v>
      </c>
      <c r="P5057" s="608">
        <v>18000</v>
      </c>
    </row>
    <row r="5058" spans="1:16" ht="33.75" x14ac:dyDescent="0.2">
      <c r="A5058" s="518" t="s">
        <v>7955</v>
      </c>
      <c r="B5058" s="605" t="s">
        <v>7875</v>
      </c>
      <c r="C5058" s="519" t="s">
        <v>111</v>
      </c>
      <c r="D5058" s="494" t="s">
        <v>8048</v>
      </c>
      <c r="E5058" s="495">
        <v>3000</v>
      </c>
      <c r="F5058" s="638" t="s">
        <v>13683</v>
      </c>
      <c r="G5058" s="496" t="s">
        <v>13684</v>
      </c>
      <c r="H5058" s="494" t="s">
        <v>8986</v>
      </c>
      <c r="I5058" s="494" t="s">
        <v>3191</v>
      </c>
      <c r="J5058" s="494" t="s">
        <v>3191</v>
      </c>
      <c r="K5058" s="497" t="s">
        <v>13685</v>
      </c>
      <c r="L5058" s="606" t="s">
        <v>7965</v>
      </c>
      <c r="M5058" s="607">
        <v>4200</v>
      </c>
      <c r="N5058" s="498" t="s">
        <v>7994</v>
      </c>
      <c r="O5058" s="605" t="s">
        <v>7961</v>
      </c>
      <c r="P5058" s="608">
        <v>18000</v>
      </c>
    </row>
    <row r="5059" spans="1:16" ht="22.5" x14ac:dyDescent="0.2">
      <c r="A5059" s="518" t="s">
        <v>7955</v>
      </c>
      <c r="B5059" s="605" t="s">
        <v>7875</v>
      </c>
      <c r="C5059" s="519" t="s">
        <v>111</v>
      </c>
      <c r="D5059" s="494" t="s">
        <v>712</v>
      </c>
      <c r="E5059" s="495">
        <v>5500</v>
      </c>
      <c r="F5059" s="638" t="s">
        <v>13686</v>
      </c>
      <c r="G5059" s="496" t="s">
        <v>13687</v>
      </c>
      <c r="H5059" s="494" t="s">
        <v>8134</v>
      </c>
      <c r="I5059" s="494" t="s">
        <v>8134</v>
      </c>
      <c r="J5059" s="494" t="s">
        <v>8134</v>
      </c>
      <c r="K5059" s="497">
        <v>11</v>
      </c>
      <c r="L5059" s="606" t="s">
        <v>7965</v>
      </c>
      <c r="M5059" s="607">
        <v>10710.1</v>
      </c>
      <c r="N5059" s="498" t="s">
        <v>5705</v>
      </c>
      <c r="O5059" s="605"/>
      <c r="P5059" s="608">
        <v>0</v>
      </c>
    </row>
    <row r="5060" spans="1:16" x14ac:dyDescent="0.2">
      <c r="A5060" s="518" t="s">
        <v>7955</v>
      </c>
      <c r="B5060" s="605" t="s">
        <v>7875</v>
      </c>
      <c r="C5060" s="519" t="s">
        <v>111</v>
      </c>
      <c r="D5060" s="494" t="s">
        <v>13688</v>
      </c>
      <c r="E5060" s="495">
        <v>6000</v>
      </c>
      <c r="F5060" s="638" t="s">
        <v>13689</v>
      </c>
      <c r="G5060" s="496" t="s">
        <v>13690</v>
      </c>
      <c r="H5060" s="494" t="s">
        <v>4858</v>
      </c>
      <c r="I5060" s="494" t="s">
        <v>4858</v>
      </c>
      <c r="J5060" s="494" t="s">
        <v>4858</v>
      </c>
      <c r="K5060" s="497">
        <v>25</v>
      </c>
      <c r="L5060" s="606" t="s">
        <v>7959</v>
      </c>
      <c r="M5060" s="607">
        <v>72000</v>
      </c>
      <c r="N5060" s="498" t="s">
        <v>8096</v>
      </c>
      <c r="O5060" s="605" t="s">
        <v>7961</v>
      </c>
      <c r="P5060" s="608">
        <v>36000</v>
      </c>
    </row>
    <row r="5061" spans="1:16" ht="22.5" x14ac:dyDescent="0.2">
      <c r="A5061" s="518" t="s">
        <v>7955</v>
      </c>
      <c r="B5061" s="605" t="s">
        <v>7875</v>
      </c>
      <c r="C5061" s="519" t="s">
        <v>111</v>
      </c>
      <c r="D5061" s="494" t="s">
        <v>8090</v>
      </c>
      <c r="E5061" s="495">
        <v>2000</v>
      </c>
      <c r="F5061" s="638" t="s">
        <v>13691</v>
      </c>
      <c r="G5061" s="496" t="s">
        <v>13692</v>
      </c>
      <c r="H5061" s="494" t="s">
        <v>8164</v>
      </c>
      <c r="I5061" s="494" t="s">
        <v>8164</v>
      </c>
      <c r="J5061" s="494" t="s">
        <v>8164</v>
      </c>
      <c r="K5061" s="497">
        <v>4</v>
      </c>
      <c r="L5061" s="606" t="s">
        <v>8044</v>
      </c>
      <c r="M5061" s="607">
        <v>13654.16</v>
      </c>
      <c r="N5061" s="498" t="s">
        <v>5705</v>
      </c>
      <c r="O5061" s="605">
        <v>0</v>
      </c>
      <c r="P5061" s="608">
        <v>0</v>
      </c>
    </row>
    <row r="5062" spans="1:16" ht="22.5" x14ac:dyDescent="0.2">
      <c r="A5062" s="518" t="s">
        <v>7955</v>
      </c>
      <c r="B5062" s="605" t="s">
        <v>7875</v>
      </c>
      <c r="C5062" s="519" t="s">
        <v>111</v>
      </c>
      <c r="D5062" s="494" t="s">
        <v>13693</v>
      </c>
      <c r="E5062" s="495">
        <v>2500</v>
      </c>
      <c r="F5062" s="638" t="s">
        <v>13694</v>
      </c>
      <c r="G5062" s="496" t="s">
        <v>13695</v>
      </c>
      <c r="H5062" s="494" t="s">
        <v>8134</v>
      </c>
      <c r="I5062" s="494" t="s">
        <v>8134</v>
      </c>
      <c r="J5062" s="494" t="s">
        <v>8134</v>
      </c>
      <c r="K5062" s="497">
        <v>16</v>
      </c>
      <c r="L5062" s="606" t="s">
        <v>7961</v>
      </c>
      <c r="M5062" s="607">
        <v>12898.09</v>
      </c>
      <c r="N5062" s="498" t="s">
        <v>5705</v>
      </c>
      <c r="O5062" s="605"/>
      <c r="P5062" s="608">
        <v>0</v>
      </c>
    </row>
    <row r="5063" spans="1:16" ht="22.5" x14ac:dyDescent="0.2">
      <c r="A5063" s="518" t="s">
        <v>7955</v>
      </c>
      <c r="B5063" s="605" t="s">
        <v>7729</v>
      </c>
      <c r="C5063" s="519" t="s">
        <v>111</v>
      </c>
      <c r="D5063" s="494" t="s">
        <v>8135</v>
      </c>
      <c r="E5063" s="495">
        <v>5500</v>
      </c>
      <c r="F5063" s="638" t="s">
        <v>13694</v>
      </c>
      <c r="G5063" s="496" t="s">
        <v>13695</v>
      </c>
      <c r="H5063" s="494" t="s">
        <v>8134</v>
      </c>
      <c r="I5063" s="494" t="s">
        <v>8134</v>
      </c>
      <c r="J5063" s="494" t="s">
        <v>8134</v>
      </c>
      <c r="K5063" s="497">
        <v>5</v>
      </c>
      <c r="L5063" s="606" t="s">
        <v>8044</v>
      </c>
      <c r="M5063" s="607">
        <v>36051.740000000005</v>
      </c>
      <c r="N5063" s="498" t="s">
        <v>5705</v>
      </c>
      <c r="O5063" s="605">
        <v>0</v>
      </c>
      <c r="P5063" s="608">
        <v>0</v>
      </c>
    </row>
    <row r="5064" spans="1:16" ht="22.5" x14ac:dyDescent="0.2">
      <c r="A5064" s="518" t="s">
        <v>7955</v>
      </c>
      <c r="B5064" s="605" t="s">
        <v>7875</v>
      </c>
      <c r="C5064" s="519" t="s">
        <v>111</v>
      </c>
      <c r="D5064" s="494" t="s">
        <v>8565</v>
      </c>
      <c r="E5064" s="495">
        <v>1800</v>
      </c>
      <c r="F5064" s="638" t="s">
        <v>13696</v>
      </c>
      <c r="G5064" s="496" t="s">
        <v>13697</v>
      </c>
      <c r="H5064" s="494" t="s">
        <v>726</v>
      </c>
      <c r="I5064" s="494" t="s">
        <v>726</v>
      </c>
      <c r="J5064" s="494" t="s">
        <v>726</v>
      </c>
      <c r="K5064" s="497">
        <v>31</v>
      </c>
      <c r="L5064" s="606" t="s">
        <v>7959</v>
      </c>
      <c r="M5064" s="607">
        <v>21101</v>
      </c>
      <c r="N5064" s="498" t="s">
        <v>8007</v>
      </c>
      <c r="O5064" s="605" t="s">
        <v>7961</v>
      </c>
      <c r="P5064" s="608">
        <v>10800</v>
      </c>
    </row>
    <row r="5065" spans="1:16" ht="22.5" x14ac:dyDescent="0.2">
      <c r="A5065" s="518" t="s">
        <v>7955</v>
      </c>
      <c r="B5065" s="605" t="s">
        <v>7875</v>
      </c>
      <c r="C5065" s="519" t="s">
        <v>111</v>
      </c>
      <c r="D5065" s="494" t="s">
        <v>13698</v>
      </c>
      <c r="E5065" s="495">
        <v>6000</v>
      </c>
      <c r="F5065" s="638" t="s">
        <v>13699</v>
      </c>
      <c r="G5065" s="496" t="s">
        <v>13700</v>
      </c>
      <c r="H5065" s="494" t="s">
        <v>8216</v>
      </c>
      <c r="I5065" s="494" t="s">
        <v>4858</v>
      </c>
      <c r="J5065" s="494" t="s">
        <v>4858</v>
      </c>
      <c r="K5065" s="497">
        <v>1</v>
      </c>
      <c r="L5065" s="606" t="s">
        <v>7972</v>
      </c>
      <c r="M5065" s="607">
        <v>23200</v>
      </c>
      <c r="N5065" s="498" t="s">
        <v>7961</v>
      </c>
      <c r="O5065" s="605" t="s">
        <v>7961</v>
      </c>
      <c r="P5065" s="608">
        <v>36000</v>
      </c>
    </row>
    <row r="5066" spans="1:16" ht="33.75" x14ac:dyDescent="0.2">
      <c r="A5066" s="518" t="s">
        <v>7955</v>
      </c>
      <c r="B5066" s="605" t="s">
        <v>7875</v>
      </c>
      <c r="C5066" s="519" t="s">
        <v>111</v>
      </c>
      <c r="D5066" s="494" t="s">
        <v>8448</v>
      </c>
      <c r="E5066" s="495">
        <v>1800</v>
      </c>
      <c r="F5066" s="638" t="s">
        <v>13701</v>
      </c>
      <c r="G5066" s="496" t="s">
        <v>13702</v>
      </c>
      <c r="H5066" s="494" t="s">
        <v>9832</v>
      </c>
      <c r="I5066" s="494" t="s">
        <v>9832</v>
      </c>
      <c r="J5066" s="494" t="s">
        <v>9832</v>
      </c>
      <c r="K5066" s="497">
        <v>80</v>
      </c>
      <c r="L5066" s="606" t="s">
        <v>7959</v>
      </c>
      <c r="M5066" s="607">
        <v>21600</v>
      </c>
      <c r="N5066" s="498" t="s">
        <v>13703</v>
      </c>
      <c r="O5066" s="605" t="s">
        <v>7961</v>
      </c>
      <c r="P5066" s="608">
        <v>10800</v>
      </c>
    </row>
    <row r="5067" spans="1:16" ht="22.5" x14ac:dyDescent="0.2">
      <c r="A5067" s="518" t="s">
        <v>7955</v>
      </c>
      <c r="B5067" s="605" t="s">
        <v>7875</v>
      </c>
      <c r="C5067" s="519" t="s">
        <v>111</v>
      </c>
      <c r="D5067" s="494" t="s">
        <v>8048</v>
      </c>
      <c r="E5067" s="495">
        <v>3000</v>
      </c>
      <c r="F5067" s="638" t="s">
        <v>13704</v>
      </c>
      <c r="G5067" s="496" t="s">
        <v>13705</v>
      </c>
      <c r="H5067" s="494" t="s">
        <v>11949</v>
      </c>
      <c r="I5067" s="494" t="s">
        <v>3191</v>
      </c>
      <c r="J5067" s="494" t="s">
        <v>3191</v>
      </c>
      <c r="K5067" s="497" t="s">
        <v>13706</v>
      </c>
      <c r="L5067" s="606" t="s">
        <v>7965</v>
      </c>
      <c r="M5067" s="607">
        <v>4100</v>
      </c>
      <c r="N5067" s="498" t="s">
        <v>7994</v>
      </c>
      <c r="O5067" s="605" t="s">
        <v>7961</v>
      </c>
      <c r="P5067" s="608">
        <v>18000</v>
      </c>
    </row>
    <row r="5068" spans="1:16" ht="33.75" x14ac:dyDescent="0.2">
      <c r="A5068" s="518" t="s">
        <v>7955</v>
      </c>
      <c r="B5068" s="605" t="s">
        <v>7875</v>
      </c>
      <c r="C5068" s="519" t="s">
        <v>111</v>
      </c>
      <c r="D5068" s="494" t="s">
        <v>8806</v>
      </c>
      <c r="E5068" s="495">
        <v>1800</v>
      </c>
      <c r="F5068" s="638" t="s">
        <v>13707</v>
      </c>
      <c r="G5068" s="496" t="s">
        <v>13708</v>
      </c>
      <c r="H5068" s="494" t="s">
        <v>718</v>
      </c>
      <c r="I5068" s="494" t="s">
        <v>718</v>
      </c>
      <c r="J5068" s="494" t="s">
        <v>718</v>
      </c>
      <c r="K5068" s="497">
        <v>39</v>
      </c>
      <c r="L5068" s="606" t="s">
        <v>7959</v>
      </c>
      <c r="M5068" s="607">
        <v>21600</v>
      </c>
      <c r="N5068" s="498" t="s">
        <v>9076</v>
      </c>
      <c r="O5068" s="605" t="s">
        <v>7961</v>
      </c>
      <c r="P5068" s="608">
        <v>10740</v>
      </c>
    </row>
    <row r="5069" spans="1:16" ht="22.5" x14ac:dyDescent="0.2">
      <c r="A5069" s="518" t="s">
        <v>7955</v>
      </c>
      <c r="B5069" s="605" t="s">
        <v>7875</v>
      </c>
      <c r="C5069" s="519" t="s">
        <v>111</v>
      </c>
      <c r="D5069" s="494" t="s">
        <v>4038</v>
      </c>
      <c r="E5069" s="495">
        <v>10000</v>
      </c>
      <c r="F5069" s="638" t="s">
        <v>13709</v>
      </c>
      <c r="G5069" s="496" t="s">
        <v>13710</v>
      </c>
      <c r="H5069" s="494" t="s">
        <v>7998</v>
      </c>
      <c r="I5069" s="494" t="s">
        <v>4858</v>
      </c>
      <c r="J5069" s="494" t="s">
        <v>4858</v>
      </c>
      <c r="K5069" s="497" t="s">
        <v>13711</v>
      </c>
      <c r="L5069" s="606" t="s">
        <v>7977</v>
      </c>
      <c r="M5069" s="607">
        <v>19333.330000000002</v>
      </c>
      <c r="N5069" s="498" t="s">
        <v>7965</v>
      </c>
      <c r="O5069" s="605" t="s">
        <v>7961</v>
      </c>
      <c r="P5069" s="608">
        <v>59933.33</v>
      </c>
    </row>
    <row r="5070" spans="1:16" ht="33.75" x14ac:dyDescent="0.2">
      <c r="A5070" s="518" t="s">
        <v>7955</v>
      </c>
      <c r="B5070" s="605" t="s">
        <v>7875</v>
      </c>
      <c r="C5070" s="519" t="s">
        <v>111</v>
      </c>
      <c r="D5070" s="494" t="s">
        <v>8905</v>
      </c>
      <c r="E5070" s="495">
        <v>2500</v>
      </c>
      <c r="F5070" s="638" t="s">
        <v>13712</v>
      </c>
      <c r="G5070" s="496" t="s">
        <v>13713</v>
      </c>
      <c r="H5070" s="494" t="s">
        <v>13714</v>
      </c>
      <c r="I5070" s="494" t="s">
        <v>4858</v>
      </c>
      <c r="J5070" s="494" t="s">
        <v>4858</v>
      </c>
      <c r="K5070" s="497" t="s">
        <v>13715</v>
      </c>
      <c r="L5070" s="606" t="s">
        <v>7977</v>
      </c>
      <c r="M5070" s="607">
        <v>7250</v>
      </c>
      <c r="N5070" s="498" t="s">
        <v>7965</v>
      </c>
      <c r="O5070" s="605" t="s">
        <v>7961</v>
      </c>
      <c r="P5070" s="608">
        <v>14912.6</v>
      </c>
    </row>
    <row r="5071" spans="1:16" ht="22.5" x14ac:dyDescent="0.2">
      <c r="A5071" s="518" t="s">
        <v>7955</v>
      </c>
      <c r="B5071" s="605" t="s">
        <v>7875</v>
      </c>
      <c r="C5071" s="519" t="s">
        <v>111</v>
      </c>
      <c r="D5071" s="494" t="s">
        <v>8184</v>
      </c>
      <c r="E5071" s="495">
        <v>3000</v>
      </c>
      <c r="F5071" s="638" t="s">
        <v>13716</v>
      </c>
      <c r="G5071" s="496" t="s">
        <v>13717</v>
      </c>
      <c r="H5071" s="494" t="s">
        <v>7998</v>
      </c>
      <c r="I5071" s="494" t="s">
        <v>4858</v>
      </c>
      <c r="J5071" s="494" t="s">
        <v>4858</v>
      </c>
      <c r="K5071" s="497" t="s">
        <v>13718</v>
      </c>
      <c r="L5071" s="606"/>
      <c r="M5071" s="607">
        <v>0</v>
      </c>
      <c r="N5071" s="498" t="s">
        <v>7994</v>
      </c>
      <c r="O5071" s="605" t="s">
        <v>7961</v>
      </c>
      <c r="P5071" s="608">
        <v>19300</v>
      </c>
    </row>
    <row r="5072" spans="1:16" ht="33.75" x14ac:dyDescent="0.2">
      <c r="A5072" s="518" t="s">
        <v>7955</v>
      </c>
      <c r="B5072" s="605" t="s">
        <v>7875</v>
      </c>
      <c r="C5072" s="519" t="s">
        <v>111</v>
      </c>
      <c r="D5072" s="494" t="s">
        <v>13719</v>
      </c>
      <c r="E5072" s="495">
        <v>2320</v>
      </c>
      <c r="F5072" s="638" t="s">
        <v>13720</v>
      </c>
      <c r="G5072" s="496" t="s">
        <v>13721</v>
      </c>
      <c r="H5072" s="494" t="s">
        <v>4858</v>
      </c>
      <c r="I5072" s="494" t="s">
        <v>4858</v>
      </c>
      <c r="J5072" s="494" t="s">
        <v>4858</v>
      </c>
      <c r="K5072" s="497">
        <v>5</v>
      </c>
      <c r="L5072" s="606" t="s">
        <v>7729</v>
      </c>
      <c r="M5072" s="607">
        <v>20863.400000000001</v>
      </c>
      <c r="N5072" s="498" t="s">
        <v>7968</v>
      </c>
      <c r="O5072" s="605" t="s">
        <v>7961</v>
      </c>
      <c r="P5072" s="608">
        <v>13920</v>
      </c>
    </row>
    <row r="5073" spans="1:16" ht="22.5" x14ac:dyDescent="0.2">
      <c r="A5073" s="518" t="s">
        <v>7955</v>
      </c>
      <c r="B5073" s="605" t="s">
        <v>7875</v>
      </c>
      <c r="C5073" s="519" t="s">
        <v>111</v>
      </c>
      <c r="D5073" s="494" t="s">
        <v>13486</v>
      </c>
      <c r="E5073" s="495">
        <v>3000</v>
      </c>
      <c r="F5073" s="638" t="s">
        <v>13722</v>
      </c>
      <c r="G5073" s="496" t="s">
        <v>13723</v>
      </c>
      <c r="H5073" s="494" t="s">
        <v>726</v>
      </c>
      <c r="I5073" s="494" t="s">
        <v>726</v>
      </c>
      <c r="J5073" s="494" t="s">
        <v>726</v>
      </c>
      <c r="K5073" s="497" t="s">
        <v>13724</v>
      </c>
      <c r="L5073" s="606" t="s">
        <v>7965</v>
      </c>
      <c r="M5073" s="607">
        <v>5600</v>
      </c>
      <c r="N5073" s="498" t="s">
        <v>7977</v>
      </c>
      <c r="O5073" s="605" t="s">
        <v>7961</v>
      </c>
      <c r="P5073" s="608">
        <v>18000</v>
      </c>
    </row>
    <row r="5074" spans="1:16" ht="22.5" x14ac:dyDescent="0.2">
      <c r="A5074" s="518" t="s">
        <v>7955</v>
      </c>
      <c r="B5074" s="605" t="s">
        <v>7875</v>
      </c>
      <c r="C5074" s="519" t="s">
        <v>111</v>
      </c>
      <c r="D5074" s="494" t="s">
        <v>723</v>
      </c>
      <c r="E5074" s="495">
        <v>2500</v>
      </c>
      <c r="F5074" s="638" t="s">
        <v>13725</v>
      </c>
      <c r="G5074" s="496" t="s">
        <v>13726</v>
      </c>
      <c r="H5074" s="494" t="s">
        <v>726</v>
      </c>
      <c r="I5074" s="494" t="s">
        <v>726</v>
      </c>
      <c r="J5074" s="494" t="s">
        <v>726</v>
      </c>
      <c r="K5074" s="497" t="s">
        <v>13727</v>
      </c>
      <c r="L5074" s="606" t="s">
        <v>7982</v>
      </c>
      <c r="M5074" s="607">
        <v>666.67</v>
      </c>
      <c r="N5074" s="498" t="s">
        <v>7972</v>
      </c>
      <c r="O5074" s="605" t="s">
        <v>7961</v>
      </c>
      <c r="P5074" s="608">
        <v>15000</v>
      </c>
    </row>
    <row r="5075" spans="1:16" ht="22.5" x14ac:dyDescent="0.2">
      <c r="A5075" s="518" t="s">
        <v>7955</v>
      </c>
      <c r="B5075" s="605" t="s">
        <v>7729</v>
      </c>
      <c r="C5075" s="519" t="s">
        <v>111</v>
      </c>
      <c r="D5075" s="494" t="s">
        <v>7985</v>
      </c>
      <c r="E5075" s="495">
        <v>4000</v>
      </c>
      <c r="F5075" s="638" t="s">
        <v>13728</v>
      </c>
      <c r="G5075" s="496" t="s">
        <v>13729</v>
      </c>
      <c r="H5075" s="494" t="s">
        <v>8216</v>
      </c>
      <c r="I5075" s="494" t="s">
        <v>4858</v>
      </c>
      <c r="J5075" s="494" t="s">
        <v>4858</v>
      </c>
      <c r="K5075" s="497">
        <v>1</v>
      </c>
      <c r="L5075" s="606" t="s">
        <v>7972</v>
      </c>
      <c r="M5075" s="607">
        <v>15333.33</v>
      </c>
      <c r="N5075" s="498" t="s">
        <v>5705</v>
      </c>
      <c r="O5075" s="605">
        <v>0</v>
      </c>
      <c r="P5075" s="608">
        <v>0</v>
      </c>
    </row>
    <row r="5076" spans="1:16" ht="45" x14ac:dyDescent="0.2">
      <c r="A5076" s="518" t="s">
        <v>7955</v>
      </c>
      <c r="B5076" s="605" t="s">
        <v>7875</v>
      </c>
      <c r="C5076" s="519" t="s">
        <v>111</v>
      </c>
      <c r="D5076" s="494" t="s">
        <v>8277</v>
      </c>
      <c r="E5076" s="495">
        <v>1044</v>
      </c>
      <c r="F5076" s="638" t="s">
        <v>13730</v>
      </c>
      <c r="G5076" s="496" t="s">
        <v>13731</v>
      </c>
      <c r="H5076" s="494" t="s">
        <v>718</v>
      </c>
      <c r="I5076" s="494" t="s">
        <v>718</v>
      </c>
      <c r="J5076" s="494" t="s">
        <v>718</v>
      </c>
      <c r="K5076" s="497" t="s">
        <v>8245</v>
      </c>
      <c r="L5076" s="606" t="s">
        <v>7959</v>
      </c>
      <c r="M5076" s="607">
        <v>0</v>
      </c>
      <c r="N5076" s="498" t="s">
        <v>8245</v>
      </c>
      <c r="O5076" s="605" t="s">
        <v>7961</v>
      </c>
      <c r="P5076" s="608">
        <v>5185.2</v>
      </c>
    </row>
    <row r="5077" spans="1:16" ht="45" x14ac:dyDescent="0.2">
      <c r="A5077" s="518" t="s">
        <v>7955</v>
      </c>
      <c r="B5077" s="605" t="s">
        <v>7875</v>
      </c>
      <c r="C5077" s="519" t="s">
        <v>111</v>
      </c>
      <c r="D5077" s="494" t="s">
        <v>11259</v>
      </c>
      <c r="E5077" s="495">
        <v>2500</v>
      </c>
      <c r="F5077" s="638" t="s">
        <v>13732</v>
      </c>
      <c r="G5077" s="496" t="s">
        <v>13733</v>
      </c>
      <c r="H5077" s="494" t="s">
        <v>13734</v>
      </c>
      <c r="I5077" s="494" t="s">
        <v>5432</v>
      </c>
      <c r="J5077" s="494" t="s">
        <v>5432</v>
      </c>
      <c r="K5077" s="497" t="s">
        <v>13735</v>
      </c>
      <c r="L5077" s="606" t="s">
        <v>7982</v>
      </c>
      <c r="M5077" s="607">
        <v>1000</v>
      </c>
      <c r="N5077" s="498" t="s">
        <v>7994</v>
      </c>
      <c r="O5077" s="605" t="s">
        <v>7961</v>
      </c>
      <c r="P5077" s="608">
        <v>15000</v>
      </c>
    </row>
    <row r="5078" spans="1:16" ht="45" x14ac:dyDescent="0.2">
      <c r="A5078" s="518" t="s">
        <v>7955</v>
      </c>
      <c r="B5078" s="605" t="s">
        <v>7875</v>
      </c>
      <c r="C5078" s="519" t="s">
        <v>111</v>
      </c>
      <c r="D5078" s="494" t="s">
        <v>13736</v>
      </c>
      <c r="E5078" s="495">
        <v>1200</v>
      </c>
      <c r="F5078" s="638" t="s">
        <v>13737</v>
      </c>
      <c r="G5078" s="496" t="s">
        <v>13738</v>
      </c>
      <c r="H5078" s="494" t="s">
        <v>718</v>
      </c>
      <c r="I5078" s="494" t="s">
        <v>718</v>
      </c>
      <c r="J5078" s="494" t="s">
        <v>718</v>
      </c>
      <c r="K5078" s="497">
        <v>77</v>
      </c>
      <c r="L5078" s="606" t="s">
        <v>7959</v>
      </c>
      <c r="M5078" s="607">
        <v>14400</v>
      </c>
      <c r="N5078" s="498" t="s">
        <v>8507</v>
      </c>
      <c r="O5078" s="605" t="s">
        <v>7961</v>
      </c>
      <c r="P5078" s="608">
        <v>7200</v>
      </c>
    </row>
    <row r="5079" spans="1:16" ht="33.75" x14ac:dyDescent="0.2">
      <c r="A5079" s="518" t="s">
        <v>7955</v>
      </c>
      <c r="B5079" s="605" t="s">
        <v>7875</v>
      </c>
      <c r="C5079" s="519" t="s">
        <v>111</v>
      </c>
      <c r="D5079" s="494" t="s">
        <v>13739</v>
      </c>
      <c r="E5079" s="495">
        <v>3000</v>
      </c>
      <c r="F5079" s="638" t="s">
        <v>13740</v>
      </c>
      <c r="G5079" s="496" t="s">
        <v>13741</v>
      </c>
      <c r="H5079" s="494" t="s">
        <v>3191</v>
      </c>
      <c r="I5079" s="494" t="s">
        <v>3191</v>
      </c>
      <c r="J5079" s="494" t="s">
        <v>3191</v>
      </c>
      <c r="K5079" s="497">
        <v>8</v>
      </c>
      <c r="L5079" s="606" t="s">
        <v>7959</v>
      </c>
      <c r="M5079" s="607">
        <v>35987.08</v>
      </c>
      <c r="N5079" s="498" t="s">
        <v>8142</v>
      </c>
      <c r="O5079" s="605" t="s">
        <v>7961</v>
      </c>
      <c r="P5079" s="608">
        <v>17950</v>
      </c>
    </row>
    <row r="5080" spans="1:16" x14ac:dyDescent="0.2">
      <c r="A5080" s="518" t="s">
        <v>7955</v>
      </c>
      <c r="B5080" s="605" t="s">
        <v>7875</v>
      </c>
      <c r="C5080" s="519" t="s">
        <v>111</v>
      </c>
      <c r="D5080" s="494" t="s">
        <v>7990</v>
      </c>
      <c r="E5080" s="495">
        <v>2400</v>
      </c>
      <c r="F5080" s="638" t="s">
        <v>13742</v>
      </c>
      <c r="G5080" s="496" t="s">
        <v>13743</v>
      </c>
      <c r="H5080" s="494" t="s">
        <v>8196</v>
      </c>
      <c r="I5080" s="494" t="s">
        <v>8196</v>
      </c>
      <c r="J5080" s="494" t="s">
        <v>8196</v>
      </c>
      <c r="K5080" s="497">
        <v>12</v>
      </c>
      <c r="L5080" s="606" t="s">
        <v>7959</v>
      </c>
      <c r="M5080" s="607">
        <v>28683.34</v>
      </c>
      <c r="N5080" s="498" t="s">
        <v>8489</v>
      </c>
      <c r="O5080" s="605" t="s">
        <v>7961</v>
      </c>
      <c r="P5080" s="608">
        <v>14400</v>
      </c>
    </row>
    <row r="5081" spans="1:16" ht="22.5" x14ac:dyDescent="0.2">
      <c r="A5081" s="518" t="s">
        <v>7955</v>
      </c>
      <c r="B5081" s="605" t="s">
        <v>7875</v>
      </c>
      <c r="C5081" s="519" t="s">
        <v>111</v>
      </c>
      <c r="D5081" s="494" t="s">
        <v>8048</v>
      </c>
      <c r="E5081" s="495">
        <v>3000</v>
      </c>
      <c r="F5081" s="638" t="s">
        <v>13744</v>
      </c>
      <c r="G5081" s="496" t="s">
        <v>13745</v>
      </c>
      <c r="H5081" s="494" t="s">
        <v>8003</v>
      </c>
      <c r="I5081" s="494" t="s">
        <v>4858</v>
      </c>
      <c r="J5081" s="494" t="s">
        <v>4858</v>
      </c>
      <c r="K5081" s="497" t="s">
        <v>13746</v>
      </c>
      <c r="L5081" s="606" t="s">
        <v>7965</v>
      </c>
      <c r="M5081" s="607">
        <v>3900</v>
      </c>
      <c r="N5081" s="498" t="s">
        <v>7994</v>
      </c>
      <c r="O5081" s="605" t="s">
        <v>7961</v>
      </c>
      <c r="P5081" s="608">
        <v>18000</v>
      </c>
    </row>
    <row r="5082" spans="1:16" ht="22.5" x14ac:dyDescent="0.2">
      <c r="A5082" s="518" t="s">
        <v>7955</v>
      </c>
      <c r="B5082" s="605" t="s">
        <v>7875</v>
      </c>
      <c r="C5082" s="519" t="s">
        <v>111</v>
      </c>
      <c r="D5082" s="494" t="s">
        <v>13747</v>
      </c>
      <c r="E5082" s="495">
        <v>4500</v>
      </c>
      <c r="F5082" s="638" t="s">
        <v>13748</v>
      </c>
      <c r="G5082" s="496" t="s">
        <v>13749</v>
      </c>
      <c r="H5082" s="494" t="s">
        <v>8026</v>
      </c>
      <c r="I5082" s="494" t="s">
        <v>4858</v>
      </c>
      <c r="J5082" s="494" t="s">
        <v>4858</v>
      </c>
      <c r="K5082" s="497" t="s">
        <v>13750</v>
      </c>
      <c r="L5082" s="606" t="s">
        <v>7965</v>
      </c>
      <c r="M5082" s="607">
        <v>5400</v>
      </c>
      <c r="N5082" s="498" t="s">
        <v>7982</v>
      </c>
      <c r="O5082" s="605" t="s">
        <v>7961</v>
      </c>
      <c r="P5082" s="608">
        <v>26965</v>
      </c>
    </row>
    <row r="5083" spans="1:16" ht="33.75" x14ac:dyDescent="0.2">
      <c r="A5083" s="518" t="s">
        <v>7955</v>
      </c>
      <c r="B5083" s="605" t="s">
        <v>7875</v>
      </c>
      <c r="C5083" s="519" t="s">
        <v>111</v>
      </c>
      <c r="D5083" s="494" t="s">
        <v>8950</v>
      </c>
      <c r="E5083" s="495">
        <v>1800</v>
      </c>
      <c r="F5083" s="638" t="s">
        <v>13751</v>
      </c>
      <c r="G5083" s="496" t="s">
        <v>13752</v>
      </c>
      <c r="H5083" s="494" t="s">
        <v>8196</v>
      </c>
      <c r="I5083" s="494" t="s">
        <v>8196</v>
      </c>
      <c r="J5083" s="494" t="s">
        <v>8196</v>
      </c>
      <c r="K5083" s="497">
        <v>13</v>
      </c>
      <c r="L5083" s="606" t="s">
        <v>7959</v>
      </c>
      <c r="M5083" s="607">
        <v>19866.660000000003</v>
      </c>
      <c r="N5083" s="498" t="s">
        <v>8197</v>
      </c>
      <c r="O5083" s="605" t="s">
        <v>7961</v>
      </c>
      <c r="P5083" s="608">
        <v>10680</v>
      </c>
    </row>
    <row r="5084" spans="1:16" ht="22.5" x14ac:dyDescent="0.2">
      <c r="A5084" s="518" t="s">
        <v>7955</v>
      </c>
      <c r="B5084" s="605" t="s">
        <v>7875</v>
      </c>
      <c r="C5084" s="519" t="s">
        <v>111</v>
      </c>
      <c r="D5084" s="494" t="s">
        <v>8624</v>
      </c>
      <c r="E5084" s="495">
        <v>3000</v>
      </c>
      <c r="F5084" s="638" t="s">
        <v>13753</v>
      </c>
      <c r="G5084" s="496" t="s">
        <v>13754</v>
      </c>
      <c r="H5084" s="494" t="s">
        <v>8088</v>
      </c>
      <c r="I5084" s="494" t="s">
        <v>3191</v>
      </c>
      <c r="J5084" s="494" t="s">
        <v>3191</v>
      </c>
      <c r="K5084" s="497" t="s">
        <v>13755</v>
      </c>
      <c r="L5084" s="606"/>
      <c r="M5084" s="607">
        <v>0</v>
      </c>
      <c r="N5084" s="498" t="s">
        <v>7994</v>
      </c>
      <c r="O5084" s="605" t="s">
        <v>7961</v>
      </c>
      <c r="P5084" s="608">
        <v>19300</v>
      </c>
    </row>
    <row r="5085" spans="1:16" ht="33.75" x14ac:dyDescent="0.2">
      <c r="A5085" s="518" t="s">
        <v>7955</v>
      </c>
      <c r="B5085" s="605" t="s">
        <v>7875</v>
      </c>
      <c r="C5085" s="519" t="s">
        <v>111</v>
      </c>
      <c r="D5085" s="494" t="s">
        <v>13756</v>
      </c>
      <c r="E5085" s="495">
        <v>2500</v>
      </c>
      <c r="F5085" s="638" t="s">
        <v>13757</v>
      </c>
      <c r="G5085" s="496" t="s">
        <v>13758</v>
      </c>
      <c r="H5085" s="494" t="s">
        <v>13759</v>
      </c>
      <c r="I5085" s="494" t="s">
        <v>13759</v>
      </c>
      <c r="J5085" s="494" t="s">
        <v>13759</v>
      </c>
      <c r="K5085" s="497">
        <v>17</v>
      </c>
      <c r="L5085" s="606" t="s">
        <v>7959</v>
      </c>
      <c r="M5085" s="607">
        <v>30000</v>
      </c>
      <c r="N5085" s="498" t="s">
        <v>8433</v>
      </c>
      <c r="O5085" s="605" t="s">
        <v>7961</v>
      </c>
      <c r="P5085" s="608">
        <v>15000</v>
      </c>
    </row>
    <row r="5086" spans="1:16" ht="33.75" x14ac:dyDescent="0.2">
      <c r="A5086" s="518" t="s">
        <v>7955</v>
      </c>
      <c r="B5086" s="605" t="s">
        <v>7875</v>
      </c>
      <c r="C5086" s="519" t="s">
        <v>111</v>
      </c>
      <c r="D5086" s="494" t="s">
        <v>8923</v>
      </c>
      <c r="E5086" s="495">
        <v>1800</v>
      </c>
      <c r="F5086" s="638" t="s">
        <v>13760</v>
      </c>
      <c r="G5086" s="496" t="s">
        <v>13761</v>
      </c>
      <c r="H5086" s="494" t="s">
        <v>8099</v>
      </c>
      <c r="I5086" s="494" t="s">
        <v>8099</v>
      </c>
      <c r="J5086" s="494" t="s">
        <v>8099</v>
      </c>
      <c r="K5086" s="497">
        <v>13</v>
      </c>
      <c r="L5086" s="606" t="s">
        <v>7959</v>
      </c>
      <c r="M5086" s="607">
        <v>21540</v>
      </c>
      <c r="N5086" s="498" t="s">
        <v>8197</v>
      </c>
      <c r="O5086" s="605" t="s">
        <v>7961</v>
      </c>
      <c r="P5086" s="608">
        <v>10800</v>
      </c>
    </row>
    <row r="5087" spans="1:16" ht="22.5" x14ac:dyDescent="0.2">
      <c r="A5087" s="518" t="s">
        <v>7955</v>
      </c>
      <c r="B5087" s="605" t="s">
        <v>7875</v>
      </c>
      <c r="C5087" s="519" t="s">
        <v>111</v>
      </c>
      <c r="D5087" s="494" t="s">
        <v>10958</v>
      </c>
      <c r="E5087" s="495">
        <v>2000</v>
      </c>
      <c r="F5087" s="638" t="s">
        <v>13762</v>
      </c>
      <c r="G5087" s="496" t="s">
        <v>13763</v>
      </c>
      <c r="H5087" s="494" t="s">
        <v>989</v>
      </c>
      <c r="I5087" s="494" t="s">
        <v>989</v>
      </c>
      <c r="J5087" s="494" t="s">
        <v>989</v>
      </c>
      <c r="K5087" s="497">
        <v>27</v>
      </c>
      <c r="L5087" s="606" t="s">
        <v>7972</v>
      </c>
      <c r="M5087" s="607">
        <v>7992.6399999999994</v>
      </c>
      <c r="N5087" s="498" t="s">
        <v>5705</v>
      </c>
      <c r="O5087" s="605"/>
      <c r="P5087" s="608">
        <v>0</v>
      </c>
    </row>
    <row r="5088" spans="1:16" ht="33.75" x14ac:dyDescent="0.2">
      <c r="A5088" s="518" t="s">
        <v>7955</v>
      </c>
      <c r="B5088" s="605" t="s">
        <v>7875</v>
      </c>
      <c r="C5088" s="519" t="s">
        <v>111</v>
      </c>
      <c r="D5088" s="494" t="s">
        <v>11528</v>
      </c>
      <c r="E5088" s="495">
        <v>10000</v>
      </c>
      <c r="F5088" s="638" t="s">
        <v>13764</v>
      </c>
      <c r="G5088" s="496" t="s">
        <v>13765</v>
      </c>
      <c r="H5088" s="494" t="s">
        <v>9124</v>
      </c>
      <c r="I5088" s="494" t="s">
        <v>4858</v>
      </c>
      <c r="J5088" s="494" t="s">
        <v>4858</v>
      </c>
      <c r="K5088" s="497" t="s">
        <v>13766</v>
      </c>
      <c r="L5088" s="606" t="s">
        <v>7965</v>
      </c>
      <c r="M5088" s="607">
        <v>8333.33</v>
      </c>
      <c r="N5088" s="498" t="s">
        <v>5705</v>
      </c>
      <c r="O5088" s="605"/>
      <c r="P5088" s="608">
        <v>0</v>
      </c>
    </row>
    <row r="5089" spans="1:16" ht="22.5" x14ac:dyDescent="0.2">
      <c r="A5089" s="518" t="s">
        <v>7955</v>
      </c>
      <c r="B5089" s="605" t="s">
        <v>7875</v>
      </c>
      <c r="C5089" s="519" t="s">
        <v>111</v>
      </c>
      <c r="D5089" s="494" t="s">
        <v>10923</v>
      </c>
      <c r="E5089" s="495">
        <v>3000</v>
      </c>
      <c r="F5089" s="638" t="s">
        <v>13767</v>
      </c>
      <c r="G5089" s="496" t="s">
        <v>13768</v>
      </c>
      <c r="H5089" s="494" t="s">
        <v>7998</v>
      </c>
      <c r="I5089" s="494" t="s">
        <v>4858</v>
      </c>
      <c r="J5089" s="494" t="s">
        <v>4858</v>
      </c>
      <c r="K5089" s="497" t="s">
        <v>13769</v>
      </c>
      <c r="L5089" s="606"/>
      <c r="M5089" s="607">
        <v>0</v>
      </c>
      <c r="N5089" s="498">
        <v>1</v>
      </c>
      <c r="O5089" s="605" t="s">
        <v>7982</v>
      </c>
      <c r="P5089" s="608">
        <v>4300</v>
      </c>
    </row>
    <row r="5090" spans="1:16" x14ac:dyDescent="0.2">
      <c r="A5090" s="518" t="s">
        <v>7955</v>
      </c>
      <c r="B5090" s="605" t="s">
        <v>7875</v>
      </c>
      <c r="C5090" s="519" t="s">
        <v>111</v>
      </c>
      <c r="D5090" s="494" t="s">
        <v>7985</v>
      </c>
      <c r="E5090" s="495">
        <v>4000</v>
      </c>
      <c r="F5090" s="638" t="s">
        <v>13770</v>
      </c>
      <c r="G5090" s="496" t="s">
        <v>13771</v>
      </c>
      <c r="H5090" s="494" t="s">
        <v>4858</v>
      </c>
      <c r="I5090" s="494" t="s">
        <v>4858</v>
      </c>
      <c r="J5090" s="494" t="s">
        <v>4858</v>
      </c>
      <c r="K5090" s="497">
        <v>3</v>
      </c>
      <c r="L5090" s="606" t="s">
        <v>8044</v>
      </c>
      <c r="M5090" s="607">
        <v>24170.560000000001</v>
      </c>
      <c r="N5090" s="498" t="s">
        <v>8044</v>
      </c>
      <c r="O5090" s="605" t="s">
        <v>7961</v>
      </c>
      <c r="P5090" s="608">
        <v>23973.059999999998</v>
      </c>
    </row>
    <row r="5091" spans="1:16" ht="22.5" x14ac:dyDescent="0.2">
      <c r="A5091" s="518" t="s">
        <v>7955</v>
      </c>
      <c r="B5091" s="605" t="s">
        <v>7969</v>
      </c>
      <c r="C5091" s="519" t="s">
        <v>111</v>
      </c>
      <c r="D5091" s="494" t="s">
        <v>10359</v>
      </c>
      <c r="E5091" s="495">
        <v>6000</v>
      </c>
      <c r="F5091" s="638" t="s">
        <v>13772</v>
      </c>
      <c r="G5091" s="496" t="s">
        <v>13773</v>
      </c>
      <c r="H5091" s="494" t="s">
        <v>7998</v>
      </c>
      <c r="I5091" s="494" t="s">
        <v>4858</v>
      </c>
      <c r="J5091" s="494" t="s">
        <v>4858</v>
      </c>
      <c r="K5091" s="497" t="s">
        <v>13774</v>
      </c>
      <c r="L5091" s="606" t="s">
        <v>7982</v>
      </c>
      <c r="M5091" s="607">
        <v>6400</v>
      </c>
      <c r="N5091" s="498" t="s">
        <v>7994</v>
      </c>
      <c r="O5091" s="605" t="s">
        <v>7961</v>
      </c>
      <c r="P5091" s="608">
        <v>34200</v>
      </c>
    </row>
    <row r="5092" spans="1:16" ht="33.75" x14ac:dyDescent="0.2">
      <c r="A5092" s="518" t="s">
        <v>7955</v>
      </c>
      <c r="B5092" s="605" t="s">
        <v>7969</v>
      </c>
      <c r="C5092" s="519" t="s">
        <v>111</v>
      </c>
      <c r="D5092" s="494" t="s">
        <v>7970</v>
      </c>
      <c r="E5092" s="495">
        <v>4500</v>
      </c>
      <c r="F5092" s="638" t="s">
        <v>13775</v>
      </c>
      <c r="G5092" s="496" t="s">
        <v>13776</v>
      </c>
      <c r="H5092" s="494" t="s">
        <v>8297</v>
      </c>
      <c r="I5092" s="494" t="s">
        <v>4858</v>
      </c>
      <c r="J5092" s="494" t="s">
        <v>4858</v>
      </c>
      <c r="K5092" s="497" t="s">
        <v>13777</v>
      </c>
      <c r="L5092" s="606" t="s">
        <v>7982</v>
      </c>
      <c r="M5092" s="607">
        <v>3900</v>
      </c>
      <c r="N5092" s="498" t="s">
        <v>7972</v>
      </c>
      <c r="O5092" s="605" t="s">
        <v>7961</v>
      </c>
      <c r="P5092" s="608">
        <v>26844.68</v>
      </c>
    </row>
    <row r="5093" spans="1:16" ht="22.5" x14ac:dyDescent="0.2">
      <c r="A5093" s="518" t="s">
        <v>7955</v>
      </c>
      <c r="B5093" s="605" t="s">
        <v>7875</v>
      </c>
      <c r="C5093" s="519" t="s">
        <v>111</v>
      </c>
      <c r="D5093" s="494" t="s">
        <v>11284</v>
      </c>
      <c r="E5093" s="495">
        <v>3000</v>
      </c>
      <c r="F5093" s="638" t="s">
        <v>13778</v>
      </c>
      <c r="G5093" s="496" t="s">
        <v>13779</v>
      </c>
      <c r="H5093" s="494" t="s">
        <v>9485</v>
      </c>
      <c r="I5093" s="494" t="s">
        <v>4858</v>
      </c>
      <c r="J5093" s="494" t="s">
        <v>4858</v>
      </c>
      <c r="K5093" s="497">
        <v>3</v>
      </c>
      <c r="L5093" s="606" t="s">
        <v>7961</v>
      </c>
      <c r="M5093" s="607">
        <v>18000</v>
      </c>
      <c r="N5093" s="498" t="s">
        <v>7984</v>
      </c>
      <c r="O5093" s="605" t="s">
        <v>7961</v>
      </c>
      <c r="P5093" s="608">
        <v>18000</v>
      </c>
    </row>
    <row r="5094" spans="1:16" ht="33.75" x14ac:dyDescent="0.2">
      <c r="A5094" s="518" t="s">
        <v>7955</v>
      </c>
      <c r="B5094" s="605" t="s">
        <v>7875</v>
      </c>
      <c r="C5094" s="519" t="s">
        <v>111</v>
      </c>
      <c r="D5094" s="494" t="s">
        <v>8661</v>
      </c>
      <c r="E5094" s="495">
        <v>1800</v>
      </c>
      <c r="F5094" s="638" t="s">
        <v>13780</v>
      </c>
      <c r="G5094" s="496" t="s">
        <v>13781</v>
      </c>
      <c r="H5094" s="494" t="s">
        <v>13782</v>
      </c>
      <c r="I5094" s="494" t="s">
        <v>8631</v>
      </c>
      <c r="J5094" s="494" t="s">
        <v>8631</v>
      </c>
      <c r="K5094" s="497">
        <v>13</v>
      </c>
      <c r="L5094" s="606" t="s">
        <v>8142</v>
      </c>
      <c r="M5094" s="607">
        <v>18240</v>
      </c>
      <c r="N5094" s="498" t="s">
        <v>5705</v>
      </c>
      <c r="O5094" s="605"/>
      <c r="P5094" s="608">
        <v>0</v>
      </c>
    </row>
    <row r="5095" spans="1:16" ht="22.5" x14ac:dyDescent="0.2">
      <c r="A5095" s="518" t="s">
        <v>7955</v>
      </c>
      <c r="B5095" s="605" t="s">
        <v>7969</v>
      </c>
      <c r="C5095" s="519" t="s">
        <v>111</v>
      </c>
      <c r="D5095" s="494" t="s">
        <v>9878</v>
      </c>
      <c r="E5095" s="495">
        <v>3000</v>
      </c>
      <c r="F5095" s="638" t="s">
        <v>13780</v>
      </c>
      <c r="G5095" s="496" t="s">
        <v>13781</v>
      </c>
      <c r="H5095" s="494" t="s">
        <v>13782</v>
      </c>
      <c r="I5095" s="494" t="s">
        <v>8631</v>
      </c>
      <c r="J5095" s="494" t="s">
        <v>8631</v>
      </c>
      <c r="K5095" s="497" t="s">
        <v>13783</v>
      </c>
      <c r="L5095" s="606" t="s">
        <v>7965</v>
      </c>
      <c r="M5095" s="607">
        <v>5600</v>
      </c>
      <c r="N5095" s="498" t="s">
        <v>7994</v>
      </c>
      <c r="O5095" s="605" t="s">
        <v>7961</v>
      </c>
      <c r="P5095" s="608">
        <v>18000</v>
      </c>
    </row>
    <row r="5096" spans="1:16" ht="22.5" x14ac:dyDescent="0.2">
      <c r="A5096" s="518" t="s">
        <v>7955</v>
      </c>
      <c r="B5096" s="605" t="s">
        <v>7875</v>
      </c>
      <c r="C5096" s="519" t="s">
        <v>111</v>
      </c>
      <c r="D5096" s="494" t="s">
        <v>508</v>
      </c>
      <c r="E5096" s="495">
        <v>9000</v>
      </c>
      <c r="F5096" s="638" t="s">
        <v>13784</v>
      </c>
      <c r="G5096" s="496" t="s">
        <v>13785</v>
      </c>
      <c r="H5096" s="494" t="s">
        <v>8134</v>
      </c>
      <c r="I5096" s="494" t="s">
        <v>8134</v>
      </c>
      <c r="J5096" s="494" t="s">
        <v>8134</v>
      </c>
      <c r="K5096" s="497" t="s">
        <v>5705</v>
      </c>
      <c r="L5096" s="606" t="s">
        <v>5705</v>
      </c>
      <c r="M5096" s="607">
        <v>0</v>
      </c>
      <c r="N5096" s="498"/>
      <c r="O5096" s="605"/>
      <c r="P5096" s="608">
        <v>0</v>
      </c>
    </row>
    <row r="5097" spans="1:16" x14ac:dyDescent="0.2">
      <c r="A5097" s="518" t="s">
        <v>7955</v>
      </c>
      <c r="B5097" s="605" t="s">
        <v>7875</v>
      </c>
      <c r="C5097" s="519" t="s">
        <v>111</v>
      </c>
      <c r="D5097" s="494" t="s">
        <v>4668</v>
      </c>
      <c r="E5097" s="495">
        <v>3000</v>
      </c>
      <c r="F5097" s="638" t="s">
        <v>13786</v>
      </c>
      <c r="G5097" s="496" t="s">
        <v>13787</v>
      </c>
      <c r="H5097" s="494" t="s">
        <v>5432</v>
      </c>
      <c r="I5097" s="494" t="s">
        <v>5432</v>
      </c>
      <c r="J5097" s="494" t="s">
        <v>5432</v>
      </c>
      <c r="K5097" s="497">
        <v>10</v>
      </c>
      <c r="L5097" s="606" t="s">
        <v>7965</v>
      </c>
      <c r="M5097" s="607">
        <v>5992.5</v>
      </c>
      <c r="N5097" s="498" t="s">
        <v>5705</v>
      </c>
      <c r="O5097" s="605"/>
      <c r="P5097" s="608">
        <v>0</v>
      </c>
    </row>
    <row r="5098" spans="1:16" ht="22.5" x14ac:dyDescent="0.2">
      <c r="A5098" s="518" t="s">
        <v>7955</v>
      </c>
      <c r="B5098" s="605" t="s">
        <v>7875</v>
      </c>
      <c r="C5098" s="519" t="s">
        <v>111</v>
      </c>
      <c r="D5098" s="494" t="s">
        <v>8250</v>
      </c>
      <c r="E5098" s="495">
        <v>3000</v>
      </c>
      <c r="F5098" s="638" t="s">
        <v>13788</v>
      </c>
      <c r="G5098" s="496" t="s">
        <v>13789</v>
      </c>
      <c r="H5098" s="494" t="s">
        <v>8026</v>
      </c>
      <c r="I5098" s="494" t="s">
        <v>4858</v>
      </c>
      <c r="J5098" s="494" t="s">
        <v>4858</v>
      </c>
      <c r="K5098" s="497">
        <v>2</v>
      </c>
      <c r="L5098" s="606" t="s">
        <v>7972</v>
      </c>
      <c r="M5098" s="607">
        <v>11900</v>
      </c>
      <c r="N5098" s="498" t="s">
        <v>8044</v>
      </c>
      <c r="O5098" s="605" t="s">
        <v>7961</v>
      </c>
      <c r="P5098" s="608">
        <v>18000</v>
      </c>
    </row>
    <row r="5099" spans="1:16" ht="22.5" x14ac:dyDescent="0.2">
      <c r="A5099" s="518" t="s">
        <v>7955</v>
      </c>
      <c r="B5099" s="605" t="s">
        <v>7875</v>
      </c>
      <c r="C5099" s="519" t="s">
        <v>111</v>
      </c>
      <c r="D5099" s="494" t="s">
        <v>712</v>
      </c>
      <c r="E5099" s="495">
        <v>10000</v>
      </c>
      <c r="F5099" s="638" t="s">
        <v>2997</v>
      </c>
      <c r="G5099" s="496" t="s">
        <v>13790</v>
      </c>
      <c r="H5099" s="494" t="s">
        <v>8216</v>
      </c>
      <c r="I5099" s="494" t="s">
        <v>4858</v>
      </c>
      <c r="J5099" s="494" t="s">
        <v>4858</v>
      </c>
      <c r="K5099" s="497" t="s">
        <v>13791</v>
      </c>
      <c r="L5099" s="606" t="s">
        <v>7977</v>
      </c>
      <c r="M5099" s="607">
        <v>30000</v>
      </c>
      <c r="N5099" s="498" t="s">
        <v>7982</v>
      </c>
      <c r="O5099" s="605" t="s">
        <v>7961</v>
      </c>
      <c r="P5099" s="608">
        <v>59999.31</v>
      </c>
    </row>
    <row r="5100" spans="1:16" ht="22.5" x14ac:dyDescent="0.2">
      <c r="A5100" s="518" t="s">
        <v>7955</v>
      </c>
      <c r="B5100" s="605" t="s">
        <v>7875</v>
      </c>
      <c r="C5100" s="519" t="s">
        <v>111</v>
      </c>
      <c r="D5100" s="494" t="s">
        <v>8546</v>
      </c>
      <c r="E5100" s="495">
        <v>1800</v>
      </c>
      <c r="F5100" s="638" t="s">
        <v>13792</v>
      </c>
      <c r="G5100" s="496" t="s">
        <v>13793</v>
      </c>
      <c r="H5100" s="494" t="s">
        <v>3191</v>
      </c>
      <c r="I5100" s="494" t="s">
        <v>3191</v>
      </c>
      <c r="J5100" s="494" t="s">
        <v>3191</v>
      </c>
      <c r="K5100" s="497">
        <v>12</v>
      </c>
      <c r="L5100" s="606" t="s">
        <v>7959</v>
      </c>
      <c r="M5100" s="607">
        <v>21600</v>
      </c>
      <c r="N5100" s="498" t="s">
        <v>8489</v>
      </c>
      <c r="O5100" s="605" t="s">
        <v>7961</v>
      </c>
      <c r="P5100" s="608">
        <v>10800</v>
      </c>
    </row>
    <row r="5101" spans="1:16" ht="33.75" x14ac:dyDescent="0.2">
      <c r="A5101" s="518" t="s">
        <v>7955</v>
      </c>
      <c r="B5101" s="605" t="s">
        <v>7875</v>
      </c>
      <c r="C5101" s="519" t="s">
        <v>111</v>
      </c>
      <c r="D5101" s="494" t="s">
        <v>8968</v>
      </c>
      <c r="E5101" s="495">
        <v>1800</v>
      </c>
      <c r="F5101" s="638" t="s">
        <v>13794</v>
      </c>
      <c r="G5101" s="496" t="s">
        <v>13795</v>
      </c>
      <c r="H5101" s="494" t="s">
        <v>8196</v>
      </c>
      <c r="I5101" s="494" t="s">
        <v>8196</v>
      </c>
      <c r="J5101" s="494" t="s">
        <v>8196</v>
      </c>
      <c r="K5101" s="497">
        <v>5</v>
      </c>
      <c r="L5101" s="606" t="s">
        <v>7729</v>
      </c>
      <c r="M5101" s="607">
        <v>16200</v>
      </c>
      <c r="N5101" s="498" t="s">
        <v>7968</v>
      </c>
      <c r="O5101" s="605" t="s">
        <v>7961</v>
      </c>
      <c r="P5101" s="608">
        <v>10800</v>
      </c>
    </row>
    <row r="5102" spans="1:16" ht="22.5" x14ac:dyDescent="0.2">
      <c r="A5102" s="518" t="s">
        <v>7955</v>
      </c>
      <c r="B5102" s="605" t="s">
        <v>7875</v>
      </c>
      <c r="C5102" s="519" t="s">
        <v>111</v>
      </c>
      <c r="D5102" s="494" t="s">
        <v>8665</v>
      </c>
      <c r="E5102" s="495">
        <v>12000</v>
      </c>
      <c r="F5102" s="638" t="s">
        <v>13796</v>
      </c>
      <c r="G5102" s="496" t="s">
        <v>13797</v>
      </c>
      <c r="H5102" s="494" t="s">
        <v>4858</v>
      </c>
      <c r="I5102" s="494" t="s">
        <v>4858</v>
      </c>
      <c r="J5102" s="494" t="s">
        <v>4858</v>
      </c>
      <c r="K5102" s="497" t="s">
        <v>7981</v>
      </c>
      <c r="L5102" s="606" t="s">
        <v>7729</v>
      </c>
      <c r="M5102" s="607">
        <v>91200</v>
      </c>
      <c r="N5102" s="498" t="s">
        <v>7981</v>
      </c>
      <c r="O5102" s="605"/>
      <c r="P5102" s="608">
        <v>0</v>
      </c>
    </row>
    <row r="5103" spans="1:16" ht="22.5" x14ac:dyDescent="0.2">
      <c r="A5103" s="518" t="s">
        <v>7955</v>
      </c>
      <c r="B5103" s="605" t="s">
        <v>7875</v>
      </c>
      <c r="C5103" s="519" t="s">
        <v>111</v>
      </c>
      <c r="D5103" s="494" t="s">
        <v>8041</v>
      </c>
      <c r="E5103" s="495">
        <v>2000</v>
      </c>
      <c r="F5103" s="638" t="s">
        <v>13798</v>
      </c>
      <c r="G5103" s="496" t="s">
        <v>13799</v>
      </c>
      <c r="H5103" s="494" t="s">
        <v>5670</v>
      </c>
      <c r="I5103" s="494" t="s">
        <v>3191</v>
      </c>
      <c r="J5103" s="494" t="s">
        <v>3191</v>
      </c>
      <c r="K5103" s="497" t="s">
        <v>13800</v>
      </c>
      <c r="L5103" s="606" t="s">
        <v>7965</v>
      </c>
      <c r="M5103" s="607">
        <v>3666.67</v>
      </c>
      <c r="N5103" s="498" t="s">
        <v>7972</v>
      </c>
      <c r="O5103" s="605" t="s">
        <v>7961</v>
      </c>
      <c r="P5103" s="608">
        <v>12000</v>
      </c>
    </row>
    <row r="5104" spans="1:16" ht="33.75" x14ac:dyDescent="0.2">
      <c r="A5104" s="518" t="s">
        <v>7955</v>
      </c>
      <c r="B5104" s="605" t="s">
        <v>7875</v>
      </c>
      <c r="C5104" s="519" t="s">
        <v>111</v>
      </c>
      <c r="D5104" s="494" t="s">
        <v>13801</v>
      </c>
      <c r="E5104" s="495">
        <v>2500</v>
      </c>
      <c r="F5104" s="638" t="s">
        <v>13802</v>
      </c>
      <c r="G5104" s="496" t="s">
        <v>13803</v>
      </c>
      <c r="H5104" s="494" t="s">
        <v>3976</v>
      </c>
      <c r="I5104" s="494" t="s">
        <v>3976</v>
      </c>
      <c r="J5104" s="494" t="s">
        <v>3976</v>
      </c>
      <c r="K5104" s="497">
        <v>23</v>
      </c>
      <c r="L5104" s="606" t="s">
        <v>7959</v>
      </c>
      <c r="M5104" s="607">
        <v>29999.99</v>
      </c>
      <c r="N5104" s="498" t="s">
        <v>11252</v>
      </c>
      <c r="O5104" s="605" t="s">
        <v>7961</v>
      </c>
      <c r="P5104" s="608">
        <v>14980</v>
      </c>
    </row>
    <row r="5105" spans="1:16" ht="22.5" x14ac:dyDescent="0.2">
      <c r="A5105" s="518" t="s">
        <v>7955</v>
      </c>
      <c r="B5105" s="605" t="s">
        <v>7875</v>
      </c>
      <c r="C5105" s="519" t="s">
        <v>111</v>
      </c>
      <c r="D5105" s="494" t="s">
        <v>13804</v>
      </c>
      <c r="E5105" s="495">
        <v>8500</v>
      </c>
      <c r="F5105" s="638" t="s">
        <v>13805</v>
      </c>
      <c r="G5105" s="496" t="s">
        <v>13806</v>
      </c>
      <c r="H5105" s="494" t="s">
        <v>8216</v>
      </c>
      <c r="I5105" s="494" t="s">
        <v>4858</v>
      </c>
      <c r="J5105" s="494" t="s">
        <v>4858</v>
      </c>
      <c r="K5105" s="497">
        <v>1</v>
      </c>
      <c r="L5105" s="606" t="s">
        <v>7972</v>
      </c>
      <c r="M5105" s="607">
        <v>31988.339999999997</v>
      </c>
      <c r="N5105" s="498" t="s">
        <v>7961</v>
      </c>
      <c r="O5105" s="605" t="s">
        <v>7961</v>
      </c>
      <c r="P5105" s="608">
        <v>51000</v>
      </c>
    </row>
    <row r="5106" spans="1:16" ht="33.75" x14ac:dyDescent="0.2">
      <c r="A5106" s="518" t="s">
        <v>7955</v>
      </c>
      <c r="B5106" s="605" t="s">
        <v>7875</v>
      </c>
      <c r="C5106" s="519" t="s">
        <v>111</v>
      </c>
      <c r="D5106" s="494" t="s">
        <v>13807</v>
      </c>
      <c r="E5106" s="495">
        <v>2500</v>
      </c>
      <c r="F5106" s="638" t="s">
        <v>13808</v>
      </c>
      <c r="G5106" s="496" t="s">
        <v>13809</v>
      </c>
      <c r="H5106" s="494" t="s">
        <v>726</v>
      </c>
      <c r="I5106" s="494" t="s">
        <v>726</v>
      </c>
      <c r="J5106" s="494" t="s">
        <v>726</v>
      </c>
      <c r="K5106" s="497">
        <v>26</v>
      </c>
      <c r="L5106" s="606" t="s">
        <v>7959</v>
      </c>
      <c r="M5106" s="607">
        <v>30000</v>
      </c>
      <c r="N5106" s="498">
        <v>28</v>
      </c>
      <c r="O5106" s="605" t="s">
        <v>7965</v>
      </c>
      <c r="P5106" s="608">
        <v>2916.67</v>
      </c>
    </row>
    <row r="5107" spans="1:16" ht="22.5" x14ac:dyDescent="0.2">
      <c r="A5107" s="518" t="s">
        <v>7955</v>
      </c>
      <c r="B5107" s="605" t="s">
        <v>7875</v>
      </c>
      <c r="C5107" s="519" t="s">
        <v>111</v>
      </c>
      <c r="D5107" s="494" t="s">
        <v>8041</v>
      </c>
      <c r="E5107" s="495">
        <v>2000</v>
      </c>
      <c r="F5107" s="638" t="s">
        <v>13810</v>
      </c>
      <c r="G5107" s="496" t="s">
        <v>13811</v>
      </c>
      <c r="H5107" s="494" t="s">
        <v>13812</v>
      </c>
      <c r="I5107" s="494" t="s">
        <v>8289</v>
      </c>
      <c r="J5107" s="494" t="s">
        <v>8289</v>
      </c>
      <c r="K5107" s="497" t="s">
        <v>13813</v>
      </c>
      <c r="L5107" s="606" t="s">
        <v>7965</v>
      </c>
      <c r="M5107" s="607">
        <v>3666.67</v>
      </c>
      <c r="N5107" s="498" t="s">
        <v>7972</v>
      </c>
      <c r="O5107" s="605" t="s">
        <v>7961</v>
      </c>
      <c r="P5107" s="608">
        <v>12000</v>
      </c>
    </row>
    <row r="5108" spans="1:16" ht="22.5" x14ac:dyDescent="0.2">
      <c r="A5108" s="518" t="s">
        <v>7955</v>
      </c>
      <c r="B5108" s="605" t="s">
        <v>7875</v>
      </c>
      <c r="C5108" s="519" t="s">
        <v>111</v>
      </c>
      <c r="D5108" s="494" t="s">
        <v>4071</v>
      </c>
      <c r="E5108" s="495">
        <v>2000</v>
      </c>
      <c r="F5108" s="638" t="s">
        <v>13814</v>
      </c>
      <c r="G5108" s="496" t="s">
        <v>13815</v>
      </c>
      <c r="H5108" s="494" t="s">
        <v>8196</v>
      </c>
      <c r="I5108" s="494" t="s">
        <v>8196</v>
      </c>
      <c r="J5108" s="494" t="s">
        <v>8196</v>
      </c>
      <c r="K5108" s="497">
        <v>8</v>
      </c>
      <c r="L5108" s="606" t="s">
        <v>8044</v>
      </c>
      <c r="M5108" s="607">
        <v>13928.32</v>
      </c>
      <c r="N5108" s="498" t="s">
        <v>5705</v>
      </c>
      <c r="O5108" s="605"/>
      <c r="P5108" s="608">
        <v>0</v>
      </c>
    </row>
    <row r="5109" spans="1:16" ht="33.75" x14ac:dyDescent="0.2">
      <c r="A5109" s="518" t="s">
        <v>7955</v>
      </c>
      <c r="B5109" s="605" t="s">
        <v>7875</v>
      </c>
      <c r="C5109" s="519" t="s">
        <v>111</v>
      </c>
      <c r="D5109" s="494" t="s">
        <v>8983</v>
      </c>
      <c r="E5109" s="495">
        <v>1800</v>
      </c>
      <c r="F5109" s="638" t="s">
        <v>13816</v>
      </c>
      <c r="G5109" s="496" t="s">
        <v>13817</v>
      </c>
      <c r="H5109" s="494" t="s">
        <v>9885</v>
      </c>
      <c r="I5109" s="494" t="s">
        <v>9885</v>
      </c>
      <c r="J5109" s="494" t="s">
        <v>9885</v>
      </c>
      <c r="K5109" s="497">
        <v>6</v>
      </c>
      <c r="L5109" s="606" t="s">
        <v>7965</v>
      </c>
      <c r="M5109" s="607">
        <v>3600</v>
      </c>
      <c r="N5109" s="498" t="s">
        <v>5705</v>
      </c>
      <c r="O5109" s="605"/>
      <c r="P5109" s="608">
        <v>0</v>
      </c>
    </row>
    <row r="5110" spans="1:16" ht="22.5" x14ac:dyDescent="0.2">
      <c r="A5110" s="518" t="s">
        <v>7955</v>
      </c>
      <c r="B5110" s="605" t="s">
        <v>7875</v>
      </c>
      <c r="C5110" s="519" t="s">
        <v>111</v>
      </c>
      <c r="D5110" s="494" t="s">
        <v>712</v>
      </c>
      <c r="E5110" s="495">
        <v>7000</v>
      </c>
      <c r="F5110" s="638" t="s">
        <v>13818</v>
      </c>
      <c r="G5110" s="496" t="s">
        <v>13819</v>
      </c>
      <c r="H5110" s="494" t="s">
        <v>7998</v>
      </c>
      <c r="I5110" s="494" t="s">
        <v>4858</v>
      </c>
      <c r="J5110" s="494" t="s">
        <v>4858</v>
      </c>
      <c r="K5110" s="497" t="s">
        <v>13820</v>
      </c>
      <c r="L5110" s="606" t="s">
        <v>7965</v>
      </c>
      <c r="M5110" s="607">
        <v>12580.560000000001</v>
      </c>
      <c r="N5110" s="498" t="s">
        <v>7972</v>
      </c>
      <c r="O5110" s="605" t="s">
        <v>7961</v>
      </c>
      <c r="P5110" s="608">
        <v>41973.270000000004</v>
      </c>
    </row>
    <row r="5111" spans="1:16" ht="22.5" x14ac:dyDescent="0.2">
      <c r="A5111" s="518" t="s">
        <v>7955</v>
      </c>
      <c r="B5111" s="605" t="s">
        <v>7875</v>
      </c>
      <c r="C5111" s="519" t="s">
        <v>111</v>
      </c>
      <c r="D5111" s="494" t="s">
        <v>8070</v>
      </c>
      <c r="E5111" s="495">
        <v>15000</v>
      </c>
      <c r="F5111" s="638" t="s">
        <v>13821</v>
      </c>
      <c r="G5111" s="496" t="s">
        <v>13822</v>
      </c>
      <c r="H5111" s="494" t="s">
        <v>4858</v>
      </c>
      <c r="I5111" s="494" t="s">
        <v>4858</v>
      </c>
      <c r="J5111" s="494" t="s">
        <v>4858</v>
      </c>
      <c r="K5111" s="497" t="s">
        <v>7981</v>
      </c>
      <c r="L5111" s="606" t="s">
        <v>7959</v>
      </c>
      <c r="M5111" s="607">
        <v>170000</v>
      </c>
      <c r="N5111" s="498" t="s">
        <v>7981</v>
      </c>
      <c r="O5111" s="605" t="s">
        <v>7961</v>
      </c>
      <c r="P5111" s="608">
        <v>88500</v>
      </c>
    </row>
    <row r="5112" spans="1:16" ht="22.5" x14ac:dyDescent="0.2">
      <c r="A5112" s="518" t="s">
        <v>7955</v>
      </c>
      <c r="B5112" s="605" t="s">
        <v>7875</v>
      </c>
      <c r="C5112" s="519" t="s">
        <v>111</v>
      </c>
      <c r="D5112" s="494" t="s">
        <v>8740</v>
      </c>
      <c r="E5112" s="495">
        <v>6000</v>
      </c>
      <c r="F5112" s="638" t="s">
        <v>13823</v>
      </c>
      <c r="G5112" s="496" t="s">
        <v>13824</v>
      </c>
      <c r="H5112" s="494" t="s">
        <v>13825</v>
      </c>
      <c r="I5112" s="494" t="s">
        <v>4858</v>
      </c>
      <c r="J5112" s="494" t="s">
        <v>4858</v>
      </c>
      <c r="K5112" s="497" t="s">
        <v>13826</v>
      </c>
      <c r="L5112" s="606"/>
      <c r="M5112" s="607">
        <v>0</v>
      </c>
      <c r="N5112" s="498">
        <v>1</v>
      </c>
      <c r="O5112" s="605" t="s">
        <v>7982</v>
      </c>
      <c r="P5112" s="608">
        <v>8600</v>
      </c>
    </row>
    <row r="5113" spans="1:16" ht="22.5" x14ac:dyDescent="0.2">
      <c r="A5113" s="518" t="s">
        <v>7955</v>
      </c>
      <c r="B5113" s="605" t="s">
        <v>7875</v>
      </c>
      <c r="C5113" s="519" t="s">
        <v>111</v>
      </c>
      <c r="D5113" s="494" t="s">
        <v>8987</v>
      </c>
      <c r="E5113" s="495">
        <v>3000</v>
      </c>
      <c r="F5113" s="638" t="s">
        <v>13827</v>
      </c>
      <c r="G5113" s="496" t="s">
        <v>13828</v>
      </c>
      <c r="H5113" s="494" t="s">
        <v>8079</v>
      </c>
      <c r="I5113" s="494" t="s">
        <v>4858</v>
      </c>
      <c r="J5113" s="494" t="s">
        <v>4858</v>
      </c>
      <c r="K5113" s="497">
        <v>2</v>
      </c>
      <c r="L5113" s="606" t="s">
        <v>7972</v>
      </c>
      <c r="M5113" s="607">
        <v>11900</v>
      </c>
      <c r="N5113" s="498" t="s">
        <v>8044</v>
      </c>
      <c r="O5113" s="605" t="s">
        <v>7961</v>
      </c>
      <c r="P5113" s="608">
        <v>18000</v>
      </c>
    </row>
    <row r="5114" spans="1:16" ht="22.5" x14ac:dyDescent="0.2">
      <c r="A5114" s="518" t="s">
        <v>7955</v>
      </c>
      <c r="B5114" s="605" t="s">
        <v>7875</v>
      </c>
      <c r="C5114" s="519" t="s">
        <v>111</v>
      </c>
      <c r="D5114" s="494" t="s">
        <v>13829</v>
      </c>
      <c r="E5114" s="495">
        <v>5000</v>
      </c>
      <c r="F5114" s="638" t="s">
        <v>13830</v>
      </c>
      <c r="G5114" s="496" t="s">
        <v>13831</v>
      </c>
      <c r="H5114" s="494" t="s">
        <v>13832</v>
      </c>
      <c r="I5114" s="494" t="s">
        <v>13832</v>
      </c>
      <c r="J5114" s="494" t="s">
        <v>13832</v>
      </c>
      <c r="K5114" s="497">
        <v>16</v>
      </c>
      <c r="L5114" s="606" t="s">
        <v>7959</v>
      </c>
      <c r="M5114" s="607">
        <v>59432.98</v>
      </c>
      <c r="N5114" s="498" t="s">
        <v>8165</v>
      </c>
      <c r="O5114" s="605" t="s">
        <v>7961</v>
      </c>
      <c r="P5114" s="608">
        <v>30000</v>
      </c>
    </row>
    <row r="5115" spans="1:16" ht="22.5" x14ac:dyDescent="0.2">
      <c r="A5115" s="518" t="s">
        <v>7955</v>
      </c>
      <c r="B5115" s="605" t="s">
        <v>7875</v>
      </c>
      <c r="C5115" s="519" t="s">
        <v>111</v>
      </c>
      <c r="D5115" s="494" t="s">
        <v>13833</v>
      </c>
      <c r="E5115" s="495">
        <v>5000</v>
      </c>
      <c r="F5115" s="638" t="s">
        <v>13834</v>
      </c>
      <c r="G5115" s="496" t="s">
        <v>13835</v>
      </c>
      <c r="H5115" s="494" t="s">
        <v>8750</v>
      </c>
      <c r="I5115" s="494" t="s">
        <v>8750</v>
      </c>
      <c r="J5115" s="494" t="s">
        <v>8750</v>
      </c>
      <c r="K5115" s="497">
        <v>44</v>
      </c>
      <c r="L5115" s="606" t="s">
        <v>7959</v>
      </c>
      <c r="M5115" s="607">
        <v>59627.079999999994</v>
      </c>
      <c r="N5115" s="498" t="s">
        <v>10577</v>
      </c>
      <c r="O5115" s="605" t="s">
        <v>7961</v>
      </c>
      <c r="P5115" s="608">
        <v>29881.940000000002</v>
      </c>
    </row>
    <row r="5116" spans="1:16" ht="22.5" x14ac:dyDescent="0.2">
      <c r="A5116" s="518" t="s">
        <v>7955</v>
      </c>
      <c r="B5116" s="605" t="s">
        <v>7875</v>
      </c>
      <c r="C5116" s="519" t="s">
        <v>111</v>
      </c>
      <c r="D5116" s="494" t="s">
        <v>13693</v>
      </c>
      <c r="E5116" s="495">
        <v>2500</v>
      </c>
      <c r="F5116" s="638" t="s">
        <v>13836</v>
      </c>
      <c r="G5116" s="496" t="s">
        <v>13837</v>
      </c>
      <c r="H5116" s="494" t="s">
        <v>6192</v>
      </c>
      <c r="I5116" s="494" t="s">
        <v>6192</v>
      </c>
      <c r="J5116" s="494" t="s">
        <v>6192</v>
      </c>
      <c r="K5116" s="497">
        <v>19</v>
      </c>
      <c r="L5116" s="606" t="s">
        <v>7959</v>
      </c>
      <c r="M5116" s="607">
        <v>29300.54</v>
      </c>
      <c r="N5116" s="498" t="s">
        <v>5705</v>
      </c>
      <c r="O5116" s="605">
        <v>0</v>
      </c>
      <c r="P5116" s="608">
        <v>0</v>
      </c>
    </row>
    <row r="5117" spans="1:16" ht="22.5" x14ac:dyDescent="0.2">
      <c r="A5117" s="518" t="s">
        <v>7955</v>
      </c>
      <c r="B5117" s="605" t="s">
        <v>7875</v>
      </c>
      <c r="C5117" s="519" t="s">
        <v>111</v>
      </c>
      <c r="D5117" s="494" t="s">
        <v>11259</v>
      </c>
      <c r="E5117" s="495">
        <v>2500</v>
      </c>
      <c r="F5117" s="638" t="s">
        <v>13838</v>
      </c>
      <c r="G5117" s="496" t="s">
        <v>13839</v>
      </c>
      <c r="H5117" s="494" t="s">
        <v>718</v>
      </c>
      <c r="I5117" s="494" t="s">
        <v>718</v>
      </c>
      <c r="J5117" s="494" t="s">
        <v>718</v>
      </c>
      <c r="K5117" s="497" t="s">
        <v>13840</v>
      </c>
      <c r="L5117" s="606" t="s">
        <v>7982</v>
      </c>
      <c r="M5117" s="607">
        <v>1083.33</v>
      </c>
      <c r="N5117" s="498" t="s">
        <v>7994</v>
      </c>
      <c r="O5117" s="605" t="s">
        <v>7961</v>
      </c>
      <c r="P5117" s="608">
        <v>15000</v>
      </c>
    </row>
    <row r="5118" spans="1:16" ht="33.75" x14ac:dyDescent="0.2">
      <c r="A5118" s="518" t="s">
        <v>7955</v>
      </c>
      <c r="B5118" s="605" t="s">
        <v>7875</v>
      </c>
      <c r="C5118" s="519" t="s">
        <v>111</v>
      </c>
      <c r="D5118" s="494" t="s">
        <v>10870</v>
      </c>
      <c r="E5118" s="495">
        <v>1800</v>
      </c>
      <c r="F5118" s="638" t="s">
        <v>13841</v>
      </c>
      <c r="G5118" s="496" t="s">
        <v>13842</v>
      </c>
      <c r="H5118" s="494" t="s">
        <v>13843</v>
      </c>
      <c r="I5118" s="494" t="s">
        <v>4858</v>
      </c>
      <c r="J5118" s="494" t="s">
        <v>4858</v>
      </c>
      <c r="K5118" s="497">
        <v>29</v>
      </c>
      <c r="L5118" s="606" t="s">
        <v>7968</v>
      </c>
      <c r="M5118" s="607">
        <v>18000</v>
      </c>
      <c r="N5118" s="498" t="s">
        <v>5705</v>
      </c>
      <c r="O5118" s="605"/>
      <c r="P5118" s="608">
        <v>0</v>
      </c>
    </row>
    <row r="5119" spans="1:16" ht="33.75" x14ac:dyDescent="0.2">
      <c r="A5119" s="518" t="s">
        <v>7955</v>
      </c>
      <c r="B5119" s="605" t="s">
        <v>7969</v>
      </c>
      <c r="C5119" s="519" t="s">
        <v>111</v>
      </c>
      <c r="D5119" s="494" t="s">
        <v>13844</v>
      </c>
      <c r="E5119" s="495">
        <v>5000</v>
      </c>
      <c r="F5119" s="638" t="s">
        <v>13841</v>
      </c>
      <c r="G5119" s="496" t="s">
        <v>13842</v>
      </c>
      <c r="H5119" s="494" t="s">
        <v>13843</v>
      </c>
      <c r="I5119" s="494" t="s">
        <v>4858</v>
      </c>
      <c r="J5119" s="494" t="s">
        <v>4858</v>
      </c>
      <c r="K5119" s="497" t="s">
        <v>13845</v>
      </c>
      <c r="L5119" s="606" t="s">
        <v>7977</v>
      </c>
      <c r="M5119" s="607">
        <v>10166.67</v>
      </c>
      <c r="N5119" s="498" t="s">
        <v>7994</v>
      </c>
      <c r="O5119" s="605" t="s">
        <v>7961</v>
      </c>
      <c r="P5119" s="608">
        <v>30000</v>
      </c>
    </row>
    <row r="5120" spans="1:16" ht="33.75" x14ac:dyDescent="0.2">
      <c r="A5120" s="518" t="s">
        <v>7955</v>
      </c>
      <c r="B5120" s="605" t="s">
        <v>7875</v>
      </c>
      <c r="C5120" s="519" t="s">
        <v>111</v>
      </c>
      <c r="D5120" s="494" t="s">
        <v>8987</v>
      </c>
      <c r="E5120" s="495">
        <v>3000</v>
      </c>
      <c r="F5120" s="638" t="s">
        <v>13846</v>
      </c>
      <c r="G5120" s="496" t="s">
        <v>13847</v>
      </c>
      <c r="H5120" s="494" t="s">
        <v>10155</v>
      </c>
      <c r="I5120" s="494" t="s">
        <v>3191</v>
      </c>
      <c r="J5120" s="494" t="s">
        <v>3191</v>
      </c>
      <c r="K5120" s="497">
        <v>2</v>
      </c>
      <c r="L5120" s="606" t="s">
        <v>7972</v>
      </c>
      <c r="M5120" s="607">
        <v>11900</v>
      </c>
      <c r="N5120" s="498" t="s">
        <v>8044</v>
      </c>
      <c r="O5120" s="605" t="s">
        <v>7961</v>
      </c>
      <c r="P5120" s="608">
        <v>18000</v>
      </c>
    </row>
    <row r="5121" spans="1:16" ht="22.5" x14ac:dyDescent="0.2">
      <c r="A5121" s="518" t="s">
        <v>7955</v>
      </c>
      <c r="B5121" s="605" t="s">
        <v>7875</v>
      </c>
      <c r="C5121" s="519" t="s">
        <v>111</v>
      </c>
      <c r="D5121" s="494" t="s">
        <v>8776</v>
      </c>
      <c r="E5121" s="495">
        <v>8500</v>
      </c>
      <c r="F5121" s="638" t="s">
        <v>13848</v>
      </c>
      <c r="G5121" s="496" t="s">
        <v>13849</v>
      </c>
      <c r="H5121" s="494" t="s">
        <v>13213</v>
      </c>
      <c r="I5121" s="494" t="s">
        <v>13213</v>
      </c>
      <c r="J5121" s="494" t="s">
        <v>13213</v>
      </c>
      <c r="K5121" s="497">
        <v>12</v>
      </c>
      <c r="L5121" s="606" t="s">
        <v>7959</v>
      </c>
      <c r="M5121" s="607">
        <v>100968.38</v>
      </c>
      <c r="N5121" s="498" t="s">
        <v>8530</v>
      </c>
      <c r="O5121" s="605" t="s">
        <v>7961</v>
      </c>
      <c r="P5121" s="608">
        <v>51000</v>
      </c>
    </row>
    <row r="5122" spans="1:16" ht="22.5" x14ac:dyDescent="0.2">
      <c r="A5122" s="518" t="s">
        <v>7955</v>
      </c>
      <c r="B5122" s="605" t="s">
        <v>7875</v>
      </c>
      <c r="C5122" s="519" t="s">
        <v>111</v>
      </c>
      <c r="D5122" s="494" t="s">
        <v>8135</v>
      </c>
      <c r="E5122" s="495">
        <v>5500</v>
      </c>
      <c r="F5122" s="638" t="s">
        <v>13850</v>
      </c>
      <c r="G5122" s="496" t="s">
        <v>13851</v>
      </c>
      <c r="H5122" s="494" t="s">
        <v>757</v>
      </c>
      <c r="I5122" s="494" t="s">
        <v>757</v>
      </c>
      <c r="J5122" s="494" t="s">
        <v>757</v>
      </c>
      <c r="K5122" s="497">
        <v>3</v>
      </c>
      <c r="L5122" s="606" t="s">
        <v>7961</v>
      </c>
      <c r="M5122" s="607">
        <v>28371.589999999997</v>
      </c>
      <c r="N5122" s="498" t="s">
        <v>5705</v>
      </c>
      <c r="O5122" s="605"/>
      <c r="P5122" s="608">
        <v>0</v>
      </c>
    </row>
    <row r="5123" spans="1:16" ht="22.5" x14ac:dyDescent="0.2">
      <c r="A5123" s="518" t="s">
        <v>7955</v>
      </c>
      <c r="B5123" s="605" t="s">
        <v>7875</v>
      </c>
      <c r="C5123" s="519" t="s">
        <v>111</v>
      </c>
      <c r="D5123" s="494" t="s">
        <v>8048</v>
      </c>
      <c r="E5123" s="495">
        <v>3000</v>
      </c>
      <c r="F5123" s="638" t="s">
        <v>13852</v>
      </c>
      <c r="G5123" s="496" t="s">
        <v>13853</v>
      </c>
      <c r="H5123" s="494" t="s">
        <v>7244</v>
      </c>
      <c r="I5123" s="494" t="s">
        <v>3191</v>
      </c>
      <c r="J5123" s="494" t="s">
        <v>3191</v>
      </c>
      <c r="K5123" s="497" t="s">
        <v>13854</v>
      </c>
      <c r="L5123" s="606" t="s">
        <v>7965</v>
      </c>
      <c r="M5123" s="607">
        <v>4200</v>
      </c>
      <c r="N5123" s="498" t="s">
        <v>7994</v>
      </c>
      <c r="O5123" s="605" t="s">
        <v>7961</v>
      </c>
      <c r="P5123" s="608">
        <v>18000</v>
      </c>
    </row>
    <row r="5124" spans="1:16" ht="22.5" x14ac:dyDescent="0.2">
      <c r="A5124" s="518" t="s">
        <v>7955</v>
      </c>
      <c r="B5124" s="605" t="s">
        <v>7875</v>
      </c>
      <c r="C5124" s="519" t="s">
        <v>111</v>
      </c>
      <c r="D5124" s="494" t="s">
        <v>8198</v>
      </c>
      <c r="E5124" s="495">
        <v>3000</v>
      </c>
      <c r="F5124" s="638" t="s">
        <v>13855</v>
      </c>
      <c r="G5124" s="496" t="s">
        <v>13856</v>
      </c>
      <c r="H5124" s="494" t="s">
        <v>8003</v>
      </c>
      <c r="I5124" s="494" t="s">
        <v>4858</v>
      </c>
      <c r="J5124" s="494" t="s">
        <v>4858</v>
      </c>
      <c r="K5124" s="497" t="s">
        <v>13857</v>
      </c>
      <c r="L5124" s="606" t="s">
        <v>7965</v>
      </c>
      <c r="M5124" s="607">
        <v>4793.13</v>
      </c>
      <c r="N5124" s="498" t="s">
        <v>7972</v>
      </c>
      <c r="O5124" s="605" t="s">
        <v>7961</v>
      </c>
      <c r="P5124" s="608">
        <v>17971.25</v>
      </c>
    </row>
    <row r="5125" spans="1:16" ht="33.75" x14ac:dyDescent="0.2">
      <c r="A5125" s="518" t="s">
        <v>7955</v>
      </c>
      <c r="B5125" s="605" t="s">
        <v>7875</v>
      </c>
      <c r="C5125" s="519" t="s">
        <v>111</v>
      </c>
      <c r="D5125" s="494" t="s">
        <v>11415</v>
      </c>
      <c r="E5125" s="495">
        <v>3000</v>
      </c>
      <c r="F5125" s="638" t="s">
        <v>13858</v>
      </c>
      <c r="G5125" s="496" t="s">
        <v>13859</v>
      </c>
      <c r="H5125" s="494" t="s">
        <v>9095</v>
      </c>
      <c r="I5125" s="494" t="s">
        <v>4858</v>
      </c>
      <c r="J5125" s="494" t="s">
        <v>4858</v>
      </c>
      <c r="K5125" s="497" t="s">
        <v>13860</v>
      </c>
      <c r="L5125" s="606" t="s">
        <v>7965</v>
      </c>
      <c r="M5125" s="607">
        <v>4300</v>
      </c>
      <c r="N5125" s="498" t="s">
        <v>7994</v>
      </c>
      <c r="O5125" s="605" t="s">
        <v>7961</v>
      </c>
      <c r="P5125" s="608">
        <v>17900</v>
      </c>
    </row>
    <row r="5126" spans="1:16" ht="22.5" x14ac:dyDescent="0.2">
      <c r="A5126" s="518" t="s">
        <v>7955</v>
      </c>
      <c r="B5126" s="605" t="s">
        <v>7875</v>
      </c>
      <c r="C5126" s="519" t="s">
        <v>111</v>
      </c>
      <c r="D5126" s="494" t="s">
        <v>11415</v>
      </c>
      <c r="E5126" s="495">
        <v>3000</v>
      </c>
      <c r="F5126" s="638" t="s">
        <v>13861</v>
      </c>
      <c r="G5126" s="496" t="s">
        <v>13862</v>
      </c>
      <c r="H5126" s="494" t="s">
        <v>8079</v>
      </c>
      <c r="I5126" s="494" t="s">
        <v>4858</v>
      </c>
      <c r="J5126" s="494" t="s">
        <v>4858</v>
      </c>
      <c r="K5126" s="497" t="s">
        <v>13863</v>
      </c>
      <c r="L5126" s="606" t="s">
        <v>7965</v>
      </c>
      <c r="M5126" s="607">
        <v>3900</v>
      </c>
      <c r="N5126" s="498" t="s">
        <v>7994</v>
      </c>
      <c r="O5126" s="605" t="s">
        <v>7961</v>
      </c>
      <c r="P5126" s="608">
        <v>18000</v>
      </c>
    </row>
    <row r="5127" spans="1:16" ht="33.75" x14ac:dyDescent="0.2">
      <c r="A5127" s="518" t="s">
        <v>7955</v>
      </c>
      <c r="B5127" s="605" t="s">
        <v>7875</v>
      </c>
      <c r="C5127" s="519" t="s">
        <v>111</v>
      </c>
      <c r="D5127" s="494" t="s">
        <v>13864</v>
      </c>
      <c r="E5127" s="495">
        <v>5500</v>
      </c>
      <c r="F5127" s="638" t="s">
        <v>13865</v>
      </c>
      <c r="G5127" s="496" t="s">
        <v>13866</v>
      </c>
      <c r="H5127" s="494" t="s">
        <v>4858</v>
      </c>
      <c r="I5127" s="494" t="s">
        <v>4858</v>
      </c>
      <c r="J5127" s="494" t="s">
        <v>4858</v>
      </c>
      <c r="K5127" s="497" t="s">
        <v>13867</v>
      </c>
      <c r="L5127" s="606" t="s">
        <v>7977</v>
      </c>
      <c r="M5127" s="607">
        <v>12650</v>
      </c>
      <c r="N5127" s="498" t="s">
        <v>5705</v>
      </c>
      <c r="O5127" s="605"/>
      <c r="P5127" s="608">
        <v>0</v>
      </c>
    </row>
    <row r="5128" spans="1:16" ht="22.5" x14ac:dyDescent="0.2">
      <c r="A5128" s="518" t="s">
        <v>7955</v>
      </c>
      <c r="B5128" s="605" t="s">
        <v>7875</v>
      </c>
      <c r="C5128" s="519" t="s">
        <v>111</v>
      </c>
      <c r="D5128" s="494" t="s">
        <v>8229</v>
      </c>
      <c r="E5128" s="495">
        <v>5000</v>
      </c>
      <c r="F5128" s="638" t="s">
        <v>13868</v>
      </c>
      <c r="G5128" s="496" t="s">
        <v>13869</v>
      </c>
      <c r="H5128" s="494" t="s">
        <v>13870</v>
      </c>
      <c r="I5128" s="494" t="s">
        <v>13870</v>
      </c>
      <c r="J5128" s="494" t="s">
        <v>13870</v>
      </c>
      <c r="K5128" s="497">
        <v>25</v>
      </c>
      <c r="L5128" s="606" t="s">
        <v>7959</v>
      </c>
      <c r="M5128" s="607">
        <v>57600</v>
      </c>
      <c r="N5128" s="498" t="s">
        <v>8096</v>
      </c>
      <c r="O5128" s="605" t="s">
        <v>7961</v>
      </c>
      <c r="P5128" s="608">
        <v>30000</v>
      </c>
    </row>
    <row r="5129" spans="1:16" ht="22.5" x14ac:dyDescent="0.2">
      <c r="A5129" s="518" t="s">
        <v>7955</v>
      </c>
      <c r="B5129" s="605" t="s">
        <v>7875</v>
      </c>
      <c r="C5129" s="519" t="s">
        <v>111</v>
      </c>
      <c r="D5129" s="494" t="s">
        <v>7990</v>
      </c>
      <c r="E5129" s="495">
        <v>3000</v>
      </c>
      <c r="F5129" s="638" t="s">
        <v>13871</v>
      </c>
      <c r="G5129" s="496" t="s">
        <v>13872</v>
      </c>
      <c r="H5129" s="494" t="s">
        <v>8026</v>
      </c>
      <c r="I5129" s="494" t="s">
        <v>4858</v>
      </c>
      <c r="J5129" s="494" t="s">
        <v>4858</v>
      </c>
      <c r="K5129" s="497" t="s">
        <v>13873</v>
      </c>
      <c r="L5129" s="606"/>
      <c r="M5129" s="607">
        <v>0</v>
      </c>
      <c r="N5129" s="498" t="s">
        <v>7994</v>
      </c>
      <c r="O5129" s="605" t="s">
        <v>7961</v>
      </c>
      <c r="P5129" s="608">
        <v>18400</v>
      </c>
    </row>
    <row r="5130" spans="1:16" ht="22.5" x14ac:dyDescent="0.2">
      <c r="A5130" s="518" t="s">
        <v>7955</v>
      </c>
      <c r="B5130" s="605" t="s">
        <v>7875</v>
      </c>
      <c r="C5130" s="519" t="s">
        <v>111</v>
      </c>
      <c r="D5130" s="494" t="s">
        <v>13874</v>
      </c>
      <c r="E5130" s="495">
        <v>10000</v>
      </c>
      <c r="F5130" s="638" t="s">
        <v>13875</v>
      </c>
      <c r="G5130" s="496" t="s">
        <v>13876</v>
      </c>
      <c r="H5130" s="494" t="s">
        <v>7998</v>
      </c>
      <c r="I5130" s="494" t="s">
        <v>4858</v>
      </c>
      <c r="J5130" s="494" t="s">
        <v>4858</v>
      </c>
      <c r="K5130" s="497" t="s">
        <v>13877</v>
      </c>
      <c r="L5130" s="606" t="s">
        <v>7982</v>
      </c>
      <c r="M5130" s="607">
        <v>5000</v>
      </c>
      <c r="N5130" s="498" t="s">
        <v>7982</v>
      </c>
      <c r="O5130" s="605" t="s">
        <v>7961</v>
      </c>
      <c r="P5130" s="608">
        <v>59500</v>
      </c>
    </row>
    <row r="5131" spans="1:16" ht="22.5" x14ac:dyDescent="0.2">
      <c r="A5131" s="518" t="s">
        <v>7955</v>
      </c>
      <c r="B5131" s="605" t="s">
        <v>7875</v>
      </c>
      <c r="C5131" s="519" t="s">
        <v>111</v>
      </c>
      <c r="D5131" s="494" t="s">
        <v>8590</v>
      </c>
      <c r="E5131" s="495">
        <v>1800</v>
      </c>
      <c r="F5131" s="638" t="s">
        <v>13878</v>
      </c>
      <c r="G5131" s="496" t="s">
        <v>13879</v>
      </c>
      <c r="H5131" s="494" t="s">
        <v>9403</v>
      </c>
      <c r="I5131" s="494" t="s">
        <v>5432</v>
      </c>
      <c r="J5131" s="494" t="s">
        <v>5432</v>
      </c>
      <c r="K5131" s="497">
        <v>28</v>
      </c>
      <c r="L5131" s="606" t="s">
        <v>7959</v>
      </c>
      <c r="M5131" s="607">
        <v>21413.729999999996</v>
      </c>
      <c r="N5131" s="498" t="s">
        <v>5705</v>
      </c>
      <c r="O5131" s="605"/>
      <c r="P5131" s="608">
        <v>0</v>
      </c>
    </row>
    <row r="5132" spans="1:16" ht="22.5" x14ac:dyDescent="0.2">
      <c r="A5132" s="518" t="s">
        <v>7955</v>
      </c>
      <c r="B5132" s="605" t="s">
        <v>7875</v>
      </c>
      <c r="C5132" s="519" t="s">
        <v>111</v>
      </c>
      <c r="D5132" s="494" t="s">
        <v>3550</v>
      </c>
      <c r="E5132" s="495">
        <v>2500</v>
      </c>
      <c r="F5132" s="638" t="s">
        <v>13878</v>
      </c>
      <c r="G5132" s="496" t="s">
        <v>13879</v>
      </c>
      <c r="H5132" s="494" t="s">
        <v>9403</v>
      </c>
      <c r="I5132" s="494" t="s">
        <v>5432</v>
      </c>
      <c r="J5132" s="494" t="s">
        <v>5432</v>
      </c>
      <c r="K5132" s="497" t="s">
        <v>13880</v>
      </c>
      <c r="L5132" s="606"/>
      <c r="M5132" s="607">
        <v>0</v>
      </c>
      <c r="N5132" s="498" t="s">
        <v>7977</v>
      </c>
      <c r="O5132" s="605" t="s">
        <v>7961</v>
      </c>
      <c r="P5132" s="608">
        <v>16083.33</v>
      </c>
    </row>
    <row r="5133" spans="1:16" ht="22.5" x14ac:dyDescent="0.2">
      <c r="A5133" s="518" t="s">
        <v>7955</v>
      </c>
      <c r="B5133" s="605" t="s">
        <v>7875</v>
      </c>
      <c r="C5133" s="519" t="s">
        <v>111</v>
      </c>
      <c r="D5133" s="494" t="s">
        <v>13881</v>
      </c>
      <c r="E5133" s="495">
        <v>4500</v>
      </c>
      <c r="F5133" s="638" t="s">
        <v>13882</v>
      </c>
      <c r="G5133" s="496" t="s">
        <v>13883</v>
      </c>
      <c r="H5133" s="494" t="s">
        <v>718</v>
      </c>
      <c r="I5133" s="494" t="s">
        <v>718</v>
      </c>
      <c r="J5133" s="494" t="s">
        <v>718</v>
      </c>
      <c r="K5133" s="497">
        <v>8</v>
      </c>
      <c r="L5133" s="606" t="s">
        <v>7959</v>
      </c>
      <c r="M5133" s="607">
        <v>52403.43</v>
      </c>
      <c r="N5133" s="498" t="s">
        <v>7968</v>
      </c>
      <c r="O5133" s="605" t="s">
        <v>7961</v>
      </c>
      <c r="P5133" s="608">
        <v>26697.5</v>
      </c>
    </row>
    <row r="5134" spans="1:16" ht="22.5" x14ac:dyDescent="0.2">
      <c r="A5134" s="518" t="s">
        <v>7955</v>
      </c>
      <c r="B5134" s="605" t="s">
        <v>7875</v>
      </c>
      <c r="C5134" s="519" t="s">
        <v>111</v>
      </c>
      <c r="D5134" s="494" t="s">
        <v>3550</v>
      </c>
      <c r="E5134" s="495">
        <v>2500</v>
      </c>
      <c r="F5134" s="638" t="s">
        <v>13884</v>
      </c>
      <c r="G5134" s="496" t="s">
        <v>13885</v>
      </c>
      <c r="H5134" s="494" t="s">
        <v>8600</v>
      </c>
      <c r="I5134" s="494" t="s">
        <v>8600</v>
      </c>
      <c r="J5134" s="494" t="s">
        <v>8600</v>
      </c>
      <c r="K5134" s="497">
        <v>2</v>
      </c>
      <c r="L5134" s="606" t="s">
        <v>7984</v>
      </c>
      <c r="M5134" s="607">
        <v>17870.830000000002</v>
      </c>
      <c r="N5134" s="498" t="s">
        <v>7972</v>
      </c>
      <c r="O5134" s="605" t="s">
        <v>7961</v>
      </c>
      <c r="P5134" s="608">
        <v>14880.35</v>
      </c>
    </row>
    <row r="5135" spans="1:16" ht="33.75" x14ac:dyDescent="0.2">
      <c r="A5135" s="518" t="s">
        <v>7955</v>
      </c>
      <c r="B5135" s="605" t="s">
        <v>7875</v>
      </c>
      <c r="C5135" s="519" t="s">
        <v>111</v>
      </c>
      <c r="D5135" s="494" t="s">
        <v>7990</v>
      </c>
      <c r="E5135" s="495">
        <v>3000</v>
      </c>
      <c r="F5135" s="638" t="s">
        <v>13886</v>
      </c>
      <c r="G5135" s="496" t="s">
        <v>13887</v>
      </c>
      <c r="H5135" s="494" t="s">
        <v>9282</v>
      </c>
      <c r="I5135" s="494" t="s">
        <v>4858</v>
      </c>
      <c r="J5135" s="494" t="s">
        <v>4858</v>
      </c>
      <c r="K5135" s="497" t="s">
        <v>13888</v>
      </c>
      <c r="L5135" s="606" t="s">
        <v>7982</v>
      </c>
      <c r="M5135" s="607">
        <v>800</v>
      </c>
      <c r="N5135" s="498" t="s">
        <v>7994</v>
      </c>
      <c r="O5135" s="605" t="s">
        <v>7961</v>
      </c>
      <c r="P5135" s="608">
        <v>18000</v>
      </c>
    </row>
    <row r="5136" spans="1:16" ht="22.5" x14ac:dyDescent="0.2">
      <c r="A5136" s="518" t="s">
        <v>7955</v>
      </c>
      <c r="B5136" s="605" t="s">
        <v>7875</v>
      </c>
      <c r="C5136" s="519" t="s">
        <v>111</v>
      </c>
      <c r="D5136" s="494" t="s">
        <v>13889</v>
      </c>
      <c r="E5136" s="495">
        <v>3000</v>
      </c>
      <c r="F5136" s="638" t="s">
        <v>13890</v>
      </c>
      <c r="G5136" s="496" t="s">
        <v>13891</v>
      </c>
      <c r="H5136" s="494" t="s">
        <v>5770</v>
      </c>
      <c r="I5136" s="494" t="s">
        <v>3191</v>
      </c>
      <c r="J5136" s="494" t="s">
        <v>3191</v>
      </c>
      <c r="K5136" s="497" t="s">
        <v>13892</v>
      </c>
      <c r="L5136" s="606"/>
      <c r="M5136" s="607">
        <v>0</v>
      </c>
      <c r="N5136" s="498" t="s">
        <v>7994</v>
      </c>
      <c r="O5136" s="605" t="s">
        <v>7961</v>
      </c>
      <c r="P5136" s="608">
        <v>18400</v>
      </c>
    </row>
    <row r="5137" spans="1:16" ht="33.75" x14ac:dyDescent="0.2">
      <c r="A5137" s="518" t="s">
        <v>7955</v>
      </c>
      <c r="B5137" s="605" t="s">
        <v>7875</v>
      </c>
      <c r="C5137" s="519" t="s">
        <v>111</v>
      </c>
      <c r="D5137" s="494" t="s">
        <v>10072</v>
      </c>
      <c r="E5137" s="495">
        <v>1800</v>
      </c>
      <c r="F5137" s="638" t="s">
        <v>13893</v>
      </c>
      <c r="G5137" s="496" t="s">
        <v>13894</v>
      </c>
      <c r="H5137" s="494" t="s">
        <v>718</v>
      </c>
      <c r="I5137" s="494" t="s">
        <v>718</v>
      </c>
      <c r="J5137" s="494" t="s">
        <v>718</v>
      </c>
      <c r="K5137" s="497">
        <v>37</v>
      </c>
      <c r="L5137" s="606" t="s">
        <v>7959</v>
      </c>
      <c r="M5137" s="607">
        <v>21473.62</v>
      </c>
      <c r="N5137" s="498" t="s">
        <v>8958</v>
      </c>
      <c r="O5137" s="605" t="s">
        <v>7961</v>
      </c>
      <c r="P5137" s="608">
        <v>10800</v>
      </c>
    </row>
    <row r="5138" spans="1:16" ht="22.5" x14ac:dyDescent="0.2">
      <c r="A5138" s="518" t="s">
        <v>7955</v>
      </c>
      <c r="B5138" s="605" t="s">
        <v>7875</v>
      </c>
      <c r="C5138" s="519" t="s">
        <v>111</v>
      </c>
      <c r="D5138" s="494" t="s">
        <v>8546</v>
      </c>
      <c r="E5138" s="495">
        <v>1800</v>
      </c>
      <c r="F5138" s="638" t="s">
        <v>13895</v>
      </c>
      <c r="G5138" s="496" t="s">
        <v>13896</v>
      </c>
      <c r="H5138" s="494" t="s">
        <v>866</v>
      </c>
      <c r="I5138" s="494" t="s">
        <v>866</v>
      </c>
      <c r="J5138" s="494" t="s">
        <v>866</v>
      </c>
      <c r="K5138" s="497">
        <v>13</v>
      </c>
      <c r="L5138" s="606" t="s">
        <v>7959</v>
      </c>
      <c r="M5138" s="607">
        <v>21600</v>
      </c>
      <c r="N5138" s="498" t="s">
        <v>8197</v>
      </c>
      <c r="O5138" s="605" t="s">
        <v>7961</v>
      </c>
      <c r="P5138" s="608">
        <v>10260</v>
      </c>
    </row>
    <row r="5139" spans="1:16" ht="45" x14ac:dyDescent="0.2">
      <c r="A5139" s="518" t="s">
        <v>7955</v>
      </c>
      <c r="B5139" s="605" t="s">
        <v>7875</v>
      </c>
      <c r="C5139" s="519" t="s">
        <v>111</v>
      </c>
      <c r="D5139" s="494" t="s">
        <v>13897</v>
      </c>
      <c r="E5139" s="495">
        <v>1500</v>
      </c>
      <c r="F5139" s="638" t="s">
        <v>13898</v>
      </c>
      <c r="G5139" s="496" t="s">
        <v>13899</v>
      </c>
      <c r="H5139" s="494" t="s">
        <v>10079</v>
      </c>
      <c r="I5139" s="494" t="s">
        <v>4858</v>
      </c>
      <c r="J5139" s="494" t="s">
        <v>4858</v>
      </c>
      <c r="K5139" s="497">
        <v>3</v>
      </c>
      <c r="L5139" s="606" t="s">
        <v>7961</v>
      </c>
      <c r="M5139" s="607">
        <v>8150</v>
      </c>
      <c r="N5139" s="498" t="s">
        <v>7984</v>
      </c>
      <c r="O5139" s="605" t="s">
        <v>7961</v>
      </c>
      <c r="P5139" s="608">
        <v>9000</v>
      </c>
    </row>
    <row r="5140" spans="1:16" x14ac:dyDescent="0.2">
      <c r="A5140" s="518" t="s">
        <v>7955</v>
      </c>
      <c r="B5140" s="605" t="s">
        <v>7875</v>
      </c>
      <c r="C5140" s="519" t="s">
        <v>111</v>
      </c>
      <c r="D5140" s="494" t="s">
        <v>13900</v>
      </c>
      <c r="E5140" s="495">
        <v>2500</v>
      </c>
      <c r="F5140" s="638" t="s">
        <v>13901</v>
      </c>
      <c r="G5140" s="496" t="s">
        <v>13902</v>
      </c>
      <c r="H5140" s="494" t="s">
        <v>8099</v>
      </c>
      <c r="I5140" s="494" t="s">
        <v>8099</v>
      </c>
      <c r="J5140" s="494" t="s">
        <v>8099</v>
      </c>
      <c r="K5140" s="497">
        <v>3</v>
      </c>
      <c r="L5140" s="606" t="s">
        <v>7984</v>
      </c>
      <c r="M5140" s="607">
        <v>16750</v>
      </c>
      <c r="N5140" s="498" t="s">
        <v>5705</v>
      </c>
      <c r="O5140" s="605"/>
      <c r="P5140" s="608">
        <v>0</v>
      </c>
    </row>
    <row r="5141" spans="1:16" ht="33.75" x14ac:dyDescent="0.2">
      <c r="A5141" s="518" t="s">
        <v>7955</v>
      </c>
      <c r="B5141" s="605" t="s">
        <v>7875</v>
      </c>
      <c r="C5141" s="519" t="s">
        <v>111</v>
      </c>
      <c r="D5141" s="494" t="s">
        <v>13903</v>
      </c>
      <c r="E5141" s="495">
        <v>5000</v>
      </c>
      <c r="F5141" s="638" t="s">
        <v>13904</v>
      </c>
      <c r="G5141" s="496" t="s">
        <v>13905</v>
      </c>
      <c r="H5141" s="494" t="s">
        <v>8079</v>
      </c>
      <c r="I5141" s="494" t="s">
        <v>4858</v>
      </c>
      <c r="J5141" s="494" t="s">
        <v>4858</v>
      </c>
      <c r="K5141" s="497" t="s">
        <v>13906</v>
      </c>
      <c r="L5141" s="606" t="s">
        <v>7982</v>
      </c>
      <c r="M5141" s="607">
        <v>1333.33</v>
      </c>
      <c r="N5141" s="498" t="s">
        <v>7994</v>
      </c>
      <c r="O5141" s="605" t="s">
        <v>7961</v>
      </c>
      <c r="P5141" s="608">
        <v>29833.33</v>
      </c>
    </row>
    <row r="5142" spans="1:16" ht="22.5" x14ac:dyDescent="0.2">
      <c r="A5142" s="518" t="s">
        <v>7955</v>
      </c>
      <c r="B5142" s="605" t="s">
        <v>7875</v>
      </c>
      <c r="C5142" s="519" t="s">
        <v>111</v>
      </c>
      <c r="D5142" s="494" t="s">
        <v>8032</v>
      </c>
      <c r="E5142" s="495">
        <v>10000</v>
      </c>
      <c r="F5142" s="638" t="s">
        <v>4690</v>
      </c>
      <c r="G5142" s="496" t="s">
        <v>4691</v>
      </c>
      <c r="H5142" s="494" t="s">
        <v>8003</v>
      </c>
      <c r="I5142" s="494" t="s">
        <v>4858</v>
      </c>
      <c r="J5142" s="494" t="s">
        <v>4858</v>
      </c>
      <c r="K5142" s="497" t="s">
        <v>13907</v>
      </c>
      <c r="L5142" s="606" t="s">
        <v>7982</v>
      </c>
      <c r="M5142" s="607">
        <v>6333.33</v>
      </c>
      <c r="N5142" s="498" t="s">
        <v>7977</v>
      </c>
      <c r="O5142" s="605" t="s">
        <v>7961</v>
      </c>
      <c r="P5142" s="608">
        <v>59875.69</v>
      </c>
    </row>
    <row r="5143" spans="1:16" ht="22.5" x14ac:dyDescent="0.2">
      <c r="A5143" s="518" t="s">
        <v>7955</v>
      </c>
      <c r="B5143" s="605" t="s">
        <v>7875</v>
      </c>
      <c r="C5143" s="519" t="s">
        <v>111</v>
      </c>
      <c r="D5143" s="494" t="s">
        <v>8760</v>
      </c>
      <c r="E5143" s="495">
        <v>5000</v>
      </c>
      <c r="F5143" s="638" t="s">
        <v>13908</v>
      </c>
      <c r="G5143" s="496" t="s">
        <v>13909</v>
      </c>
      <c r="H5143" s="494" t="s">
        <v>8216</v>
      </c>
      <c r="I5143" s="494" t="s">
        <v>4858</v>
      </c>
      <c r="J5143" s="494" t="s">
        <v>4858</v>
      </c>
      <c r="K5143" s="497">
        <v>2</v>
      </c>
      <c r="L5143" s="606" t="s">
        <v>7972</v>
      </c>
      <c r="M5143" s="607">
        <v>19833.330000000002</v>
      </c>
      <c r="N5143" s="498" t="s">
        <v>8044</v>
      </c>
      <c r="O5143" s="605" t="s">
        <v>7961</v>
      </c>
      <c r="P5143" s="608">
        <v>30000</v>
      </c>
    </row>
    <row r="5144" spans="1:16" ht="33.75" x14ac:dyDescent="0.2">
      <c r="A5144" s="518" t="s">
        <v>7955</v>
      </c>
      <c r="B5144" s="605" t="s">
        <v>7875</v>
      </c>
      <c r="C5144" s="519" t="s">
        <v>111</v>
      </c>
      <c r="D5144" s="494" t="s">
        <v>8090</v>
      </c>
      <c r="E5144" s="495">
        <v>2000</v>
      </c>
      <c r="F5144" s="638" t="s">
        <v>13910</v>
      </c>
      <c r="G5144" s="496" t="s">
        <v>13911</v>
      </c>
      <c r="H5144" s="494" t="s">
        <v>13912</v>
      </c>
      <c r="I5144" s="494" t="s">
        <v>13912</v>
      </c>
      <c r="J5144" s="494" t="s">
        <v>13912</v>
      </c>
      <c r="K5144" s="497">
        <v>5</v>
      </c>
      <c r="L5144" s="606" t="s">
        <v>7994</v>
      </c>
      <c r="M5144" s="607">
        <v>10000</v>
      </c>
      <c r="N5144" s="498" t="s">
        <v>5705</v>
      </c>
      <c r="O5144" s="605"/>
      <c r="P5144" s="608">
        <v>0</v>
      </c>
    </row>
    <row r="5145" spans="1:16" ht="33.75" x14ac:dyDescent="0.2">
      <c r="A5145" s="518" t="s">
        <v>7955</v>
      </c>
      <c r="B5145" s="605" t="s">
        <v>7875</v>
      </c>
      <c r="C5145" s="519" t="s">
        <v>111</v>
      </c>
      <c r="D5145" s="494" t="s">
        <v>4071</v>
      </c>
      <c r="E5145" s="495">
        <v>3000</v>
      </c>
      <c r="F5145" s="638" t="s">
        <v>13910</v>
      </c>
      <c r="G5145" s="496" t="s">
        <v>13911</v>
      </c>
      <c r="H5145" s="494" t="s">
        <v>13912</v>
      </c>
      <c r="I5145" s="494" t="s">
        <v>13912</v>
      </c>
      <c r="J5145" s="494" t="s">
        <v>13912</v>
      </c>
      <c r="K5145" s="497" t="s">
        <v>13913</v>
      </c>
      <c r="L5145" s="606" t="s">
        <v>7984</v>
      </c>
      <c r="M5145" s="607">
        <v>21700</v>
      </c>
      <c r="N5145" s="498" t="s">
        <v>5705</v>
      </c>
      <c r="O5145" s="605" t="s">
        <v>7965</v>
      </c>
      <c r="P5145" s="608">
        <v>6000</v>
      </c>
    </row>
    <row r="5146" spans="1:16" ht="22.5" x14ac:dyDescent="0.2">
      <c r="A5146" s="518" t="s">
        <v>7955</v>
      </c>
      <c r="B5146" s="605" t="s">
        <v>7875</v>
      </c>
      <c r="C5146" s="519" t="s">
        <v>111</v>
      </c>
      <c r="D5146" s="494" t="s">
        <v>13914</v>
      </c>
      <c r="E5146" s="495">
        <v>1800</v>
      </c>
      <c r="F5146" s="638" t="s">
        <v>13915</v>
      </c>
      <c r="G5146" s="496" t="s">
        <v>13916</v>
      </c>
      <c r="H5146" s="494" t="s">
        <v>13917</v>
      </c>
      <c r="I5146" s="494" t="s">
        <v>13917</v>
      </c>
      <c r="J5146" s="494" t="s">
        <v>13917</v>
      </c>
      <c r="K5146" s="497">
        <v>25</v>
      </c>
      <c r="L5146" s="606" t="s">
        <v>7959</v>
      </c>
      <c r="M5146" s="607">
        <v>21410.239999999998</v>
      </c>
      <c r="N5146" s="498" t="s">
        <v>11657</v>
      </c>
      <c r="O5146" s="605" t="s">
        <v>7961</v>
      </c>
      <c r="P5146" s="608">
        <v>10800</v>
      </c>
    </row>
    <row r="5147" spans="1:16" ht="22.5" x14ac:dyDescent="0.2">
      <c r="A5147" s="518" t="s">
        <v>7955</v>
      </c>
      <c r="B5147" s="605" t="s">
        <v>7729</v>
      </c>
      <c r="C5147" s="519" t="s">
        <v>111</v>
      </c>
      <c r="D5147" s="494" t="s">
        <v>5615</v>
      </c>
      <c r="E5147" s="495">
        <v>7000</v>
      </c>
      <c r="F5147" s="638" t="s">
        <v>13918</v>
      </c>
      <c r="G5147" s="496" t="s">
        <v>13919</v>
      </c>
      <c r="H5147" s="494" t="s">
        <v>13920</v>
      </c>
      <c r="I5147" s="494" t="s">
        <v>4858</v>
      </c>
      <c r="J5147" s="494" t="s">
        <v>4858</v>
      </c>
      <c r="K5147" s="497" t="s">
        <v>13921</v>
      </c>
      <c r="L5147" s="606" t="s">
        <v>7965</v>
      </c>
      <c r="M5147" s="607">
        <v>13300</v>
      </c>
      <c r="N5147" s="498" t="s">
        <v>7982</v>
      </c>
      <c r="O5147" s="605" t="s">
        <v>7961</v>
      </c>
      <c r="P5147" s="608">
        <v>41990.28</v>
      </c>
    </row>
    <row r="5148" spans="1:16" ht="33.75" x14ac:dyDescent="0.2">
      <c r="A5148" s="518" t="s">
        <v>7955</v>
      </c>
      <c r="B5148" s="605" t="s">
        <v>7875</v>
      </c>
      <c r="C5148" s="519" t="s">
        <v>111</v>
      </c>
      <c r="D5148" s="494" t="s">
        <v>8448</v>
      </c>
      <c r="E5148" s="495">
        <v>1800</v>
      </c>
      <c r="F5148" s="638" t="s">
        <v>13922</v>
      </c>
      <c r="G5148" s="496" t="s">
        <v>13923</v>
      </c>
      <c r="H5148" s="494" t="s">
        <v>8099</v>
      </c>
      <c r="I5148" s="494" t="s">
        <v>8099</v>
      </c>
      <c r="J5148" s="494" t="s">
        <v>8099</v>
      </c>
      <c r="K5148" s="497">
        <v>10</v>
      </c>
      <c r="L5148" s="606" t="s">
        <v>7959</v>
      </c>
      <c r="M5148" s="607">
        <v>21360</v>
      </c>
      <c r="N5148" s="498" t="s">
        <v>8158</v>
      </c>
      <c r="O5148" s="605" t="s">
        <v>7961</v>
      </c>
      <c r="P5148" s="608">
        <v>8322.59</v>
      </c>
    </row>
    <row r="5149" spans="1:16" x14ac:dyDescent="0.2">
      <c r="A5149" s="518" t="s">
        <v>7955</v>
      </c>
      <c r="B5149" s="605" t="s">
        <v>7875</v>
      </c>
      <c r="C5149" s="519" t="s">
        <v>111</v>
      </c>
      <c r="D5149" s="494" t="s">
        <v>13924</v>
      </c>
      <c r="E5149" s="495">
        <v>2500</v>
      </c>
      <c r="F5149" s="638" t="s">
        <v>13925</v>
      </c>
      <c r="G5149" s="496" t="s">
        <v>13926</v>
      </c>
      <c r="H5149" s="494" t="s">
        <v>8196</v>
      </c>
      <c r="I5149" s="494" t="s">
        <v>8196</v>
      </c>
      <c r="J5149" s="494" t="s">
        <v>8196</v>
      </c>
      <c r="K5149" s="497" t="s">
        <v>5705</v>
      </c>
      <c r="L5149" s="606" t="s">
        <v>5705</v>
      </c>
      <c r="M5149" s="607">
        <v>0</v>
      </c>
      <c r="N5149" s="498"/>
      <c r="O5149" s="605"/>
      <c r="P5149" s="608">
        <v>0</v>
      </c>
    </row>
    <row r="5150" spans="1:16" ht="22.5" x14ac:dyDescent="0.2">
      <c r="A5150" s="518" t="s">
        <v>7955</v>
      </c>
      <c r="B5150" s="605" t="s">
        <v>7875</v>
      </c>
      <c r="C5150" s="519" t="s">
        <v>111</v>
      </c>
      <c r="D5150" s="494" t="s">
        <v>8070</v>
      </c>
      <c r="E5150" s="495">
        <v>13000</v>
      </c>
      <c r="F5150" s="638" t="s">
        <v>13927</v>
      </c>
      <c r="G5150" s="496" t="s">
        <v>13928</v>
      </c>
      <c r="H5150" s="494" t="s">
        <v>4858</v>
      </c>
      <c r="I5150" s="494" t="s">
        <v>4858</v>
      </c>
      <c r="J5150" s="494" t="s">
        <v>4858</v>
      </c>
      <c r="K5150" s="497" t="s">
        <v>7981</v>
      </c>
      <c r="L5150" s="606" t="s">
        <v>7977</v>
      </c>
      <c r="M5150" s="607">
        <v>33366.67</v>
      </c>
      <c r="N5150" s="498" t="s">
        <v>5705</v>
      </c>
      <c r="O5150" s="605"/>
      <c r="P5150" s="608">
        <v>0</v>
      </c>
    </row>
    <row r="5151" spans="1:16" ht="22.5" x14ac:dyDescent="0.2">
      <c r="A5151" s="518" t="s">
        <v>7955</v>
      </c>
      <c r="B5151" s="605" t="s">
        <v>7875</v>
      </c>
      <c r="C5151" s="519" t="s">
        <v>111</v>
      </c>
      <c r="D5151" s="494" t="s">
        <v>10923</v>
      </c>
      <c r="E5151" s="495">
        <v>3000</v>
      </c>
      <c r="F5151" s="638" t="s">
        <v>13929</v>
      </c>
      <c r="G5151" s="496" t="s">
        <v>13930</v>
      </c>
      <c r="H5151" s="494" t="s">
        <v>6192</v>
      </c>
      <c r="I5151" s="494" t="s">
        <v>3191</v>
      </c>
      <c r="J5151" s="494" t="s">
        <v>3191</v>
      </c>
      <c r="K5151" s="497" t="s">
        <v>13931</v>
      </c>
      <c r="L5151" s="606" t="s">
        <v>7982</v>
      </c>
      <c r="M5151" s="607">
        <v>1100</v>
      </c>
      <c r="N5151" s="498" t="s">
        <v>7994</v>
      </c>
      <c r="O5151" s="605" t="s">
        <v>7961</v>
      </c>
      <c r="P5151" s="608">
        <v>17900</v>
      </c>
    </row>
    <row r="5152" spans="1:16" ht="33.75" x14ac:dyDescent="0.2">
      <c r="A5152" s="518" t="s">
        <v>7955</v>
      </c>
      <c r="B5152" s="605" t="s">
        <v>7875</v>
      </c>
      <c r="C5152" s="519" t="s">
        <v>111</v>
      </c>
      <c r="D5152" s="494" t="s">
        <v>8857</v>
      </c>
      <c r="E5152" s="495">
        <v>3000</v>
      </c>
      <c r="F5152" s="638" t="s">
        <v>13932</v>
      </c>
      <c r="G5152" s="496" t="s">
        <v>13933</v>
      </c>
      <c r="H5152" s="494" t="s">
        <v>13934</v>
      </c>
      <c r="I5152" s="494" t="s">
        <v>4858</v>
      </c>
      <c r="J5152" s="494" t="s">
        <v>4858</v>
      </c>
      <c r="K5152" s="497" t="s">
        <v>13935</v>
      </c>
      <c r="L5152" s="606" t="s">
        <v>7965</v>
      </c>
      <c r="M5152" s="607">
        <v>3500</v>
      </c>
      <c r="N5152" s="498" t="s">
        <v>7994</v>
      </c>
      <c r="O5152" s="605" t="s">
        <v>7961</v>
      </c>
      <c r="P5152" s="608">
        <v>18000</v>
      </c>
    </row>
    <row r="5153" spans="1:16" ht="22.5" x14ac:dyDescent="0.2">
      <c r="A5153" s="518" t="s">
        <v>7955</v>
      </c>
      <c r="B5153" s="605" t="s">
        <v>7875</v>
      </c>
      <c r="C5153" s="519" t="s">
        <v>111</v>
      </c>
      <c r="D5153" s="494" t="s">
        <v>11000</v>
      </c>
      <c r="E5153" s="495">
        <v>6000</v>
      </c>
      <c r="F5153" s="638" t="s">
        <v>13936</v>
      </c>
      <c r="G5153" s="496" t="s">
        <v>13937</v>
      </c>
      <c r="H5153" s="494" t="s">
        <v>7998</v>
      </c>
      <c r="I5153" s="494" t="s">
        <v>4858</v>
      </c>
      <c r="J5153" s="494" t="s">
        <v>4858</v>
      </c>
      <c r="K5153" s="497" t="s">
        <v>13938</v>
      </c>
      <c r="L5153" s="606"/>
      <c r="M5153" s="607">
        <v>0</v>
      </c>
      <c r="N5153" s="498" t="s">
        <v>7994</v>
      </c>
      <c r="O5153" s="605" t="s">
        <v>7961</v>
      </c>
      <c r="P5153" s="608">
        <v>38200</v>
      </c>
    </row>
    <row r="5154" spans="1:16" ht="22.5" x14ac:dyDescent="0.2">
      <c r="A5154" s="518" t="s">
        <v>7955</v>
      </c>
      <c r="B5154" s="605" t="s">
        <v>7875</v>
      </c>
      <c r="C5154" s="519" t="s">
        <v>111</v>
      </c>
      <c r="D5154" s="494" t="s">
        <v>10870</v>
      </c>
      <c r="E5154" s="495">
        <v>1800</v>
      </c>
      <c r="F5154" s="638" t="s">
        <v>13939</v>
      </c>
      <c r="G5154" s="496" t="s">
        <v>13940</v>
      </c>
      <c r="H5154" s="494" t="s">
        <v>13941</v>
      </c>
      <c r="I5154" s="494" t="s">
        <v>13941</v>
      </c>
      <c r="J5154" s="494" t="s">
        <v>13941</v>
      </c>
      <c r="K5154" s="497">
        <v>23</v>
      </c>
      <c r="L5154" s="606" t="s">
        <v>7965</v>
      </c>
      <c r="M5154" s="607">
        <v>3600</v>
      </c>
      <c r="N5154" s="498" t="s">
        <v>5705</v>
      </c>
      <c r="O5154" s="605"/>
      <c r="P5154" s="608">
        <v>0</v>
      </c>
    </row>
    <row r="5155" spans="1:16" ht="33.75" x14ac:dyDescent="0.2">
      <c r="A5155" s="518" t="s">
        <v>7955</v>
      </c>
      <c r="B5155" s="605" t="s">
        <v>7875</v>
      </c>
      <c r="C5155" s="519" t="s">
        <v>111</v>
      </c>
      <c r="D5155" s="494" t="s">
        <v>13942</v>
      </c>
      <c r="E5155" s="495">
        <v>5000</v>
      </c>
      <c r="F5155" s="638" t="s">
        <v>13943</v>
      </c>
      <c r="G5155" s="496" t="s">
        <v>13944</v>
      </c>
      <c r="H5155" s="494" t="s">
        <v>8600</v>
      </c>
      <c r="I5155" s="494" t="s">
        <v>8600</v>
      </c>
      <c r="J5155" s="494" t="s">
        <v>8600</v>
      </c>
      <c r="K5155" s="497">
        <v>3</v>
      </c>
      <c r="L5155" s="606" t="s">
        <v>7965</v>
      </c>
      <c r="M5155" s="607">
        <v>10000</v>
      </c>
      <c r="N5155" s="498" t="s">
        <v>5705</v>
      </c>
      <c r="O5155" s="605"/>
      <c r="P5155" s="608">
        <v>0</v>
      </c>
    </row>
    <row r="5156" spans="1:16" ht="22.5" x14ac:dyDescent="0.2">
      <c r="A5156" s="518" t="s">
        <v>7955</v>
      </c>
      <c r="B5156" s="605" t="s">
        <v>7875</v>
      </c>
      <c r="C5156" s="519" t="s">
        <v>111</v>
      </c>
      <c r="D5156" s="494" t="s">
        <v>11722</v>
      </c>
      <c r="E5156" s="495">
        <v>6000</v>
      </c>
      <c r="F5156" s="638" t="s">
        <v>13945</v>
      </c>
      <c r="G5156" s="496" t="s">
        <v>13946</v>
      </c>
      <c r="H5156" s="494" t="s">
        <v>7998</v>
      </c>
      <c r="I5156" s="494" t="s">
        <v>4858</v>
      </c>
      <c r="J5156" s="494" t="s">
        <v>4858</v>
      </c>
      <c r="K5156" s="497" t="s">
        <v>13947</v>
      </c>
      <c r="L5156" s="606"/>
      <c r="M5156" s="607">
        <v>0</v>
      </c>
      <c r="N5156" s="498" t="s">
        <v>7994</v>
      </c>
      <c r="O5156" s="605" t="s">
        <v>7961</v>
      </c>
      <c r="P5156" s="608">
        <v>38600</v>
      </c>
    </row>
    <row r="5157" spans="1:16" ht="33.75" x14ac:dyDescent="0.2">
      <c r="A5157" s="518" t="s">
        <v>7955</v>
      </c>
      <c r="B5157" s="605" t="s">
        <v>7875</v>
      </c>
      <c r="C5157" s="519" t="s">
        <v>111</v>
      </c>
      <c r="D5157" s="494" t="s">
        <v>8448</v>
      </c>
      <c r="E5157" s="495">
        <v>1800</v>
      </c>
      <c r="F5157" s="638" t="s">
        <v>13948</v>
      </c>
      <c r="G5157" s="496" t="s">
        <v>13949</v>
      </c>
      <c r="H5157" s="494" t="s">
        <v>9885</v>
      </c>
      <c r="I5157" s="494" t="s">
        <v>8289</v>
      </c>
      <c r="J5157" s="494" t="s">
        <v>8289</v>
      </c>
      <c r="K5157" s="497">
        <v>2</v>
      </c>
      <c r="L5157" s="606" t="s">
        <v>7965</v>
      </c>
      <c r="M5157" s="607">
        <v>3600</v>
      </c>
      <c r="N5157" s="498" t="s">
        <v>5705</v>
      </c>
      <c r="O5157" s="605"/>
      <c r="P5157" s="608">
        <v>0</v>
      </c>
    </row>
    <row r="5158" spans="1:16" ht="33.75" x14ac:dyDescent="0.2">
      <c r="A5158" s="518" t="s">
        <v>7955</v>
      </c>
      <c r="B5158" s="605" t="s">
        <v>7875</v>
      </c>
      <c r="C5158" s="519" t="s">
        <v>111</v>
      </c>
      <c r="D5158" s="494" t="s">
        <v>8041</v>
      </c>
      <c r="E5158" s="495">
        <v>2000</v>
      </c>
      <c r="F5158" s="638" t="s">
        <v>13948</v>
      </c>
      <c r="G5158" s="496" t="s">
        <v>13949</v>
      </c>
      <c r="H5158" s="494" t="s">
        <v>9885</v>
      </c>
      <c r="I5158" s="494" t="s">
        <v>8289</v>
      </c>
      <c r="J5158" s="494" t="s">
        <v>8289</v>
      </c>
      <c r="K5158" s="497">
        <v>1</v>
      </c>
      <c r="L5158" s="606" t="s">
        <v>7972</v>
      </c>
      <c r="M5158" s="607">
        <v>7333.33</v>
      </c>
      <c r="N5158" s="498" t="s">
        <v>7994</v>
      </c>
      <c r="O5158" s="605" t="s">
        <v>7961</v>
      </c>
      <c r="P5158" s="608">
        <v>11933.33</v>
      </c>
    </row>
    <row r="5159" spans="1:16" ht="45" x14ac:dyDescent="0.2">
      <c r="A5159" s="518" t="s">
        <v>7955</v>
      </c>
      <c r="B5159" s="605" t="s">
        <v>7875</v>
      </c>
      <c r="C5159" s="519" t="s">
        <v>111</v>
      </c>
      <c r="D5159" s="494" t="s">
        <v>12986</v>
      </c>
      <c r="E5159" s="495">
        <v>7500</v>
      </c>
      <c r="F5159" s="638" t="s">
        <v>13950</v>
      </c>
      <c r="G5159" s="496" t="s">
        <v>13951</v>
      </c>
      <c r="H5159" s="494" t="s">
        <v>10563</v>
      </c>
      <c r="I5159" s="494" t="s">
        <v>4858</v>
      </c>
      <c r="J5159" s="494" t="s">
        <v>4858</v>
      </c>
      <c r="K5159" s="497">
        <v>1</v>
      </c>
      <c r="L5159" s="606" t="s">
        <v>7961</v>
      </c>
      <c r="M5159" s="607">
        <v>43082.299999999996</v>
      </c>
      <c r="N5159" s="498" t="s">
        <v>5705</v>
      </c>
      <c r="O5159" s="605"/>
      <c r="P5159" s="608">
        <v>0</v>
      </c>
    </row>
    <row r="5160" spans="1:16" ht="22.5" x14ac:dyDescent="0.2">
      <c r="A5160" s="518" t="s">
        <v>7955</v>
      </c>
      <c r="B5160" s="605" t="s">
        <v>7875</v>
      </c>
      <c r="C5160" s="519" t="s">
        <v>111</v>
      </c>
      <c r="D5160" s="494" t="s">
        <v>8070</v>
      </c>
      <c r="E5160" s="495">
        <v>12000</v>
      </c>
      <c r="F5160" s="638" t="s">
        <v>13950</v>
      </c>
      <c r="G5160" s="496" t="s">
        <v>13951</v>
      </c>
      <c r="H5160" s="494" t="s">
        <v>10563</v>
      </c>
      <c r="I5160" s="494" t="s">
        <v>4858</v>
      </c>
      <c r="J5160" s="494" t="s">
        <v>4858</v>
      </c>
      <c r="K5160" s="497" t="s">
        <v>7981</v>
      </c>
      <c r="L5160" s="606" t="s">
        <v>7977</v>
      </c>
      <c r="M5160" s="607">
        <v>25200</v>
      </c>
      <c r="N5160" s="498" t="s">
        <v>7981</v>
      </c>
      <c r="O5160" s="605" t="s">
        <v>7961</v>
      </c>
      <c r="P5160" s="608">
        <v>72000</v>
      </c>
    </row>
    <row r="5161" spans="1:16" ht="45" x14ac:dyDescent="0.2">
      <c r="A5161" s="518" t="s">
        <v>7955</v>
      </c>
      <c r="B5161" s="605" t="s">
        <v>7875</v>
      </c>
      <c r="C5161" s="519" t="s">
        <v>111</v>
      </c>
      <c r="D5161" s="494" t="s">
        <v>8277</v>
      </c>
      <c r="E5161" s="495">
        <v>1044</v>
      </c>
      <c r="F5161" s="638" t="s">
        <v>13952</v>
      </c>
      <c r="G5161" s="496" t="s">
        <v>13953</v>
      </c>
      <c r="H5161" s="494" t="s">
        <v>13954</v>
      </c>
      <c r="I5161" s="494" t="s">
        <v>718</v>
      </c>
      <c r="J5161" s="494" t="s">
        <v>718</v>
      </c>
      <c r="K5161" s="497" t="s">
        <v>8245</v>
      </c>
      <c r="L5161" s="606" t="s">
        <v>7959</v>
      </c>
      <c r="M5161" s="607">
        <v>0</v>
      </c>
      <c r="N5161" s="498" t="s">
        <v>8245</v>
      </c>
      <c r="O5161" s="605" t="s">
        <v>7961</v>
      </c>
      <c r="P5161" s="608">
        <v>5220</v>
      </c>
    </row>
    <row r="5162" spans="1:16" ht="22.5" x14ac:dyDescent="0.2">
      <c r="A5162" s="518" t="s">
        <v>7955</v>
      </c>
      <c r="B5162" s="605" t="s">
        <v>7875</v>
      </c>
      <c r="C5162" s="519" t="s">
        <v>111</v>
      </c>
      <c r="D5162" s="494" t="s">
        <v>13955</v>
      </c>
      <c r="E5162" s="495">
        <v>2500</v>
      </c>
      <c r="F5162" s="638" t="s">
        <v>13956</v>
      </c>
      <c r="G5162" s="496" t="s">
        <v>13957</v>
      </c>
      <c r="H5162" s="494" t="s">
        <v>9037</v>
      </c>
      <c r="I5162" s="494" t="s">
        <v>8289</v>
      </c>
      <c r="J5162" s="494" t="s">
        <v>8289</v>
      </c>
      <c r="K5162" s="497" t="s">
        <v>13958</v>
      </c>
      <c r="L5162" s="606" t="s">
        <v>7982</v>
      </c>
      <c r="M5162" s="607">
        <v>2250</v>
      </c>
      <c r="N5162" s="498" t="s">
        <v>7972</v>
      </c>
      <c r="O5162" s="605" t="s">
        <v>7961</v>
      </c>
      <c r="P5162" s="608">
        <v>15000</v>
      </c>
    </row>
    <row r="5163" spans="1:16" ht="33.75" x14ac:dyDescent="0.2">
      <c r="A5163" s="518" t="s">
        <v>7955</v>
      </c>
      <c r="B5163" s="605" t="s">
        <v>7875</v>
      </c>
      <c r="C5163" s="519" t="s">
        <v>111</v>
      </c>
      <c r="D5163" s="494" t="s">
        <v>8041</v>
      </c>
      <c r="E5163" s="495">
        <v>2000</v>
      </c>
      <c r="F5163" s="638" t="s">
        <v>13959</v>
      </c>
      <c r="G5163" s="496" t="s">
        <v>13960</v>
      </c>
      <c r="H5163" s="494" t="s">
        <v>8288</v>
      </c>
      <c r="I5163" s="494" t="s">
        <v>8289</v>
      </c>
      <c r="J5163" s="494" t="s">
        <v>8289</v>
      </c>
      <c r="K5163" s="497" t="s">
        <v>13961</v>
      </c>
      <c r="L5163" s="606" t="s">
        <v>7965</v>
      </c>
      <c r="M5163" s="607">
        <v>3666.67</v>
      </c>
      <c r="N5163" s="498" t="s">
        <v>7972</v>
      </c>
      <c r="O5163" s="605" t="s">
        <v>7961</v>
      </c>
      <c r="P5163" s="608">
        <v>12000</v>
      </c>
    </row>
    <row r="5164" spans="1:16" ht="33.75" x14ac:dyDescent="0.2">
      <c r="A5164" s="518" t="s">
        <v>7955</v>
      </c>
      <c r="B5164" s="605" t="s">
        <v>7875</v>
      </c>
      <c r="C5164" s="519" t="s">
        <v>111</v>
      </c>
      <c r="D5164" s="494" t="s">
        <v>8373</v>
      </c>
      <c r="E5164" s="495">
        <v>7000</v>
      </c>
      <c r="F5164" s="638" t="s">
        <v>13962</v>
      </c>
      <c r="G5164" s="496" t="s">
        <v>13963</v>
      </c>
      <c r="H5164" s="494" t="s">
        <v>10481</v>
      </c>
      <c r="I5164" s="494" t="s">
        <v>4858</v>
      </c>
      <c r="J5164" s="494" t="s">
        <v>4858</v>
      </c>
      <c r="K5164" s="497" t="s">
        <v>13964</v>
      </c>
      <c r="L5164" s="606" t="s">
        <v>7982</v>
      </c>
      <c r="M5164" s="607">
        <v>4433.33</v>
      </c>
      <c r="N5164" s="498" t="s">
        <v>7972</v>
      </c>
      <c r="O5164" s="605" t="s">
        <v>7961</v>
      </c>
      <c r="P5164" s="608">
        <v>41950</v>
      </c>
    </row>
    <row r="5165" spans="1:16" ht="22.5" x14ac:dyDescent="0.2">
      <c r="A5165" s="518" t="s">
        <v>7955</v>
      </c>
      <c r="B5165" s="605" t="s">
        <v>7875</v>
      </c>
      <c r="C5165" s="519" t="s">
        <v>111</v>
      </c>
      <c r="D5165" s="494" t="s">
        <v>13965</v>
      </c>
      <c r="E5165" s="495">
        <v>3000</v>
      </c>
      <c r="F5165" s="638" t="s">
        <v>13966</v>
      </c>
      <c r="G5165" s="496" t="s">
        <v>13967</v>
      </c>
      <c r="H5165" s="494" t="s">
        <v>8216</v>
      </c>
      <c r="I5165" s="494" t="s">
        <v>4858</v>
      </c>
      <c r="J5165" s="494" t="s">
        <v>4858</v>
      </c>
      <c r="K5165" s="497">
        <v>13</v>
      </c>
      <c r="L5165" s="606" t="s">
        <v>7984</v>
      </c>
      <c r="M5165" s="607">
        <v>21000</v>
      </c>
      <c r="N5165" s="498" t="s">
        <v>5705</v>
      </c>
      <c r="O5165" s="605"/>
      <c r="P5165" s="608">
        <v>0</v>
      </c>
    </row>
    <row r="5166" spans="1:16" ht="22.5" x14ac:dyDescent="0.2">
      <c r="A5166" s="518" t="s">
        <v>7955</v>
      </c>
      <c r="B5166" s="605" t="s">
        <v>7875</v>
      </c>
      <c r="C5166" s="519" t="s">
        <v>111</v>
      </c>
      <c r="D5166" s="494" t="s">
        <v>13968</v>
      </c>
      <c r="E5166" s="495">
        <v>6000</v>
      </c>
      <c r="F5166" s="638" t="s">
        <v>13966</v>
      </c>
      <c r="G5166" s="496" t="s">
        <v>13967</v>
      </c>
      <c r="H5166" s="494" t="s">
        <v>8216</v>
      </c>
      <c r="I5166" s="494" t="s">
        <v>4858</v>
      </c>
      <c r="J5166" s="494" t="s">
        <v>4858</v>
      </c>
      <c r="K5166" s="497">
        <v>1</v>
      </c>
      <c r="L5166" s="606" t="s">
        <v>7972</v>
      </c>
      <c r="M5166" s="607">
        <v>26800</v>
      </c>
      <c r="N5166" s="498" t="s">
        <v>7961</v>
      </c>
      <c r="O5166" s="605" t="s">
        <v>7961</v>
      </c>
      <c r="P5166" s="608">
        <v>35900</v>
      </c>
    </row>
    <row r="5167" spans="1:16" ht="45" x14ac:dyDescent="0.2">
      <c r="A5167" s="518" t="s">
        <v>7955</v>
      </c>
      <c r="B5167" s="605" t="s">
        <v>7875</v>
      </c>
      <c r="C5167" s="519" t="s">
        <v>111</v>
      </c>
      <c r="D5167" s="494" t="s">
        <v>13969</v>
      </c>
      <c r="E5167" s="495">
        <v>2320</v>
      </c>
      <c r="F5167" s="638" t="s">
        <v>13970</v>
      </c>
      <c r="G5167" s="496" t="s">
        <v>13971</v>
      </c>
      <c r="H5167" s="494" t="s">
        <v>13972</v>
      </c>
      <c r="I5167" s="494" t="s">
        <v>13972</v>
      </c>
      <c r="J5167" s="494" t="s">
        <v>13972</v>
      </c>
      <c r="K5167" s="497">
        <v>16</v>
      </c>
      <c r="L5167" s="606" t="s">
        <v>7959</v>
      </c>
      <c r="M5167" s="607">
        <v>27840</v>
      </c>
      <c r="N5167" s="498" t="s">
        <v>8205</v>
      </c>
      <c r="O5167" s="605" t="s">
        <v>7961</v>
      </c>
      <c r="P5167" s="608">
        <v>13920</v>
      </c>
    </row>
    <row r="5168" spans="1:16" ht="33.75" x14ac:dyDescent="0.2">
      <c r="A5168" s="518" t="s">
        <v>7955</v>
      </c>
      <c r="B5168" s="605" t="s">
        <v>7875</v>
      </c>
      <c r="C5168" s="519" t="s">
        <v>111</v>
      </c>
      <c r="D5168" s="494" t="s">
        <v>8448</v>
      </c>
      <c r="E5168" s="495">
        <v>1500</v>
      </c>
      <c r="F5168" s="638" t="s">
        <v>13973</v>
      </c>
      <c r="G5168" s="496" t="s">
        <v>13974</v>
      </c>
      <c r="H5168" s="494" t="s">
        <v>10977</v>
      </c>
      <c r="I5168" s="494" t="s">
        <v>3191</v>
      </c>
      <c r="J5168" s="494" t="s">
        <v>3191</v>
      </c>
      <c r="K5168" s="497">
        <v>82</v>
      </c>
      <c r="L5168" s="606" t="s">
        <v>8142</v>
      </c>
      <c r="M5168" s="607">
        <v>13862.21</v>
      </c>
      <c r="N5168" s="498" t="s">
        <v>5705</v>
      </c>
      <c r="O5168" s="605"/>
      <c r="P5168" s="608">
        <v>0</v>
      </c>
    </row>
    <row r="5169" spans="1:16" ht="33.75" x14ac:dyDescent="0.2">
      <c r="A5169" s="518" t="s">
        <v>7955</v>
      </c>
      <c r="B5169" s="605" t="s">
        <v>7969</v>
      </c>
      <c r="C5169" s="519" t="s">
        <v>111</v>
      </c>
      <c r="D5169" s="494" t="s">
        <v>8019</v>
      </c>
      <c r="E5169" s="495">
        <v>3000</v>
      </c>
      <c r="F5169" s="638" t="s">
        <v>13973</v>
      </c>
      <c r="G5169" s="496" t="s">
        <v>13974</v>
      </c>
      <c r="H5169" s="494" t="s">
        <v>10977</v>
      </c>
      <c r="I5169" s="494" t="s">
        <v>3191</v>
      </c>
      <c r="J5169" s="494" t="s">
        <v>3191</v>
      </c>
      <c r="K5169" s="497" t="s">
        <v>13975</v>
      </c>
      <c r="L5169" s="606" t="s">
        <v>7965</v>
      </c>
      <c r="M5169" s="607">
        <v>5508.46</v>
      </c>
      <c r="N5169" s="498" t="s">
        <v>7994</v>
      </c>
      <c r="O5169" s="605" t="s">
        <v>7961</v>
      </c>
      <c r="P5169" s="608">
        <v>18000</v>
      </c>
    </row>
    <row r="5170" spans="1:16" ht="33.75" x14ac:dyDescent="0.2">
      <c r="A5170" s="518" t="s">
        <v>7955</v>
      </c>
      <c r="B5170" s="605" t="s">
        <v>7875</v>
      </c>
      <c r="C5170" s="519" t="s">
        <v>111</v>
      </c>
      <c r="D5170" s="494" t="s">
        <v>8448</v>
      </c>
      <c r="E5170" s="495">
        <v>2000</v>
      </c>
      <c r="F5170" s="638" t="s">
        <v>13976</v>
      </c>
      <c r="G5170" s="496" t="s">
        <v>13977</v>
      </c>
      <c r="H5170" s="494" t="s">
        <v>10209</v>
      </c>
      <c r="I5170" s="494" t="s">
        <v>10209</v>
      </c>
      <c r="J5170" s="494" t="s">
        <v>10209</v>
      </c>
      <c r="K5170" s="497">
        <v>8</v>
      </c>
      <c r="L5170" s="606" t="s">
        <v>7965</v>
      </c>
      <c r="M5170" s="607">
        <v>4000</v>
      </c>
      <c r="N5170" s="498" t="s">
        <v>5705</v>
      </c>
      <c r="O5170" s="605"/>
      <c r="P5170" s="608">
        <v>0</v>
      </c>
    </row>
    <row r="5171" spans="1:16" ht="22.5" x14ac:dyDescent="0.2">
      <c r="A5171" s="518" t="s">
        <v>7955</v>
      </c>
      <c r="B5171" s="605" t="s">
        <v>7875</v>
      </c>
      <c r="C5171" s="519" t="s">
        <v>111</v>
      </c>
      <c r="D5171" s="494" t="s">
        <v>8665</v>
      </c>
      <c r="E5171" s="495">
        <v>12000</v>
      </c>
      <c r="F5171" s="638" t="s">
        <v>13978</v>
      </c>
      <c r="G5171" s="496" t="s">
        <v>13979</v>
      </c>
      <c r="H5171" s="494" t="s">
        <v>4858</v>
      </c>
      <c r="I5171" s="494" t="s">
        <v>4858</v>
      </c>
      <c r="J5171" s="494" t="s">
        <v>4858</v>
      </c>
      <c r="K5171" s="497" t="s">
        <v>7981</v>
      </c>
      <c r="L5171" s="606" t="s">
        <v>8044</v>
      </c>
      <c r="M5171" s="607">
        <v>75521.67</v>
      </c>
      <c r="N5171" s="498" t="s">
        <v>5705</v>
      </c>
      <c r="O5171" s="605"/>
      <c r="P5171" s="608">
        <v>0</v>
      </c>
    </row>
    <row r="5172" spans="1:16" ht="22.5" x14ac:dyDescent="0.2">
      <c r="A5172" s="518" t="s">
        <v>7955</v>
      </c>
      <c r="B5172" s="605" t="s">
        <v>7875</v>
      </c>
      <c r="C5172" s="519" t="s">
        <v>111</v>
      </c>
      <c r="D5172" s="494" t="s">
        <v>8665</v>
      </c>
      <c r="E5172" s="495">
        <v>12000</v>
      </c>
      <c r="F5172" s="638" t="s">
        <v>13978</v>
      </c>
      <c r="G5172" s="496" t="s">
        <v>13979</v>
      </c>
      <c r="H5172" s="494" t="s">
        <v>4858</v>
      </c>
      <c r="I5172" s="494" t="s">
        <v>4858</v>
      </c>
      <c r="J5172" s="494" t="s">
        <v>4858</v>
      </c>
      <c r="K5172" s="497" t="s">
        <v>7981</v>
      </c>
      <c r="L5172" s="606" t="s">
        <v>7972</v>
      </c>
      <c r="M5172" s="607">
        <v>38000</v>
      </c>
      <c r="N5172" s="498" t="s">
        <v>5705</v>
      </c>
      <c r="O5172" s="605"/>
      <c r="P5172" s="608">
        <v>0</v>
      </c>
    </row>
    <row r="5173" spans="1:16" ht="22.5" x14ac:dyDescent="0.2">
      <c r="A5173" s="518" t="s">
        <v>7955</v>
      </c>
      <c r="B5173" s="605" t="s">
        <v>7875</v>
      </c>
      <c r="C5173" s="519" t="s">
        <v>111</v>
      </c>
      <c r="D5173" s="494" t="s">
        <v>7985</v>
      </c>
      <c r="E5173" s="495">
        <v>4000</v>
      </c>
      <c r="F5173" s="638" t="s">
        <v>13980</v>
      </c>
      <c r="G5173" s="496" t="s">
        <v>13981</v>
      </c>
      <c r="H5173" s="494" t="s">
        <v>7998</v>
      </c>
      <c r="I5173" s="494" t="s">
        <v>4858</v>
      </c>
      <c r="J5173" s="494" t="s">
        <v>4858</v>
      </c>
      <c r="K5173" s="497" t="s">
        <v>13982</v>
      </c>
      <c r="L5173" s="606" t="s">
        <v>7982</v>
      </c>
      <c r="M5173" s="607">
        <v>3866.67</v>
      </c>
      <c r="N5173" s="498" t="s">
        <v>7972</v>
      </c>
      <c r="O5173" s="605" t="s">
        <v>7961</v>
      </c>
      <c r="P5173" s="608">
        <v>24000</v>
      </c>
    </row>
    <row r="5174" spans="1:16" ht="33.75" x14ac:dyDescent="0.2">
      <c r="A5174" s="518" t="s">
        <v>7955</v>
      </c>
      <c r="B5174" s="605" t="s">
        <v>7875</v>
      </c>
      <c r="C5174" s="519" t="s">
        <v>111</v>
      </c>
      <c r="D5174" s="494" t="s">
        <v>13983</v>
      </c>
      <c r="E5174" s="495">
        <v>1900</v>
      </c>
      <c r="F5174" s="638" t="s">
        <v>13984</v>
      </c>
      <c r="G5174" s="496" t="s">
        <v>13985</v>
      </c>
      <c r="H5174" s="494" t="s">
        <v>3370</v>
      </c>
      <c r="I5174" s="494" t="s">
        <v>3370</v>
      </c>
      <c r="J5174" s="494" t="s">
        <v>3370</v>
      </c>
      <c r="K5174" s="497">
        <v>86</v>
      </c>
      <c r="L5174" s="606" t="s">
        <v>7959</v>
      </c>
      <c r="M5174" s="607">
        <v>22800</v>
      </c>
      <c r="N5174" s="498" t="s">
        <v>13986</v>
      </c>
      <c r="O5174" s="605" t="s">
        <v>7961</v>
      </c>
      <c r="P5174" s="608">
        <v>11400</v>
      </c>
    </row>
    <row r="5175" spans="1:16" ht="22.5" x14ac:dyDescent="0.2">
      <c r="A5175" s="518" t="s">
        <v>7955</v>
      </c>
      <c r="B5175" s="605" t="s">
        <v>7875</v>
      </c>
      <c r="C5175" s="519" t="s">
        <v>111</v>
      </c>
      <c r="D5175" s="494" t="s">
        <v>10958</v>
      </c>
      <c r="E5175" s="495">
        <v>2000</v>
      </c>
      <c r="F5175" s="638" t="s">
        <v>13987</v>
      </c>
      <c r="G5175" s="496" t="s">
        <v>13988</v>
      </c>
      <c r="H5175" s="494" t="s">
        <v>6431</v>
      </c>
      <c r="I5175" s="494" t="s">
        <v>6431</v>
      </c>
      <c r="J5175" s="494" t="s">
        <v>6431</v>
      </c>
      <c r="K5175" s="497">
        <v>30</v>
      </c>
      <c r="L5175" s="606" t="s">
        <v>7729</v>
      </c>
      <c r="M5175" s="607">
        <v>14772.939999999999</v>
      </c>
      <c r="N5175" s="498" t="s">
        <v>5705</v>
      </c>
      <c r="O5175" s="605"/>
      <c r="P5175" s="608">
        <v>0</v>
      </c>
    </row>
    <row r="5176" spans="1:16" ht="45" x14ac:dyDescent="0.2">
      <c r="A5176" s="518" t="s">
        <v>7955</v>
      </c>
      <c r="B5176" s="605" t="s">
        <v>7875</v>
      </c>
      <c r="C5176" s="519" t="s">
        <v>111</v>
      </c>
      <c r="D5176" s="494" t="s">
        <v>8048</v>
      </c>
      <c r="E5176" s="495">
        <v>3000</v>
      </c>
      <c r="F5176" s="638" t="s">
        <v>13989</v>
      </c>
      <c r="G5176" s="496" t="s">
        <v>13990</v>
      </c>
      <c r="H5176" s="494" t="s">
        <v>13991</v>
      </c>
      <c r="I5176" s="494" t="s">
        <v>3191</v>
      </c>
      <c r="J5176" s="494" t="s">
        <v>3191</v>
      </c>
      <c r="K5176" s="497" t="s">
        <v>13992</v>
      </c>
      <c r="L5176" s="606" t="s">
        <v>7965</v>
      </c>
      <c r="M5176" s="607">
        <v>4300</v>
      </c>
      <c r="N5176" s="498" t="s">
        <v>7994</v>
      </c>
      <c r="O5176" s="605" t="s">
        <v>7961</v>
      </c>
      <c r="P5176" s="608">
        <v>18000</v>
      </c>
    </row>
    <row r="5177" spans="1:16" ht="33.75" x14ac:dyDescent="0.2">
      <c r="A5177" s="518" t="s">
        <v>7955</v>
      </c>
      <c r="B5177" s="605" t="s">
        <v>7875</v>
      </c>
      <c r="C5177" s="519" t="s">
        <v>111</v>
      </c>
      <c r="D5177" s="494" t="s">
        <v>11027</v>
      </c>
      <c r="E5177" s="495">
        <v>1800</v>
      </c>
      <c r="F5177" s="638" t="s">
        <v>13993</v>
      </c>
      <c r="G5177" s="496" t="s">
        <v>13994</v>
      </c>
      <c r="H5177" s="494" t="s">
        <v>912</v>
      </c>
      <c r="I5177" s="494" t="s">
        <v>912</v>
      </c>
      <c r="J5177" s="494" t="s">
        <v>912</v>
      </c>
      <c r="K5177" s="497">
        <v>14</v>
      </c>
      <c r="L5177" s="606" t="s">
        <v>7959</v>
      </c>
      <c r="M5177" s="607">
        <v>21600</v>
      </c>
      <c r="N5177" s="498" t="s">
        <v>8485</v>
      </c>
      <c r="O5177" s="605" t="s">
        <v>7961</v>
      </c>
      <c r="P5177" s="608">
        <v>10800</v>
      </c>
    </row>
    <row r="5178" spans="1:16" ht="22.5" x14ac:dyDescent="0.2">
      <c r="A5178" s="518" t="s">
        <v>7955</v>
      </c>
      <c r="B5178" s="605" t="s">
        <v>7875</v>
      </c>
      <c r="C5178" s="519" t="s">
        <v>111</v>
      </c>
      <c r="D5178" s="494" t="s">
        <v>8041</v>
      </c>
      <c r="E5178" s="495">
        <v>2000</v>
      </c>
      <c r="F5178" s="638" t="s">
        <v>13995</v>
      </c>
      <c r="G5178" s="496" t="s">
        <v>13996</v>
      </c>
      <c r="H5178" s="494" t="s">
        <v>6640</v>
      </c>
      <c r="I5178" s="494" t="s">
        <v>6640</v>
      </c>
      <c r="J5178" s="494" t="s">
        <v>6640</v>
      </c>
      <c r="K5178" s="497">
        <v>13</v>
      </c>
      <c r="L5178" s="606" t="s">
        <v>7959</v>
      </c>
      <c r="M5178" s="607">
        <v>23795.690000000002</v>
      </c>
      <c r="N5178" s="498" t="s">
        <v>8489</v>
      </c>
      <c r="O5178" s="605" t="s">
        <v>7961</v>
      </c>
      <c r="P5178" s="608">
        <v>11933.33</v>
      </c>
    </row>
    <row r="5179" spans="1:16" ht="22.5" x14ac:dyDescent="0.2">
      <c r="A5179" s="518" t="s">
        <v>7955</v>
      </c>
      <c r="B5179" s="605" t="s">
        <v>7875</v>
      </c>
      <c r="C5179" s="519" t="s">
        <v>111</v>
      </c>
      <c r="D5179" s="494" t="s">
        <v>9005</v>
      </c>
      <c r="E5179" s="495">
        <v>6000</v>
      </c>
      <c r="F5179" s="638" t="s">
        <v>13997</v>
      </c>
      <c r="G5179" s="496" t="s">
        <v>13998</v>
      </c>
      <c r="H5179" s="494" t="s">
        <v>7998</v>
      </c>
      <c r="I5179" s="494" t="s">
        <v>4858</v>
      </c>
      <c r="J5179" s="494" t="s">
        <v>4858</v>
      </c>
      <c r="K5179" s="497" t="s">
        <v>13999</v>
      </c>
      <c r="L5179" s="606" t="s">
        <v>7982</v>
      </c>
      <c r="M5179" s="607">
        <v>1400</v>
      </c>
      <c r="N5179" s="498" t="s">
        <v>7977</v>
      </c>
      <c r="O5179" s="605" t="s">
        <v>7965</v>
      </c>
      <c r="P5179" s="608">
        <v>12000</v>
      </c>
    </row>
    <row r="5180" spans="1:16" ht="33.75" x14ac:dyDescent="0.2">
      <c r="A5180" s="518" t="s">
        <v>7955</v>
      </c>
      <c r="B5180" s="605" t="s">
        <v>7875</v>
      </c>
      <c r="C5180" s="519" t="s">
        <v>111</v>
      </c>
      <c r="D5180" s="494" t="s">
        <v>14000</v>
      </c>
      <c r="E5180" s="495">
        <v>5000</v>
      </c>
      <c r="F5180" s="638" t="s">
        <v>14001</v>
      </c>
      <c r="G5180" s="496" t="s">
        <v>14002</v>
      </c>
      <c r="H5180" s="494" t="s">
        <v>14003</v>
      </c>
      <c r="I5180" s="494" t="s">
        <v>4858</v>
      </c>
      <c r="J5180" s="494" t="s">
        <v>4858</v>
      </c>
      <c r="K5180" s="497" t="s">
        <v>14004</v>
      </c>
      <c r="L5180" s="606"/>
      <c r="M5180" s="607">
        <v>0</v>
      </c>
      <c r="N5180" s="498" t="s">
        <v>7994</v>
      </c>
      <c r="O5180" s="605" t="s">
        <v>7961</v>
      </c>
      <c r="P5180" s="608">
        <v>31833.33</v>
      </c>
    </row>
    <row r="5181" spans="1:16" ht="33.75" x14ac:dyDescent="0.2">
      <c r="A5181" s="518" t="s">
        <v>7955</v>
      </c>
      <c r="B5181" s="605" t="s">
        <v>7875</v>
      </c>
      <c r="C5181" s="519" t="s">
        <v>111</v>
      </c>
      <c r="D5181" s="494" t="s">
        <v>14005</v>
      </c>
      <c r="E5181" s="495">
        <v>6000</v>
      </c>
      <c r="F5181" s="638" t="s">
        <v>14006</v>
      </c>
      <c r="G5181" s="496" t="s">
        <v>14007</v>
      </c>
      <c r="H5181" s="494" t="s">
        <v>8563</v>
      </c>
      <c r="I5181" s="494" t="s">
        <v>4858</v>
      </c>
      <c r="J5181" s="494" t="s">
        <v>4858</v>
      </c>
      <c r="K5181" s="497" t="s">
        <v>14008</v>
      </c>
      <c r="L5181" s="606" t="s">
        <v>7977</v>
      </c>
      <c r="M5181" s="607">
        <v>13729.58</v>
      </c>
      <c r="N5181" s="498" t="s">
        <v>7965</v>
      </c>
      <c r="O5181" s="605" t="s">
        <v>7961</v>
      </c>
      <c r="P5181" s="608">
        <v>35883.33</v>
      </c>
    </row>
    <row r="5182" spans="1:16" ht="22.5" x14ac:dyDescent="0.2">
      <c r="A5182" s="518" t="s">
        <v>7955</v>
      </c>
      <c r="B5182" s="605" t="s">
        <v>7875</v>
      </c>
      <c r="C5182" s="519" t="s">
        <v>111</v>
      </c>
      <c r="D5182" s="494" t="s">
        <v>8665</v>
      </c>
      <c r="E5182" s="495">
        <v>12000</v>
      </c>
      <c r="F5182" s="638" t="s">
        <v>3027</v>
      </c>
      <c r="G5182" s="496" t="s">
        <v>14009</v>
      </c>
      <c r="H5182" s="494" t="s">
        <v>8134</v>
      </c>
      <c r="I5182" s="494" t="s">
        <v>8134</v>
      </c>
      <c r="J5182" s="494" t="s">
        <v>8134</v>
      </c>
      <c r="K5182" s="497" t="s">
        <v>7981</v>
      </c>
      <c r="L5182" s="606" t="s">
        <v>7965</v>
      </c>
      <c r="M5182" s="607">
        <v>23419</v>
      </c>
      <c r="N5182" s="498" t="s">
        <v>7981</v>
      </c>
      <c r="O5182" s="605"/>
      <c r="P5182" s="608">
        <v>0</v>
      </c>
    </row>
    <row r="5183" spans="1:16" ht="22.5" x14ac:dyDescent="0.2">
      <c r="A5183" s="518" t="s">
        <v>7955</v>
      </c>
      <c r="B5183" s="605" t="s">
        <v>7875</v>
      </c>
      <c r="C5183" s="519" t="s">
        <v>111</v>
      </c>
      <c r="D5183" s="494" t="s">
        <v>13914</v>
      </c>
      <c r="E5183" s="495">
        <v>1800</v>
      </c>
      <c r="F5183" s="638" t="s">
        <v>14010</v>
      </c>
      <c r="G5183" s="496" t="s">
        <v>14011</v>
      </c>
      <c r="H5183" s="494" t="s">
        <v>871</v>
      </c>
      <c r="I5183" s="494" t="s">
        <v>871</v>
      </c>
      <c r="J5183" s="494" t="s">
        <v>871</v>
      </c>
      <c r="K5183" s="497">
        <v>24</v>
      </c>
      <c r="L5183" s="606" t="s">
        <v>7959</v>
      </c>
      <c r="M5183" s="607">
        <v>21383.599999999999</v>
      </c>
      <c r="N5183" s="498" t="s">
        <v>8103</v>
      </c>
      <c r="O5183" s="605" t="s">
        <v>7961</v>
      </c>
      <c r="P5183" s="608">
        <v>10800</v>
      </c>
    </row>
    <row r="5184" spans="1:16" ht="33.75" x14ac:dyDescent="0.2">
      <c r="A5184" s="518" t="s">
        <v>7955</v>
      </c>
      <c r="B5184" s="605" t="s">
        <v>7875</v>
      </c>
      <c r="C5184" s="519" t="s">
        <v>111</v>
      </c>
      <c r="D5184" s="494" t="s">
        <v>8448</v>
      </c>
      <c r="E5184" s="495">
        <v>1800</v>
      </c>
      <c r="F5184" s="638" t="s">
        <v>14012</v>
      </c>
      <c r="G5184" s="496" t="s">
        <v>14013</v>
      </c>
      <c r="H5184" s="494" t="s">
        <v>9345</v>
      </c>
      <c r="I5184" s="494" t="s">
        <v>9345</v>
      </c>
      <c r="J5184" s="494" t="s">
        <v>9345</v>
      </c>
      <c r="K5184" s="497">
        <v>10</v>
      </c>
      <c r="L5184" s="606" t="s">
        <v>7959</v>
      </c>
      <c r="M5184" s="607">
        <v>21600</v>
      </c>
      <c r="N5184" s="498">
        <v>12</v>
      </c>
      <c r="O5184" s="605" t="s">
        <v>7965</v>
      </c>
      <c r="P5184" s="608">
        <v>3600</v>
      </c>
    </row>
    <row r="5185" spans="1:16" ht="33.75" x14ac:dyDescent="0.2">
      <c r="A5185" s="518" t="s">
        <v>7955</v>
      </c>
      <c r="B5185" s="605" t="s">
        <v>7875</v>
      </c>
      <c r="C5185" s="519" t="s">
        <v>111</v>
      </c>
      <c r="D5185" s="494" t="s">
        <v>14014</v>
      </c>
      <c r="E5185" s="495">
        <v>3000</v>
      </c>
      <c r="F5185" s="638" t="s">
        <v>14015</v>
      </c>
      <c r="G5185" s="496" t="s">
        <v>14016</v>
      </c>
      <c r="H5185" s="494" t="s">
        <v>14017</v>
      </c>
      <c r="I5185" s="494" t="s">
        <v>4858</v>
      </c>
      <c r="J5185" s="494" t="s">
        <v>4858</v>
      </c>
      <c r="K5185" s="497">
        <v>1</v>
      </c>
      <c r="L5185" s="606" t="s">
        <v>7972</v>
      </c>
      <c r="M5185" s="607">
        <v>11900</v>
      </c>
      <c r="N5185" s="498" t="s">
        <v>5705</v>
      </c>
      <c r="O5185" s="605"/>
      <c r="P5185" s="608">
        <v>0</v>
      </c>
    </row>
    <row r="5186" spans="1:16" ht="33.75" x14ac:dyDescent="0.2">
      <c r="A5186" s="518" t="s">
        <v>7955</v>
      </c>
      <c r="B5186" s="605" t="s">
        <v>7969</v>
      </c>
      <c r="C5186" s="519" t="s">
        <v>111</v>
      </c>
      <c r="D5186" s="494" t="s">
        <v>14018</v>
      </c>
      <c r="E5186" s="495">
        <v>5000</v>
      </c>
      <c r="F5186" s="638" t="s">
        <v>14015</v>
      </c>
      <c r="G5186" s="496" t="s">
        <v>14016</v>
      </c>
      <c r="H5186" s="494" t="s">
        <v>14017</v>
      </c>
      <c r="I5186" s="494" t="s">
        <v>4858</v>
      </c>
      <c r="J5186" s="494" t="s">
        <v>4858</v>
      </c>
      <c r="K5186" s="497" t="s">
        <v>14019</v>
      </c>
      <c r="L5186" s="606" t="s">
        <v>7965</v>
      </c>
      <c r="M5186" s="607">
        <v>9000</v>
      </c>
      <c r="N5186" s="498" t="s">
        <v>7994</v>
      </c>
      <c r="O5186" s="605" t="s">
        <v>7961</v>
      </c>
      <c r="P5186" s="608">
        <v>30000</v>
      </c>
    </row>
    <row r="5187" spans="1:16" ht="33.75" x14ac:dyDescent="0.2">
      <c r="A5187" s="518" t="s">
        <v>7955</v>
      </c>
      <c r="B5187" s="605" t="s">
        <v>7875</v>
      </c>
      <c r="C5187" s="519" t="s">
        <v>111</v>
      </c>
      <c r="D5187" s="494" t="s">
        <v>11744</v>
      </c>
      <c r="E5187" s="495">
        <v>3000</v>
      </c>
      <c r="F5187" s="638" t="s">
        <v>14020</v>
      </c>
      <c r="G5187" s="496" t="s">
        <v>14021</v>
      </c>
      <c r="H5187" s="494" t="s">
        <v>6192</v>
      </c>
      <c r="I5187" s="494" t="s">
        <v>6192</v>
      </c>
      <c r="J5187" s="494" t="s">
        <v>6192</v>
      </c>
      <c r="K5187" s="497">
        <v>18</v>
      </c>
      <c r="L5187" s="606" t="s">
        <v>8044</v>
      </c>
      <c r="M5187" s="607">
        <v>20998.33</v>
      </c>
      <c r="N5187" s="498" t="s">
        <v>5705</v>
      </c>
      <c r="O5187" s="605"/>
      <c r="P5187" s="608">
        <v>0</v>
      </c>
    </row>
    <row r="5188" spans="1:16" ht="22.5" x14ac:dyDescent="0.2">
      <c r="A5188" s="518" t="s">
        <v>7955</v>
      </c>
      <c r="B5188" s="605" t="s">
        <v>7875</v>
      </c>
      <c r="C5188" s="519" t="s">
        <v>111</v>
      </c>
      <c r="D5188" s="494" t="s">
        <v>14022</v>
      </c>
      <c r="E5188" s="495">
        <v>7000</v>
      </c>
      <c r="F5188" s="638" t="s">
        <v>14023</v>
      </c>
      <c r="G5188" s="496" t="s">
        <v>14024</v>
      </c>
      <c r="H5188" s="494" t="s">
        <v>8079</v>
      </c>
      <c r="I5188" s="494" t="s">
        <v>4858</v>
      </c>
      <c r="J5188" s="494" t="s">
        <v>4858</v>
      </c>
      <c r="K5188" s="497" t="s">
        <v>14025</v>
      </c>
      <c r="L5188" s="606" t="s">
        <v>7982</v>
      </c>
      <c r="M5188" s="607">
        <v>4900</v>
      </c>
      <c r="N5188" s="498" t="s">
        <v>7982</v>
      </c>
      <c r="O5188" s="605" t="s">
        <v>7961</v>
      </c>
      <c r="P5188" s="608">
        <v>41976.18</v>
      </c>
    </row>
    <row r="5189" spans="1:16" ht="33.75" x14ac:dyDescent="0.2">
      <c r="A5189" s="518" t="s">
        <v>7955</v>
      </c>
      <c r="B5189" s="605" t="s">
        <v>7875</v>
      </c>
      <c r="C5189" s="519" t="s">
        <v>111</v>
      </c>
      <c r="D5189" s="494" t="s">
        <v>8448</v>
      </c>
      <c r="E5189" s="495">
        <v>1800</v>
      </c>
      <c r="F5189" s="638" t="s">
        <v>14026</v>
      </c>
      <c r="G5189" s="496" t="s">
        <v>14027</v>
      </c>
      <c r="H5189" s="494" t="s">
        <v>14028</v>
      </c>
      <c r="I5189" s="494" t="s">
        <v>4858</v>
      </c>
      <c r="J5189" s="494" t="s">
        <v>4858</v>
      </c>
      <c r="K5189" s="497">
        <v>6</v>
      </c>
      <c r="L5189" s="606" t="s">
        <v>7961</v>
      </c>
      <c r="M5189" s="607">
        <v>9240</v>
      </c>
      <c r="N5189" s="498" t="s">
        <v>5705</v>
      </c>
      <c r="O5189" s="605"/>
      <c r="P5189" s="608">
        <v>0</v>
      </c>
    </row>
    <row r="5190" spans="1:16" ht="33.75" x14ac:dyDescent="0.2">
      <c r="A5190" s="518" t="s">
        <v>7955</v>
      </c>
      <c r="B5190" s="605" t="s">
        <v>7729</v>
      </c>
      <c r="C5190" s="519" t="s">
        <v>111</v>
      </c>
      <c r="D5190" s="494" t="s">
        <v>10243</v>
      </c>
      <c r="E5190" s="495">
        <v>4500</v>
      </c>
      <c r="F5190" s="638" t="s">
        <v>14026</v>
      </c>
      <c r="G5190" s="496" t="s">
        <v>14027</v>
      </c>
      <c r="H5190" s="494" t="s">
        <v>14028</v>
      </c>
      <c r="I5190" s="494" t="s">
        <v>4858</v>
      </c>
      <c r="J5190" s="494" t="s">
        <v>4858</v>
      </c>
      <c r="K5190" s="497" t="s">
        <v>14029</v>
      </c>
      <c r="L5190" s="606"/>
      <c r="M5190" s="607">
        <v>0</v>
      </c>
      <c r="N5190" s="498" t="s">
        <v>7994</v>
      </c>
      <c r="O5190" s="605" t="s">
        <v>7961</v>
      </c>
      <c r="P5190" s="608">
        <v>27750</v>
      </c>
    </row>
    <row r="5191" spans="1:16" ht="22.5" x14ac:dyDescent="0.2">
      <c r="A5191" s="518" t="s">
        <v>7955</v>
      </c>
      <c r="B5191" s="605" t="s">
        <v>7875</v>
      </c>
      <c r="C5191" s="519" t="s">
        <v>111</v>
      </c>
      <c r="D5191" s="494" t="s">
        <v>14030</v>
      </c>
      <c r="E5191" s="495">
        <v>3000</v>
      </c>
      <c r="F5191" s="638" t="s">
        <v>14031</v>
      </c>
      <c r="G5191" s="496" t="s">
        <v>14032</v>
      </c>
      <c r="H5191" s="494" t="s">
        <v>7998</v>
      </c>
      <c r="I5191" s="494" t="s">
        <v>4858</v>
      </c>
      <c r="J5191" s="494" t="s">
        <v>4858</v>
      </c>
      <c r="K5191" s="497">
        <v>9</v>
      </c>
      <c r="L5191" s="606" t="s">
        <v>7729</v>
      </c>
      <c r="M5191" s="607">
        <v>26800</v>
      </c>
      <c r="N5191" s="498" t="s">
        <v>5705</v>
      </c>
      <c r="O5191" s="605"/>
      <c r="P5191" s="608">
        <v>0</v>
      </c>
    </row>
    <row r="5192" spans="1:16" ht="22.5" x14ac:dyDescent="0.2">
      <c r="A5192" s="518" t="s">
        <v>7955</v>
      </c>
      <c r="B5192" s="605" t="s">
        <v>7969</v>
      </c>
      <c r="C5192" s="519" t="s">
        <v>111</v>
      </c>
      <c r="D5192" s="494" t="s">
        <v>14033</v>
      </c>
      <c r="E5192" s="495">
        <v>4500</v>
      </c>
      <c r="F5192" s="638" t="s">
        <v>14031</v>
      </c>
      <c r="G5192" s="496" t="s">
        <v>14032</v>
      </c>
      <c r="H5192" s="494" t="s">
        <v>7998</v>
      </c>
      <c r="I5192" s="494" t="s">
        <v>4858</v>
      </c>
      <c r="J5192" s="494" t="s">
        <v>4858</v>
      </c>
      <c r="K5192" s="497" t="s">
        <v>14034</v>
      </c>
      <c r="L5192" s="606" t="s">
        <v>7977</v>
      </c>
      <c r="M5192" s="607">
        <v>9300</v>
      </c>
      <c r="N5192" s="498" t="s">
        <v>7994</v>
      </c>
      <c r="O5192" s="605" t="s">
        <v>7961</v>
      </c>
      <c r="P5192" s="608">
        <v>26989.989999999998</v>
      </c>
    </row>
    <row r="5193" spans="1:16" ht="22.5" x14ac:dyDescent="0.2">
      <c r="A5193" s="518" t="s">
        <v>7955</v>
      </c>
      <c r="B5193" s="605" t="s">
        <v>7875</v>
      </c>
      <c r="C5193" s="519" t="s">
        <v>111</v>
      </c>
      <c r="D5193" s="494" t="s">
        <v>14035</v>
      </c>
      <c r="E5193" s="495">
        <v>7000</v>
      </c>
      <c r="F5193" s="638" t="s">
        <v>14036</v>
      </c>
      <c r="G5193" s="496" t="s">
        <v>14037</v>
      </c>
      <c r="H5193" s="494" t="s">
        <v>9485</v>
      </c>
      <c r="I5193" s="494" t="s">
        <v>4858</v>
      </c>
      <c r="J5193" s="494" t="s">
        <v>4858</v>
      </c>
      <c r="K5193" s="497" t="s">
        <v>14038</v>
      </c>
      <c r="L5193" s="606" t="s">
        <v>7972</v>
      </c>
      <c r="M5193" s="607">
        <v>22384.44</v>
      </c>
      <c r="N5193" s="498" t="s">
        <v>7977</v>
      </c>
      <c r="O5193" s="605" t="s">
        <v>7961</v>
      </c>
      <c r="P5193" s="608">
        <v>41766.67</v>
      </c>
    </row>
    <row r="5194" spans="1:16" ht="33.75" x14ac:dyDescent="0.2">
      <c r="A5194" s="518" t="s">
        <v>7955</v>
      </c>
      <c r="B5194" s="605" t="s">
        <v>7875</v>
      </c>
      <c r="C5194" s="519" t="s">
        <v>111</v>
      </c>
      <c r="D5194" s="494" t="s">
        <v>7995</v>
      </c>
      <c r="E5194" s="495">
        <v>3000</v>
      </c>
      <c r="F5194" s="638" t="s">
        <v>14039</v>
      </c>
      <c r="G5194" s="496" t="s">
        <v>14040</v>
      </c>
      <c r="H5194" s="494" t="s">
        <v>14041</v>
      </c>
      <c r="I5194" s="494" t="s">
        <v>3191</v>
      </c>
      <c r="J5194" s="494" t="s">
        <v>3191</v>
      </c>
      <c r="K5194" s="497" t="s">
        <v>14042</v>
      </c>
      <c r="L5194" s="606" t="s">
        <v>7982</v>
      </c>
      <c r="M5194" s="607">
        <v>1400</v>
      </c>
      <c r="N5194" s="498" t="s">
        <v>7994</v>
      </c>
      <c r="O5194" s="605" t="s">
        <v>7961</v>
      </c>
      <c r="P5194" s="608">
        <v>18000</v>
      </c>
    </row>
    <row r="5195" spans="1:16" x14ac:dyDescent="0.2">
      <c r="A5195" s="518" t="s">
        <v>7955</v>
      </c>
      <c r="B5195" s="605" t="s">
        <v>7875</v>
      </c>
      <c r="C5195" s="519" t="s">
        <v>111</v>
      </c>
      <c r="D5195" s="494" t="s">
        <v>7978</v>
      </c>
      <c r="E5195" s="495">
        <v>11000</v>
      </c>
      <c r="F5195" s="638" t="s">
        <v>14043</v>
      </c>
      <c r="G5195" s="496" t="s">
        <v>14044</v>
      </c>
      <c r="H5195" s="494" t="s">
        <v>4858</v>
      </c>
      <c r="I5195" s="494" t="s">
        <v>4858</v>
      </c>
      <c r="J5195" s="494" t="s">
        <v>4858</v>
      </c>
      <c r="K5195" s="497">
        <v>14</v>
      </c>
      <c r="L5195" s="606" t="s">
        <v>7977</v>
      </c>
      <c r="M5195" s="607">
        <v>32799.1</v>
      </c>
      <c r="N5195" s="498" t="s">
        <v>5705</v>
      </c>
      <c r="O5195" s="605"/>
      <c r="P5195" s="608">
        <v>0</v>
      </c>
    </row>
    <row r="5196" spans="1:16" ht="33.75" x14ac:dyDescent="0.2">
      <c r="A5196" s="518" t="s">
        <v>7955</v>
      </c>
      <c r="B5196" s="605" t="s">
        <v>7875</v>
      </c>
      <c r="C5196" s="519" t="s">
        <v>111</v>
      </c>
      <c r="D5196" s="494" t="s">
        <v>14045</v>
      </c>
      <c r="E5196" s="495">
        <v>7000</v>
      </c>
      <c r="F5196" s="638" t="s">
        <v>14046</v>
      </c>
      <c r="G5196" s="496" t="s">
        <v>14047</v>
      </c>
      <c r="H5196" s="494" t="s">
        <v>11090</v>
      </c>
      <c r="I5196" s="494" t="s">
        <v>4858</v>
      </c>
      <c r="J5196" s="494" t="s">
        <v>4858</v>
      </c>
      <c r="K5196" s="497" t="s">
        <v>14048</v>
      </c>
      <c r="L5196" s="606" t="s">
        <v>7977</v>
      </c>
      <c r="M5196" s="607">
        <v>19133.330000000002</v>
      </c>
      <c r="N5196" s="498" t="s">
        <v>7965</v>
      </c>
      <c r="O5196" s="605" t="s">
        <v>7961</v>
      </c>
      <c r="P5196" s="608">
        <v>42000</v>
      </c>
    </row>
    <row r="5197" spans="1:16" ht="33.75" x14ac:dyDescent="0.2">
      <c r="A5197" s="518" t="s">
        <v>7955</v>
      </c>
      <c r="B5197" s="605" t="s">
        <v>7875</v>
      </c>
      <c r="C5197" s="519" t="s">
        <v>111</v>
      </c>
      <c r="D5197" s="494" t="s">
        <v>8661</v>
      </c>
      <c r="E5197" s="495">
        <v>1800</v>
      </c>
      <c r="F5197" s="638" t="s">
        <v>14049</v>
      </c>
      <c r="G5197" s="496" t="s">
        <v>14050</v>
      </c>
      <c r="H5197" s="494" t="s">
        <v>14051</v>
      </c>
      <c r="I5197" s="494" t="s">
        <v>14051</v>
      </c>
      <c r="J5197" s="494" t="s">
        <v>14051</v>
      </c>
      <c r="K5197" s="497">
        <v>14</v>
      </c>
      <c r="L5197" s="606" t="s">
        <v>7959</v>
      </c>
      <c r="M5197" s="607">
        <v>21240</v>
      </c>
      <c r="N5197" s="498" t="s">
        <v>8485</v>
      </c>
      <c r="O5197" s="605" t="s">
        <v>7961</v>
      </c>
      <c r="P5197" s="608">
        <v>10740</v>
      </c>
    </row>
    <row r="5198" spans="1:16" ht="33.75" x14ac:dyDescent="0.2">
      <c r="A5198" s="518" t="s">
        <v>7955</v>
      </c>
      <c r="B5198" s="605" t="s">
        <v>7875</v>
      </c>
      <c r="C5198" s="519" t="s">
        <v>111</v>
      </c>
      <c r="D5198" s="494" t="s">
        <v>13403</v>
      </c>
      <c r="E5198" s="495">
        <v>1200</v>
      </c>
      <c r="F5198" s="638" t="s">
        <v>14052</v>
      </c>
      <c r="G5198" s="496" t="s">
        <v>14053</v>
      </c>
      <c r="H5198" s="494" t="s">
        <v>4718</v>
      </c>
      <c r="I5198" s="494" t="s">
        <v>4718</v>
      </c>
      <c r="J5198" s="494" t="s">
        <v>4718</v>
      </c>
      <c r="K5198" s="497">
        <v>75</v>
      </c>
      <c r="L5198" s="606" t="s">
        <v>7959</v>
      </c>
      <c r="M5198" s="607">
        <v>14280</v>
      </c>
      <c r="N5198" s="498" t="s">
        <v>11846</v>
      </c>
      <c r="O5198" s="605" t="s">
        <v>7961</v>
      </c>
      <c r="P5198" s="608">
        <v>7200</v>
      </c>
    </row>
    <row r="5199" spans="1:16" ht="22.5" x14ac:dyDescent="0.2">
      <c r="A5199" s="518" t="s">
        <v>7955</v>
      </c>
      <c r="B5199" s="605" t="s">
        <v>7875</v>
      </c>
      <c r="C5199" s="519" t="s">
        <v>111</v>
      </c>
      <c r="D5199" s="494" t="s">
        <v>8791</v>
      </c>
      <c r="E5199" s="495">
        <v>1500</v>
      </c>
      <c r="F5199" s="638" t="s">
        <v>14054</v>
      </c>
      <c r="G5199" s="496" t="s">
        <v>14055</v>
      </c>
      <c r="H5199" s="494" t="s">
        <v>9063</v>
      </c>
      <c r="I5199" s="494" t="s">
        <v>9063</v>
      </c>
      <c r="J5199" s="494" t="s">
        <v>9063</v>
      </c>
      <c r="K5199" s="497">
        <v>30</v>
      </c>
      <c r="L5199" s="606" t="s">
        <v>7959</v>
      </c>
      <c r="M5199" s="607">
        <v>17999.37</v>
      </c>
      <c r="N5199" s="498" t="s">
        <v>8018</v>
      </c>
      <c r="O5199" s="605" t="s">
        <v>7965</v>
      </c>
      <c r="P5199" s="608">
        <v>4500</v>
      </c>
    </row>
    <row r="5200" spans="1:16" ht="22.5" x14ac:dyDescent="0.2">
      <c r="A5200" s="518" t="s">
        <v>7955</v>
      </c>
      <c r="B5200" s="605" t="s">
        <v>7875</v>
      </c>
      <c r="C5200" s="519" t="s">
        <v>111</v>
      </c>
      <c r="D5200" s="494" t="s">
        <v>8118</v>
      </c>
      <c r="E5200" s="495">
        <v>2500</v>
      </c>
      <c r="F5200" s="638" t="s">
        <v>14056</v>
      </c>
      <c r="G5200" s="496" t="s">
        <v>14057</v>
      </c>
      <c r="H5200" s="494" t="s">
        <v>6192</v>
      </c>
      <c r="I5200" s="494" t="s">
        <v>6192</v>
      </c>
      <c r="J5200" s="494" t="s">
        <v>6192</v>
      </c>
      <c r="K5200" s="497">
        <v>15</v>
      </c>
      <c r="L5200" s="606" t="s">
        <v>8142</v>
      </c>
      <c r="M5200" s="607">
        <v>27068.42</v>
      </c>
      <c r="N5200" s="498" t="s">
        <v>5705</v>
      </c>
      <c r="O5200" s="605"/>
      <c r="P5200" s="608">
        <v>0</v>
      </c>
    </row>
    <row r="5201" spans="1:16" ht="22.5" x14ac:dyDescent="0.2">
      <c r="A5201" s="518" t="s">
        <v>7955</v>
      </c>
      <c r="B5201" s="605" t="s">
        <v>7969</v>
      </c>
      <c r="C5201" s="519" t="s">
        <v>111</v>
      </c>
      <c r="D5201" s="494" t="s">
        <v>8259</v>
      </c>
      <c r="E5201" s="495">
        <v>4000</v>
      </c>
      <c r="F5201" s="638" t="s">
        <v>14056</v>
      </c>
      <c r="G5201" s="496" t="s">
        <v>14057</v>
      </c>
      <c r="H5201" s="494" t="s">
        <v>6192</v>
      </c>
      <c r="I5201" s="494" t="s">
        <v>6192</v>
      </c>
      <c r="J5201" s="494" t="s">
        <v>6192</v>
      </c>
      <c r="K5201" s="497" t="s">
        <v>14058</v>
      </c>
      <c r="L5201" s="606" t="s">
        <v>7965</v>
      </c>
      <c r="M5201" s="607">
        <v>4532.5</v>
      </c>
      <c r="N5201" s="498" t="s">
        <v>7972</v>
      </c>
      <c r="O5201" s="605" t="s">
        <v>7961</v>
      </c>
      <c r="P5201" s="608">
        <v>23986.940000000002</v>
      </c>
    </row>
    <row r="5202" spans="1:16" ht="22.5" x14ac:dyDescent="0.2">
      <c r="A5202" s="518" t="s">
        <v>7955</v>
      </c>
      <c r="B5202" s="605" t="s">
        <v>7875</v>
      </c>
      <c r="C5202" s="519" t="s">
        <v>111</v>
      </c>
      <c r="D5202" s="494" t="s">
        <v>8166</v>
      </c>
      <c r="E5202" s="495">
        <v>3000</v>
      </c>
      <c r="F5202" s="638" t="s">
        <v>14059</v>
      </c>
      <c r="G5202" s="496" t="s">
        <v>14060</v>
      </c>
      <c r="H5202" s="494" t="s">
        <v>8563</v>
      </c>
      <c r="I5202" s="494" t="s">
        <v>4858</v>
      </c>
      <c r="J5202" s="494" t="s">
        <v>4858</v>
      </c>
      <c r="K5202" s="497">
        <v>2</v>
      </c>
      <c r="L5202" s="606" t="s">
        <v>7994</v>
      </c>
      <c r="M5202" s="607">
        <v>12300</v>
      </c>
      <c r="N5202" s="498" t="s">
        <v>8044</v>
      </c>
      <c r="O5202" s="605" t="s">
        <v>7961</v>
      </c>
      <c r="P5202" s="608">
        <v>18000</v>
      </c>
    </row>
    <row r="5203" spans="1:16" ht="33.75" x14ac:dyDescent="0.2">
      <c r="A5203" s="518" t="s">
        <v>7955</v>
      </c>
      <c r="B5203" s="605" t="s">
        <v>7875</v>
      </c>
      <c r="C5203" s="519" t="s">
        <v>111</v>
      </c>
      <c r="D5203" s="494" t="s">
        <v>14061</v>
      </c>
      <c r="E5203" s="495">
        <v>2500</v>
      </c>
      <c r="F5203" s="638" t="s">
        <v>14062</v>
      </c>
      <c r="G5203" s="496" t="s">
        <v>14063</v>
      </c>
      <c r="H5203" s="494" t="s">
        <v>3976</v>
      </c>
      <c r="I5203" s="494" t="s">
        <v>3976</v>
      </c>
      <c r="J5203" s="494" t="s">
        <v>3976</v>
      </c>
      <c r="K5203" s="497">
        <v>30</v>
      </c>
      <c r="L5203" s="606" t="s">
        <v>7959</v>
      </c>
      <c r="M5203" s="607">
        <v>29833.33</v>
      </c>
      <c r="N5203" s="498" t="s">
        <v>5705</v>
      </c>
      <c r="O5203" s="605"/>
      <c r="P5203" s="608">
        <v>0</v>
      </c>
    </row>
    <row r="5204" spans="1:16" ht="33.75" x14ac:dyDescent="0.2">
      <c r="A5204" s="518" t="s">
        <v>7955</v>
      </c>
      <c r="B5204" s="605" t="s">
        <v>7875</v>
      </c>
      <c r="C5204" s="519" t="s">
        <v>111</v>
      </c>
      <c r="D5204" s="494" t="s">
        <v>9683</v>
      </c>
      <c r="E5204" s="495">
        <v>1800</v>
      </c>
      <c r="F5204" s="638" t="s">
        <v>14064</v>
      </c>
      <c r="G5204" s="496" t="s">
        <v>14065</v>
      </c>
      <c r="H5204" s="494" t="s">
        <v>757</v>
      </c>
      <c r="I5204" s="494" t="s">
        <v>757</v>
      </c>
      <c r="J5204" s="494" t="s">
        <v>757</v>
      </c>
      <c r="K5204" s="497">
        <v>19</v>
      </c>
      <c r="L5204" s="606" t="s">
        <v>7959</v>
      </c>
      <c r="M5204" s="607">
        <v>21540</v>
      </c>
      <c r="N5204" s="498" t="s">
        <v>8739</v>
      </c>
      <c r="O5204" s="605" t="s">
        <v>7961</v>
      </c>
      <c r="P5204" s="608">
        <v>10800</v>
      </c>
    </row>
    <row r="5205" spans="1:16" ht="33.75" x14ac:dyDescent="0.2">
      <c r="A5205" s="518" t="s">
        <v>7955</v>
      </c>
      <c r="B5205" s="605" t="s">
        <v>7875</v>
      </c>
      <c r="C5205" s="519" t="s">
        <v>111</v>
      </c>
      <c r="D5205" s="494" t="s">
        <v>14066</v>
      </c>
      <c r="E5205" s="495">
        <v>5000</v>
      </c>
      <c r="F5205" s="638" t="s">
        <v>14067</v>
      </c>
      <c r="G5205" s="496" t="s">
        <v>14068</v>
      </c>
      <c r="H5205" s="494" t="s">
        <v>7998</v>
      </c>
      <c r="I5205" s="494" t="s">
        <v>4858</v>
      </c>
      <c r="J5205" s="494" t="s">
        <v>4858</v>
      </c>
      <c r="K5205" s="497">
        <v>7</v>
      </c>
      <c r="L5205" s="606" t="s">
        <v>7959</v>
      </c>
      <c r="M5205" s="607">
        <v>59421.189999999995</v>
      </c>
      <c r="N5205" s="498" t="s">
        <v>5705</v>
      </c>
      <c r="O5205" s="605"/>
      <c r="P5205" s="608">
        <v>0</v>
      </c>
    </row>
    <row r="5206" spans="1:16" ht="22.5" x14ac:dyDescent="0.2">
      <c r="A5206" s="518" t="s">
        <v>7955</v>
      </c>
      <c r="B5206" s="605" t="s">
        <v>7875</v>
      </c>
      <c r="C5206" s="519" t="s">
        <v>111</v>
      </c>
      <c r="D5206" s="494" t="s">
        <v>8100</v>
      </c>
      <c r="E5206" s="495">
        <v>6000</v>
      </c>
      <c r="F5206" s="638" t="s">
        <v>14067</v>
      </c>
      <c r="G5206" s="496" t="s">
        <v>14068</v>
      </c>
      <c r="H5206" s="494" t="s">
        <v>7998</v>
      </c>
      <c r="I5206" s="494" t="s">
        <v>4858</v>
      </c>
      <c r="J5206" s="494" t="s">
        <v>4858</v>
      </c>
      <c r="K5206" s="497" t="s">
        <v>14069</v>
      </c>
      <c r="L5206" s="606"/>
      <c r="M5206" s="607">
        <v>0</v>
      </c>
      <c r="N5206" s="498" t="s">
        <v>7972</v>
      </c>
      <c r="O5206" s="605" t="s">
        <v>7961</v>
      </c>
      <c r="P5206" s="608">
        <v>36712.92</v>
      </c>
    </row>
    <row r="5207" spans="1:16" ht="22.5" x14ac:dyDescent="0.2">
      <c r="A5207" s="518" t="s">
        <v>7955</v>
      </c>
      <c r="B5207" s="605" t="s">
        <v>7969</v>
      </c>
      <c r="C5207" s="519" t="s">
        <v>111</v>
      </c>
      <c r="D5207" s="494" t="s">
        <v>8259</v>
      </c>
      <c r="E5207" s="495">
        <v>4000</v>
      </c>
      <c r="F5207" s="638" t="s">
        <v>14070</v>
      </c>
      <c r="G5207" s="496" t="s">
        <v>14071</v>
      </c>
      <c r="H5207" s="494" t="s">
        <v>7998</v>
      </c>
      <c r="I5207" s="494" t="s">
        <v>4858</v>
      </c>
      <c r="J5207" s="494" t="s">
        <v>4858</v>
      </c>
      <c r="K5207" s="497" t="s">
        <v>14072</v>
      </c>
      <c r="L5207" s="606" t="s">
        <v>7982</v>
      </c>
      <c r="M5207" s="607">
        <v>1600</v>
      </c>
      <c r="N5207" s="498" t="s">
        <v>7972</v>
      </c>
      <c r="O5207" s="605" t="s">
        <v>7961</v>
      </c>
      <c r="P5207" s="608">
        <v>24000</v>
      </c>
    </row>
    <row r="5208" spans="1:16" ht="45" x14ac:dyDescent="0.2">
      <c r="A5208" s="518" t="s">
        <v>7955</v>
      </c>
      <c r="B5208" s="605" t="s">
        <v>7875</v>
      </c>
      <c r="C5208" s="519" t="s">
        <v>111</v>
      </c>
      <c r="D5208" s="494" t="s">
        <v>8041</v>
      </c>
      <c r="E5208" s="495">
        <v>2000</v>
      </c>
      <c r="F5208" s="638" t="s">
        <v>14073</v>
      </c>
      <c r="G5208" s="496" t="s">
        <v>14074</v>
      </c>
      <c r="H5208" s="494" t="s">
        <v>7450</v>
      </c>
      <c r="I5208" s="494" t="s">
        <v>3191</v>
      </c>
      <c r="J5208" s="494" t="s">
        <v>3191</v>
      </c>
      <c r="K5208" s="497">
        <v>1</v>
      </c>
      <c r="L5208" s="606" t="s">
        <v>7972</v>
      </c>
      <c r="M5208" s="607">
        <v>7733.33</v>
      </c>
      <c r="N5208" s="498" t="s">
        <v>7994</v>
      </c>
      <c r="O5208" s="605" t="s">
        <v>7961</v>
      </c>
      <c r="P5208" s="608">
        <v>12000</v>
      </c>
    </row>
    <row r="5209" spans="1:16" ht="33.75" x14ac:dyDescent="0.2">
      <c r="A5209" s="518" t="s">
        <v>7955</v>
      </c>
      <c r="B5209" s="605" t="s">
        <v>7875</v>
      </c>
      <c r="C5209" s="519" t="s">
        <v>111</v>
      </c>
      <c r="D5209" s="494" t="s">
        <v>8950</v>
      </c>
      <c r="E5209" s="495">
        <v>2000</v>
      </c>
      <c r="F5209" s="638" t="s">
        <v>14075</v>
      </c>
      <c r="G5209" s="496" t="s">
        <v>14076</v>
      </c>
      <c r="H5209" s="494" t="s">
        <v>718</v>
      </c>
      <c r="I5209" s="494" t="s">
        <v>718</v>
      </c>
      <c r="J5209" s="494" t="s">
        <v>718</v>
      </c>
      <c r="K5209" s="497">
        <v>3</v>
      </c>
      <c r="L5209" s="606" t="s">
        <v>7961</v>
      </c>
      <c r="M5209" s="607">
        <v>10400</v>
      </c>
      <c r="N5209" s="498" t="s">
        <v>5705</v>
      </c>
      <c r="O5209" s="605"/>
      <c r="P5209" s="608">
        <v>0</v>
      </c>
    </row>
    <row r="5210" spans="1:16" x14ac:dyDescent="0.2">
      <c r="A5210" s="518" t="s">
        <v>7955</v>
      </c>
      <c r="B5210" s="605" t="s">
        <v>7875</v>
      </c>
      <c r="C5210" s="519" t="s">
        <v>111</v>
      </c>
      <c r="D5210" s="494" t="s">
        <v>8128</v>
      </c>
      <c r="E5210" s="495">
        <v>3000</v>
      </c>
      <c r="F5210" s="638" t="s">
        <v>14075</v>
      </c>
      <c r="G5210" s="496" t="s">
        <v>14076</v>
      </c>
      <c r="H5210" s="494" t="s">
        <v>718</v>
      </c>
      <c r="I5210" s="494" t="s">
        <v>718</v>
      </c>
      <c r="J5210" s="494" t="s">
        <v>718</v>
      </c>
      <c r="K5210" s="497">
        <v>2</v>
      </c>
      <c r="L5210" s="606" t="s">
        <v>7994</v>
      </c>
      <c r="M5210" s="607">
        <v>12400</v>
      </c>
      <c r="N5210" s="498" t="s">
        <v>5705</v>
      </c>
      <c r="O5210" s="605">
        <v>0</v>
      </c>
      <c r="P5210" s="608">
        <v>0</v>
      </c>
    </row>
    <row r="5211" spans="1:16" ht="22.5" x14ac:dyDescent="0.2">
      <c r="A5211" s="518" t="s">
        <v>7955</v>
      </c>
      <c r="B5211" s="605" t="s">
        <v>7875</v>
      </c>
      <c r="C5211" s="519" t="s">
        <v>111</v>
      </c>
      <c r="D5211" s="494" t="s">
        <v>11080</v>
      </c>
      <c r="E5211" s="495">
        <v>3000</v>
      </c>
      <c r="F5211" s="638" t="s">
        <v>14077</v>
      </c>
      <c r="G5211" s="496" t="s">
        <v>14078</v>
      </c>
      <c r="H5211" s="494" t="s">
        <v>6640</v>
      </c>
      <c r="I5211" s="494" t="s">
        <v>3191</v>
      </c>
      <c r="J5211" s="494" t="s">
        <v>3191</v>
      </c>
      <c r="K5211" s="497" t="s">
        <v>14079</v>
      </c>
      <c r="L5211" s="606" t="s">
        <v>7965</v>
      </c>
      <c r="M5211" s="607">
        <v>4200</v>
      </c>
      <c r="N5211" s="498" t="s">
        <v>7994</v>
      </c>
      <c r="O5211" s="605" t="s">
        <v>7961</v>
      </c>
      <c r="P5211" s="608">
        <v>18000</v>
      </c>
    </row>
    <row r="5212" spans="1:16" x14ac:dyDescent="0.2">
      <c r="A5212" s="518" t="s">
        <v>7955</v>
      </c>
      <c r="B5212" s="605" t="s">
        <v>7875</v>
      </c>
      <c r="C5212" s="519" t="s">
        <v>111</v>
      </c>
      <c r="D5212" s="494" t="s">
        <v>8791</v>
      </c>
      <c r="E5212" s="495">
        <v>1500</v>
      </c>
      <c r="F5212" s="638" t="s">
        <v>14080</v>
      </c>
      <c r="G5212" s="496" t="s">
        <v>14081</v>
      </c>
      <c r="H5212" s="494" t="s">
        <v>8196</v>
      </c>
      <c r="I5212" s="494" t="s">
        <v>8196</v>
      </c>
      <c r="J5212" s="494" t="s">
        <v>8196</v>
      </c>
      <c r="K5212" s="497">
        <v>2</v>
      </c>
      <c r="L5212" s="606" t="s">
        <v>8044</v>
      </c>
      <c r="M5212" s="607">
        <v>8000</v>
      </c>
      <c r="N5212" s="498" t="s">
        <v>5705</v>
      </c>
      <c r="O5212" s="605"/>
      <c r="P5212" s="608">
        <v>0</v>
      </c>
    </row>
    <row r="5213" spans="1:16" ht="22.5" x14ac:dyDescent="0.2">
      <c r="A5213" s="518" t="s">
        <v>7955</v>
      </c>
      <c r="B5213" s="605" t="s">
        <v>7875</v>
      </c>
      <c r="C5213" s="519" t="s">
        <v>111</v>
      </c>
      <c r="D5213" s="494" t="s">
        <v>7995</v>
      </c>
      <c r="E5213" s="495">
        <v>3000</v>
      </c>
      <c r="F5213" s="638" t="s">
        <v>14082</v>
      </c>
      <c r="G5213" s="496" t="s">
        <v>14083</v>
      </c>
      <c r="H5213" s="494" t="s">
        <v>8865</v>
      </c>
      <c r="I5213" s="494" t="s">
        <v>3191</v>
      </c>
      <c r="J5213" s="494" t="s">
        <v>3191</v>
      </c>
      <c r="K5213" s="497" t="s">
        <v>14084</v>
      </c>
      <c r="L5213" s="606" t="s">
        <v>7982</v>
      </c>
      <c r="M5213" s="607">
        <v>1200</v>
      </c>
      <c r="N5213" s="498" t="s">
        <v>7994</v>
      </c>
      <c r="O5213" s="605" t="s">
        <v>7961</v>
      </c>
      <c r="P5213" s="608">
        <v>17900</v>
      </c>
    </row>
    <row r="5214" spans="1:16" ht="33.75" x14ac:dyDescent="0.2">
      <c r="A5214" s="518" t="s">
        <v>7955</v>
      </c>
      <c r="B5214" s="605" t="s">
        <v>7875</v>
      </c>
      <c r="C5214" s="519" t="s">
        <v>111</v>
      </c>
      <c r="D5214" s="494" t="s">
        <v>14085</v>
      </c>
      <c r="E5214" s="495">
        <v>1500</v>
      </c>
      <c r="F5214" s="638" t="s">
        <v>14086</v>
      </c>
      <c r="G5214" s="496" t="s">
        <v>14087</v>
      </c>
      <c r="H5214" s="494" t="s">
        <v>14088</v>
      </c>
      <c r="I5214" s="494" t="s">
        <v>8289</v>
      </c>
      <c r="J5214" s="494" t="s">
        <v>8289</v>
      </c>
      <c r="K5214" s="497" t="s">
        <v>14089</v>
      </c>
      <c r="L5214" s="606" t="s">
        <v>7977</v>
      </c>
      <c r="M5214" s="607">
        <v>3500</v>
      </c>
      <c r="N5214" s="498" t="s">
        <v>7994</v>
      </c>
      <c r="O5214" s="605" t="s">
        <v>7961</v>
      </c>
      <c r="P5214" s="608">
        <v>9000</v>
      </c>
    </row>
    <row r="5215" spans="1:16" ht="22.5" x14ac:dyDescent="0.2">
      <c r="A5215" s="518" t="s">
        <v>7955</v>
      </c>
      <c r="B5215" s="605" t="s">
        <v>7875</v>
      </c>
      <c r="C5215" s="519" t="s">
        <v>111</v>
      </c>
      <c r="D5215" s="494" t="s">
        <v>7990</v>
      </c>
      <c r="E5215" s="495">
        <v>3000</v>
      </c>
      <c r="F5215" s="638" t="s">
        <v>14090</v>
      </c>
      <c r="G5215" s="496" t="s">
        <v>14091</v>
      </c>
      <c r="H5215" s="494" t="s">
        <v>14092</v>
      </c>
      <c r="I5215" s="494" t="s">
        <v>3191</v>
      </c>
      <c r="J5215" s="494" t="s">
        <v>3191</v>
      </c>
      <c r="K5215" s="497" t="s">
        <v>14093</v>
      </c>
      <c r="L5215" s="606"/>
      <c r="M5215" s="607">
        <v>0</v>
      </c>
      <c r="N5215" s="498" t="s">
        <v>7994</v>
      </c>
      <c r="O5215" s="605" t="s">
        <v>7961</v>
      </c>
      <c r="P5215" s="608">
        <v>18100</v>
      </c>
    </row>
    <row r="5216" spans="1:16" ht="22.5" x14ac:dyDescent="0.2">
      <c r="A5216" s="518" t="s">
        <v>7955</v>
      </c>
      <c r="B5216" s="605" t="s">
        <v>7875</v>
      </c>
      <c r="C5216" s="519" t="s">
        <v>111</v>
      </c>
      <c r="D5216" s="494" t="s">
        <v>10108</v>
      </c>
      <c r="E5216" s="495">
        <v>2500</v>
      </c>
      <c r="F5216" s="638" t="s">
        <v>14094</v>
      </c>
      <c r="G5216" s="496" t="s">
        <v>14095</v>
      </c>
      <c r="H5216" s="494" t="s">
        <v>8896</v>
      </c>
      <c r="I5216" s="494" t="s">
        <v>4858</v>
      </c>
      <c r="J5216" s="494" t="s">
        <v>4858</v>
      </c>
      <c r="K5216" s="497">
        <v>10</v>
      </c>
      <c r="L5216" s="606" t="s">
        <v>7959</v>
      </c>
      <c r="M5216" s="607">
        <v>26658.75</v>
      </c>
      <c r="N5216" s="498" t="s">
        <v>5705</v>
      </c>
      <c r="O5216" s="605"/>
      <c r="P5216" s="608">
        <v>0</v>
      </c>
    </row>
    <row r="5217" spans="1:16" ht="22.5" x14ac:dyDescent="0.2">
      <c r="A5217" s="518" t="s">
        <v>7955</v>
      </c>
      <c r="B5217" s="605" t="s">
        <v>7729</v>
      </c>
      <c r="C5217" s="519" t="s">
        <v>111</v>
      </c>
      <c r="D5217" s="494" t="s">
        <v>10184</v>
      </c>
      <c r="E5217" s="495">
        <v>4000</v>
      </c>
      <c r="F5217" s="638" t="s">
        <v>14094</v>
      </c>
      <c r="G5217" s="496" t="s">
        <v>14095</v>
      </c>
      <c r="H5217" s="494" t="s">
        <v>8896</v>
      </c>
      <c r="I5217" s="494" t="s">
        <v>4858</v>
      </c>
      <c r="J5217" s="494" t="s">
        <v>4858</v>
      </c>
      <c r="K5217" s="497" t="s">
        <v>14096</v>
      </c>
      <c r="L5217" s="606"/>
      <c r="M5217" s="607">
        <v>0</v>
      </c>
      <c r="N5217" s="498" t="s">
        <v>7972</v>
      </c>
      <c r="O5217" s="605" t="s">
        <v>7961</v>
      </c>
      <c r="P5217" s="608">
        <v>23846.39</v>
      </c>
    </row>
    <row r="5218" spans="1:16" ht="22.5" x14ac:dyDescent="0.2">
      <c r="A5218" s="518" t="s">
        <v>7955</v>
      </c>
      <c r="B5218" s="605" t="s">
        <v>7875</v>
      </c>
      <c r="C5218" s="519" t="s">
        <v>111</v>
      </c>
      <c r="D5218" s="494" t="s">
        <v>8987</v>
      </c>
      <c r="E5218" s="495">
        <v>3000</v>
      </c>
      <c r="F5218" s="638" t="s">
        <v>14097</v>
      </c>
      <c r="G5218" s="496" t="s">
        <v>14098</v>
      </c>
      <c r="H5218" s="494" t="s">
        <v>8026</v>
      </c>
      <c r="I5218" s="494" t="s">
        <v>4858</v>
      </c>
      <c r="J5218" s="494" t="s">
        <v>4858</v>
      </c>
      <c r="K5218" s="497">
        <v>2</v>
      </c>
      <c r="L5218" s="606" t="s">
        <v>7972</v>
      </c>
      <c r="M5218" s="607">
        <v>11900</v>
      </c>
      <c r="N5218" s="498" t="s">
        <v>8044</v>
      </c>
      <c r="O5218" s="605" t="s">
        <v>7961</v>
      </c>
      <c r="P5218" s="608">
        <v>18000</v>
      </c>
    </row>
    <row r="5219" spans="1:16" ht="22.5" x14ac:dyDescent="0.2">
      <c r="A5219" s="518" t="s">
        <v>7955</v>
      </c>
      <c r="B5219" s="605" t="s">
        <v>7875</v>
      </c>
      <c r="C5219" s="519" t="s">
        <v>111</v>
      </c>
      <c r="D5219" s="494" t="s">
        <v>7990</v>
      </c>
      <c r="E5219" s="495">
        <v>3000</v>
      </c>
      <c r="F5219" s="638" t="s">
        <v>14099</v>
      </c>
      <c r="G5219" s="496" t="s">
        <v>14100</v>
      </c>
      <c r="H5219" s="494" t="s">
        <v>8026</v>
      </c>
      <c r="I5219" s="494" t="s">
        <v>4858</v>
      </c>
      <c r="J5219" s="494" t="s">
        <v>4858</v>
      </c>
      <c r="K5219" s="497" t="s">
        <v>14101</v>
      </c>
      <c r="L5219" s="606"/>
      <c r="M5219" s="607">
        <v>0</v>
      </c>
      <c r="N5219" s="498" t="s">
        <v>7994</v>
      </c>
      <c r="O5219" s="605" t="s">
        <v>7961</v>
      </c>
      <c r="P5219" s="608">
        <v>19100</v>
      </c>
    </row>
    <row r="5220" spans="1:16" ht="33.75" x14ac:dyDescent="0.2">
      <c r="A5220" s="518" t="s">
        <v>7955</v>
      </c>
      <c r="B5220" s="605" t="s">
        <v>7875</v>
      </c>
      <c r="C5220" s="519" t="s">
        <v>111</v>
      </c>
      <c r="D5220" s="494" t="s">
        <v>8806</v>
      </c>
      <c r="E5220" s="495">
        <v>1800</v>
      </c>
      <c r="F5220" s="638" t="s">
        <v>14102</v>
      </c>
      <c r="G5220" s="496" t="s">
        <v>14103</v>
      </c>
      <c r="H5220" s="494" t="s">
        <v>2155</v>
      </c>
      <c r="I5220" s="494" t="s">
        <v>2155</v>
      </c>
      <c r="J5220" s="494" t="s">
        <v>2155</v>
      </c>
      <c r="K5220" s="497">
        <v>39</v>
      </c>
      <c r="L5220" s="606" t="s">
        <v>7959</v>
      </c>
      <c r="M5220" s="607">
        <v>21600</v>
      </c>
      <c r="N5220" s="498" t="s">
        <v>9076</v>
      </c>
      <c r="O5220" s="605" t="s">
        <v>7961</v>
      </c>
      <c r="P5220" s="608">
        <v>10740</v>
      </c>
    </row>
    <row r="5221" spans="1:16" ht="22.5" x14ac:dyDescent="0.2">
      <c r="A5221" s="518" t="s">
        <v>7955</v>
      </c>
      <c r="B5221" s="605" t="s">
        <v>7875</v>
      </c>
      <c r="C5221" s="519" t="s">
        <v>111</v>
      </c>
      <c r="D5221" s="494" t="s">
        <v>14104</v>
      </c>
      <c r="E5221" s="495">
        <v>8500</v>
      </c>
      <c r="F5221" s="638" t="s">
        <v>14105</v>
      </c>
      <c r="G5221" s="496" t="s">
        <v>14106</v>
      </c>
      <c r="H5221" s="494" t="s">
        <v>9485</v>
      </c>
      <c r="I5221" s="494" t="s">
        <v>4858</v>
      </c>
      <c r="J5221" s="494" t="s">
        <v>4858</v>
      </c>
      <c r="K5221" s="497">
        <v>1</v>
      </c>
      <c r="L5221" s="606" t="s">
        <v>7972</v>
      </c>
      <c r="M5221" s="607">
        <v>33433.33</v>
      </c>
      <c r="N5221" s="498">
        <v>3</v>
      </c>
      <c r="O5221" s="605" t="s">
        <v>7965</v>
      </c>
      <c r="P5221" s="608">
        <v>17000</v>
      </c>
    </row>
    <row r="5222" spans="1:16" ht="33.75" x14ac:dyDescent="0.2">
      <c r="A5222" s="518" t="s">
        <v>7955</v>
      </c>
      <c r="B5222" s="605" t="s">
        <v>7875</v>
      </c>
      <c r="C5222" s="519" t="s">
        <v>111</v>
      </c>
      <c r="D5222" s="494" t="s">
        <v>8109</v>
      </c>
      <c r="E5222" s="495">
        <v>3000</v>
      </c>
      <c r="F5222" s="638" t="s">
        <v>14107</v>
      </c>
      <c r="G5222" s="496" t="s">
        <v>14108</v>
      </c>
      <c r="H5222" s="494" t="s">
        <v>8112</v>
      </c>
      <c r="I5222" s="494" t="s">
        <v>4858</v>
      </c>
      <c r="J5222" s="494" t="s">
        <v>4858</v>
      </c>
      <c r="K5222" s="497" t="s">
        <v>14109</v>
      </c>
      <c r="L5222" s="606" t="s">
        <v>7965</v>
      </c>
      <c r="M5222" s="607">
        <v>4000</v>
      </c>
      <c r="N5222" s="498" t="s">
        <v>7994</v>
      </c>
      <c r="O5222" s="605" t="s">
        <v>7961</v>
      </c>
      <c r="P5222" s="608">
        <v>17900</v>
      </c>
    </row>
    <row r="5223" spans="1:16" ht="33.75" x14ac:dyDescent="0.2">
      <c r="A5223" s="518" t="s">
        <v>7955</v>
      </c>
      <c r="B5223" s="605" t="s">
        <v>7875</v>
      </c>
      <c r="C5223" s="519" t="s">
        <v>111</v>
      </c>
      <c r="D5223" s="494" t="s">
        <v>11726</v>
      </c>
      <c r="E5223" s="495">
        <v>1800</v>
      </c>
      <c r="F5223" s="638" t="s">
        <v>14110</v>
      </c>
      <c r="G5223" s="496" t="s">
        <v>14111</v>
      </c>
      <c r="H5223" s="494" t="s">
        <v>912</v>
      </c>
      <c r="I5223" s="494" t="s">
        <v>912</v>
      </c>
      <c r="J5223" s="494" t="s">
        <v>912</v>
      </c>
      <c r="K5223" s="497">
        <v>14</v>
      </c>
      <c r="L5223" s="606" t="s">
        <v>7994</v>
      </c>
      <c r="M5223" s="607">
        <v>8880</v>
      </c>
      <c r="N5223" s="498" t="s">
        <v>5705</v>
      </c>
      <c r="O5223" s="605"/>
      <c r="P5223" s="608">
        <v>0</v>
      </c>
    </row>
    <row r="5224" spans="1:16" ht="33.75" x14ac:dyDescent="0.2">
      <c r="A5224" s="518" t="s">
        <v>7955</v>
      </c>
      <c r="B5224" s="605" t="s">
        <v>7875</v>
      </c>
      <c r="C5224" s="519" t="s">
        <v>111</v>
      </c>
      <c r="D5224" s="494" t="s">
        <v>9393</v>
      </c>
      <c r="E5224" s="495">
        <v>1900</v>
      </c>
      <c r="F5224" s="638" t="s">
        <v>14112</v>
      </c>
      <c r="G5224" s="496" t="s">
        <v>14113</v>
      </c>
      <c r="H5224" s="494" t="s">
        <v>3976</v>
      </c>
      <c r="I5224" s="494" t="s">
        <v>3976</v>
      </c>
      <c r="J5224" s="494" t="s">
        <v>3976</v>
      </c>
      <c r="K5224" s="497">
        <v>85</v>
      </c>
      <c r="L5224" s="606" t="s">
        <v>7959</v>
      </c>
      <c r="M5224" s="607">
        <v>22800</v>
      </c>
      <c r="N5224" s="498" t="s">
        <v>7960</v>
      </c>
      <c r="O5224" s="605" t="s">
        <v>7961</v>
      </c>
      <c r="P5224" s="608">
        <v>11400</v>
      </c>
    </row>
    <row r="5225" spans="1:16" ht="22.5" x14ac:dyDescent="0.2">
      <c r="A5225" s="518" t="s">
        <v>7955</v>
      </c>
      <c r="B5225" s="605" t="s">
        <v>7875</v>
      </c>
      <c r="C5225" s="519" t="s">
        <v>111</v>
      </c>
      <c r="D5225" s="494" t="s">
        <v>8680</v>
      </c>
      <c r="E5225" s="495">
        <v>1800</v>
      </c>
      <c r="F5225" s="638" t="s">
        <v>14114</v>
      </c>
      <c r="G5225" s="496" t="s">
        <v>14115</v>
      </c>
      <c r="H5225" s="494" t="s">
        <v>14116</v>
      </c>
      <c r="I5225" s="494" t="s">
        <v>14116</v>
      </c>
      <c r="J5225" s="494" t="s">
        <v>14116</v>
      </c>
      <c r="K5225" s="497">
        <v>14</v>
      </c>
      <c r="L5225" s="606" t="s">
        <v>7959</v>
      </c>
      <c r="M5225" s="607">
        <v>21600</v>
      </c>
      <c r="N5225" s="498" t="s">
        <v>8485</v>
      </c>
      <c r="O5225" s="605" t="s">
        <v>7961</v>
      </c>
      <c r="P5225" s="608">
        <v>10800</v>
      </c>
    </row>
    <row r="5226" spans="1:16" ht="22.5" x14ac:dyDescent="0.2">
      <c r="A5226" s="518" t="s">
        <v>7955</v>
      </c>
      <c r="B5226" s="605" t="s">
        <v>7875</v>
      </c>
      <c r="C5226" s="519" t="s">
        <v>111</v>
      </c>
      <c r="D5226" s="494" t="s">
        <v>14117</v>
      </c>
      <c r="E5226" s="495">
        <v>6000</v>
      </c>
      <c r="F5226" s="638" t="s">
        <v>14118</v>
      </c>
      <c r="G5226" s="496" t="s">
        <v>14119</v>
      </c>
      <c r="H5226" s="494" t="s">
        <v>7998</v>
      </c>
      <c r="I5226" s="494" t="s">
        <v>4858</v>
      </c>
      <c r="J5226" s="494" t="s">
        <v>4858</v>
      </c>
      <c r="K5226" s="497">
        <v>3</v>
      </c>
      <c r="L5226" s="606" t="s">
        <v>7961</v>
      </c>
      <c r="M5226" s="607">
        <v>31992.5</v>
      </c>
      <c r="N5226" s="498" t="s">
        <v>7984</v>
      </c>
      <c r="O5226" s="605" t="s">
        <v>7961</v>
      </c>
      <c r="P5226" s="608">
        <v>35854.99</v>
      </c>
    </row>
    <row r="5227" spans="1:16" ht="45" x14ac:dyDescent="0.2">
      <c r="A5227" s="518" t="s">
        <v>7955</v>
      </c>
      <c r="B5227" s="605" t="s">
        <v>7875</v>
      </c>
      <c r="C5227" s="519" t="s">
        <v>111</v>
      </c>
      <c r="D5227" s="494" t="s">
        <v>14120</v>
      </c>
      <c r="E5227" s="495">
        <v>6000</v>
      </c>
      <c r="F5227" s="638" t="s">
        <v>14121</v>
      </c>
      <c r="G5227" s="496" t="s">
        <v>14122</v>
      </c>
      <c r="H5227" s="494" t="s">
        <v>9566</v>
      </c>
      <c r="I5227" s="494" t="s">
        <v>4858</v>
      </c>
      <c r="J5227" s="494" t="s">
        <v>4858</v>
      </c>
      <c r="K5227" s="497" t="s">
        <v>5705</v>
      </c>
      <c r="L5227" s="606"/>
      <c r="M5227" s="607">
        <v>0</v>
      </c>
      <c r="N5227" s="498" t="s">
        <v>7982</v>
      </c>
      <c r="O5227" s="605" t="s">
        <v>7972</v>
      </c>
      <c r="P5227" s="608">
        <v>23600</v>
      </c>
    </row>
    <row r="5228" spans="1:16" ht="33.75" x14ac:dyDescent="0.2">
      <c r="A5228" s="518" t="s">
        <v>7955</v>
      </c>
      <c r="B5228" s="605" t="s">
        <v>7875</v>
      </c>
      <c r="C5228" s="519" t="s">
        <v>111</v>
      </c>
      <c r="D5228" s="494" t="s">
        <v>9440</v>
      </c>
      <c r="E5228" s="495">
        <v>1800</v>
      </c>
      <c r="F5228" s="638" t="s">
        <v>14123</v>
      </c>
      <c r="G5228" s="496" t="s">
        <v>14124</v>
      </c>
      <c r="H5228" s="494" t="s">
        <v>13050</v>
      </c>
      <c r="I5228" s="494" t="s">
        <v>13050</v>
      </c>
      <c r="J5228" s="494" t="s">
        <v>13050</v>
      </c>
      <c r="K5228" s="497">
        <v>19</v>
      </c>
      <c r="L5228" s="606" t="s">
        <v>7959</v>
      </c>
      <c r="M5228" s="607">
        <v>21600</v>
      </c>
      <c r="N5228" s="498" t="s">
        <v>8739</v>
      </c>
      <c r="O5228" s="605" t="s">
        <v>7961</v>
      </c>
      <c r="P5228" s="608">
        <v>10800</v>
      </c>
    </row>
    <row r="5229" spans="1:16" ht="33.75" x14ac:dyDescent="0.2">
      <c r="A5229" s="518" t="s">
        <v>7955</v>
      </c>
      <c r="B5229" s="605" t="s">
        <v>7875</v>
      </c>
      <c r="C5229" s="519" t="s">
        <v>111</v>
      </c>
      <c r="D5229" s="494" t="s">
        <v>14125</v>
      </c>
      <c r="E5229" s="495">
        <v>6000</v>
      </c>
      <c r="F5229" s="638" t="s">
        <v>14126</v>
      </c>
      <c r="G5229" s="496" t="s">
        <v>14127</v>
      </c>
      <c r="H5229" s="494" t="s">
        <v>9561</v>
      </c>
      <c r="I5229" s="494" t="s">
        <v>4858</v>
      </c>
      <c r="J5229" s="494" t="s">
        <v>4858</v>
      </c>
      <c r="K5229" s="497">
        <v>16</v>
      </c>
      <c r="L5229" s="606" t="s">
        <v>8044</v>
      </c>
      <c r="M5229" s="607">
        <v>38925</v>
      </c>
      <c r="N5229" s="498" t="s">
        <v>5705</v>
      </c>
      <c r="O5229" s="605"/>
      <c r="P5229" s="608">
        <v>0</v>
      </c>
    </row>
    <row r="5230" spans="1:16" ht="33.75" x14ac:dyDescent="0.2">
      <c r="A5230" s="518" t="s">
        <v>7955</v>
      </c>
      <c r="B5230" s="605" t="s">
        <v>7875</v>
      </c>
      <c r="C5230" s="519" t="s">
        <v>111</v>
      </c>
      <c r="D5230" s="494" t="s">
        <v>14128</v>
      </c>
      <c r="E5230" s="495">
        <v>8500</v>
      </c>
      <c r="F5230" s="638" t="s">
        <v>14126</v>
      </c>
      <c r="G5230" s="496" t="s">
        <v>14127</v>
      </c>
      <c r="H5230" s="494" t="s">
        <v>9561</v>
      </c>
      <c r="I5230" s="494" t="s">
        <v>4858</v>
      </c>
      <c r="J5230" s="494" t="s">
        <v>4858</v>
      </c>
      <c r="K5230" s="497">
        <v>3</v>
      </c>
      <c r="L5230" s="606" t="s">
        <v>7961</v>
      </c>
      <c r="M5230" s="607">
        <v>46750</v>
      </c>
      <c r="N5230" s="498" t="s">
        <v>7984</v>
      </c>
      <c r="O5230" s="605" t="s">
        <v>7961</v>
      </c>
      <c r="P5230" s="608">
        <v>51000</v>
      </c>
    </row>
    <row r="5231" spans="1:16" ht="22.5" x14ac:dyDescent="0.2">
      <c r="A5231" s="518" t="s">
        <v>7955</v>
      </c>
      <c r="B5231" s="605" t="s">
        <v>7875</v>
      </c>
      <c r="C5231" s="519" t="s">
        <v>111</v>
      </c>
      <c r="D5231" s="494" t="s">
        <v>7990</v>
      </c>
      <c r="E5231" s="495">
        <v>3000</v>
      </c>
      <c r="F5231" s="638" t="s">
        <v>14129</v>
      </c>
      <c r="G5231" s="496" t="s">
        <v>14130</v>
      </c>
      <c r="H5231" s="494" t="s">
        <v>10493</v>
      </c>
      <c r="I5231" s="494" t="s">
        <v>3191</v>
      </c>
      <c r="J5231" s="494" t="s">
        <v>3191</v>
      </c>
      <c r="K5231" s="497" t="s">
        <v>14131</v>
      </c>
      <c r="L5231" s="606"/>
      <c r="M5231" s="607">
        <v>0</v>
      </c>
      <c r="N5231" s="498" t="s">
        <v>7994</v>
      </c>
      <c r="O5231" s="605" t="s">
        <v>7961</v>
      </c>
      <c r="P5231" s="608">
        <v>19300</v>
      </c>
    </row>
    <row r="5232" spans="1:16" ht="33.75" x14ac:dyDescent="0.2">
      <c r="A5232" s="518" t="s">
        <v>7955</v>
      </c>
      <c r="B5232" s="605" t="s">
        <v>7875</v>
      </c>
      <c r="C5232" s="519" t="s">
        <v>111</v>
      </c>
      <c r="D5232" s="494" t="s">
        <v>14132</v>
      </c>
      <c r="E5232" s="495">
        <v>1800</v>
      </c>
      <c r="F5232" s="638" t="s">
        <v>14133</v>
      </c>
      <c r="G5232" s="496" t="s">
        <v>14134</v>
      </c>
      <c r="H5232" s="494" t="s">
        <v>3191</v>
      </c>
      <c r="I5232" s="494" t="s">
        <v>3191</v>
      </c>
      <c r="J5232" s="494" t="s">
        <v>3191</v>
      </c>
      <c r="K5232" s="497">
        <v>18</v>
      </c>
      <c r="L5232" s="606" t="s">
        <v>7977</v>
      </c>
      <c r="M5232" s="607">
        <v>5400</v>
      </c>
      <c r="N5232" s="498" t="s">
        <v>5705</v>
      </c>
      <c r="O5232" s="605"/>
      <c r="P5232" s="608">
        <v>0</v>
      </c>
    </row>
    <row r="5233" spans="1:16" ht="22.5" x14ac:dyDescent="0.2">
      <c r="A5233" s="518" t="s">
        <v>7955</v>
      </c>
      <c r="B5233" s="605" t="s">
        <v>7875</v>
      </c>
      <c r="C5233" s="519" t="s">
        <v>111</v>
      </c>
      <c r="D5233" s="494" t="s">
        <v>14135</v>
      </c>
      <c r="E5233" s="495">
        <v>2500</v>
      </c>
      <c r="F5233" s="638" t="s">
        <v>14133</v>
      </c>
      <c r="G5233" s="496" t="s">
        <v>14134</v>
      </c>
      <c r="H5233" s="494" t="s">
        <v>3191</v>
      </c>
      <c r="I5233" s="494" t="s">
        <v>3191</v>
      </c>
      <c r="J5233" s="494" t="s">
        <v>3191</v>
      </c>
      <c r="K5233" s="497">
        <v>5</v>
      </c>
      <c r="L5233" s="606" t="s">
        <v>7729</v>
      </c>
      <c r="M5233" s="607">
        <v>22416.67</v>
      </c>
      <c r="N5233" s="498" t="s">
        <v>7968</v>
      </c>
      <c r="O5233" s="605" t="s">
        <v>7961</v>
      </c>
      <c r="P5233" s="608">
        <v>15000</v>
      </c>
    </row>
    <row r="5234" spans="1:16" ht="22.5" x14ac:dyDescent="0.2">
      <c r="A5234" s="518" t="s">
        <v>7955</v>
      </c>
      <c r="B5234" s="605" t="s">
        <v>7875</v>
      </c>
      <c r="C5234" s="519" t="s">
        <v>111</v>
      </c>
      <c r="D5234" s="494" t="s">
        <v>9894</v>
      </c>
      <c r="E5234" s="495">
        <v>1800</v>
      </c>
      <c r="F5234" s="638" t="s">
        <v>14136</v>
      </c>
      <c r="G5234" s="496" t="s">
        <v>14137</v>
      </c>
      <c r="H5234" s="494" t="s">
        <v>6192</v>
      </c>
      <c r="I5234" s="494" t="s">
        <v>3191</v>
      </c>
      <c r="J5234" s="494" t="s">
        <v>3191</v>
      </c>
      <c r="K5234" s="497">
        <v>26</v>
      </c>
      <c r="L5234" s="606" t="s">
        <v>8142</v>
      </c>
      <c r="M5234" s="607">
        <v>17964.099999999995</v>
      </c>
      <c r="N5234" s="498" t="s">
        <v>5705</v>
      </c>
      <c r="O5234" s="605"/>
      <c r="P5234" s="608">
        <v>0</v>
      </c>
    </row>
    <row r="5235" spans="1:16" ht="22.5" x14ac:dyDescent="0.2">
      <c r="A5235" s="518" t="s">
        <v>7955</v>
      </c>
      <c r="B5235" s="605" t="s">
        <v>7875</v>
      </c>
      <c r="C5235" s="519" t="s">
        <v>111</v>
      </c>
      <c r="D5235" s="494" t="s">
        <v>8121</v>
      </c>
      <c r="E5235" s="495">
        <v>2500</v>
      </c>
      <c r="F5235" s="638" t="s">
        <v>14136</v>
      </c>
      <c r="G5235" s="496" t="s">
        <v>14137</v>
      </c>
      <c r="H5235" s="494" t="s">
        <v>6192</v>
      </c>
      <c r="I5235" s="494" t="s">
        <v>3191</v>
      </c>
      <c r="J5235" s="494" t="s">
        <v>3191</v>
      </c>
      <c r="K5235" s="497" t="s">
        <v>14138</v>
      </c>
      <c r="L5235" s="606" t="s">
        <v>7965</v>
      </c>
      <c r="M5235" s="607">
        <v>4790.1100000000006</v>
      </c>
      <c r="N5235" s="498" t="s">
        <v>5705</v>
      </c>
      <c r="O5235" s="605"/>
      <c r="P5235" s="608">
        <v>0</v>
      </c>
    </row>
    <row r="5236" spans="1:16" ht="22.5" x14ac:dyDescent="0.2">
      <c r="A5236" s="518" t="s">
        <v>7955</v>
      </c>
      <c r="B5236" s="605" t="s">
        <v>7875</v>
      </c>
      <c r="C5236" s="519" t="s">
        <v>111</v>
      </c>
      <c r="D5236" s="494" t="s">
        <v>8121</v>
      </c>
      <c r="E5236" s="495">
        <v>3000</v>
      </c>
      <c r="F5236" s="638" t="s">
        <v>14136</v>
      </c>
      <c r="G5236" s="496" t="s">
        <v>14137</v>
      </c>
      <c r="H5236" s="494" t="s">
        <v>6192</v>
      </c>
      <c r="I5236" s="494" t="s">
        <v>3191</v>
      </c>
      <c r="J5236" s="494" t="s">
        <v>3191</v>
      </c>
      <c r="K5236" s="497" t="s">
        <v>14139</v>
      </c>
      <c r="L5236" s="606"/>
      <c r="M5236" s="607">
        <v>0</v>
      </c>
      <c r="N5236" s="498" t="s">
        <v>7972</v>
      </c>
      <c r="O5236" s="605" t="s">
        <v>7961</v>
      </c>
      <c r="P5236" s="608">
        <v>17940.84</v>
      </c>
    </row>
    <row r="5237" spans="1:16" ht="22.5" x14ac:dyDescent="0.2">
      <c r="A5237" s="518" t="s">
        <v>7955</v>
      </c>
      <c r="B5237" s="605" t="s">
        <v>7969</v>
      </c>
      <c r="C5237" s="519" t="s">
        <v>111</v>
      </c>
      <c r="D5237" s="494" t="s">
        <v>8259</v>
      </c>
      <c r="E5237" s="495">
        <v>4000</v>
      </c>
      <c r="F5237" s="638" t="s">
        <v>14140</v>
      </c>
      <c r="G5237" s="496" t="s">
        <v>14141</v>
      </c>
      <c r="H5237" s="494" t="s">
        <v>6192</v>
      </c>
      <c r="I5237" s="494" t="s">
        <v>3191</v>
      </c>
      <c r="J5237" s="494" t="s">
        <v>3191</v>
      </c>
      <c r="K5237" s="497" t="s">
        <v>14142</v>
      </c>
      <c r="L5237" s="606" t="s">
        <v>7982</v>
      </c>
      <c r="M5237" s="607">
        <v>1733.33</v>
      </c>
      <c r="N5237" s="498" t="s">
        <v>7972</v>
      </c>
      <c r="O5237" s="605" t="s">
        <v>7961</v>
      </c>
      <c r="P5237" s="608">
        <v>23968.33</v>
      </c>
    </row>
    <row r="5238" spans="1:16" ht="33.75" x14ac:dyDescent="0.2">
      <c r="A5238" s="518" t="s">
        <v>7955</v>
      </c>
      <c r="B5238" s="605" t="s">
        <v>7875</v>
      </c>
      <c r="C5238" s="519" t="s">
        <v>111</v>
      </c>
      <c r="D5238" s="494" t="s">
        <v>8448</v>
      </c>
      <c r="E5238" s="495">
        <v>2000</v>
      </c>
      <c r="F5238" s="638" t="s">
        <v>14143</v>
      </c>
      <c r="G5238" s="496" t="s">
        <v>14144</v>
      </c>
      <c r="H5238" s="494" t="s">
        <v>14145</v>
      </c>
      <c r="I5238" s="494" t="s">
        <v>14145</v>
      </c>
      <c r="J5238" s="494" t="s">
        <v>14145</v>
      </c>
      <c r="K5238" s="497">
        <v>59</v>
      </c>
      <c r="L5238" s="606" t="s">
        <v>7959</v>
      </c>
      <c r="M5238" s="607">
        <v>24000</v>
      </c>
      <c r="N5238" s="498" t="s">
        <v>14146</v>
      </c>
      <c r="O5238" s="605" t="s">
        <v>7961</v>
      </c>
      <c r="P5238" s="608">
        <v>12000</v>
      </c>
    </row>
    <row r="5239" spans="1:16" ht="33.75" x14ac:dyDescent="0.2">
      <c r="A5239" s="518" t="s">
        <v>7955</v>
      </c>
      <c r="B5239" s="605" t="s">
        <v>7875</v>
      </c>
      <c r="C5239" s="519" t="s">
        <v>111</v>
      </c>
      <c r="D5239" s="494" t="s">
        <v>7990</v>
      </c>
      <c r="E5239" s="495">
        <v>3000</v>
      </c>
      <c r="F5239" s="638" t="s">
        <v>14147</v>
      </c>
      <c r="G5239" s="496" t="s">
        <v>14148</v>
      </c>
      <c r="H5239" s="494" t="s">
        <v>14149</v>
      </c>
      <c r="I5239" s="494" t="s">
        <v>3191</v>
      </c>
      <c r="J5239" s="494" t="s">
        <v>3191</v>
      </c>
      <c r="K5239" s="497" t="s">
        <v>14150</v>
      </c>
      <c r="L5239" s="606" t="s">
        <v>7982</v>
      </c>
      <c r="M5239" s="607">
        <v>700</v>
      </c>
      <c r="N5239" s="498" t="s">
        <v>7994</v>
      </c>
      <c r="O5239" s="605" t="s">
        <v>7961</v>
      </c>
      <c r="P5239" s="608">
        <v>18000</v>
      </c>
    </row>
    <row r="5240" spans="1:16" ht="22.5" x14ac:dyDescent="0.2">
      <c r="A5240" s="518" t="s">
        <v>7955</v>
      </c>
      <c r="B5240" s="605" t="s">
        <v>7875</v>
      </c>
      <c r="C5240" s="519" t="s">
        <v>111</v>
      </c>
      <c r="D5240" s="494" t="s">
        <v>11999</v>
      </c>
      <c r="E5240" s="495">
        <v>6000</v>
      </c>
      <c r="F5240" s="638" t="s">
        <v>14151</v>
      </c>
      <c r="G5240" s="496" t="s">
        <v>14152</v>
      </c>
      <c r="H5240" s="494" t="s">
        <v>9041</v>
      </c>
      <c r="I5240" s="494" t="s">
        <v>4858</v>
      </c>
      <c r="J5240" s="494" t="s">
        <v>4858</v>
      </c>
      <c r="K5240" s="497" t="s">
        <v>14153</v>
      </c>
      <c r="L5240" s="606" t="s">
        <v>7982</v>
      </c>
      <c r="M5240" s="607">
        <v>3600</v>
      </c>
      <c r="N5240" s="498" t="s">
        <v>7972</v>
      </c>
      <c r="O5240" s="605" t="s">
        <v>7961</v>
      </c>
      <c r="P5240" s="608">
        <v>35949.17</v>
      </c>
    </row>
    <row r="5241" spans="1:16" ht="33.75" x14ac:dyDescent="0.2">
      <c r="A5241" s="518" t="s">
        <v>7955</v>
      </c>
      <c r="B5241" s="605" t="s">
        <v>7969</v>
      </c>
      <c r="C5241" s="519" t="s">
        <v>111</v>
      </c>
      <c r="D5241" s="494" t="s">
        <v>12577</v>
      </c>
      <c r="E5241" s="495">
        <v>3000</v>
      </c>
      <c r="F5241" s="638" t="s">
        <v>14154</v>
      </c>
      <c r="G5241" s="496" t="s">
        <v>14155</v>
      </c>
      <c r="H5241" s="494" t="s">
        <v>8446</v>
      </c>
      <c r="I5241" s="494" t="s">
        <v>4858</v>
      </c>
      <c r="J5241" s="494" t="s">
        <v>4858</v>
      </c>
      <c r="K5241" s="497" t="s">
        <v>14156</v>
      </c>
      <c r="L5241" s="606" t="s">
        <v>7965</v>
      </c>
      <c r="M5241" s="607">
        <v>5600</v>
      </c>
      <c r="N5241" s="498" t="s">
        <v>7994</v>
      </c>
      <c r="O5241" s="605" t="s">
        <v>7961</v>
      </c>
      <c r="P5241" s="608">
        <v>18000</v>
      </c>
    </row>
    <row r="5242" spans="1:16" ht="33.75" x14ac:dyDescent="0.2">
      <c r="A5242" s="518" t="s">
        <v>7955</v>
      </c>
      <c r="B5242" s="605" t="s">
        <v>7875</v>
      </c>
      <c r="C5242" s="519" t="s">
        <v>111</v>
      </c>
      <c r="D5242" s="494" t="s">
        <v>8222</v>
      </c>
      <c r="E5242" s="495">
        <v>4000</v>
      </c>
      <c r="F5242" s="638" t="s">
        <v>14157</v>
      </c>
      <c r="G5242" s="496" t="s">
        <v>14158</v>
      </c>
      <c r="H5242" s="494" t="s">
        <v>7998</v>
      </c>
      <c r="I5242" s="494" t="s">
        <v>4858</v>
      </c>
      <c r="J5242" s="494" t="s">
        <v>4858</v>
      </c>
      <c r="K5242" s="497" t="s">
        <v>14159</v>
      </c>
      <c r="L5242" s="606" t="s">
        <v>7965</v>
      </c>
      <c r="M5242" s="607">
        <v>7333.33</v>
      </c>
      <c r="N5242" s="498" t="s">
        <v>7972</v>
      </c>
      <c r="O5242" s="605" t="s">
        <v>7961</v>
      </c>
      <c r="P5242" s="608">
        <v>23993.33</v>
      </c>
    </row>
    <row r="5243" spans="1:16" ht="33.75" x14ac:dyDescent="0.2">
      <c r="A5243" s="518" t="s">
        <v>7955</v>
      </c>
      <c r="B5243" s="605" t="s">
        <v>7875</v>
      </c>
      <c r="C5243" s="519" t="s">
        <v>111</v>
      </c>
      <c r="D5243" s="494" t="s">
        <v>14160</v>
      </c>
      <c r="E5243" s="495">
        <v>3000</v>
      </c>
      <c r="F5243" s="638" t="s">
        <v>14161</v>
      </c>
      <c r="G5243" s="496" t="s">
        <v>14162</v>
      </c>
      <c r="H5243" s="494" t="s">
        <v>11273</v>
      </c>
      <c r="I5243" s="494" t="s">
        <v>4858</v>
      </c>
      <c r="J5243" s="494" t="s">
        <v>4858</v>
      </c>
      <c r="K5243" s="497">
        <v>3</v>
      </c>
      <c r="L5243" s="606" t="s">
        <v>7961</v>
      </c>
      <c r="M5243" s="607">
        <v>16500</v>
      </c>
      <c r="N5243" s="498">
        <v>4</v>
      </c>
      <c r="O5243" s="605" t="s">
        <v>7982</v>
      </c>
      <c r="P5243" s="608">
        <v>3000</v>
      </c>
    </row>
    <row r="5244" spans="1:16" ht="33.75" x14ac:dyDescent="0.2">
      <c r="A5244" s="518" t="s">
        <v>7955</v>
      </c>
      <c r="B5244" s="605" t="s">
        <v>7875</v>
      </c>
      <c r="C5244" s="519" t="s">
        <v>111</v>
      </c>
      <c r="D5244" s="494" t="s">
        <v>10729</v>
      </c>
      <c r="E5244" s="495">
        <v>2200</v>
      </c>
      <c r="F5244" s="638" t="s">
        <v>14163</v>
      </c>
      <c r="G5244" s="496" t="s">
        <v>14164</v>
      </c>
      <c r="H5244" s="494" t="s">
        <v>5527</v>
      </c>
      <c r="I5244" s="494" t="s">
        <v>5527</v>
      </c>
      <c r="J5244" s="494" t="s">
        <v>5527</v>
      </c>
      <c r="K5244" s="497">
        <v>19</v>
      </c>
      <c r="L5244" s="606" t="s">
        <v>7961</v>
      </c>
      <c r="M5244" s="607">
        <v>13195.720000000001</v>
      </c>
      <c r="N5244" s="498" t="s">
        <v>5705</v>
      </c>
      <c r="O5244" s="605"/>
      <c r="P5244" s="608">
        <v>0</v>
      </c>
    </row>
    <row r="5245" spans="1:16" ht="33.75" x14ac:dyDescent="0.2">
      <c r="A5245" s="518" t="s">
        <v>7955</v>
      </c>
      <c r="B5245" s="605" t="s">
        <v>7875</v>
      </c>
      <c r="C5245" s="519" t="s">
        <v>111</v>
      </c>
      <c r="D5245" s="494" t="s">
        <v>9710</v>
      </c>
      <c r="E5245" s="495">
        <v>5500</v>
      </c>
      <c r="F5245" s="638" t="s">
        <v>14163</v>
      </c>
      <c r="G5245" s="496" t="s">
        <v>14164</v>
      </c>
      <c r="H5245" s="494" t="s">
        <v>5527</v>
      </c>
      <c r="I5245" s="494" t="s">
        <v>5527</v>
      </c>
      <c r="J5245" s="494" t="s">
        <v>5527</v>
      </c>
      <c r="K5245" s="497">
        <v>2</v>
      </c>
      <c r="L5245" s="606" t="s">
        <v>7961</v>
      </c>
      <c r="M5245" s="607">
        <v>28233.33</v>
      </c>
      <c r="N5245" s="498" t="s">
        <v>5705</v>
      </c>
      <c r="O5245" s="605"/>
      <c r="P5245" s="608">
        <v>0</v>
      </c>
    </row>
    <row r="5246" spans="1:16" x14ac:dyDescent="0.2">
      <c r="A5246" s="518" t="s">
        <v>7955</v>
      </c>
      <c r="B5246" s="605" t="s">
        <v>7729</v>
      </c>
      <c r="C5246" s="519" t="s">
        <v>111</v>
      </c>
      <c r="D5246" s="494" t="s">
        <v>7985</v>
      </c>
      <c r="E5246" s="495">
        <v>4000</v>
      </c>
      <c r="F5246" s="638" t="s">
        <v>14165</v>
      </c>
      <c r="G5246" s="496" t="s">
        <v>14166</v>
      </c>
      <c r="H5246" s="494" t="s">
        <v>4858</v>
      </c>
      <c r="I5246" s="494" t="s">
        <v>4858</v>
      </c>
      <c r="J5246" s="494" t="s">
        <v>4858</v>
      </c>
      <c r="K5246" s="497">
        <v>2</v>
      </c>
      <c r="L5246" s="606" t="s">
        <v>7972</v>
      </c>
      <c r="M5246" s="607">
        <v>14606.67</v>
      </c>
      <c r="N5246" s="498" t="s">
        <v>5705</v>
      </c>
      <c r="O5246" s="605"/>
      <c r="P5246" s="608">
        <v>0</v>
      </c>
    </row>
    <row r="5247" spans="1:16" ht="33.75" x14ac:dyDescent="0.2">
      <c r="A5247" s="518" t="s">
        <v>7955</v>
      </c>
      <c r="B5247" s="605" t="s">
        <v>7875</v>
      </c>
      <c r="C5247" s="519" t="s">
        <v>111</v>
      </c>
      <c r="D5247" s="494" t="s">
        <v>13350</v>
      </c>
      <c r="E5247" s="495">
        <v>1900</v>
      </c>
      <c r="F5247" s="638" t="s">
        <v>14167</v>
      </c>
      <c r="G5247" s="496" t="s">
        <v>14168</v>
      </c>
      <c r="H5247" s="494" t="s">
        <v>3370</v>
      </c>
      <c r="I5247" s="494" t="s">
        <v>3370</v>
      </c>
      <c r="J5247" s="494" t="s">
        <v>3370</v>
      </c>
      <c r="K5247" s="497">
        <v>85</v>
      </c>
      <c r="L5247" s="606" t="s">
        <v>7959</v>
      </c>
      <c r="M5247" s="607">
        <v>22610.010000000002</v>
      </c>
      <c r="N5247" s="498" t="s">
        <v>7960</v>
      </c>
      <c r="O5247" s="605" t="s">
        <v>7961</v>
      </c>
      <c r="P5247" s="608">
        <v>11400</v>
      </c>
    </row>
    <row r="5248" spans="1:16" ht="33.75" x14ac:dyDescent="0.2">
      <c r="A5248" s="518" t="s">
        <v>7955</v>
      </c>
      <c r="B5248" s="605" t="s">
        <v>7875</v>
      </c>
      <c r="C5248" s="519" t="s">
        <v>111</v>
      </c>
      <c r="D5248" s="494" t="s">
        <v>14169</v>
      </c>
      <c r="E5248" s="495">
        <v>5000</v>
      </c>
      <c r="F5248" s="638" t="s">
        <v>14170</v>
      </c>
      <c r="G5248" s="496" t="s">
        <v>14171</v>
      </c>
      <c r="H5248" s="494" t="s">
        <v>14172</v>
      </c>
      <c r="I5248" s="494" t="s">
        <v>4858</v>
      </c>
      <c r="J5248" s="494" t="s">
        <v>4858</v>
      </c>
      <c r="K5248" s="497" t="s">
        <v>14173</v>
      </c>
      <c r="L5248" s="606" t="s">
        <v>7982</v>
      </c>
      <c r="M5248" s="607">
        <v>4833.33</v>
      </c>
      <c r="N5248" s="498">
        <v>2</v>
      </c>
      <c r="O5248" s="605" t="s">
        <v>7961</v>
      </c>
      <c r="P5248" s="608">
        <v>30000</v>
      </c>
    </row>
    <row r="5249" spans="1:16" ht="45" x14ac:dyDescent="0.2">
      <c r="A5249" s="518" t="s">
        <v>7955</v>
      </c>
      <c r="B5249" s="605" t="s">
        <v>7875</v>
      </c>
      <c r="C5249" s="519" t="s">
        <v>111</v>
      </c>
      <c r="D5249" s="494" t="s">
        <v>14174</v>
      </c>
      <c r="E5249" s="495">
        <v>6000</v>
      </c>
      <c r="F5249" s="638" t="s">
        <v>14175</v>
      </c>
      <c r="G5249" s="496" t="s">
        <v>14176</v>
      </c>
      <c r="H5249" s="494" t="s">
        <v>9642</v>
      </c>
      <c r="I5249" s="494" t="s">
        <v>4858</v>
      </c>
      <c r="J5249" s="494" t="s">
        <v>4858</v>
      </c>
      <c r="K5249" s="497">
        <v>1</v>
      </c>
      <c r="L5249" s="606" t="s">
        <v>7972</v>
      </c>
      <c r="M5249" s="607">
        <v>21800</v>
      </c>
      <c r="N5249" s="498">
        <v>3</v>
      </c>
      <c r="O5249" s="605" t="s">
        <v>7965</v>
      </c>
      <c r="P5249" s="608">
        <v>11995.42</v>
      </c>
    </row>
    <row r="5250" spans="1:16" ht="33.75" x14ac:dyDescent="0.2">
      <c r="A5250" s="518" t="s">
        <v>7955</v>
      </c>
      <c r="B5250" s="605" t="s">
        <v>7875</v>
      </c>
      <c r="C5250" s="519" t="s">
        <v>111</v>
      </c>
      <c r="D5250" s="494" t="s">
        <v>14177</v>
      </c>
      <c r="E5250" s="495">
        <v>3000</v>
      </c>
      <c r="F5250" s="638" t="s">
        <v>14178</v>
      </c>
      <c r="G5250" s="496" t="s">
        <v>14179</v>
      </c>
      <c r="H5250" s="494" t="s">
        <v>5670</v>
      </c>
      <c r="I5250" s="494" t="s">
        <v>5670</v>
      </c>
      <c r="J5250" s="494" t="s">
        <v>5670</v>
      </c>
      <c r="K5250" s="497">
        <v>17</v>
      </c>
      <c r="L5250" s="606" t="s">
        <v>7994</v>
      </c>
      <c r="M5250" s="607">
        <v>14995.83</v>
      </c>
      <c r="N5250" s="498" t="s">
        <v>5705</v>
      </c>
      <c r="O5250" s="605"/>
      <c r="P5250" s="608">
        <v>0</v>
      </c>
    </row>
    <row r="5251" spans="1:16" ht="22.5" x14ac:dyDescent="0.2">
      <c r="A5251" s="518" t="s">
        <v>7955</v>
      </c>
      <c r="B5251" s="605" t="s">
        <v>7875</v>
      </c>
      <c r="C5251" s="519" t="s">
        <v>111</v>
      </c>
      <c r="D5251" s="494" t="s">
        <v>7985</v>
      </c>
      <c r="E5251" s="495">
        <v>4000</v>
      </c>
      <c r="F5251" s="638" t="s">
        <v>14180</v>
      </c>
      <c r="G5251" s="496" t="s">
        <v>14181</v>
      </c>
      <c r="H5251" s="494" t="s">
        <v>8216</v>
      </c>
      <c r="I5251" s="494" t="s">
        <v>4858</v>
      </c>
      <c r="J5251" s="494" t="s">
        <v>4858</v>
      </c>
      <c r="K5251" s="497" t="s">
        <v>14182</v>
      </c>
      <c r="L5251" s="606" t="s">
        <v>7977</v>
      </c>
      <c r="M5251" s="607">
        <v>10794.720000000001</v>
      </c>
      <c r="N5251" s="498">
        <v>1</v>
      </c>
      <c r="O5251" s="605" t="s">
        <v>7982</v>
      </c>
      <c r="P5251" s="608">
        <v>3997.78</v>
      </c>
    </row>
    <row r="5252" spans="1:16" ht="22.5" x14ac:dyDescent="0.2">
      <c r="A5252" s="518" t="s">
        <v>7955</v>
      </c>
      <c r="B5252" s="605" t="s">
        <v>7875</v>
      </c>
      <c r="C5252" s="519" t="s">
        <v>111</v>
      </c>
      <c r="D5252" s="494" t="s">
        <v>7990</v>
      </c>
      <c r="E5252" s="495">
        <v>3000</v>
      </c>
      <c r="F5252" s="638" t="s">
        <v>14183</v>
      </c>
      <c r="G5252" s="496" t="s">
        <v>14184</v>
      </c>
      <c r="H5252" s="494" t="s">
        <v>14185</v>
      </c>
      <c r="I5252" s="494" t="s">
        <v>4858</v>
      </c>
      <c r="J5252" s="494" t="s">
        <v>4858</v>
      </c>
      <c r="K5252" s="497" t="s">
        <v>14186</v>
      </c>
      <c r="L5252" s="606"/>
      <c r="M5252" s="607">
        <v>0</v>
      </c>
      <c r="N5252" s="498">
        <v>1</v>
      </c>
      <c r="O5252" s="605" t="s">
        <v>7982</v>
      </c>
      <c r="P5252" s="608">
        <v>3400</v>
      </c>
    </row>
    <row r="5253" spans="1:16" ht="22.5" x14ac:dyDescent="0.2">
      <c r="A5253" s="518" t="s">
        <v>7955</v>
      </c>
      <c r="B5253" s="605" t="s">
        <v>7875</v>
      </c>
      <c r="C5253" s="519" t="s">
        <v>111</v>
      </c>
      <c r="D5253" s="494" t="s">
        <v>12594</v>
      </c>
      <c r="E5253" s="495">
        <v>2500</v>
      </c>
      <c r="F5253" s="638" t="s">
        <v>14187</v>
      </c>
      <c r="G5253" s="496" t="s">
        <v>14188</v>
      </c>
      <c r="H5253" s="494" t="s">
        <v>5432</v>
      </c>
      <c r="I5253" s="494" t="s">
        <v>5432</v>
      </c>
      <c r="J5253" s="494" t="s">
        <v>5432</v>
      </c>
      <c r="K5253" s="497">
        <v>23</v>
      </c>
      <c r="L5253" s="606" t="s">
        <v>7959</v>
      </c>
      <c r="M5253" s="607">
        <v>29062.170000000002</v>
      </c>
      <c r="N5253" s="498" t="s">
        <v>11252</v>
      </c>
      <c r="O5253" s="605" t="s">
        <v>7961</v>
      </c>
      <c r="P5253" s="608">
        <v>14935.07</v>
      </c>
    </row>
    <row r="5254" spans="1:16" ht="22.5" x14ac:dyDescent="0.2">
      <c r="A5254" s="518" t="s">
        <v>7955</v>
      </c>
      <c r="B5254" s="605" t="s">
        <v>7875</v>
      </c>
      <c r="C5254" s="519" t="s">
        <v>111</v>
      </c>
      <c r="D5254" s="494" t="s">
        <v>7978</v>
      </c>
      <c r="E5254" s="495">
        <v>15000</v>
      </c>
      <c r="F5254" s="638" t="s">
        <v>14189</v>
      </c>
      <c r="G5254" s="496" t="s">
        <v>14190</v>
      </c>
      <c r="H5254" s="494" t="s">
        <v>4858</v>
      </c>
      <c r="I5254" s="494" t="s">
        <v>4858</v>
      </c>
      <c r="J5254" s="494" t="s">
        <v>4858</v>
      </c>
      <c r="K5254" s="497" t="s">
        <v>7981</v>
      </c>
      <c r="L5254" s="606" t="s">
        <v>8044</v>
      </c>
      <c r="M5254" s="607">
        <v>104000</v>
      </c>
      <c r="N5254" s="498" t="s">
        <v>7981</v>
      </c>
      <c r="O5254" s="605" t="s">
        <v>7961</v>
      </c>
      <c r="P5254" s="608">
        <v>88500</v>
      </c>
    </row>
    <row r="5255" spans="1:16" ht="45" x14ac:dyDescent="0.2">
      <c r="A5255" s="518" t="s">
        <v>7955</v>
      </c>
      <c r="B5255" s="605" t="s">
        <v>7875</v>
      </c>
      <c r="C5255" s="519" t="s">
        <v>111</v>
      </c>
      <c r="D5255" s="494" t="s">
        <v>14191</v>
      </c>
      <c r="E5255" s="495">
        <v>1200</v>
      </c>
      <c r="F5255" s="638" t="s">
        <v>14192</v>
      </c>
      <c r="G5255" s="496" t="s">
        <v>14193</v>
      </c>
      <c r="H5255" s="494" t="s">
        <v>14194</v>
      </c>
      <c r="I5255" s="494" t="s">
        <v>14194</v>
      </c>
      <c r="J5255" s="494" t="s">
        <v>14194</v>
      </c>
      <c r="K5255" s="497">
        <v>85</v>
      </c>
      <c r="L5255" s="606" t="s">
        <v>7959</v>
      </c>
      <c r="M5255" s="607">
        <v>14400</v>
      </c>
      <c r="N5255" s="498" t="s">
        <v>7960</v>
      </c>
      <c r="O5255" s="605" t="s">
        <v>7961</v>
      </c>
      <c r="P5255" s="608">
        <v>7200</v>
      </c>
    </row>
    <row r="5256" spans="1:16" ht="45" x14ac:dyDescent="0.2">
      <c r="A5256" s="518" t="s">
        <v>7955</v>
      </c>
      <c r="B5256" s="605" t="s">
        <v>7875</v>
      </c>
      <c r="C5256" s="519" t="s">
        <v>111</v>
      </c>
      <c r="D5256" s="494" t="s">
        <v>9125</v>
      </c>
      <c r="E5256" s="495">
        <v>1200</v>
      </c>
      <c r="F5256" s="638" t="s">
        <v>14195</v>
      </c>
      <c r="G5256" s="496" t="s">
        <v>14196</v>
      </c>
      <c r="H5256" s="494" t="s">
        <v>3976</v>
      </c>
      <c r="I5256" s="494" t="s">
        <v>3976</v>
      </c>
      <c r="J5256" s="494" t="s">
        <v>3976</v>
      </c>
      <c r="K5256" s="497">
        <v>85</v>
      </c>
      <c r="L5256" s="606" t="s">
        <v>7959</v>
      </c>
      <c r="M5256" s="607">
        <v>14320</v>
      </c>
      <c r="N5256" s="498" t="s">
        <v>7960</v>
      </c>
      <c r="O5256" s="605" t="s">
        <v>7961</v>
      </c>
      <c r="P5256" s="608">
        <v>7160</v>
      </c>
    </row>
    <row r="5257" spans="1:16" ht="22.5" x14ac:dyDescent="0.2">
      <c r="A5257" s="518" t="s">
        <v>7955</v>
      </c>
      <c r="B5257" s="605" t="s">
        <v>7875</v>
      </c>
      <c r="C5257" s="519" t="s">
        <v>111</v>
      </c>
      <c r="D5257" s="494" t="s">
        <v>8893</v>
      </c>
      <c r="E5257" s="495">
        <v>7000</v>
      </c>
      <c r="F5257" s="638" t="s">
        <v>14197</v>
      </c>
      <c r="G5257" s="496" t="s">
        <v>14198</v>
      </c>
      <c r="H5257" s="494" t="s">
        <v>8216</v>
      </c>
      <c r="I5257" s="494" t="s">
        <v>4858</v>
      </c>
      <c r="J5257" s="494" t="s">
        <v>4858</v>
      </c>
      <c r="K5257" s="497">
        <v>1</v>
      </c>
      <c r="L5257" s="606" t="s">
        <v>7994</v>
      </c>
      <c r="M5257" s="607">
        <v>27973.260000000002</v>
      </c>
      <c r="N5257" s="498" t="s">
        <v>5705</v>
      </c>
      <c r="O5257" s="605"/>
      <c r="P5257" s="608">
        <v>0</v>
      </c>
    </row>
    <row r="5258" spans="1:16" ht="22.5" x14ac:dyDescent="0.2">
      <c r="A5258" s="518" t="s">
        <v>7955</v>
      </c>
      <c r="B5258" s="605" t="s">
        <v>7875</v>
      </c>
      <c r="C5258" s="519" t="s">
        <v>111</v>
      </c>
      <c r="D5258" s="494" t="s">
        <v>12472</v>
      </c>
      <c r="E5258" s="495">
        <v>8000</v>
      </c>
      <c r="F5258" s="638" t="s">
        <v>14197</v>
      </c>
      <c r="G5258" s="496" t="s">
        <v>14198</v>
      </c>
      <c r="H5258" s="494" t="s">
        <v>8216</v>
      </c>
      <c r="I5258" s="494" t="s">
        <v>4858</v>
      </c>
      <c r="J5258" s="494" t="s">
        <v>4858</v>
      </c>
      <c r="K5258" s="497" t="s">
        <v>14199</v>
      </c>
      <c r="L5258" s="606" t="s">
        <v>7982</v>
      </c>
      <c r="M5258" s="607">
        <v>4433.33</v>
      </c>
      <c r="N5258" s="498" t="s">
        <v>7982</v>
      </c>
      <c r="O5258" s="605" t="s">
        <v>7961</v>
      </c>
      <c r="P5258" s="608">
        <v>49325</v>
      </c>
    </row>
    <row r="5259" spans="1:16" ht="33.75" x14ac:dyDescent="0.2">
      <c r="A5259" s="518" t="s">
        <v>7955</v>
      </c>
      <c r="B5259" s="605" t="s">
        <v>7875</v>
      </c>
      <c r="C5259" s="519" t="s">
        <v>111</v>
      </c>
      <c r="D5259" s="494" t="s">
        <v>8806</v>
      </c>
      <c r="E5259" s="495">
        <v>1800</v>
      </c>
      <c r="F5259" s="638" t="s">
        <v>14200</v>
      </c>
      <c r="G5259" s="496" t="s">
        <v>14201</v>
      </c>
      <c r="H5259" s="494" t="s">
        <v>14202</v>
      </c>
      <c r="I5259" s="494" t="s">
        <v>14202</v>
      </c>
      <c r="J5259" s="494" t="s">
        <v>14202</v>
      </c>
      <c r="K5259" s="497">
        <v>20</v>
      </c>
      <c r="L5259" s="606" t="s">
        <v>7959</v>
      </c>
      <c r="M5259" s="607">
        <v>21480</v>
      </c>
      <c r="N5259" s="498" t="s">
        <v>8154</v>
      </c>
      <c r="O5259" s="605" t="s">
        <v>7961</v>
      </c>
      <c r="P5259" s="608">
        <v>10800</v>
      </c>
    </row>
    <row r="5260" spans="1:16" ht="33.75" x14ac:dyDescent="0.2">
      <c r="A5260" s="518" t="s">
        <v>7955</v>
      </c>
      <c r="B5260" s="605" t="s">
        <v>7875</v>
      </c>
      <c r="C5260" s="519" t="s">
        <v>111</v>
      </c>
      <c r="D5260" s="494" t="s">
        <v>8090</v>
      </c>
      <c r="E5260" s="495">
        <v>2000</v>
      </c>
      <c r="F5260" s="638" t="s">
        <v>14203</v>
      </c>
      <c r="G5260" s="496" t="s">
        <v>14204</v>
      </c>
      <c r="H5260" s="494" t="s">
        <v>14205</v>
      </c>
      <c r="I5260" s="494" t="s">
        <v>718</v>
      </c>
      <c r="J5260" s="494" t="s">
        <v>718</v>
      </c>
      <c r="K5260" s="497" t="s">
        <v>14206</v>
      </c>
      <c r="L5260" s="606"/>
      <c r="M5260" s="607">
        <v>0</v>
      </c>
      <c r="N5260" s="498" t="s">
        <v>7972</v>
      </c>
      <c r="O5260" s="605" t="s">
        <v>7961</v>
      </c>
      <c r="P5260" s="608">
        <v>12066.39</v>
      </c>
    </row>
    <row r="5261" spans="1:16" ht="33.75" x14ac:dyDescent="0.2">
      <c r="A5261" s="518" t="s">
        <v>7955</v>
      </c>
      <c r="B5261" s="605" t="s">
        <v>7875</v>
      </c>
      <c r="C5261" s="519" t="s">
        <v>111</v>
      </c>
      <c r="D5261" s="494" t="s">
        <v>8448</v>
      </c>
      <c r="E5261" s="495">
        <v>1800</v>
      </c>
      <c r="F5261" s="638" t="s">
        <v>14207</v>
      </c>
      <c r="G5261" s="496" t="s">
        <v>14208</v>
      </c>
      <c r="H5261" s="494" t="s">
        <v>8196</v>
      </c>
      <c r="I5261" s="494" t="s">
        <v>8196</v>
      </c>
      <c r="J5261" s="494" t="s">
        <v>8196</v>
      </c>
      <c r="K5261" s="497">
        <v>10</v>
      </c>
      <c r="L5261" s="606" t="s">
        <v>7959</v>
      </c>
      <c r="M5261" s="607">
        <v>21540</v>
      </c>
      <c r="N5261" s="498" t="s">
        <v>5705</v>
      </c>
      <c r="O5261" s="605">
        <v>0</v>
      </c>
      <c r="P5261" s="608">
        <v>0</v>
      </c>
    </row>
    <row r="5262" spans="1:16" ht="33.75" x14ac:dyDescent="0.2">
      <c r="A5262" s="518" t="s">
        <v>7955</v>
      </c>
      <c r="B5262" s="605" t="s">
        <v>7875</v>
      </c>
      <c r="C5262" s="519" t="s">
        <v>111</v>
      </c>
      <c r="D5262" s="494" t="s">
        <v>8090</v>
      </c>
      <c r="E5262" s="495">
        <v>1800</v>
      </c>
      <c r="F5262" s="638" t="s">
        <v>14209</v>
      </c>
      <c r="G5262" s="496" t="s">
        <v>14210</v>
      </c>
      <c r="H5262" s="494" t="s">
        <v>1266</v>
      </c>
      <c r="I5262" s="494" t="s">
        <v>1266</v>
      </c>
      <c r="J5262" s="494" t="s">
        <v>1266</v>
      </c>
      <c r="K5262" s="497">
        <v>28</v>
      </c>
      <c r="L5262" s="606" t="s">
        <v>7959</v>
      </c>
      <c r="M5262" s="607">
        <v>21358.219999999998</v>
      </c>
      <c r="N5262" s="498" t="s">
        <v>9092</v>
      </c>
      <c r="O5262" s="605" t="s">
        <v>7961</v>
      </c>
      <c r="P5262" s="608">
        <v>10739.869999999999</v>
      </c>
    </row>
    <row r="5263" spans="1:16" ht="22.5" x14ac:dyDescent="0.2">
      <c r="A5263" s="518" t="s">
        <v>7955</v>
      </c>
      <c r="B5263" s="605" t="s">
        <v>7875</v>
      </c>
      <c r="C5263" s="519" t="s">
        <v>111</v>
      </c>
      <c r="D5263" s="494" t="s">
        <v>14211</v>
      </c>
      <c r="E5263" s="495">
        <v>3000</v>
      </c>
      <c r="F5263" s="638" t="s">
        <v>14212</v>
      </c>
      <c r="G5263" s="496" t="s">
        <v>14213</v>
      </c>
      <c r="H5263" s="494" t="s">
        <v>3191</v>
      </c>
      <c r="I5263" s="494" t="s">
        <v>3191</v>
      </c>
      <c r="J5263" s="494" t="s">
        <v>3191</v>
      </c>
      <c r="K5263" s="497">
        <v>21</v>
      </c>
      <c r="L5263" s="606" t="s">
        <v>7959</v>
      </c>
      <c r="M5263" s="607">
        <v>36000</v>
      </c>
      <c r="N5263" s="498" t="s">
        <v>9873</v>
      </c>
      <c r="O5263" s="605" t="s">
        <v>7961</v>
      </c>
      <c r="P5263" s="608">
        <v>18000</v>
      </c>
    </row>
    <row r="5264" spans="1:16" ht="33.75" x14ac:dyDescent="0.2">
      <c r="A5264" s="518" t="s">
        <v>7955</v>
      </c>
      <c r="B5264" s="605" t="s">
        <v>7969</v>
      </c>
      <c r="C5264" s="519" t="s">
        <v>111</v>
      </c>
      <c r="D5264" s="494" t="s">
        <v>7970</v>
      </c>
      <c r="E5264" s="495">
        <v>4500</v>
      </c>
      <c r="F5264" s="638" t="s">
        <v>14214</v>
      </c>
      <c r="G5264" s="496" t="s">
        <v>14215</v>
      </c>
      <c r="H5264" s="494" t="s">
        <v>14216</v>
      </c>
      <c r="I5264" s="494" t="s">
        <v>4858</v>
      </c>
      <c r="J5264" s="494" t="s">
        <v>4858</v>
      </c>
      <c r="K5264" s="497" t="s">
        <v>14217</v>
      </c>
      <c r="L5264" s="606" t="s">
        <v>7982</v>
      </c>
      <c r="M5264" s="607">
        <v>4200</v>
      </c>
      <c r="N5264" s="498" t="s">
        <v>7972</v>
      </c>
      <c r="O5264" s="605" t="s">
        <v>7961</v>
      </c>
      <c r="P5264" s="608">
        <v>26947.81</v>
      </c>
    </row>
    <row r="5265" spans="1:16" ht="22.5" x14ac:dyDescent="0.2">
      <c r="A5265" s="518" t="s">
        <v>7955</v>
      </c>
      <c r="B5265" s="605" t="s">
        <v>7969</v>
      </c>
      <c r="C5265" s="519" t="s">
        <v>111</v>
      </c>
      <c r="D5265" s="494" t="s">
        <v>14218</v>
      </c>
      <c r="E5265" s="495">
        <v>5000</v>
      </c>
      <c r="F5265" s="638" t="s">
        <v>14219</v>
      </c>
      <c r="G5265" s="496" t="s">
        <v>14220</v>
      </c>
      <c r="H5265" s="494" t="s">
        <v>8026</v>
      </c>
      <c r="I5265" s="494" t="s">
        <v>4858</v>
      </c>
      <c r="J5265" s="494" t="s">
        <v>4858</v>
      </c>
      <c r="K5265" s="497" t="s">
        <v>14221</v>
      </c>
      <c r="L5265" s="606" t="s">
        <v>7977</v>
      </c>
      <c r="M5265" s="607">
        <v>10166.67</v>
      </c>
      <c r="N5265" s="498" t="s">
        <v>7994</v>
      </c>
      <c r="O5265" s="605" t="s">
        <v>7961</v>
      </c>
      <c r="P5265" s="608">
        <v>30000</v>
      </c>
    </row>
    <row r="5266" spans="1:16" ht="45" x14ac:dyDescent="0.2">
      <c r="A5266" s="518" t="s">
        <v>7955</v>
      </c>
      <c r="B5266" s="605" t="s">
        <v>7875</v>
      </c>
      <c r="C5266" s="519" t="s">
        <v>111</v>
      </c>
      <c r="D5266" s="494" t="s">
        <v>8983</v>
      </c>
      <c r="E5266" s="495">
        <v>1800</v>
      </c>
      <c r="F5266" s="638" t="s">
        <v>14222</v>
      </c>
      <c r="G5266" s="496" t="s">
        <v>14223</v>
      </c>
      <c r="H5266" s="494" t="s">
        <v>9885</v>
      </c>
      <c r="I5266" s="494" t="s">
        <v>8289</v>
      </c>
      <c r="J5266" s="494" t="s">
        <v>8289</v>
      </c>
      <c r="K5266" s="497" t="s">
        <v>8245</v>
      </c>
      <c r="L5266" s="606" t="s">
        <v>7982</v>
      </c>
      <c r="M5266" s="607">
        <v>1740</v>
      </c>
      <c r="N5266" s="498" t="s">
        <v>8245</v>
      </c>
      <c r="O5266" s="605"/>
      <c r="P5266" s="608">
        <v>0</v>
      </c>
    </row>
    <row r="5267" spans="1:16" ht="45" x14ac:dyDescent="0.2">
      <c r="A5267" s="518" t="s">
        <v>7955</v>
      </c>
      <c r="B5267" s="605" t="s">
        <v>7875</v>
      </c>
      <c r="C5267" s="519" t="s">
        <v>111</v>
      </c>
      <c r="D5267" s="494" t="s">
        <v>8983</v>
      </c>
      <c r="E5267" s="495">
        <v>1800</v>
      </c>
      <c r="F5267" s="638" t="s">
        <v>14222</v>
      </c>
      <c r="G5267" s="496" t="s">
        <v>14223</v>
      </c>
      <c r="H5267" s="494" t="s">
        <v>9885</v>
      </c>
      <c r="I5267" s="494" t="s">
        <v>8289</v>
      </c>
      <c r="J5267" s="494" t="s">
        <v>8289</v>
      </c>
      <c r="K5267" s="497" t="s">
        <v>8245</v>
      </c>
      <c r="L5267" s="606" t="s">
        <v>7965</v>
      </c>
      <c r="M5267" s="607">
        <v>3000</v>
      </c>
      <c r="N5267" s="498" t="s">
        <v>8245</v>
      </c>
      <c r="O5267" s="605" t="s">
        <v>7961</v>
      </c>
      <c r="P5267" s="608">
        <v>10800</v>
      </c>
    </row>
    <row r="5268" spans="1:16" ht="33.75" x14ac:dyDescent="0.2">
      <c r="A5268" s="518" t="s">
        <v>7955</v>
      </c>
      <c r="B5268" s="605" t="s">
        <v>7875</v>
      </c>
      <c r="C5268" s="519" t="s">
        <v>111</v>
      </c>
      <c r="D5268" s="494" t="s">
        <v>8128</v>
      </c>
      <c r="E5268" s="495">
        <v>3000</v>
      </c>
      <c r="F5268" s="638" t="s">
        <v>14224</v>
      </c>
      <c r="G5268" s="496" t="s">
        <v>14225</v>
      </c>
      <c r="H5268" s="494" t="s">
        <v>13146</v>
      </c>
      <c r="I5268" s="494" t="s">
        <v>4858</v>
      </c>
      <c r="J5268" s="494" t="s">
        <v>4858</v>
      </c>
      <c r="K5268" s="497">
        <v>2</v>
      </c>
      <c r="L5268" s="606" t="s">
        <v>7972</v>
      </c>
      <c r="M5268" s="607">
        <v>11900</v>
      </c>
      <c r="N5268" s="498" t="s">
        <v>8044</v>
      </c>
      <c r="O5268" s="605" t="s">
        <v>7961</v>
      </c>
      <c r="P5268" s="608">
        <v>18000</v>
      </c>
    </row>
    <row r="5269" spans="1:16" ht="33.75" x14ac:dyDescent="0.2">
      <c r="A5269" s="518" t="s">
        <v>7955</v>
      </c>
      <c r="B5269" s="605" t="s">
        <v>7875</v>
      </c>
      <c r="C5269" s="519" t="s">
        <v>111</v>
      </c>
      <c r="D5269" s="494" t="s">
        <v>14226</v>
      </c>
      <c r="E5269" s="495">
        <v>2500</v>
      </c>
      <c r="F5269" s="638" t="s">
        <v>14227</v>
      </c>
      <c r="G5269" s="496" t="s">
        <v>14228</v>
      </c>
      <c r="H5269" s="494" t="s">
        <v>8390</v>
      </c>
      <c r="I5269" s="494" t="s">
        <v>8390</v>
      </c>
      <c r="J5269" s="494" t="s">
        <v>8390</v>
      </c>
      <c r="K5269" s="497">
        <v>30</v>
      </c>
      <c r="L5269" s="606" t="s">
        <v>7965</v>
      </c>
      <c r="M5269" s="607">
        <v>5000</v>
      </c>
      <c r="N5269" s="498" t="s">
        <v>5705</v>
      </c>
      <c r="O5269" s="605"/>
      <c r="P5269" s="608">
        <v>0</v>
      </c>
    </row>
    <row r="5270" spans="1:16" ht="22.5" x14ac:dyDescent="0.2">
      <c r="A5270" s="518" t="s">
        <v>7955</v>
      </c>
      <c r="B5270" s="605" t="s">
        <v>7875</v>
      </c>
      <c r="C5270" s="519" t="s">
        <v>111</v>
      </c>
      <c r="D5270" s="494" t="s">
        <v>8619</v>
      </c>
      <c r="E5270" s="495">
        <v>15500</v>
      </c>
      <c r="F5270" s="638" t="s">
        <v>14229</v>
      </c>
      <c r="G5270" s="496" t="s">
        <v>14230</v>
      </c>
      <c r="H5270" s="494" t="s">
        <v>4858</v>
      </c>
      <c r="I5270" s="494" t="s">
        <v>4858</v>
      </c>
      <c r="J5270" s="494" t="s">
        <v>4858</v>
      </c>
      <c r="K5270" s="497" t="s">
        <v>7981</v>
      </c>
      <c r="L5270" s="606" t="s">
        <v>7994</v>
      </c>
      <c r="M5270" s="607">
        <v>65616.67</v>
      </c>
      <c r="N5270" s="498" t="s">
        <v>5705</v>
      </c>
      <c r="O5270" s="605"/>
      <c r="P5270" s="608">
        <v>0</v>
      </c>
    </row>
    <row r="5271" spans="1:16" ht="33.75" x14ac:dyDescent="0.2">
      <c r="A5271" s="518" t="s">
        <v>7955</v>
      </c>
      <c r="B5271" s="605" t="s">
        <v>7875</v>
      </c>
      <c r="C5271" s="519" t="s">
        <v>111</v>
      </c>
      <c r="D5271" s="494" t="s">
        <v>8048</v>
      </c>
      <c r="E5271" s="495">
        <v>3000</v>
      </c>
      <c r="F5271" s="638" t="s">
        <v>14231</v>
      </c>
      <c r="G5271" s="496" t="s">
        <v>14232</v>
      </c>
      <c r="H5271" s="494" t="s">
        <v>8612</v>
      </c>
      <c r="I5271" s="494" t="s">
        <v>3191</v>
      </c>
      <c r="J5271" s="494" t="s">
        <v>3191</v>
      </c>
      <c r="K5271" s="497" t="s">
        <v>14233</v>
      </c>
      <c r="L5271" s="606" t="s">
        <v>7965</v>
      </c>
      <c r="M5271" s="607">
        <v>3900</v>
      </c>
      <c r="N5271" s="498" t="s">
        <v>7994</v>
      </c>
      <c r="O5271" s="605" t="s">
        <v>7961</v>
      </c>
      <c r="P5271" s="608">
        <v>18000</v>
      </c>
    </row>
    <row r="5272" spans="1:16" ht="22.5" x14ac:dyDescent="0.2">
      <c r="A5272" s="518" t="s">
        <v>7955</v>
      </c>
      <c r="B5272" s="605" t="s">
        <v>7875</v>
      </c>
      <c r="C5272" s="519" t="s">
        <v>111</v>
      </c>
      <c r="D5272" s="494" t="s">
        <v>8184</v>
      </c>
      <c r="E5272" s="495">
        <v>3000</v>
      </c>
      <c r="F5272" s="638" t="s">
        <v>14234</v>
      </c>
      <c r="G5272" s="496" t="s">
        <v>14235</v>
      </c>
      <c r="H5272" s="494" t="s">
        <v>7998</v>
      </c>
      <c r="I5272" s="494" t="s">
        <v>4858</v>
      </c>
      <c r="J5272" s="494" t="s">
        <v>4858</v>
      </c>
      <c r="K5272" s="497" t="s">
        <v>14236</v>
      </c>
      <c r="L5272" s="606" t="s">
        <v>7982</v>
      </c>
      <c r="M5272" s="607">
        <v>1300</v>
      </c>
      <c r="N5272" s="498" t="s">
        <v>7994</v>
      </c>
      <c r="O5272" s="605" t="s">
        <v>7961</v>
      </c>
      <c r="P5272" s="608">
        <v>17800</v>
      </c>
    </row>
    <row r="5273" spans="1:16" ht="33.75" x14ac:dyDescent="0.2">
      <c r="A5273" s="518" t="s">
        <v>7955</v>
      </c>
      <c r="B5273" s="605" t="s">
        <v>7875</v>
      </c>
      <c r="C5273" s="519" t="s">
        <v>111</v>
      </c>
      <c r="D5273" s="494" t="s">
        <v>11027</v>
      </c>
      <c r="E5273" s="495">
        <v>1800</v>
      </c>
      <c r="F5273" s="638" t="s">
        <v>14237</v>
      </c>
      <c r="G5273" s="496" t="s">
        <v>14238</v>
      </c>
      <c r="H5273" s="494" t="s">
        <v>14239</v>
      </c>
      <c r="I5273" s="494" t="s">
        <v>4858</v>
      </c>
      <c r="J5273" s="494" t="s">
        <v>4858</v>
      </c>
      <c r="K5273" s="497">
        <v>13</v>
      </c>
      <c r="L5273" s="606" t="s">
        <v>8142</v>
      </c>
      <c r="M5273" s="607">
        <v>17492.5</v>
      </c>
      <c r="N5273" s="498" t="s">
        <v>5705</v>
      </c>
      <c r="O5273" s="605"/>
      <c r="P5273" s="608">
        <v>0</v>
      </c>
    </row>
    <row r="5274" spans="1:16" ht="22.5" x14ac:dyDescent="0.2">
      <c r="A5274" s="518" t="s">
        <v>7955</v>
      </c>
      <c r="B5274" s="605" t="s">
        <v>7969</v>
      </c>
      <c r="C5274" s="519" t="s">
        <v>111</v>
      </c>
      <c r="D5274" s="494" t="s">
        <v>8927</v>
      </c>
      <c r="E5274" s="495">
        <v>3000</v>
      </c>
      <c r="F5274" s="638" t="s">
        <v>14237</v>
      </c>
      <c r="G5274" s="496" t="s">
        <v>14238</v>
      </c>
      <c r="H5274" s="494" t="s">
        <v>14239</v>
      </c>
      <c r="I5274" s="494" t="s">
        <v>4858</v>
      </c>
      <c r="J5274" s="494" t="s">
        <v>4858</v>
      </c>
      <c r="K5274" s="497" t="s">
        <v>14240</v>
      </c>
      <c r="L5274" s="606" t="s">
        <v>7965</v>
      </c>
      <c r="M5274" s="607">
        <v>5500</v>
      </c>
      <c r="N5274" s="498" t="s">
        <v>7994</v>
      </c>
      <c r="O5274" s="605" t="s">
        <v>7961</v>
      </c>
      <c r="P5274" s="608">
        <v>18000</v>
      </c>
    </row>
    <row r="5275" spans="1:16" ht="33.75" x14ac:dyDescent="0.2">
      <c r="A5275" s="518" t="s">
        <v>7955</v>
      </c>
      <c r="B5275" s="605" t="s">
        <v>7875</v>
      </c>
      <c r="C5275" s="519" t="s">
        <v>111</v>
      </c>
      <c r="D5275" s="494" t="s">
        <v>14014</v>
      </c>
      <c r="E5275" s="495">
        <v>3000</v>
      </c>
      <c r="F5275" s="638" t="s">
        <v>14241</v>
      </c>
      <c r="G5275" s="496" t="s">
        <v>14242</v>
      </c>
      <c r="H5275" s="494" t="s">
        <v>14243</v>
      </c>
      <c r="I5275" s="494" t="s">
        <v>3191</v>
      </c>
      <c r="J5275" s="494" t="s">
        <v>3191</v>
      </c>
      <c r="K5275" s="497" t="s">
        <v>14244</v>
      </c>
      <c r="L5275" s="606"/>
      <c r="M5275" s="607">
        <v>0</v>
      </c>
      <c r="N5275" s="498" t="s">
        <v>7994</v>
      </c>
      <c r="O5275" s="605" t="s">
        <v>7961</v>
      </c>
      <c r="P5275" s="608">
        <v>18500</v>
      </c>
    </row>
    <row r="5276" spans="1:16" ht="33.75" x14ac:dyDescent="0.2">
      <c r="A5276" s="518" t="s">
        <v>7955</v>
      </c>
      <c r="B5276" s="605" t="s">
        <v>7875</v>
      </c>
      <c r="C5276" s="519" t="s">
        <v>111</v>
      </c>
      <c r="D5276" s="494" t="s">
        <v>14245</v>
      </c>
      <c r="E5276" s="495">
        <v>1200</v>
      </c>
      <c r="F5276" s="638" t="s">
        <v>14246</v>
      </c>
      <c r="G5276" s="496" t="s">
        <v>14247</v>
      </c>
      <c r="H5276" s="494" t="s">
        <v>11963</v>
      </c>
      <c r="I5276" s="494" t="s">
        <v>11963</v>
      </c>
      <c r="J5276" s="494" t="s">
        <v>11963</v>
      </c>
      <c r="K5276" s="497">
        <v>85</v>
      </c>
      <c r="L5276" s="606" t="s">
        <v>7959</v>
      </c>
      <c r="M5276" s="607">
        <v>14235.75</v>
      </c>
      <c r="N5276" s="498" t="s">
        <v>7960</v>
      </c>
      <c r="O5276" s="605" t="s">
        <v>7961</v>
      </c>
      <c r="P5276" s="608">
        <v>7200</v>
      </c>
    </row>
    <row r="5277" spans="1:16" ht="33.75" x14ac:dyDescent="0.2">
      <c r="A5277" s="518" t="s">
        <v>7955</v>
      </c>
      <c r="B5277" s="605" t="s">
        <v>7875</v>
      </c>
      <c r="C5277" s="519" t="s">
        <v>111</v>
      </c>
      <c r="D5277" s="494" t="s">
        <v>9296</v>
      </c>
      <c r="E5277" s="495">
        <v>1200</v>
      </c>
      <c r="F5277" s="638" t="s">
        <v>14248</v>
      </c>
      <c r="G5277" s="496" t="s">
        <v>14249</v>
      </c>
      <c r="H5277" s="494" t="s">
        <v>733</v>
      </c>
      <c r="I5277" s="494" t="s">
        <v>733</v>
      </c>
      <c r="J5277" s="494" t="s">
        <v>733</v>
      </c>
      <c r="K5277" s="497">
        <v>84</v>
      </c>
      <c r="L5277" s="606" t="s">
        <v>7959</v>
      </c>
      <c r="M5277" s="607">
        <v>14320</v>
      </c>
      <c r="N5277" s="498" t="s">
        <v>13509</v>
      </c>
      <c r="O5277" s="605" t="s">
        <v>7961</v>
      </c>
      <c r="P5277" s="608">
        <v>7200</v>
      </c>
    </row>
    <row r="5278" spans="1:16" ht="22.5" x14ac:dyDescent="0.2">
      <c r="A5278" s="518" t="s">
        <v>7955</v>
      </c>
      <c r="B5278" s="605" t="s">
        <v>7875</v>
      </c>
      <c r="C5278" s="519" t="s">
        <v>111</v>
      </c>
      <c r="D5278" s="494" t="s">
        <v>14250</v>
      </c>
      <c r="E5278" s="495">
        <v>6000</v>
      </c>
      <c r="F5278" s="638" t="s">
        <v>14251</v>
      </c>
      <c r="G5278" s="496" t="s">
        <v>14252</v>
      </c>
      <c r="H5278" s="494" t="s">
        <v>7998</v>
      </c>
      <c r="I5278" s="494" t="s">
        <v>4858</v>
      </c>
      <c r="J5278" s="494" t="s">
        <v>4858</v>
      </c>
      <c r="K5278" s="497">
        <v>27</v>
      </c>
      <c r="L5278" s="606" t="s">
        <v>7729</v>
      </c>
      <c r="M5278" s="607">
        <v>48000</v>
      </c>
      <c r="N5278" s="498" t="s">
        <v>5705</v>
      </c>
      <c r="O5278" s="605"/>
      <c r="P5278" s="608">
        <v>0</v>
      </c>
    </row>
    <row r="5279" spans="1:16" ht="22.5" x14ac:dyDescent="0.2">
      <c r="A5279" s="518" t="s">
        <v>7955</v>
      </c>
      <c r="B5279" s="605" t="s">
        <v>7875</v>
      </c>
      <c r="C5279" s="519" t="s">
        <v>111</v>
      </c>
      <c r="D5279" s="494" t="s">
        <v>14253</v>
      </c>
      <c r="E5279" s="495">
        <v>8500</v>
      </c>
      <c r="F5279" s="638" t="s">
        <v>14251</v>
      </c>
      <c r="G5279" s="496" t="s">
        <v>14252</v>
      </c>
      <c r="H5279" s="494" t="s">
        <v>7998</v>
      </c>
      <c r="I5279" s="494" t="s">
        <v>4858</v>
      </c>
      <c r="J5279" s="494" t="s">
        <v>4858</v>
      </c>
      <c r="K5279" s="497">
        <v>1</v>
      </c>
      <c r="L5279" s="606" t="s">
        <v>7972</v>
      </c>
      <c r="M5279" s="607">
        <v>33833.33</v>
      </c>
      <c r="N5279" s="498" t="s">
        <v>7961</v>
      </c>
      <c r="O5279" s="605" t="s">
        <v>7961</v>
      </c>
      <c r="P5279" s="608">
        <v>51000</v>
      </c>
    </row>
    <row r="5280" spans="1:16" ht="45" x14ac:dyDescent="0.2">
      <c r="A5280" s="518" t="s">
        <v>7955</v>
      </c>
      <c r="B5280" s="605" t="s">
        <v>7875</v>
      </c>
      <c r="C5280" s="519" t="s">
        <v>111</v>
      </c>
      <c r="D5280" s="494" t="s">
        <v>13626</v>
      </c>
      <c r="E5280" s="495">
        <v>1900</v>
      </c>
      <c r="F5280" s="638" t="s">
        <v>14254</v>
      </c>
      <c r="G5280" s="496" t="s">
        <v>14255</v>
      </c>
      <c r="H5280" s="494" t="s">
        <v>718</v>
      </c>
      <c r="I5280" s="494" t="s">
        <v>718</v>
      </c>
      <c r="J5280" s="494" t="s">
        <v>718</v>
      </c>
      <c r="K5280" s="497" t="s">
        <v>8245</v>
      </c>
      <c r="L5280" s="606" t="s">
        <v>7959</v>
      </c>
      <c r="M5280" s="607">
        <v>0</v>
      </c>
      <c r="N5280" s="498" t="s">
        <v>8245</v>
      </c>
      <c r="O5280" s="605" t="s">
        <v>7961</v>
      </c>
      <c r="P5280" s="608">
        <v>9500</v>
      </c>
    </row>
    <row r="5281" spans="1:16" ht="22.5" x14ac:dyDescent="0.2">
      <c r="A5281" s="518" t="s">
        <v>7955</v>
      </c>
      <c r="B5281" s="605" t="s">
        <v>7875</v>
      </c>
      <c r="C5281" s="519" t="s">
        <v>111</v>
      </c>
      <c r="D5281" s="494" t="s">
        <v>4071</v>
      </c>
      <c r="E5281" s="495">
        <v>2500</v>
      </c>
      <c r="F5281" s="638" t="s">
        <v>14256</v>
      </c>
      <c r="G5281" s="496" t="s">
        <v>14257</v>
      </c>
      <c r="H5281" s="494" t="s">
        <v>8164</v>
      </c>
      <c r="I5281" s="494" t="s">
        <v>8164</v>
      </c>
      <c r="J5281" s="494" t="s">
        <v>8164</v>
      </c>
      <c r="K5281" s="497">
        <v>6</v>
      </c>
      <c r="L5281" s="606" t="s">
        <v>7961</v>
      </c>
      <c r="M5281" s="607">
        <v>14465.46</v>
      </c>
      <c r="N5281" s="498" t="s">
        <v>5705</v>
      </c>
      <c r="O5281" s="605"/>
      <c r="P5281" s="608">
        <v>0</v>
      </c>
    </row>
    <row r="5282" spans="1:16" ht="22.5" x14ac:dyDescent="0.2">
      <c r="A5282" s="518" t="s">
        <v>7955</v>
      </c>
      <c r="B5282" s="605" t="s">
        <v>7875</v>
      </c>
      <c r="C5282" s="519" t="s">
        <v>111</v>
      </c>
      <c r="D5282" s="494" t="s">
        <v>8090</v>
      </c>
      <c r="E5282" s="495">
        <v>2000</v>
      </c>
      <c r="F5282" s="638" t="s">
        <v>14258</v>
      </c>
      <c r="G5282" s="496" t="s">
        <v>14259</v>
      </c>
      <c r="H5282" s="494" t="s">
        <v>8164</v>
      </c>
      <c r="I5282" s="494" t="s">
        <v>8164</v>
      </c>
      <c r="J5282" s="494" t="s">
        <v>8164</v>
      </c>
      <c r="K5282" s="497">
        <v>11</v>
      </c>
      <c r="L5282" s="606" t="s">
        <v>7959</v>
      </c>
      <c r="M5282" s="607">
        <v>23894.17</v>
      </c>
      <c r="N5282" s="498" t="s">
        <v>8158</v>
      </c>
      <c r="O5282" s="605" t="s">
        <v>7961</v>
      </c>
      <c r="P5282" s="608">
        <v>11998.19</v>
      </c>
    </row>
    <row r="5283" spans="1:16" ht="22.5" x14ac:dyDescent="0.2">
      <c r="A5283" s="518" t="s">
        <v>7955</v>
      </c>
      <c r="B5283" s="605" t="s">
        <v>7875</v>
      </c>
      <c r="C5283" s="519" t="s">
        <v>111</v>
      </c>
      <c r="D5283" s="494" t="s">
        <v>14169</v>
      </c>
      <c r="E5283" s="495">
        <v>5000</v>
      </c>
      <c r="F5283" s="638" t="s">
        <v>14260</v>
      </c>
      <c r="G5283" s="496" t="s">
        <v>14261</v>
      </c>
      <c r="H5283" s="494" t="s">
        <v>3191</v>
      </c>
      <c r="I5283" s="494" t="s">
        <v>3191</v>
      </c>
      <c r="J5283" s="494" t="s">
        <v>3191</v>
      </c>
      <c r="K5283" s="497">
        <v>26</v>
      </c>
      <c r="L5283" s="606" t="s">
        <v>7968</v>
      </c>
      <c r="M5283" s="607">
        <v>49949.32</v>
      </c>
      <c r="N5283" s="498" t="s">
        <v>5705</v>
      </c>
      <c r="O5283" s="605"/>
      <c r="P5283" s="608">
        <v>0</v>
      </c>
    </row>
    <row r="5284" spans="1:16" ht="33.75" x14ac:dyDescent="0.2">
      <c r="A5284" s="518" t="s">
        <v>7955</v>
      </c>
      <c r="B5284" s="605" t="s">
        <v>7875</v>
      </c>
      <c r="C5284" s="519" t="s">
        <v>111</v>
      </c>
      <c r="D5284" s="494" t="s">
        <v>14262</v>
      </c>
      <c r="E5284" s="495">
        <v>8000</v>
      </c>
      <c r="F5284" s="638" t="s">
        <v>14260</v>
      </c>
      <c r="G5284" s="496" t="s">
        <v>14261</v>
      </c>
      <c r="H5284" s="494" t="s">
        <v>3191</v>
      </c>
      <c r="I5284" s="494" t="s">
        <v>3191</v>
      </c>
      <c r="J5284" s="494" t="s">
        <v>3191</v>
      </c>
      <c r="K5284" s="497" t="s">
        <v>14263</v>
      </c>
      <c r="L5284" s="606" t="s">
        <v>7977</v>
      </c>
      <c r="M5284" s="607">
        <v>18383.330000000002</v>
      </c>
      <c r="N5284" s="498" t="s">
        <v>7965</v>
      </c>
      <c r="O5284" s="605" t="s">
        <v>7965</v>
      </c>
      <c r="P5284" s="608">
        <v>15994.439999999999</v>
      </c>
    </row>
    <row r="5285" spans="1:16" ht="22.5" x14ac:dyDescent="0.2">
      <c r="A5285" s="518" t="s">
        <v>7955</v>
      </c>
      <c r="B5285" s="605" t="s">
        <v>7875</v>
      </c>
      <c r="C5285" s="519" t="s">
        <v>111</v>
      </c>
      <c r="D5285" s="494" t="s">
        <v>7985</v>
      </c>
      <c r="E5285" s="495">
        <v>2500</v>
      </c>
      <c r="F5285" s="638" t="s">
        <v>14264</v>
      </c>
      <c r="G5285" s="496" t="s">
        <v>14265</v>
      </c>
      <c r="H5285" s="494" t="s">
        <v>8216</v>
      </c>
      <c r="I5285" s="494" t="s">
        <v>4858</v>
      </c>
      <c r="J5285" s="494" t="s">
        <v>4858</v>
      </c>
      <c r="K5285" s="497">
        <v>30</v>
      </c>
      <c r="L5285" s="606" t="s">
        <v>7729</v>
      </c>
      <c r="M5285" s="607">
        <v>19818.060000000001</v>
      </c>
      <c r="N5285" s="498" t="s">
        <v>5705</v>
      </c>
      <c r="O5285" s="605"/>
      <c r="P5285" s="608">
        <v>0</v>
      </c>
    </row>
    <row r="5286" spans="1:16" ht="22.5" x14ac:dyDescent="0.2">
      <c r="A5286" s="518" t="s">
        <v>7955</v>
      </c>
      <c r="B5286" s="605" t="s">
        <v>7969</v>
      </c>
      <c r="C5286" s="519" t="s">
        <v>111</v>
      </c>
      <c r="D5286" s="494" t="s">
        <v>8135</v>
      </c>
      <c r="E5286" s="495">
        <v>5500</v>
      </c>
      <c r="F5286" s="638" t="s">
        <v>14264</v>
      </c>
      <c r="G5286" s="496" t="s">
        <v>14265</v>
      </c>
      <c r="H5286" s="494" t="s">
        <v>8216</v>
      </c>
      <c r="I5286" s="494" t="s">
        <v>4858</v>
      </c>
      <c r="J5286" s="494" t="s">
        <v>4858</v>
      </c>
      <c r="K5286" s="497">
        <v>1</v>
      </c>
      <c r="L5286" s="606" t="s">
        <v>7972</v>
      </c>
      <c r="M5286" s="607">
        <v>21697.71</v>
      </c>
      <c r="N5286" s="498" t="s">
        <v>7994</v>
      </c>
      <c r="O5286" s="605" t="s">
        <v>7961</v>
      </c>
      <c r="P5286" s="608">
        <v>32993.5</v>
      </c>
    </row>
    <row r="5287" spans="1:16" ht="123.75" x14ac:dyDescent="0.2">
      <c r="A5287" s="518" t="s">
        <v>7955</v>
      </c>
      <c r="B5287" s="605" t="s">
        <v>7875</v>
      </c>
      <c r="C5287" s="519" t="s">
        <v>111</v>
      </c>
      <c r="D5287" s="494" t="s">
        <v>7983</v>
      </c>
      <c r="E5287" s="495">
        <v>14000</v>
      </c>
      <c r="F5287" s="638" t="s">
        <v>14266</v>
      </c>
      <c r="G5287" s="496" t="s">
        <v>14267</v>
      </c>
      <c r="H5287" s="494" t="s">
        <v>14268</v>
      </c>
      <c r="I5287" s="494" t="s">
        <v>4858</v>
      </c>
      <c r="J5287" s="494" t="s">
        <v>4858</v>
      </c>
      <c r="K5287" s="497" t="s">
        <v>7981</v>
      </c>
      <c r="L5287" s="606" t="s">
        <v>7994</v>
      </c>
      <c r="M5287" s="607">
        <v>58333.33</v>
      </c>
      <c r="N5287" s="498" t="s">
        <v>5705</v>
      </c>
      <c r="O5287" s="605" t="s">
        <v>7965</v>
      </c>
      <c r="P5287" s="608">
        <v>15866.67</v>
      </c>
    </row>
    <row r="5288" spans="1:16" ht="33.75" x14ac:dyDescent="0.2">
      <c r="A5288" s="518" t="s">
        <v>7955</v>
      </c>
      <c r="B5288" s="605" t="s">
        <v>7875</v>
      </c>
      <c r="C5288" s="519" t="s">
        <v>111</v>
      </c>
      <c r="D5288" s="494" t="s">
        <v>14269</v>
      </c>
      <c r="E5288" s="495">
        <v>10000</v>
      </c>
      <c r="F5288" s="638" t="s">
        <v>14270</v>
      </c>
      <c r="G5288" s="496" t="s">
        <v>14271</v>
      </c>
      <c r="H5288" s="494" t="s">
        <v>8414</v>
      </c>
      <c r="I5288" s="494" t="s">
        <v>4858</v>
      </c>
      <c r="J5288" s="494" t="s">
        <v>4858</v>
      </c>
      <c r="K5288" s="497" t="s">
        <v>14272</v>
      </c>
      <c r="L5288" s="606" t="s">
        <v>7982</v>
      </c>
      <c r="M5288" s="607">
        <v>7333.33</v>
      </c>
      <c r="N5288" s="498">
        <v>2</v>
      </c>
      <c r="O5288" s="605" t="s">
        <v>7965</v>
      </c>
      <c r="P5288" s="608">
        <v>20000</v>
      </c>
    </row>
    <row r="5289" spans="1:16" ht="22.5" x14ac:dyDescent="0.2">
      <c r="A5289" s="518" t="s">
        <v>7955</v>
      </c>
      <c r="B5289" s="605" t="s">
        <v>7875</v>
      </c>
      <c r="C5289" s="519" t="s">
        <v>111</v>
      </c>
      <c r="D5289" s="494" t="s">
        <v>8121</v>
      </c>
      <c r="E5289" s="495">
        <v>4500</v>
      </c>
      <c r="F5289" s="638" t="s">
        <v>14273</v>
      </c>
      <c r="G5289" s="496" t="s">
        <v>14274</v>
      </c>
      <c r="H5289" s="494" t="s">
        <v>7998</v>
      </c>
      <c r="I5289" s="494" t="s">
        <v>4858</v>
      </c>
      <c r="J5289" s="494" t="s">
        <v>4858</v>
      </c>
      <c r="K5289" s="497" t="s">
        <v>14275</v>
      </c>
      <c r="L5289" s="606" t="s">
        <v>7972</v>
      </c>
      <c r="M5289" s="607">
        <v>13452.489999999998</v>
      </c>
      <c r="N5289" s="498" t="s">
        <v>5705</v>
      </c>
      <c r="O5289" s="605"/>
      <c r="P5289" s="608">
        <v>0</v>
      </c>
    </row>
    <row r="5290" spans="1:16" ht="33.75" x14ac:dyDescent="0.2">
      <c r="A5290" s="518" t="s">
        <v>7955</v>
      </c>
      <c r="B5290" s="605" t="s">
        <v>7875</v>
      </c>
      <c r="C5290" s="519" t="s">
        <v>111</v>
      </c>
      <c r="D5290" s="494" t="s">
        <v>8824</v>
      </c>
      <c r="E5290" s="495">
        <v>3000</v>
      </c>
      <c r="F5290" s="638" t="s">
        <v>14276</v>
      </c>
      <c r="G5290" s="496" t="s">
        <v>14277</v>
      </c>
      <c r="H5290" s="494" t="s">
        <v>8446</v>
      </c>
      <c r="I5290" s="494" t="s">
        <v>4858</v>
      </c>
      <c r="J5290" s="494" t="s">
        <v>4858</v>
      </c>
      <c r="K5290" s="497" t="s">
        <v>14278</v>
      </c>
      <c r="L5290" s="606"/>
      <c r="M5290" s="607">
        <v>0</v>
      </c>
      <c r="N5290" s="498" t="s">
        <v>7994</v>
      </c>
      <c r="O5290" s="605" t="s">
        <v>7961</v>
      </c>
      <c r="P5290" s="608">
        <v>18800</v>
      </c>
    </row>
    <row r="5291" spans="1:16" ht="33.75" x14ac:dyDescent="0.2">
      <c r="A5291" s="518" t="s">
        <v>7955</v>
      </c>
      <c r="B5291" s="605" t="s">
        <v>7875</v>
      </c>
      <c r="C5291" s="519" t="s">
        <v>111</v>
      </c>
      <c r="D5291" s="494" t="s">
        <v>8073</v>
      </c>
      <c r="E5291" s="495">
        <v>2000</v>
      </c>
      <c r="F5291" s="638" t="s">
        <v>14279</v>
      </c>
      <c r="G5291" s="496" t="s">
        <v>14280</v>
      </c>
      <c r="H5291" s="494" t="s">
        <v>8865</v>
      </c>
      <c r="I5291" s="494" t="s">
        <v>8865</v>
      </c>
      <c r="J5291" s="494" t="s">
        <v>8865</v>
      </c>
      <c r="K5291" s="497">
        <v>71</v>
      </c>
      <c r="L5291" s="606" t="s">
        <v>7959</v>
      </c>
      <c r="M5291" s="607">
        <v>23906.25</v>
      </c>
      <c r="N5291" s="498" t="s">
        <v>14281</v>
      </c>
      <c r="O5291" s="605" t="s">
        <v>7961</v>
      </c>
      <c r="P5291" s="608">
        <v>11949.86</v>
      </c>
    </row>
    <row r="5292" spans="1:16" ht="33.75" x14ac:dyDescent="0.2">
      <c r="A5292" s="518" t="s">
        <v>7955</v>
      </c>
      <c r="B5292" s="605" t="s">
        <v>7875</v>
      </c>
      <c r="C5292" s="519" t="s">
        <v>111</v>
      </c>
      <c r="D5292" s="494" t="s">
        <v>14282</v>
      </c>
      <c r="E5292" s="495">
        <v>1800</v>
      </c>
      <c r="F5292" s="638" t="s">
        <v>14283</v>
      </c>
      <c r="G5292" s="496" t="s">
        <v>14284</v>
      </c>
      <c r="H5292" s="494" t="s">
        <v>871</v>
      </c>
      <c r="I5292" s="494" t="s">
        <v>871</v>
      </c>
      <c r="J5292" s="494" t="s">
        <v>871</v>
      </c>
      <c r="K5292" s="497">
        <v>13</v>
      </c>
      <c r="L5292" s="606" t="s">
        <v>7959</v>
      </c>
      <c r="M5292" s="607">
        <v>21540</v>
      </c>
      <c r="N5292" s="498" t="s">
        <v>8197</v>
      </c>
      <c r="O5292" s="605" t="s">
        <v>7961</v>
      </c>
      <c r="P5292" s="608">
        <v>10740</v>
      </c>
    </row>
    <row r="5293" spans="1:16" ht="33.75" x14ac:dyDescent="0.2">
      <c r="A5293" s="518" t="s">
        <v>7955</v>
      </c>
      <c r="B5293" s="605" t="s">
        <v>7875</v>
      </c>
      <c r="C5293" s="519" t="s">
        <v>111</v>
      </c>
      <c r="D5293" s="494" t="s">
        <v>14285</v>
      </c>
      <c r="E5293" s="495">
        <v>3000</v>
      </c>
      <c r="F5293" s="638" t="s">
        <v>14286</v>
      </c>
      <c r="G5293" s="496" t="s">
        <v>14287</v>
      </c>
      <c r="H5293" s="494" t="s">
        <v>14288</v>
      </c>
      <c r="I5293" s="494" t="s">
        <v>3191</v>
      </c>
      <c r="J5293" s="494" t="s">
        <v>3191</v>
      </c>
      <c r="K5293" s="497" t="s">
        <v>14289</v>
      </c>
      <c r="L5293" s="606" t="s">
        <v>7982</v>
      </c>
      <c r="M5293" s="607">
        <v>1100</v>
      </c>
      <c r="N5293" s="498" t="s">
        <v>7994</v>
      </c>
      <c r="O5293" s="605" t="s">
        <v>7961</v>
      </c>
      <c r="P5293" s="608">
        <v>18000</v>
      </c>
    </row>
    <row r="5294" spans="1:16" ht="22.5" x14ac:dyDescent="0.2">
      <c r="A5294" s="518" t="s">
        <v>7955</v>
      </c>
      <c r="B5294" s="605" t="s">
        <v>7875</v>
      </c>
      <c r="C5294" s="519" t="s">
        <v>111</v>
      </c>
      <c r="D5294" s="494" t="s">
        <v>4071</v>
      </c>
      <c r="E5294" s="495">
        <v>3500</v>
      </c>
      <c r="F5294" s="638" t="s">
        <v>14290</v>
      </c>
      <c r="G5294" s="496" t="s">
        <v>14291</v>
      </c>
      <c r="H5294" s="494" t="s">
        <v>3870</v>
      </c>
      <c r="I5294" s="494" t="s">
        <v>3870</v>
      </c>
      <c r="J5294" s="494" t="s">
        <v>3870</v>
      </c>
      <c r="K5294" s="497">
        <v>27</v>
      </c>
      <c r="L5294" s="606" t="s">
        <v>7959</v>
      </c>
      <c r="M5294" s="607">
        <v>41809.19</v>
      </c>
      <c r="N5294" s="498" t="s">
        <v>8103</v>
      </c>
      <c r="O5294" s="605" t="s">
        <v>7961</v>
      </c>
      <c r="P5294" s="608">
        <v>20967.919999999998</v>
      </c>
    </row>
    <row r="5295" spans="1:16" ht="33.75" x14ac:dyDescent="0.2">
      <c r="A5295" s="518" t="s">
        <v>7955</v>
      </c>
      <c r="B5295" s="605" t="s">
        <v>7875</v>
      </c>
      <c r="C5295" s="519" t="s">
        <v>111</v>
      </c>
      <c r="D5295" s="494" t="s">
        <v>7990</v>
      </c>
      <c r="E5295" s="495">
        <v>3000</v>
      </c>
      <c r="F5295" s="638" t="s">
        <v>14292</v>
      </c>
      <c r="G5295" s="496" t="s">
        <v>14293</v>
      </c>
      <c r="H5295" s="494" t="s">
        <v>8891</v>
      </c>
      <c r="I5295" s="494" t="s">
        <v>3191</v>
      </c>
      <c r="J5295" s="494" t="s">
        <v>3191</v>
      </c>
      <c r="K5295" s="497" t="s">
        <v>14294</v>
      </c>
      <c r="L5295" s="606" t="s">
        <v>7982</v>
      </c>
      <c r="M5295" s="607">
        <v>700</v>
      </c>
      <c r="N5295" s="498">
        <v>1</v>
      </c>
      <c r="O5295" s="605" t="s">
        <v>7965</v>
      </c>
      <c r="P5295" s="608">
        <v>8800</v>
      </c>
    </row>
    <row r="5296" spans="1:16" ht="45" x14ac:dyDescent="0.2">
      <c r="A5296" s="518" t="s">
        <v>7955</v>
      </c>
      <c r="B5296" s="605" t="s">
        <v>7875</v>
      </c>
      <c r="C5296" s="519" t="s">
        <v>111</v>
      </c>
      <c r="D5296" s="494" t="s">
        <v>8242</v>
      </c>
      <c r="E5296" s="495">
        <v>1200</v>
      </c>
      <c r="F5296" s="638" t="s">
        <v>14295</v>
      </c>
      <c r="G5296" s="496" t="s">
        <v>14296</v>
      </c>
      <c r="H5296" s="494" t="s">
        <v>13139</v>
      </c>
      <c r="I5296" s="494" t="s">
        <v>718</v>
      </c>
      <c r="J5296" s="494" t="s">
        <v>718</v>
      </c>
      <c r="K5296" s="497" t="s">
        <v>8245</v>
      </c>
      <c r="L5296" s="606" t="s">
        <v>7959</v>
      </c>
      <c r="M5296" s="607">
        <v>0</v>
      </c>
      <c r="N5296" s="498" t="s">
        <v>8245</v>
      </c>
      <c r="O5296" s="605" t="s">
        <v>7961</v>
      </c>
      <c r="P5296" s="608">
        <v>7120</v>
      </c>
    </row>
    <row r="5297" spans="1:16" x14ac:dyDescent="0.2">
      <c r="A5297" s="518" t="s">
        <v>7955</v>
      </c>
      <c r="B5297" s="605" t="s">
        <v>7875</v>
      </c>
      <c r="C5297" s="519" t="s">
        <v>111</v>
      </c>
      <c r="D5297" s="494" t="s">
        <v>8100</v>
      </c>
      <c r="E5297" s="495">
        <v>4000</v>
      </c>
      <c r="F5297" s="638" t="s">
        <v>14297</v>
      </c>
      <c r="G5297" s="496" t="s">
        <v>14298</v>
      </c>
      <c r="H5297" s="494" t="s">
        <v>9545</v>
      </c>
      <c r="I5297" s="494" t="s">
        <v>9545</v>
      </c>
      <c r="J5297" s="494" t="s">
        <v>9545</v>
      </c>
      <c r="K5297" s="497">
        <v>24</v>
      </c>
      <c r="L5297" s="606" t="s">
        <v>7959</v>
      </c>
      <c r="M5297" s="607">
        <v>47987.78</v>
      </c>
      <c r="N5297" s="498" t="s">
        <v>8103</v>
      </c>
      <c r="O5297" s="605" t="s">
        <v>7961</v>
      </c>
      <c r="P5297" s="608">
        <v>24000</v>
      </c>
    </row>
    <row r="5298" spans="1:16" ht="22.5" x14ac:dyDescent="0.2">
      <c r="A5298" s="518" t="s">
        <v>7955</v>
      </c>
      <c r="B5298" s="605" t="s">
        <v>7875</v>
      </c>
      <c r="C5298" s="519" t="s">
        <v>111</v>
      </c>
      <c r="D5298" s="494" t="s">
        <v>8128</v>
      </c>
      <c r="E5298" s="495">
        <v>3000</v>
      </c>
      <c r="F5298" s="638" t="s">
        <v>14299</v>
      </c>
      <c r="G5298" s="496" t="s">
        <v>14300</v>
      </c>
      <c r="H5298" s="494" t="s">
        <v>6192</v>
      </c>
      <c r="I5298" s="494" t="s">
        <v>3191</v>
      </c>
      <c r="J5298" s="494" t="s">
        <v>3191</v>
      </c>
      <c r="K5298" s="497">
        <v>2</v>
      </c>
      <c r="L5298" s="606" t="s">
        <v>7972</v>
      </c>
      <c r="M5298" s="607">
        <v>11900</v>
      </c>
      <c r="N5298" s="498">
        <v>3</v>
      </c>
      <c r="O5298" s="605" t="s">
        <v>7982</v>
      </c>
      <c r="P5298" s="608">
        <v>3000</v>
      </c>
    </row>
    <row r="5299" spans="1:16" ht="22.5" x14ac:dyDescent="0.2">
      <c r="A5299" s="518" t="s">
        <v>7955</v>
      </c>
      <c r="B5299" s="605" t="s">
        <v>7875</v>
      </c>
      <c r="C5299" s="519" t="s">
        <v>111</v>
      </c>
      <c r="D5299" s="494" t="s">
        <v>7995</v>
      </c>
      <c r="E5299" s="495">
        <v>3000</v>
      </c>
      <c r="F5299" s="638" t="s">
        <v>14301</v>
      </c>
      <c r="G5299" s="496" t="s">
        <v>14302</v>
      </c>
      <c r="H5299" s="494" t="s">
        <v>8500</v>
      </c>
      <c r="I5299" s="494" t="s">
        <v>4858</v>
      </c>
      <c r="J5299" s="494" t="s">
        <v>4858</v>
      </c>
      <c r="K5299" s="497" t="s">
        <v>14303</v>
      </c>
      <c r="L5299" s="606" t="s">
        <v>7982</v>
      </c>
      <c r="M5299" s="607">
        <v>1400</v>
      </c>
      <c r="N5299" s="498" t="s">
        <v>7994</v>
      </c>
      <c r="O5299" s="605" t="s">
        <v>7961</v>
      </c>
      <c r="P5299" s="608">
        <v>17900</v>
      </c>
    </row>
    <row r="5300" spans="1:16" ht="33.75" x14ac:dyDescent="0.2">
      <c r="A5300" s="518" t="s">
        <v>7955</v>
      </c>
      <c r="B5300" s="605" t="s">
        <v>7875</v>
      </c>
      <c r="C5300" s="519" t="s">
        <v>111</v>
      </c>
      <c r="D5300" s="494" t="s">
        <v>8128</v>
      </c>
      <c r="E5300" s="495">
        <v>3000</v>
      </c>
      <c r="F5300" s="638" t="s">
        <v>14304</v>
      </c>
      <c r="G5300" s="496" t="s">
        <v>14305</v>
      </c>
      <c r="H5300" s="494" t="s">
        <v>14306</v>
      </c>
      <c r="I5300" s="494" t="s">
        <v>4858</v>
      </c>
      <c r="J5300" s="494" t="s">
        <v>4858</v>
      </c>
      <c r="K5300" s="497">
        <v>2</v>
      </c>
      <c r="L5300" s="606" t="s">
        <v>7994</v>
      </c>
      <c r="M5300" s="607">
        <v>12400</v>
      </c>
      <c r="N5300" s="498" t="s">
        <v>8044</v>
      </c>
      <c r="O5300" s="605" t="s">
        <v>7961</v>
      </c>
      <c r="P5300" s="608">
        <v>18000</v>
      </c>
    </row>
    <row r="5301" spans="1:16" ht="22.5" x14ac:dyDescent="0.2">
      <c r="A5301" s="518" t="s">
        <v>7955</v>
      </c>
      <c r="B5301" s="605" t="s">
        <v>7875</v>
      </c>
      <c r="C5301" s="519" t="s">
        <v>111</v>
      </c>
      <c r="D5301" s="494" t="s">
        <v>712</v>
      </c>
      <c r="E5301" s="495">
        <v>2500</v>
      </c>
      <c r="F5301" s="638" t="s">
        <v>14307</v>
      </c>
      <c r="G5301" s="496" t="s">
        <v>14308</v>
      </c>
      <c r="H5301" s="494" t="s">
        <v>7998</v>
      </c>
      <c r="I5301" s="494" t="s">
        <v>7998</v>
      </c>
      <c r="J5301" s="494" t="s">
        <v>7998</v>
      </c>
      <c r="K5301" s="497">
        <v>12</v>
      </c>
      <c r="L5301" s="606" t="s">
        <v>7994</v>
      </c>
      <c r="M5301" s="607">
        <v>12235.76</v>
      </c>
      <c r="N5301" s="498" t="s">
        <v>5705</v>
      </c>
      <c r="O5301" s="605"/>
      <c r="P5301" s="608">
        <v>0</v>
      </c>
    </row>
    <row r="5302" spans="1:16" ht="22.5" x14ac:dyDescent="0.2">
      <c r="A5302" s="518" t="s">
        <v>7955</v>
      </c>
      <c r="B5302" s="605" t="s">
        <v>7969</v>
      </c>
      <c r="C5302" s="519" t="s">
        <v>111</v>
      </c>
      <c r="D5302" s="494" t="s">
        <v>9621</v>
      </c>
      <c r="E5302" s="495">
        <v>3000</v>
      </c>
      <c r="F5302" s="638" t="s">
        <v>14309</v>
      </c>
      <c r="G5302" s="496" t="s">
        <v>14310</v>
      </c>
      <c r="H5302" s="494" t="s">
        <v>6192</v>
      </c>
      <c r="I5302" s="494" t="s">
        <v>3191</v>
      </c>
      <c r="J5302" s="494" t="s">
        <v>3191</v>
      </c>
      <c r="K5302" s="497" t="s">
        <v>14311</v>
      </c>
      <c r="L5302" s="606" t="s">
        <v>7965</v>
      </c>
      <c r="M5302" s="607">
        <v>5700</v>
      </c>
      <c r="N5302" s="498" t="s">
        <v>7994</v>
      </c>
      <c r="O5302" s="605" t="s">
        <v>7961</v>
      </c>
      <c r="P5302" s="608">
        <v>18000</v>
      </c>
    </row>
    <row r="5303" spans="1:16" ht="22.5" x14ac:dyDescent="0.2">
      <c r="A5303" s="518" t="s">
        <v>7955</v>
      </c>
      <c r="B5303" s="605" t="s">
        <v>7875</v>
      </c>
      <c r="C5303" s="519" t="s">
        <v>111</v>
      </c>
      <c r="D5303" s="494" t="s">
        <v>7995</v>
      </c>
      <c r="E5303" s="495">
        <v>3000</v>
      </c>
      <c r="F5303" s="638" t="s">
        <v>14312</v>
      </c>
      <c r="G5303" s="496" t="s">
        <v>14313</v>
      </c>
      <c r="H5303" s="494" t="s">
        <v>7998</v>
      </c>
      <c r="I5303" s="494" t="s">
        <v>4858</v>
      </c>
      <c r="J5303" s="494" t="s">
        <v>4858</v>
      </c>
      <c r="K5303" s="497" t="s">
        <v>14314</v>
      </c>
      <c r="L5303" s="606" t="s">
        <v>7982</v>
      </c>
      <c r="M5303" s="607">
        <v>1200</v>
      </c>
      <c r="N5303" s="498" t="s">
        <v>7994</v>
      </c>
      <c r="O5303" s="605" t="s">
        <v>7961</v>
      </c>
      <c r="P5303" s="608">
        <v>18000</v>
      </c>
    </row>
    <row r="5304" spans="1:16" ht="22.5" x14ac:dyDescent="0.2">
      <c r="A5304" s="518" t="s">
        <v>7955</v>
      </c>
      <c r="B5304" s="605" t="s">
        <v>7875</v>
      </c>
      <c r="C5304" s="519" t="s">
        <v>111</v>
      </c>
      <c r="D5304" s="494" t="s">
        <v>4038</v>
      </c>
      <c r="E5304" s="495">
        <v>8500</v>
      </c>
      <c r="F5304" s="638" t="s">
        <v>14315</v>
      </c>
      <c r="G5304" s="496" t="s">
        <v>14316</v>
      </c>
      <c r="H5304" s="494" t="s">
        <v>7998</v>
      </c>
      <c r="I5304" s="494" t="s">
        <v>7998</v>
      </c>
      <c r="J5304" s="494" t="s">
        <v>7998</v>
      </c>
      <c r="K5304" s="497">
        <v>4</v>
      </c>
      <c r="L5304" s="606" t="s">
        <v>7965</v>
      </c>
      <c r="M5304" s="607">
        <v>17000</v>
      </c>
      <c r="N5304" s="498" t="s">
        <v>5705</v>
      </c>
      <c r="O5304" s="605"/>
      <c r="P5304" s="608">
        <v>0</v>
      </c>
    </row>
    <row r="5305" spans="1:16" ht="22.5" x14ac:dyDescent="0.2">
      <c r="A5305" s="518" t="s">
        <v>7955</v>
      </c>
      <c r="B5305" s="605" t="s">
        <v>7875</v>
      </c>
      <c r="C5305" s="519" t="s">
        <v>111</v>
      </c>
      <c r="D5305" s="494" t="s">
        <v>11080</v>
      </c>
      <c r="E5305" s="495">
        <v>3000</v>
      </c>
      <c r="F5305" s="638" t="s">
        <v>14317</v>
      </c>
      <c r="G5305" s="496" t="s">
        <v>14318</v>
      </c>
      <c r="H5305" s="494" t="s">
        <v>13100</v>
      </c>
      <c r="I5305" s="494" t="s">
        <v>4858</v>
      </c>
      <c r="J5305" s="494" t="s">
        <v>4858</v>
      </c>
      <c r="K5305" s="497" t="s">
        <v>14319</v>
      </c>
      <c r="L5305" s="606" t="s">
        <v>7965</v>
      </c>
      <c r="M5305" s="607">
        <v>4100</v>
      </c>
      <c r="N5305" s="498" t="s">
        <v>7994</v>
      </c>
      <c r="O5305" s="605" t="s">
        <v>7961</v>
      </c>
      <c r="P5305" s="608">
        <v>18000</v>
      </c>
    </row>
    <row r="5306" spans="1:16" ht="45" x14ac:dyDescent="0.2">
      <c r="A5306" s="518" t="s">
        <v>7955</v>
      </c>
      <c r="B5306" s="605" t="s">
        <v>7875</v>
      </c>
      <c r="C5306" s="519" t="s">
        <v>111</v>
      </c>
      <c r="D5306" s="494" t="s">
        <v>8041</v>
      </c>
      <c r="E5306" s="495">
        <v>2000</v>
      </c>
      <c r="F5306" s="638" t="s">
        <v>14320</v>
      </c>
      <c r="G5306" s="496" t="s">
        <v>14321</v>
      </c>
      <c r="H5306" s="494" t="s">
        <v>14322</v>
      </c>
      <c r="I5306" s="494" t="s">
        <v>3191</v>
      </c>
      <c r="J5306" s="494" t="s">
        <v>3191</v>
      </c>
      <c r="K5306" s="497">
        <v>3</v>
      </c>
      <c r="L5306" s="606" t="s">
        <v>8044</v>
      </c>
      <c r="M5306" s="607">
        <v>12400</v>
      </c>
      <c r="N5306" s="498">
        <v>4</v>
      </c>
      <c r="O5306" s="605" t="s">
        <v>7982</v>
      </c>
      <c r="P5306" s="608">
        <v>2000</v>
      </c>
    </row>
    <row r="5307" spans="1:16" ht="22.5" x14ac:dyDescent="0.2">
      <c r="A5307" s="518" t="s">
        <v>7955</v>
      </c>
      <c r="B5307" s="605" t="s">
        <v>7875</v>
      </c>
      <c r="C5307" s="519" t="s">
        <v>111</v>
      </c>
      <c r="D5307" s="494" t="s">
        <v>8987</v>
      </c>
      <c r="E5307" s="495">
        <v>3000</v>
      </c>
      <c r="F5307" s="638" t="s">
        <v>14323</v>
      </c>
      <c r="G5307" s="496" t="s">
        <v>14324</v>
      </c>
      <c r="H5307" s="494" t="s">
        <v>8026</v>
      </c>
      <c r="I5307" s="494" t="s">
        <v>4858</v>
      </c>
      <c r="J5307" s="494" t="s">
        <v>4858</v>
      </c>
      <c r="K5307" s="497">
        <v>2</v>
      </c>
      <c r="L5307" s="606" t="s">
        <v>7972</v>
      </c>
      <c r="M5307" s="607">
        <v>11900</v>
      </c>
      <c r="N5307" s="498" t="s">
        <v>8044</v>
      </c>
      <c r="O5307" s="605" t="s">
        <v>7961</v>
      </c>
      <c r="P5307" s="608">
        <v>17800</v>
      </c>
    </row>
    <row r="5308" spans="1:16" ht="33.75" x14ac:dyDescent="0.2">
      <c r="A5308" s="518" t="s">
        <v>7955</v>
      </c>
      <c r="B5308" s="605" t="s">
        <v>7875</v>
      </c>
      <c r="C5308" s="519" t="s">
        <v>111</v>
      </c>
      <c r="D5308" s="494" t="s">
        <v>14325</v>
      </c>
      <c r="E5308" s="495">
        <v>6000</v>
      </c>
      <c r="F5308" s="638" t="s">
        <v>14326</v>
      </c>
      <c r="G5308" s="496" t="s">
        <v>14327</v>
      </c>
      <c r="H5308" s="494" t="s">
        <v>8297</v>
      </c>
      <c r="I5308" s="494" t="s">
        <v>4858</v>
      </c>
      <c r="J5308" s="494" t="s">
        <v>4858</v>
      </c>
      <c r="K5308" s="497">
        <v>3</v>
      </c>
      <c r="L5308" s="606" t="s">
        <v>7961</v>
      </c>
      <c r="M5308" s="607">
        <v>32909.17</v>
      </c>
      <c r="N5308" s="498" t="s">
        <v>7984</v>
      </c>
      <c r="O5308" s="605" t="s">
        <v>7961</v>
      </c>
      <c r="P5308" s="608">
        <v>35951.25</v>
      </c>
    </row>
    <row r="5309" spans="1:16" ht="33.75" x14ac:dyDescent="0.2">
      <c r="A5309" s="518" t="s">
        <v>7955</v>
      </c>
      <c r="B5309" s="605" t="s">
        <v>7875</v>
      </c>
      <c r="C5309" s="519" t="s">
        <v>111</v>
      </c>
      <c r="D5309" s="494" t="s">
        <v>9567</v>
      </c>
      <c r="E5309" s="495">
        <v>3000</v>
      </c>
      <c r="F5309" s="638" t="s">
        <v>14328</v>
      </c>
      <c r="G5309" s="496" t="s">
        <v>14329</v>
      </c>
      <c r="H5309" s="494" t="s">
        <v>12352</v>
      </c>
      <c r="I5309" s="494" t="s">
        <v>4858</v>
      </c>
      <c r="J5309" s="494" t="s">
        <v>4858</v>
      </c>
      <c r="K5309" s="497" t="s">
        <v>14330</v>
      </c>
      <c r="L5309" s="606"/>
      <c r="M5309" s="607">
        <v>0</v>
      </c>
      <c r="N5309" s="498" t="s">
        <v>7994</v>
      </c>
      <c r="O5309" s="605" t="s">
        <v>7961</v>
      </c>
      <c r="P5309" s="608">
        <v>18000</v>
      </c>
    </row>
    <row r="5310" spans="1:16" ht="22.5" x14ac:dyDescent="0.2">
      <c r="A5310" s="518" t="s">
        <v>7955</v>
      </c>
      <c r="B5310" s="605" t="s">
        <v>7875</v>
      </c>
      <c r="C5310" s="519" t="s">
        <v>111</v>
      </c>
      <c r="D5310" s="494" t="s">
        <v>8250</v>
      </c>
      <c r="E5310" s="495">
        <v>3000</v>
      </c>
      <c r="F5310" s="638" t="s">
        <v>14331</v>
      </c>
      <c r="G5310" s="496" t="s">
        <v>14332</v>
      </c>
      <c r="H5310" s="494" t="s">
        <v>8768</v>
      </c>
      <c r="I5310" s="494" t="s">
        <v>4858</v>
      </c>
      <c r="J5310" s="494" t="s">
        <v>4858</v>
      </c>
      <c r="K5310" s="497">
        <v>2</v>
      </c>
      <c r="L5310" s="606" t="s">
        <v>7972</v>
      </c>
      <c r="M5310" s="607">
        <v>11900</v>
      </c>
      <c r="N5310" s="498" t="s">
        <v>8044</v>
      </c>
      <c r="O5310" s="605" t="s">
        <v>7961</v>
      </c>
      <c r="P5310" s="608">
        <v>18000</v>
      </c>
    </row>
    <row r="5311" spans="1:16" ht="33.75" x14ac:dyDescent="0.2">
      <c r="A5311" s="518" t="s">
        <v>7955</v>
      </c>
      <c r="B5311" s="605" t="s">
        <v>7875</v>
      </c>
      <c r="C5311" s="519" t="s">
        <v>111</v>
      </c>
      <c r="D5311" s="494" t="s">
        <v>9764</v>
      </c>
      <c r="E5311" s="495">
        <v>3000</v>
      </c>
      <c r="F5311" s="638" t="s">
        <v>14333</v>
      </c>
      <c r="G5311" s="496" t="s">
        <v>14334</v>
      </c>
      <c r="H5311" s="494" t="s">
        <v>8900</v>
      </c>
      <c r="I5311" s="494" t="s">
        <v>3191</v>
      </c>
      <c r="J5311" s="494" t="s">
        <v>3191</v>
      </c>
      <c r="K5311" s="497" t="s">
        <v>14335</v>
      </c>
      <c r="L5311" s="606" t="s">
        <v>7982</v>
      </c>
      <c r="M5311" s="607">
        <v>1100</v>
      </c>
      <c r="N5311" s="498" t="s">
        <v>7994</v>
      </c>
      <c r="O5311" s="605" t="s">
        <v>7961</v>
      </c>
      <c r="P5311" s="608">
        <v>18000</v>
      </c>
    </row>
    <row r="5312" spans="1:16" ht="33.75" x14ac:dyDescent="0.2">
      <c r="A5312" s="518" t="s">
        <v>7955</v>
      </c>
      <c r="B5312" s="605" t="s">
        <v>7875</v>
      </c>
      <c r="C5312" s="519" t="s">
        <v>111</v>
      </c>
      <c r="D5312" s="494" t="s">
        <v>14336</v>
      </c>
      <c r="E5312" s="495">
        <v>6000</v>
      </c>
      <c r="F5312" s="638" t="s">
        <v>14337</v>
      </c>
      <c r="G5312" s="496" t="s">
        <v>14338</v>
      </c>
      <c r="H5312" s="494" t="s">
        <v>14339</v>
      </c>
      <c r="I5312" s="494" t="s">
        <v>4858</v>
      </c>
      <c r="J5312" s="494" t="s">
        <v>4858</v>
      </c>
      <c r="K5312" s="497">
        <v>22</v>
      </c>
      <c r="L5312" s="606" t="s">
        <v>7968</v>
      </c>
      <c r="M5312" s="607">
        <v>59988.75</v>
      </c>
      <c r="N5312" s="498" t="s">
        <v>5705</v>
      </c>
      <c r="O5312" s="605"/>
      <c r="P5312" s="608">
        <v>0</v>
      </c>
    </row>
    <row r="5313" spans="1:16" ht="33.75" x14ac:dyDescent="0.2">
      <c r="A5313" s="518" t="s">
        <v>7955</v>
      </c>
      <c r="B5313" s="605" t="s">
        <v>7875</v>
      </c>
      <c r="C5313" s="519" t="s">
        <v>111</v>
      </c>
      <c r="D5313" s="494" t="s">
        <v>14340</v>
      </c>
      <c r="E5313" s="495">
        <v>8000</v>
      </c>
      <c r="F5313" s="638" t="s">
        <v>14337</v>
      </c>
      <c r="G5313" s="496" t="s">
        <v>14338</v>
      </c>
      <c r="H5313" s="494" t="s">
        <v>14339</v>
      </c>
      <c r="I5313" s="494" t="s">
        <v>4858</v>
      </c>
      <c r="J5313" s="494" t="s">
        <v>4858</v>
      </c>
      <c r="K5313" s="497" t="s">
        <v>14341</v>
      </c>
      <c r="L5313" s="606" t="s">
        <v>7977</v>
      </c>
      <c r="M5313" s="607">
        <v>18400</v>
      </c>
      <c r="N5313" s="498" t="s">
        <v>7965</v>
      </c>
      <c r="O5313" s="605" t="s">
        <v>7961</v>
      </c>
      <c r="P5313" s="608">
        <v>47950</v>
      </c>
    </row>
    <row r="5314" spans="1:16" ht="33.75" x14ac:dyDescent="0.2">
      <c r="A5314" s="518" t="s">
        <v>7955</v>
      </c>
      <c r="B5314" s="605" t="s">
        <v>7875</v>
      </c>
      <c r="C5314" s="519" t="s">
        <v>111</v>
      </c>
      <c r="D5314" s="494" t="s">
        <v>8518</v>
      </c>
      <c r="E5314" s="495">
        <v>1800</v>
      </c>
      <c r="F5314" s="638" t="s">
        <v>14342</v>
      </c>
      <c r="G5314" s="496" t="s">
        <v>14343</v>
      </c>
      <c r="H5314" s="494" t="s">
        <v>10702</v>
      </c>
      <c r="I5314" s="494" t="s">
        <v>4858</v>
      </c>
      <c r="J5314" s="494" t="s">
        <v>4858</v>
      </c>
      <c r="K5314" s="497">
        <v>11</v>
      </c>
      <c r="L5314" s="606" t="s">
        <v>8044</v>
      </c>
      <c r="M5314" s="607">
        <v>11640</v>
      </c>
      <c r="N5314" s="498" t="s">
        <v>5705</v>
      </c>
      <c r="O5314" s="605"/>
      <c r="P5314" s="608">
        <v>0</v>
      </c>
    </row>
    <row r="5315" spans="1:16" ht="33.75" x14ac:dyDescent="0.2">
      <c r="A5315" s="518" t="s">
        <v>7955</v>
      </c>
      <c r="B5315" s="605" t="s">
        <v>7875</v>
      </c>
      <c r="C5315" s="519" t="s">
        <v>111</v>
      </c>
      <c r="D5315" s="494" t="s">
        <v>14344</v>
      </c>
      <c r="E5315" s="495">
        <v>3000</v>
      </c>
      <c r="F5315" s="638" t="s">
        <v>14342</v>
      </c>
      <c r="G5315" s="496" t="s">
        <v>14343</v>
      </c>
      <c r="H5315" s="494" t="s">
        <v>10702</v>
      </c>
      <c r="I5315" s="494" t="s">
        <v>4858</v>
      </c>
      <c r="J5315" s="494" t="s">
        <v>4858</v>
      </c>
      <c r="K5315" s="497">
        <v>3</v>
      </c>
      <c r="L5315" s="606" t="s">
        <v>7961</v>
      </c>
      <c r="M5315" s="607">
        <v>16400</v>
      </c>
      <c r="N5315" s="498" t="s">
        <v>7984</v>
      </c>
      <c r="O5315" s="605" t="s">
        <v>7961</v>
      </c>
      <c r="P5315" s="608">
        <v>18000</v>
      </c>
    </row>
    <row r="5316" spans="1:16" ht="33.75" x14ac:dyDescent="0.2">
      <c r="A5316" s="518" t="s">
        <v>7955</v>
      </c>
      <c r="B5316" s="605" t="s">
        <v>7875</v>
      </c>
      <c r="C5316" s="519" t="s">
        <v>111</v>
      </c>
      <c r="D5316" s="494" t="s">
        <v>14345</v>
      </c>
      <c r="E5316" s="495">
        <v>2500</v>
      </c>
      <c r="F5316" s="638" t="s">
        <v>14346</v>
      </c>
      <c r="G5316" s="496" t="s">
        <v>14347</v>
      </c>
      <c r="H5316" s="494" t="s">
        <v>14348</v>
      </c>
      <c r="I5316" s="494" t="s">
        <v>14348</v>
      </c>
      <c r="J5316" s="494" t="s">
        <v>14348</v>
      </c>
      <c r="K5316" s="497">
        <v>15</v>
      </c>
      <c r="L5316" s="606" t="s">
        <v>7959</v>
      </c>
      <c r="M5316" s="607">
        <v>30000</v>
      </c>
      <c r="N5316" s="498" t="s">
        <v>8165</v>
      </c>
      <c r="O5316" s="605" t="s">
        <v>7961</v>
      </c>
      <c r="P5316" s="608">
        <v>15000</v>
      </c>
    </row>
    <row r="5317" spans="1:16" ht="33.75" x14ac:dyDescent="0.2">
      <c r="A5317" s="518" t="s">
        <v>7955</v>
      </c>
      <c r="B5317" s="605" t="s">
        <v>7875</v>
      </c>
      <c r="C5317" s="519" t="s">
        <v>111</v>
      </c>
      <c r="D5317" s="494" t="s">
        <v>8250</v>
      </c>
      <c r="E5317" s="495">
        <v>3000</v>
      </c>
      <c r="F5317" s="638" t="s">
        <v>14349</v>
      </c>
      <c r="G5317" s="496" t="s">
        <v>14350</v>
      </c>
      <c r="H5317" s="494" t="s">
        <v>5527</v>
      </c>
      <c r="I5317" s="494" t="s">
        <v>3191</v>
      </c>
      <c r="J5317" s="494" t="s">
        <v>3191</v>
      </c>
      <c r="K5317" s="497" t="s">
        <v>14351</v>
      </c>
      <c r="L5317" s="606" t="s">
        <v>7977</v>
      </c>
      <c r="M5317" s="607">
        <v>4900</v>
      </c>
      <c r="N5317" s="498" t="s">
        <v>5705</v>
      </c>
      <c r="O5317" s="605">
        <v>0</v>
      </c>
      <c r="P5317" s="608">
        <v>0</v>
      </c>
    </row>
    <row r="5318" spans="1:16" ht="22.5" x14ac:dyDescent="0.2">
      <c r="A5318" s="518" t="s">
        <v>7955</v>
      </c>
      <c r="B5318" s="605" t="s">
        <v>7875</v>
      </c>
      <c r="C5318" s="519" t="s">
        <v>111</v>
      </c>
      <c r="D5318" s="494" t="s">
        <v>10125</v>
      </c>
      <c r="E5318" s="495">
        <v>11000</v>
      </c>
      <c r="F5318" s="638" t="s">
        <v>14352</v>
      </c>
      <c r="G5318" s="496" t="s">
        <v>14353</v>
      </c>
      <c r="H5318" s="494" t="s">
        <v>4858</v>
      </c>
      <c r="I5318" s="494" t="s">
        <v>4858</v>
      </c>
      <c r="J5318" s="494" t="s">
        <v>4858</v>
      </c>
      <c r="K5318" s="497">
        <v>2</v>
      </c>
      <c r="L5318" s="606" t="s">
        <v>7961</v>
      </c>
      <c r="M5318" s="607">
        <v>65633.33</v>
      </c>
      <c r="N5318" s="498" t="s">
        <v>5705</v>
      </c>
      <c r="O5318" s="605"/>
      <c r="P5318" s="608">
        <v>0</v>
      </c>
    </row>
    <row r="5319" spans="1:16" x14ac:dyDescent="0.2">
      <c r="A5319" s="518" t="s">
        <v>7955</v>
      </c>
      <c r="B5319" s="605" t="s">
        <v>7729</v>
      </c>
      <c r="C5319" s="519" t="s">
        <v>111</v>
      </c>
      <c r="D5319" s="494" t="s">
        <v>7985</v>
      </c>
      <c r="E5319" s="495">
        <v>4000</v>
      </c>
      <c r="F5319" s="638" t="s">
        <v>14354</v>
      </c>
      <c r="G5319" s="496" t="s">
        <v>14355</v>
      </c>
      <c r="H5319" s="494" t="s">
        <v>4858</v>
      </c>
      <c r="I5319" s="494" t="s">
        <v>4858</v>
      </c>
      <c r="J5319" s="494" t="s">
        <v>4858</v>
      </c>
      <c r="K5319" s="497">
        <v>3</v>
      </c>
      <c r="L5319" s="606" t="s">
        <v>7994</v>
      </c>
      <c r="M5319" s="607">
        <v>17702.5</v>
      </c>
      <c r="N5319" s="498" t="s">
        <v>5705</v>
      </c>
      <c r="O5319" s="605"/>
      <c r="P5319" s="608">
        <v>0</v>
      </c>
    </row>
    <row r="5320" spans="1:16" ht="22.5" x14ac:dyDescent="0.2">
      <c r="A5320" s="518" t="s">
        <v>7955</v>
      </c>
      <c r="B5320" s="605" t="s">
        <v>7875</v>
      </c>
      <c r="C5320" s="519" t="s">
        <v>111</v>
      </c>
      <c r="D5320" s="494" t="s">
        <v>7990</v>
      </c>
      <c r="E5320" s="495">
        <v>3000</v>
      </c>
      <c r="F5320" s="638" t="s">
        <v>14356</v>
      </c>
      <c r="G5320" s="496" t="s">
        <v>14357</v>
      </c>
      <c r="H5320" s="494" t="s">
        <v>6192</v>
      </c>
      <c r="I5320" s="494" t="s">
        <v>3191</v>
      </c>
      <c r="J5320" s="494" t="s">
        <v>3191</v>
      </c>
      <c r="K5320" s="497" t="s">
        <v>14358</v>
      </c>
      <c r="L5320" s="606"/>
      <c r="M5320" s="607">
        <v>0</v>
      </c>
      <c r="N5320" s="498">
        <v>2</v>
      </c>
      <c r="O5320" s="605" t="s">
        <v>7965</v>
      </c>
      <c r="P5320" s="608">
        <v>6100</v>
      </c>
    </row>
    <row r="5321" spans="1:16" ht="22.5" x14ac:dyDescent="0.2">
      <c r="A5321" s="518" t="s">
        <v>7955</v>
      </c>
      <c r="B5321" s="605" t="s">
        <v>7875</v>
      </c>
      <c r="C5321" s="519" t="s">
        <v>111</v>
      </c>
      <c r="D5321" s="494" t="s">
        <v>9028</v>
      </c>
      <c r="E5321" s="495">
        <v>3000</v>
      </c>
      <c r="F5321" s="638" t="s">
        <v>14359</v>
      </c>
      <c r="G5321" s="496" t="s">
        <v>14360</v>
      </c>
      <c r="H5321" s="494" t="s">
        <v>718</v>
      </c>
      <c r="I5321" s="494" t="s">
        <v>718</v>
      </c>
      <c r="J5321" s="494" t="s">
        <v>718</v>
      </c>
      <c r="K5321" s="497">
        <v>27</v>
      </c>
      <c r="L5321" s="606" t="s">
        <v>7982</v>
      </c>
      <c r="M5321" s="607">
        <v>3000</v>
      </c>
      <c r="N5321" s="498" t="s">
        <v>5705</v>
      </c>
      <c r="O5321" s="605"/>
      <c r="P5321" s="608">
        <v>0</v>
      </c>
    </row>
    <row r="5322" spans="1:16" ht="33.75" x14ac:dyDescent="0.2">
      <c r="A5322" s="518" t="s">
        <v>7955</v>
      </c>
      <c r="B5322" s="605" t="s">
        <v>7875</v>
      </c>
      <c r="C5322" s="519" t="s">
        <v>111</v>
      </c>
      <c r="D5322" s="494" t="s">
        <v>11015</v>
      </c>
      <c r="E5322" s="495">
        <v>1800</v>
      </c>
      <c r="F5322" s="638" t="s">
        <v>14361</v>
      </c>
      <c r="G5322" s="496" t="s">
        <v>14362</v>
      </c>
      <c r="H5322" s="494" t="s">
        <v>718</v>
      </c>
      <c r="I5322" s="494" t="s">
        <v>718</v>
      </c>
      <c r="J5322" s="494" t="s">
        <v>718</v>
      </c>
      <c r="K5322" s="497">
        <v>35</v>
      </c>
      <c r="L5322" s="606" t="s">
        <v>7994</v>
      </c>
      <c r="M5322" s="607">
        <v>8820</v>
      </c>
      <c r="N5322" s="498" t="s">
        <v>5705</v>
      </c>
      <c r="O5322" s="605"/>
      <c r="P5322" s="608">
        <v>0</v>
      </c>
    </row>
    <row r="5323" spans="1:16" ht="22.5" x14ac:dyDescent="0.2">
      <c r="A5323" s="518" t="s">
        <v>7955</v>
      </c>
      <c r="B5323" s="605" t="s">
        <v>7875</v>
      </c>
      <c r="C5323" s="519" t="s">
        <v>111</v>
      </c>
      <c r="D5323" s="494" t="s">
        <v>14363</v>
      </c>
      <c r="E5323" s="495">
        <v>2500</v>
      </c>
      <c r="F5323" s="638" t="s">
        <v>14364</v>
      </c>
      <c r="G5323" s="496" t="s">
        <v>14365</v>
      </c>
      <c r="H5323" s="494" t="s">
        <v>989</v>
      </c>
      <c r="I5323" s="494" t="s">
        <v>989</v>
      </c>
      <c r="J5323" s="494" t="s">
        <v>989</v>
      </c>
      <c r="K5323" s="497">
        <v>19</v>
      </c>
      <c r="L5323" s="606" t="s">
        <v>7959</v>
      </c>
      <c r="M5323" s="607">
        <v>29916.67</v>
      </c>
      <c r="N5323" s="498" t="s">
        <v>8739</v>
      </c>
      <c r="O5323" s="605" t="s">
        <v>7961</v>
      </c>
      <c r="P5323" s="608">
        <v>15000</v>
      </c>
    </row>
    <row r="5324" spans="1:16" ht="22.5" x14ac:dyDescent="0.2">
      <c r="A5324" s="518" t="s">
        <v>7955</v>
      </c>
      <c r="B5324" s="605" t="s">
        <v>7875</v>
      </c>
      <c r="C5324" s="519" t="s">
        <v>111</v>
      </c>
      <c r="D5324" s="494" t="s">
        <v>8369</v>
      </c>
      <c r="E5324" s="495">
        <v>2500</v>
      </c>
      <c r="F5324" s="638" t="s">
        <v>14366</v>
      </c>
      <c r="G5324" s="496" t="s">
        <v>14367</v>
      </c>
      <c r="H5324" s="494" t="s">
        <v>726</v>
      </c>
      <c r="I5324" s="494" t="s">
        <v>726</v>
      </c>
      <c r="J5324" s="494" t="s">
        <v>726</v>
      </c>
      <c r="K5324" s="497" t="s">
        <v>14368</v>
      </c>
      <c r="L5324" s="606" t="s">
        <v>7982</v>
      </c>
      <c r="M5324" s="607">
        <v>916.67000000000007</v>
      </c>
      <c r="N5324" s="498" t="s">
        <v>7994</v>
      </c>
      <c r="O5324" s="605" t="s">
        <v>7961</v>
      </c>
      <c r="P5324" s="608">
        <v>15000</v>
      </c>
    </row>
    <row r="5325" spans="1:16" ht="33.75" x14ac:dyDescent="0.2">
      <c r="A5325" s="518" t="s">
        <v>7955</v>
      </c>
      <c r="B5325" s="605" t="s">
        <v>7875</v>
      </c>
      <c r="C5325" s="519" t="s">
        <v>111</v>
      </c>
      <c r="D5325" s="494" t="s">
        <v>8222</v>
      </c>
      <c r="E5325" s="495">
        <v>3500</v>
      </c>
      <c r="F5325" s="638" t="s">
        <v>14369</v>
      </c>
      <c r="G5325" s="496" t="s">
        <v>14370</v>
      </c>
      <c r="H5325" s="494" t="s">
        <v>6192</v>
      </c>
      <c r="I5325" s="494" t="s">
        <v>3191</v>
      </c>
      <c r="J5325" s="494" t="s">
        <v>3191</v>
      </c>
      <c r="K5325" s="497" t="s">
        <v>14371</v>
      </c>
      <c r="L5325" s="606" t="s">
        <v>7965</v>
      </c>
      <c r="M5325" s="607">
        <v>4900</v>
      </c>
      <c r="N5325" s="498" t="s">
        <v>7972</v>
      </c>
      <c r="O5325" s="605" t="s">
        <v>7961</v>
      </c>
      <c r="P5325" s="608">
        <v>20994.9</v>
      </c>
    </row>
    <row r="5326" spans="1:16" ht="22.5" x14ac:dyDescent="0.2">
      <c r="A5326" s="518" t="s">
        <v>7955</v>
      </c>
      <c r="B5326" s="605" t="s">
        <v>7875</v>
      </c>
      <c r="C5326" s="519" t="s">
        <v>111</v>
      </c>
      <c r="D5326" s="494" t="s">
        <v>8824</v>
      </c>
      <c r="E5326" s="495">
        <v>3000</v>
      </c>
      <c r="F5326" s="638" t="s">
        <v>14372</v>
      </c>
      <c r="G5326" s="496" t="s">
        <v>14373</v>
      </c>
      <c r="H5326" s="494" t="s">
        <v>6192</v>
      </c>
      <c r="I5326" s="494" t="s">
        <v>3191</v>
      </c>
      <c r="J5326" s="494" t="s">
        <v>3191</v>
      </c>
      <c r="K5326" s="497">
        <v>3</v>
      </c>
      <c r="L5326" s="606" t="s">
        <v>7961</v>
      </c>
      <c r="M5326" s="607">
        <v>17000</v>
      </c>
      <c r="N5326" s="498" t="s">
        <v>7984</v>
      </c>
      <c r="O5326" s="605" t="s">
        <v>7961</v>
      </c>
      <c r="P5326" s="608">
        <v>18000</v>
      </c>
    </row>
    <row r="5327" spans="1:16" ht="33.75" x14ac:dyDescent="0.2">
      <c r="A5327" s="518" t="s">
        <v>7955</v>
      </c>
      <c r="B5327" s="605" t="s">
        <v>7875</v>
      </c>
      <c r="C5327" s="519" t="s">
        <v>111</v>
      </c>
      <c r="D5327" s="494" t="s">
        <v>9440</v>
      </c>
      <c r="E5327" s="495">
        <v>1800</v>
      </c>
      <c r="F5327" s="638" t="s">
        <v>14374</v>
      </c>
      <c r="G5327" s="496" t="s">
        <v>14375</v>
      </c>
      <c r="H5327" s="494" t="s">
        <v>8600</v>
      </c>
      <c r="I5327" s="494" t="s">
        <v>8600</v>
      </c>
      <c r="J5327" s="494" t="s">
        <v>8600</v>
      </c>
      <c r="K5327" s="497">
        <v>4</v>
      </c>
      <c r="L5327" s="606" t="s">
        <v>7965</v>
      </c>
      <c r="M5327" s="607">
        <v>3600</v>
      </c>
      <c r="N5327" s="498" t="s">
        <v>5705</v>
      </c>
      <c r="O5327" s="605"/>
      <c r="P5327" s="608">
        <v>0</v>
      </c>
    </row>
    <row r="5328" spans="1:16" ht="22.5" x14ac:dyDescent="0.2">
      <c r="A5328" s="518" t="s">
        <v>7955</v>
      </c>
      <c r="B5328" s="605" t="s">
        <v>7875</v>
      </c>
      <c r="C5328" s="519" t="s">
        <v>111</v>
      </c>
      <c r="D5328" s="494" t="s">
        <v>8108</v>
      </c>
      <c r="E5328" s="495">
        <v>3000</v>
      </c>
      <c r="F5328" s="638" t="s">
        <v>14376</v>
      </c>
      <c r="G5328" s="496" t="s">
        <v>14377</v>
      </c>
      <c r="H5328" s="494" t="s">
        <v>8079</v>
      </c>
      <c r="I5328" s="494" t="s">
        <v>4858</v>
      </c>
      <c r="J5328" s="494" t="s">
        <v>4858</v>
      </c>
      <c r="K5328" s="497" t="s">
        <v>14378</v>
      </c>
      <c r="L5328" s="606" t="s">
        <v>7977</v>
      </c>
      <c r="M5328" s="607">
        <v>6100</v>
      </c>
      <c r="N5328" s="498" t="s">
        <v>7994</v>
      </c>
      <c r="O5328" s="605" t="s">
        <v>7961</v>
      </c>
      <c r="P5328" s="608">
        <v>17900</v>
      </c>
    </row>
    <row r="5329" spans="1:16" ht="33.75" x14ac:dyDescent="0.2">
      <c r="A5329" s="518" t="s">
        <v>7955</v>
      </c>
      <c r="B5329" s="605" t="s">
        <v>7875</v>
      </c>
      <c r="C5329" s="519" t="s">
        <v>111</v>
      </c>
      <c r="D5329" s="494" t="s">
        <v>14379</v>
      </c>
      <c r="E5329" s="495">
        <v>4500</v>
      </c>
      <c r="F5329" s="638" t="s">
        <v>14380</v>
      </c>
      <c r="G5329" s="496" t="s">
        <v>14381</v>
      </c>
      <c r="H5329" s="494" t="s">
        <v>14382</v>
      </c>
      <c r="I5329" s="494" t="s">
        <v>8289</v>
      </c>
      <c r="J5329" s="494" t="s">
        <v>8289</v>
      </c>
      <c r="K5329" s="497" t="s">
        <v>14383</v>
      </c>
      <c r="L5329" s="606"/>
      <c r="M5329" s="607">
        <v>0</v>
      </c>
      <c r="N5329" s="498" t="s">
        <v>7994</v>
      </c>
      <c r="O5329" s="605" t="s">
        <v>7961</v>
      </c>
      <c r="P5329" s="608">
        <v>27063.75</v>
      </c>
    </row>
    <row r="5330" spans="1:16" ht="22.5" x14ac:dyDescent="0.2">
      <c r="A5330" s="518" t="s">
        <v>7955</v>
      </c>
      <c r="B5330" s="605" t="s">
        <v>7875</v>
      </c>
      <c r="C5330" s="519" t="s">
        <v>111</v>
      </c>
      <c r="D5330" s="494" t="s">
        <v>7990</v>
      </c>
      <c r="E5330" s="495">
        <v>3000</v>
      </c>
      <c r="F5330" s="638" t="s">
        <v>14384</v>
      </c>
      <c r="G5330" s="496" t="s">
        <v>14385</v>
      </c>
      <c r="H5330" s="494" t="s">
        <v>5555</v>
      </c>
      <c r="I5330" s="494" t="s">
        <v>3191</v>
      </c>
      <c r="J5330" s="494" t="s">
        <v>3191</v>
      </c>
      <c r="K5330" s="497" t="s">
        <v>14386</v>
      </c>
      <c r="L5330" s="606" t="s">
        <v>7982</v>
      </c>
      <c r="M5330" s="607">
        <v>800</v>
      </c>
      <c r="N5330" s="498" t="s">
        <v>7994</v>
      </c>
      <c r="O5330" s="605" t="s">
        <v>7961</v>
      </c>
      <c r="P5330" s="608">
        <v>17900</v>
      </c>
    </row>
    <row r="5331" spans="1:16" ht="22.5" x14ac:dyDescent="0.2">
      <c r="A5331" s="518" t="s">
        <v>7955</v>
      </c>
      <c r="B5331" s="605" t="s">
        <v>7875</v>
      </c>
      <c r="C5331" s="519" t="s">
        <v>111</v>
      </c>
      <c r="D5331" s="494" t="s">
        <v>7985</v>
      </c>
      <c r="E5331" s="495">
        <v>4000</v>
      </c>
      <c r="F5331" s="638" t="s">
        <v>14387</v>
      </c>
      <c r="G5331" s="496" t="s">
        <v>14388</v>
      </c>
      <c r="H5331" s="494" t="s">
        <v>7998</v>
      </c>
      <c r="I5331" s="494" t="s">
        <v>4858</v>
      </c>
      <c r="J5331" s="494" t="s">
        <v>4858</v>
      </c>
      <c r="K5331" s="497" t="s">
        <v>14389</v>
      </c>
      <c r="L5331" s="606" t="s">
        <v>7965</v>
      </c>
      <c r="M5331" s="607">
        <v>7424.4500000000007</v>
      </c>
      <c r="N5331" s="498" t="s">
        <v>5705</v>
      </c>
      <c r="O5331" s="605">
        <v>0</v>
      </c>
      <c r="P5331" s="608">
        <v>0</v>
      </c>
    </row>
    <row r="5332" spans="1:16" ht="22.5" x14ac:dyDescent="0.2">
      <c r="A5332" s="518" t="s">
        <v>7955</v>
      </c>
      <c r="B5332" s="605" t="s">
        <v>7875</v>
      </c>
      <c r="C5332" s="519" t="s">
        <v>111</v>
      </c>
      <c r="D5332" s="494" t="s">
        <v>8121</v>
      </c>
      <c r="E5332" s="495">
        <v>2400</v>
      </c>
      <c r="F5332" s="638" t="s">
        <v>14390</v>
      </c>
      <c r="G5332" s="496" t="s">
        <v>14391</v>
      </c>
      <c r="H5332" s="494" t="s">
        <v>6192</v>
      </c>
      <c r="I5332" s="494" t="s">
        <v>3191</v>
      </c>
      <c r="J5332" s="494" t="s">
        <v>3191</v>
      </c>
      <c r="K5332" s="497">
        <v>11</v>
      </c>
      <c r="L5332" s="606" t="s">
        <v>7959</v>
      </c>
      <c r="M5332" s="607">
        <v>28392.509999999995</v>
      </c>
      <c r="N5332" s="498" t="s">
        <v>5705</v>
      </c>
      <c r="O5332" s="605"/>
      <c r="P5332" s="608">
        <v>0</v>
      </c>
    </row>
    <row r="5333" spans="1:16" ht="22.5" x14ac:dyDescent="0.2">
      <c r="A5333" s="518" t="s">
        <v>7955</v>
      </c>
      <c r="B5333" s="605" t="s">
        <v>7969</v>
      </c>
      <c r="C5333" s="519" t="s">
        <v>111</v>
      </c>
      <c r="D5333" s="494" t="s">
        <v>8259</v>
      </c>
      <c r="E5333" s="495">
        <v>4000</v>
      </c>
      <c r="F5333" s="638" t="s">
        <v>14390</v>
      </c>
      <c r="G5333" s="496" t="s">
        <v>14391</v>
      </c>
      <c r="H5333" s="494" t="s">
        <v>6192</v>
      </c>
      <c r="I5333" s="494" t="s">
        <v>3191</v>
      </c>
      <c r="J5333" s="494" t="s">
        <v>3191</v>
      </c>
      <c r="K5333" s="497" t="s">
        <v>14392</v>
      </c>
      <c r="L5333" s="606" t="s">
        <v>7982</v>
      </c>
      <c r="M5333" s="607">
        <v>1466.67</v>
      </c>
      <c r="N5333" s="498" t="s">
        <v>7972</v>
      </c>
      <c r="O5333" s="605" t="s">
        <v>7961</v>
      </c>
      <c r="P5333" s="608">
        <v>23974.440000000002</v>
      </c>
    </row>
    <row r="5334" spans="1:16" ht="22.5" x14ac:dyDescent="0.2">
      <c r="A5334" s="518" t="s">
        <v>7955</v>
      </c>
      <c r="B5334" s="605" t="s">
        <v>7875</v>
      </c>
      <c r="C5334" s="519" t="s">
        <v>111</v>
      </c>
      <c r="D5334" s="494" t="s">
        <v>8250</v>
      </c>
      <c r="E5334" s="495">
        <v>3000</v>
      </c>
      <c r="F5334" s="638" t="s">
        <v>14393</v>
      </c>
      <c r="G5334" s="496" t="s">
        <v>14394</v>
      </c>
      <c r="H5334" s="494" t="s">
        <v>7998</v>
      </c>
      <c r="I5334" s="494" t="s">
        <v>4858</v>
      </c>
      <c r="J5334" s="494" t="s">
        <v>4858</v>
      </c>
      <c r="K5334" s="497">
        <v>2</v>
      </c>
      <c r="L5334" s="606" t="s">
        <v>7972</v>
      </c>
      <c r="M5334" s="607">
        <v>11900</v>
      </c>
      <c r="N5334" s="498" t="s">
        <v>8044</v>
      </c>
      <c r="O5334" s="605" t="s">
        <v>7961</v>
      </c>
      <c r="P5334" s="608">
        <v>17900</v>
      </c>
    </row>
    <row r="5335" spans="1:16" ht="22.5" x14ac:dyDescent="0.2">
      <c r="A5335" s="518" t="s">
        <v>7955</v>
      </c>
      <c r="B5335" s="605" t="s">
        <v>7875</v>
      </c>
      <c r="C5335" s="519" t="s">
        <v>111</v>
      </c>
      <c r="D5335" s="494" t="s">
        <v>8705</v>
      </c>
      <c r="E5335" s="495">
        <v>3000</v>
      </c>
      <c r="F5335" s="638" t="s">
        <v>14395</v>
      </c>
      <c r="G5335" s="496" t="s">
        <v>14396</v>
      </c>
      <c r="H5335" s="494" t="s">
        <v>5670</v>
      </c>
      <c r="I5335" s="494" t="s">
        <v>3191</v>
      </c>
      <c r="J5335" s="494" t="s">
        <v>3191</v>
      </c>
      <c r="K5335" s="497" t="s">
        <v>14397</v>
      </c>
      <c r="L5335" s="606" t="s">
        <v>7965</v>
      </c>
      <c r="M5335" s="607">
        <v>4300</v>
      </c>
      <c r="N5335" s="498" t="s">
        <v>7994</v>
      </c>
      <c r="O5335" s="605" t="s">
        <v>7961</v>
      </c>
      <c r="P5335" s="608">
        <v>18000</v>
      </c>
    </row>
    <row r="5336" spans="1:16" ht="22.5" x14ac:dyDescent="0.2">
      <c r="A5336" s="518" t="s">
        <v>7955</v>
      </c>
      <c r="B5336" s="605" t="s">
        <v>7875</v>
      </c>
      <c r="C5336" s="519" t="s">
        <v>111</v>
      </c>
      <c r="D5336" s="494" t="s">
        <v>10958</v>
      </c>
      <c r="E5336" s="495">
        <v>2000</v>
      </c>
      <c r="F5336" s="638" t="s">
        <v>14398</v>
      </c>
      <c r="G5336" s="496" t="s">
        <v>14399</v>
      </c>
      <c r="H5336" s="494" t="s">
        <v>8088</v>
      </c>
      <c r="I5336" s="494" t="s">
        <v>8088</v>
      </c>
      <c r="J5336" s="494" t="s">
        <v>8088</v>
      </c>
      <c r="K5336" s="497">
        <v>34</v>
      </c>
      <c r="L5336" s="606" t="s">
        <v>7959</v>
      </c>
      <c r="M5336" s="607">
        <v>23468.75</v>
      </c>
      <c r="N5336" s="498" t="s">
        <v>9817</v>
      </c>
      <c r="O5336" s="605" t="s">
        <v>7961</v>
      </c>
      <c r="P5336" s="608">
        <v>11933.05</v>
      </c>
    </row>
    <row r="5337" spans="1:16" ht="45" x14ac:dyDescent="0.2">
      <c r="A5337" s="518" t="s">
        <v>7955</v>
      </c>
      <c r="B5337" s="605" t="s">
        <v>7875</v>
      </c>
      <c r="C5337" s="519" t="s">
        <v>111</v>
      </c>
      <c r="D5337" s="494" t="s">
        <v>9253</v>
      </c>
      <c r="E5337" s="495">
        <v>5000</v>
      </c>
      <c r="F5337" s="638" t="s">
        <v>14400</v>
      </c>
      <c r="G5337" s="496" t="s">
        <v>14401</v>
      </c>
      <c r="H5337" s="494" t="s">
        <v>14402</v>
      </c>
      <c r="I5337" s="494" t="s">
        <v>4858</v>
      </c>
      <c r="J5337" s="494" t="s">
        <v>4858</v>
      </c>
      <c r="K5337" s="497">
        <v>2</v>
      </c>
      <c r="L5337" s="606" t="s">
        <v>7972</v>
      </c>
      <c r="M5337" s="607">
        <v>19500</v>
      </c>
      <c r="N5337" s="498" t="s">
        <v>8044</v>
      </c>
      <c r="O5337" s="605" t="s">
        <v>7961</v>
      </c>
      <c r="P5337" s="608">
        <v>29666.66</v>
      </c>
    </row>
    <row r="5338" spans="1:16" ht="22.5" x14ac:dyDescent="0.2">
      <c r="A5338" s="518" t="s">
        <v>7955</v>
      </c>
      <c r="B5338" s="605" t="s">
        <v>7875</v>
      </c>
      <c r="C5338" s="519" t="s">
        <v>111</v>
      </c>
      <c r="D5338" s="494" t="s">
        <v>7990</v>
      </c>
      <c r="E5338" s="495">
        <v>3000</v>
      </c>
      <c r="F5338" s="638" t="s">
        <v>14403</v>
      </c>
      <c r="G5338" s="496" t="s">
        <v>14404</v>
      </c>
      <c r="H5338" s="494" t="s">
        <v>14405</v>
      </c>
      <c r="I5338" s="494" t="s">
        <v>8631</v>
      </c>
      <c r="J5338" s="494" t="s">
        <v>8631</v>
      </c>
      <c r="K5338" s="497" t="s">
        <v>14406</v>
      </c>
      <c r="L5338" s="606" t="s">
        <v>7982</v>
      </c>
      <c r="M5338" s="607">
        <v>800</v>
      </c>
      <c r="N5338" s="498" t="s">
        <v>7994</v>
      </c>
      <c r="O5338" s="605" t="s">
        <v>7961</v>
      </c>
      <c r="P5338" s="608">
        <v>18000</v>
      </c>
    </row>
    <row r="5339" spans="1:16" ht="22.5" x14ac:dyDescent="0.2">
      <c r="A5339" s="518" t="s">
        <v>7955</v>
      </c>
      <c r="B5339" s="605" t="s">
        <v>7875</v>
      </c>
      <c r="C5339" s="519" t="s">
        <v>111</v>
      </c>
      <c r="D5339" s="494" t="s">
        <v>8004</v>
      </c>
      <c r="E5339" s="495">
        <v>1800</v>
      </c>
      <c r="F5339" s="638" t="s">
        <v>14407</v>
      </c>
      <c r="G5339" s="496" t="s">
        <v>14408</v>
      </c>
      <c r="H5339" s="494" t="s">
        <v>6710</v>
      </c>
      <c r="I5339" s="494" t="s">
        <v>6710</v>
      </c>
      <c r="J5339" s="494" t="s">
        <v>6710</v>
      </c>
      <c r="K5339" s="497">
        <v>31</v>
      </c>
      <c r="L5339" s="606" t="s">
        <v>7959</v>
      </c>
      <c r="M5339" s="607">
        <v>21540</v>
      </c>
      <c r="N5339" s="498" t="s">
        <v>8007</v>
      </c>
      <c r="O5339" s="605" t="s">
        <v>7961</v>
      </c>
      <c r="P5339" s="608">
        <v>10800</v>
      </c>
    </row>
    <row r="5340" spans="1:16" ht="22.5" x14ac:dyDescent="0.2">
      <c r="A5340" s="518" t="s">
        <v>7955</v>
      </c>
      <c r="B5340" s="605" t="s">
        <v>7875</v>
      </c>
      <c r="C5340" s="519" t="s">
        <v>111</v>
      </c>
      <c r="D5340" s="494" t="s">
        <v>14409</v>
      </c>
      <c r="E5340" s="495">
        <v>5500</v>
      </c>
      <c r="F5340" s="638" t="s">
        <v>14410</v>
      </c>
      <c r="G5340" s="496" t="s">
        <v>14411</v>
      </c>
      <c r="H5340" s="494" t="s">
        <v>4858</v>
      </c>
      <c r="I5340" s="494" t="s">
        <v>4858</v>
      </c>
      <c r="J5340" s="494" t="s">
        <v>4858</v>
      </c>
      <c r="K5340" s="497">
        <v>19</v>
      </c>
      <c r="L5340" s="606" t="s">
        <v>7994</v>
      </c>
      <c r="M5340" s="607">
        <v>22366.67</v>
      </c>
      <c r="N5340" s="498" t="s">
        <v>5705</v>
      </c>
      <c r="O5340" s="605"/>
      <c r="P5340" s="608">
        <v>0</v>
      </c>
    </row>
    <row r="5341" spans="1:16" ht="56.25" x14ac:dyDescent="0.2">
      <c r="A5341" s="518" t="s">
        <v>7955</v>
      </c>
      <c r="B5341" s="605" t="s">
        <v>7729</v>
      </c>
      <c r="C5341" s="519" t="s">
        <v>111</v>
      </c>
      <c r="D5341" s="494" t="s">
        <v>14412</v>
      </c>
      <c r="E5341" s="495">
        <v>7000</v>
      </c>
      <c r="F5341" s="638" t="s">
        <v>14410</v>
      </c>
      <c r="G5341" s="496" t="s">
        <v>14411</v>
      </c>
      <c r="H5341" s="494" t="s">
        <v>4858</v>
      </c>
      <c r="I5341" s="494" t="s">
        <v>4858</v>
      </c>
      <c r="J5341" s="494" t="s">
        <v>4858</v>
      </c>
      <c r="K5341" s="497">
        <v>2</v>
      </c>
      <c r="L5341" s="606" t="s">
        <v>7984</v>
      </c>
      <c r="M5341" s="607">
        <v>55533.33</v>
      </c>
      <c r="N5341" s="498" t="s">
        <v>7977</v>
      </c>
      <c r="O5341" s="605" t="s">
        <v>7961</v>
      </c>
      <c r="P5341" s="608">
        <v>41960</v>
      </c>
    </row>
    <row r="5342" spans="1:16" ht="22.5" x14ac:dyDescent="0.2">
      <c r="A5342" s="518" t="s">
        <v>7955</v>
      </c>
      <c r="B5342" s="605" t="s">
        <v>7875</v>
      </c>
      <c r="C5342" s="519" t="s">
        <v>111</v>
      </c>
      <c r="D5342" s="494" t="s">
        <v>14413</v>
      </c>
      <c r="E5342" s="495">
        <v>3000</v>
      </c>
      <c r="F5342" s="638" t="s">
        <v>14414</v>
      </c>
      <c r="G5342" s="496" t="s">
        <v>14415</v>
      </c>
      <c r="H5342" s="494" t="s">
        <v>8134</v>
      </c>
      <c r="I5342" s="494" t="s">
        <v>8134</v>
      </c>
      <c r="J5342" s="494" t="s">
        <v>8134</v>
      </c>
      <c r="K5342" s="497">
        <v>4</v>
      </c>
      <c r="L5342" s="606" t="s">
        <v>8044</v>
      </c>
      <c r="M5342" s="607">
        <v>20800</v>
      </c>
      <c r="N5342" s="498" t="s">
        <v>5705</v>
      </c>
      <c r="O5342" s="605"/>
      <c r="P5342" s="608">
        <v>0</v>
      </c>
    </row>
    <row r="5343" spans="1:16" ht="22.5" x14ac:dyDescent="0.2">
      <c r="A5343" s="518" t="s">
        <v>7955</v>
      </c>
      <c r="B5343" s="605" t="s">
        <v>7875</v>
      </c>
      <c r="C5343" s="519" t="s">
        <v>111</v>
      </c>
      <c r="D5343" s="494" t="s">
        <v>12195</v>
      </c>
      <c r="E5343" s="495">
        <v>8500</v>
      </c>
      <c r="F5343" s="638" t="s">
        <v>14416</v>
      </c>
      <c r="G5343" s="496" t="s">
        <v>14417</v>
      </c>
      <c r="H5343" s="494" t="s">
        <v>7998</v>
      </c>
      <c r="I5343" s="494" t="s">
        <v>4858</v>
      </c>
      <c r="J5343" s="494" t="s">
        <v>4858</v>
      </c>
      <c r="K5343" s="497" t="s">
        <v>14418</v>
      </c>
      <c r="L5343" s="606" t="s">
        <v>7965</v>
      </c>
      <c r="M5343" s="607">
        <v>14166.67</v>
      </c>
      <c r="N5343" s="498" t="s">
        <v>7994</v>
      </c>
      <c r="O5343" s="605" t="s">
        <v>7961</v>
      </c>
      <c r="P5343" s="608">
        <v>51000</v>
      </c>
    </row>
    <row r="5344" spans="1:16" ht="33.75" x14ac:dyDescent="0.2">
      <c r="A5344" s="518" t="s">
        <v>7955</v>
      </c>
      <c r="B5344" s="605" t="s">
        <v>7875</v>
      </c>
      <c r="C5344" s="519" t="s">
        <v>111</v>
      </c>
      <c r="D5344" s="494" t="s">
        <v>13244</v>
      </c>
      <c r="E5344" s="495">
        <v>4000</v>
      </c>
      <c r="F5344" s="638" t="s">
        <v>14419</v>
      </c>
      <c r="G5344" s="496" t="s">
        <v>14420</v>
      </c>
      <c r="H5344" s="494" t="s">
        <v>3976</v>
      </c>
      <c r="I5344" s="494" t="s">
        <v>8289</v>
      </c>
      <c r="J5344" s="494" t="s">
        <v>8289</v>
      </c>
      <c r="K5344" s="497">
        <v>1</v>
      </c>
      <c r="L5344" s="606" t="s">
        <v>7994</v>
      </c>
      <c r="M5344" s="607">
        <v>17362.79</v>
      </c>
      <c r="N5344" s="498" t="s">
        <v>7977</v>
      </c>
      <c r="O5344" s="605" t="s">
        <v>7961</v>
      </c>
      <c r="P5344" s="608">
        <v>23578.880000000001</v>
      </c>
    </row>
    <row r="5345" spans="1:16" ht="45" x14ac:dyDescent="0.2">
      <c r="A5345" s="518" t="s">
        <v>7955</v>
      </c>
      <c r="B5345" s="605" t="s">
        <v>7875</v>
      </c>
      <c r="C5345" s="519" t="s">
        <v>111</v>
      </c>
      <c r="D5345" s="494" t="s">
        <v>14421</v>
      </c>
      <c r="E5345" s="495">
        <v>5000</v>
      </c>
      <c r="F5345" s="638" t="s">
        <v>14422</v>
      </c>
      <c r="G5345" s="496" t="s">
        <v>14423</v>
      </c>
      <c r="H5345" s="494" t="s">
        <v>14424</v>
      </c>
      <c r="I5345" s="494" t="s">
        <v>4858</v>
      </c>
      <c r="J5345" s="494" t="s">
        <v>4858</v>
      </c>
      <c r="K5345" s="497">
        <v>1</v>
      </c>
      <c r="L5345" s="606" t="s">
        <v>7972</v>
      </c>
      <c r="M5345" s="607">
        <v>19166.669999999998</v>
      </c>
      <c r="N5345" s="498" t="s">
        <v>7994</v>
      </c>
      <c r="O5345" s="605" t="s">
        <v>7961</v>
      </c>
      <c r="P5345" s="608">
        <v>30000</v>
      </c>
    </row>
    <row r="5346" spans="1:16" ht="22.5" x14ac:dyDescent="0.2">
      <c r="A5346" s="518" t="s">
        <v>7955</v>
      </c>
      <c r="B5346" s="605" t="s">
        <v>7875</v>
      </c>
      <c r="C5346" s="519" t="s">
        <v>111</v>
      </c>
      <c r="D5346" s="494" t="s">
        <v>8665</v>
      </c>
      <c r="E5346" s="495">
        <v>12000</v>
      </c>
      <c r="F5346" s="638" t="s">
        <v>14425</v>
      </c>
      <c r="G5346" s="496" t="s">
        <v>14426</v>
      </c>
      <c r="H5346" s="494" t="s">
        <v>14427</v>
      </c>
      <c r="I5346" s="494" t="s">
        <v>8631</v>
      </c>
      <c r="J5346" s="494" t="s">
        <v>8631</v>
      </c>
      <c r="K5346" s="497" t="s">
        <v>7981</v>
      </c>
      <c r="L5346" s="606" t="s">
        <v>7965</v>
      </c>
      <c r="M5346" s="607">
        <v>17200</v>
      </c>
      <c r="N5346" s="498" t="s">
        <v>7981</v>
      </c>
      <c r="O5346" s="605" t="s">
        <v>7961</v>
      </c>
      <c r="P5346" s="608">
        <v>71478.33</v>
      </c>
    </row>
    <row r="5347" spans="1:16" ht="33.75" x14ac:dyDescent="0.2">
      <c r="A5347" s="518" t="s">
        <v>7955</v>
      </c>
      <c r="B5347" s="605" t="s">
        <v>7875</v>
      </c>
      <c r="C5347" s="519" t="s">
        <v>111</v>
      </c>
      <c r="D5347" s="494" t="s">
        <v>14428</v>
      </c>
      <c r="E5347" s="495">
        <v>1900</v>
      </c>
      <c r="F5347" s="638" t="s">
        <v>14429</v>
      </c>
      <c r="G5347" s="496" t="s">
        <v>14430</v>
      </c>
      <c r="H5347" s="494" t="s">
        <v>3976</v>
      </c>
      <c r="I5347" s="494" t="s">
        <v>3976</v>
      </c>
      <c r="J5347" s="494" t="s">
        <v>3976</v>
      </c>
      <c r="K5347" s="497">
        <v>85</v>
      </c>
      <c r="L5347" s="606" t="s">
        <v>7959</v>
      </c>
      <c r="M5347" s="607">
        <v>22800</v>
      </c>
      <c r="N5347" s="498" t="s">
        <v>7960</v>
      </c>
      <c r="O5347" s="605" t="s">
        <v>7961</v>
      </c>
      <c r="P5347" s="608">
        <v>11400</v>
      </c>
    </row>
    <row r="5348" spans="1:16" ht="22.5" x14ac:dyDescent="0.2">
      <c r="A5348" s="518" t="s">
        <v>7955</v>
      </c>
      <c r="B5348" s="605" t="s">
        <v>7875</v>
      </c>
      <c r="C5348" s="519" t="s">
        <v>111</v>
      </c>
      <c r="D5348" s="494" t="s">
        <v>8250</v>
      </c>
      <c r="E5348" s="495">
        <v>3000</v>
      </c>
      <c r="F5348" s="638" t="s">
        <v>14431</v>
      </c>
      <c r="G5348" s="496" t="s">
        <v>14432</v>
      </c>
      <c r="H5348" s="494" t="s">
        <v>6192</v>
      </c>
      <c r="I5348" s="494" t="s">
        <v>3191</v>
      </c>
      <c r="J5348" s="494" t="s">
        <v>3191</v>
      </c>
      <c r="K5348" s="497">
        <v>2</v>
      </c>
      <c r="L5348" s="606" t="s">
        <v>7972</v>
      </c>
      <c r="M5348" s="607">
        <v>11900</v>
      </c>
      <c r="N5348" s="498" t="s">
        <v>8044</v>
      </c>
      <c r="O5348" s="605" t="s">
        <v>7961</v>
      </c>
      <c r="P5348" s="608">
        <v>18000</v>
      </c>
    </row>
    <row r="5349" spans="1:16" ht="33.75" x14ac:dyDescent="0.2">
      <c r="A5349" s="518" t="s">
        <v>7955</v>
      </c>
      <c r="B5349" s="605" t="s">
        <v>7875</v>
      </c>
      <c r="C5349" s="519" t="s">
        <v>111</v>
      </c>
      <c r="D5349" s="494" t="s">
        <v>9064</v>
      </c>
      <c r="E5349" s="495">
        <v>1800</v>
      </c>
      <c r="F5349" s="638" t="s">
        <v>14433</v>
      </c>
      <c r="G5349" s="496" t="s">
        <v>14434</v>
      </c>
      <c r="H5349" s="494" t="s">
        <v>14435</v>
      </c>
      <c r="I5349" s="494" t="s">
        <v>14435</v>
      </c>
      <c r="J5349" s="494" t="s">
        <v>14435</v>
      </c>
      <c r="K5349" s="497">
        <v>14</v>
      </c>
      <c r="L5349" s="606" t="s">
        <v>7959</v>
      </c>
      <c r="M5349" s="607">
        <v>21480</v>
      </c>
      <c r="N5349" s="498" t="s">
        <v>8485</v>
      </c>
      <c r="O5349" s="605" t="s">
        <v>7961</v>
      </c>
      <c r="P5349" s="608">
        <v>10800</v>
      </c>
    </row>
    <row r="5350" spans="1:16" ht="22.5" x14ac:dyDescent="0.2">
      <c r="A5350" s="518" t="s">
        <v>7955</v>
      </c>
      <c r="B5350" s="605" t="s">
        <v>7875</v>
      </c>
      <c r="C5350" s="519" t="s">
        <v>111</v>
      </c>
      <c r="D5350" s="494" t="s">
        <v>8501</v>
      </c>
      <c r="E5350" s="495">
        <v>2500</v>
      </c>
      <c r="F5350" s="638" t="s">
        <v>14436</v>
      </c>
      <c r="G5350" s="496" t="s">
        <v>14437</v>
      </c>
      <c r="H5350" s="494" t="s">
        <v>5926</v>
      </c>
      <c r="I5350" s="494" t="s">
        <v>3191</v>
      </c>
      <c r="J5350" s="494" t="s">
        <v>3191</v>
      </c>
      <c r="K5350" s="497" t="s">
        <v>14438</v>
      </c>
      <c r="L5350" s="606" t="s">
        <v>7977</v>
      </c>
      <c r="M5350" s="607">
        <v>5666.67</v>
      </c>
      <c r="N5350" s="498" t="s">
        <v>7994</v>
      </c>
      <c r="O5350" s="605" t="s">
        <v>7961</v>
      </c>
      <c r="P5350" s="608">
        <v>15000</v>
      </c>
    </row>
    <row r="5351" spans="1:16" ht="22.5" x14ac:dyDescent="0.2">
      <c r="A5351" s="518" t="s">
        <v>7955</v>
      </c>
      <c r="B5351" s="605" t="s">
        <v>7875</v>
      </c>
      <c r="C5351" s="519" t="s">
        <v>111</v>
      </c>
      <c r="D5351" s="494" t="s">
        <v>14439</v>
      </c>
      <c r="E5351" s="495">
        <v>8500</v>
      </c>
      <c r="F5351" s="638" t="s">
        <v>14440</v>
      </c>
      <c r="G5351" s="496" t="s">
        <v>14441</v>
      </c>
      <c r="H5351" s="494" t="s">
        <v>8134</v>
      </c>
      <c r="I5351" s="494" t="s">
        <v>8134</v>
      </c>
      <c r="J5351" s="494" t="s">
        <v>8134</v>
      </c>
      <c r="K5351" s="497">
        <v>29</v>
      </c>
      <c r="L5351" s="606" t="s">
        <v>8142</v>
      </c>
      <c r="M5351" s="607">
        <v>93500</v>
      </c>
      <c r="N5351" s="498" t="s">
        <v>5705</v>
      </c>
      <c r="O5351" s="605"/>
      <c r="P5351" s="608">
        <v>0</v>
      </c>
    </row>
    <row r="5352" spans="1:16" ht="45" x14ac:dyDescent="0.2">
      <c r="A5352" s="518" t="s">
        <v>7955</v>
      </c>
      <c r="B5352" s="605" t="s">
        <v>7875</v>
      </c>
      <c r="C5352" s="519" t="s">
        <v>111</v>
      </c>
      <c r="D5352" s="494" t="s">
        <v>8791</v>
      </c>
      <c r="E5352" s="495">
        <v>1500</v>
      </c>
      <c r="F5352" s="638" t="s">
        <v>14442</v>
      </c>
      <c r="G5352" s="496" t="s">
        <v>14443</v>
      </c>
      <c r="H5352" s="494" t="s">
        <v>14444</v>
      </c>
      <c r="I5352" s="494" t="s">
        <v>14444</v>
      </c>
      <c r="J5352" s="494" t="s">
        <v>14444</v>
      </c>
      <c r="K5352" s="497">
        <v>13</v>
      </c>
      <c r="L5352" s="606" t="s">
        <v>7959</v>
      </c>
      <c r="M5352" s="607">
        <v>18000</v>
      </c>
      <c r="N5352" s="498" t="s">
        <v>8197</v>
      </c>
      <c r="O5352" s="605" t="s">
        <v>7961</v>
      </c>
      <c r="P5352" s="608">
        <v>9000</v>
      </c>
    </row>
    <row r="5353" spans="1:16" ht="22.5" x14ac:dyDescent="0.2">
      <c r="A5353" s="518" t="s">
        <v>7955</v>
      </c>
      <c r="B5353" s="605" t="s">
        <v>7875</v>
      </c>
      <c r="C5353" s="519" t="s">
        <v>111</v>
      </c>
      <c r="D5353" s="494" t="s">
        <v>7978</v>
      </c>
      <c r="E5353" s="495">
        <v>15000</v>
      </c>
      <c r="F5353" s="638" t="s">
        <v>14445</v>
      </c>
      <c r="G5353" s="496" t="s">
        <v>14446</v>
      </c>
      <c r="H5353" s="494" t="s">
        <v>7998</v>
      </c>
      <c r="I5353" s="494" t="s">
        <v>4858</v>
      </c>
      <c r="J5353" s="494" t="s">
        <v>4858</v>
      </c>
      <c r="K5353" s="497" t="s">
        <v>7981</v>
      </c>
      <c r="L5353" s="606" t="s">
        <v>7965</v>
      </c>
      <c r="M5353" s="607">
        <v>21500</v>
      </c>
      <c r="N5353" s="498" t="s">
        <v>7981</v>
      </c>
      <c r="O5353" s="605" t="s">
        <v>7961</v>
      </c>
      <c r="P5353" s="608">
        <v>88500</v>
      </c>
    </row>
    <row r="5354" spans="1:16" ht="33.75" x14ac:dyDescent="0.2">
      <c r="A5354" s="518" t="s">
        <v>7955</v>
      </c>
      <c r="B5354" s="605" t="s">
        <v>7875</v>
      </c>
      <c r="C5354" s="519" t="s">
        <v>111</v>
      </c>
      <c r="D5354" s="494" t="s">
        <v>10052</v>
      </c>
      <c r="E5354" s="495">
        <v>1200</v>
      </c>
      <c r="F5354" s="638" t="s">
        <v>14447</v>
      </c>
      <c r="G5354" s="496" t="s">
        <v>14448</v>
      </c>
      <c r="H5354" s="494" t="s">
        <v>871</v>
      </c>
      <c r="I5354" s="494" t="s">
        <v>871</v>
      </c>
      <c r="J5354" s="494" t="s">
        <v>871</v>
      </c>
      <c r="K5354" s="497">
        <v>85</v>
      </c>
      <c r="L5354" s="606" t="s">
        <v>7959</v>
      </c>
      <c r="M5354" s="607">
        <v>14400</v>
      </c>
      <c r="N5354" s="498" t="s">
        <v>7960</v>
      </c>
      <c r="O5354" s="605" t="s">
        <v>7961</v>
      </c>
      <c r="P5354" s="608">
        <v>7200</v>
      </c>
    </row>
    <row r="5355" spans="1:16" ht="22.5" x14ac:dyDescent="0.2">
      <c r="A5355" s="518" t="s">
        <v>7955</v>
      </c>
      <c r="B5355" s="605" t="s">
        <v>7875</v>
      </c>
      <c r="C5355" s="519" t="s">
        <v>111</v>
      </c>
      <c r="D5355" s="494" t="s">
        <v>712</v>
      </c>
      <c r="E5355" s="495">
        <v>7000</v>
      </c>
      <c r="F5355" s="638" t="s">
        <v>14449</v>
      </c>
      <c r="G5355" s="496" t="s">
        <v>14450</v>
      </c>
      <c r="H5355" s="494" t="s">
        <v>7998</v>
      </c>
      <c r="I5355" s="494" t="s">
        <v>4858</v>
      </c>
      <c r="J5355" s="494" t="s">
        <v>4858</v>
      </c>
      <c r="K5355" s="497" t="s">
        <v>14451</v>
      </c>
      <c r="L5355" s="606" t="s">
        <v>7982</v>
      </c>
      <c r="M5355" s="607">
        <v>6066.67</v>
      </c>
      <c r="N5355" s="498" t="s">
        <v>7972</v>
      </c>
      <c r="O5355" s="605" t="s">
        <v>7961</v>
      </c>
      <c r="P5355" s="608">
        <v>42000</v>
      </c>
    </row>
    <row r="5356" spans="1:16" ht="22.5" x14ac:dyDescent="0.2">
      <c r="A5356" s="518" t="s">
        <v>7955</v>
      </c>
      <c r="B5356" s="605" t="s">
        <v>7875</v>
      </c>
      <c r="C5356" s="519" t="s">
        <v>111</v>
      </c>
      <c r="D5356" s="494" t="s">
        <v>14452</v>
      </c>
      <c r="E5356" s="495">
        <v>10000</v>
      </c>
      <c r="F5356" s="638" t="s">
        <v>14453</v>
      </c>
      <c r="G5356" s="496" t="s">
        <v>14454</v>
      </c>
      <c r="H5356" s="494" t="s">
        <v>8216</v>
      </c>
      <c r="I5356" s="494" t="s">
        <v>4858</v>
      </c>
      <c r="J5356" s="494" t="s">
        <v>4858</v>
      </c>
      <c r="K5356" s="497" t="s">
        <v>14455</v>
      </c>
      <c r="L5356" s="606" t="s">
        <v>7977</v>
      </c>
      <c r="M5356" s="607">
        <v>24666.67</v>
      </c>
      <c r="N5356" s="498" t="s">
        <v>7982</v>
      </c>
      <c r="O5356" s="605" t="s">
        <v>7961</v>
      </c>
      <c r="P5356" s="608">
        <v>59500</v>
      </c>
    </row>
    <row r="5357" spans="1:16" ht="22.5" x14ac:dyDescent="0.2">
      <c r="A5357" s="518" t="s">
        <v>7955</v>
      </c>
      <c r="B5357" s="605" t="s">
        <v>7875</v>
      </c>
      <c r="C5357" s="519" t="s">
        <v>111</v>
      </c>
      <c r="D5357" s="494" t="s">
        <v>10503</v>
      </c>
      <c r="E5357" s="495">
        <v>5500</v>
      </c>
      <c r="F5357" s="638" t="s">
        <v>14456</v>
      </c>
      <c r="G5357" s="496" t="s">
        <v>14457</v>
      </c>
      <c r="H5357" s="494" t="s">
        <v>5746</v>
      </c>
      <c r="I5357" s="494" t="s">
        <v>5746</v>
      </c>
      <c r="J5357" s="494" t="s">
        <v>5746</v>
      </c>
      <c r="K5357" s="497">
        <v>5</v>
      </c>
      <c r="L5357" s="606" t="s">
        <v>7977</v>
      </c>
      <c r="M5357" s="607">
        <v>16500</v>
      </c>
      <c r="N5357" s="498" t="s">
        <v>5705</v>
      </c>
      <c r="O5357" s="605"/>
      <c r="P5357" s="608">
        <v>0</v>
      </c>
    </row>
    <row r="5358" spans="1:16" ht="22.5" x14ac:dyDescent="0.2">
      <c r="A5358" s="518" t="s">
        <v>7955</v>
      </c>
      <c r="B5358" s="605" t="s">
        <v>7875</v>
      </c>
      <c r="C5358" s="519" t="s">
        <v>111</v>
      </c>
      <c r="D5358" s="494" t="s">
        <v>14458</v>
      </c>
      <c r="E5358" s="495">
        <v>4000</v>
      </c>
      <c r="F5358" s="638" t="s">
        <v>14456</v>
      </c>
      <c r="G5358" s="496" t="s">
        <v>14457</v>
      </c>
      <c r="H5358" s="494" t="s">
        <v>5746</v>
      </c>
      <c r="I5358" s="494" t="s">
        <v>5746</v>
      </c>
      <c r="J5358" s="494" t="s">
        <v>5746</v>
      </c>
      <c r="K5358" s="497">
        <v>3</v>
      </c>
      <c r="L5358" s="606" t="s">
        <v>8044</v>
      </c>
      <c r="M5358" s="607">
        <v>24800</v>
      </c>
      <c r="N5358" s="498" t="s">
        <v>8044</v>
      </c>
      <c r="O5358" s="605" t="s">
        <v>7961</v>
      </c>
      <c r="P5358" s="608">
        <v>24000</v>
      </c>
    </row>
    <row r="5359" spans="1:16" ht="33.75" x14ac:dyDescent="0.2">
      <c r="A5359" s="518" t="s">
        <v>7955</v>
      </c>
      <c r="B5359" s="605" t="s">
        <v>7875</v>
      </c>
      <c r="C5359" s="519" t="s">
        <v>111</v>
      </c>
      <c r="D5359" s="494" t="s">
        <v>8448</v>
      </c>
      <c r="E5359" s="495">
        <v>1800</v>
      </c>
      <c r="F5359" s="638" t="s">
        <v>14459</v>
      </c>
      <c r="G5359" s="496" t="s">
        <v>14460</v>
      </c>
      <c r="H5359" s="494" t="s">
        <v>14461</v>
      </c>
      <c r="I5359" s="494" t="s">
        <v>3191</v>
      </c>
      <c r="J5359" s="494" t="s">
        <v>3191</v>
      </c>
      <c r="K5359" s="497" t="s">
        <v>14462</v>
      </c>
      <c r="L5359" s="606" t="s">
        <v>8142</v>
      </c>
      <c r="M5359" s="607">
        <v>19800</v>
      </c>
      <c r="N5359" s="498" t="s">
        <v>7994</v>
      </c>
      <c r="O5359" s="605"/>
      <c r="P5359" s="608">
        <v>0</v>
      </c>
    </row>
    <row r="5360" spans="1:16" ht="22.5" x14ac:dyDescent="0.2">
      <c r="A5360" s="518" t="s">
        <v>7955</v>
      </c>
      <c r="B5360" s="605" t="s">
        <v>7875</v>
      </c>
      <c r="C5360" s="519" t="s">
        <v>111</v>
      </c>
      <c r="D5360" s="494" t="s">
        <v>8048</v>
      </c>
      <c r="E5360" s="495">
        <v>3000</v>
      </c>
      <c r="F5360" s="638" t="s">
        <v>14459</v>
      </c>
      <c r="G5360" s="496" t="s">
        <v>14460</v>
      </c>
      <c r="H5360" s="494" t="s">
        <v>14461</v>
      </c>
      <c r="I5360" s="494" t="s">
        <v>3191</v>
      </c>
      <c r="J5360" s="494" t="s">
        <v>3191</v>
      </c>
      <c r="K5360" s="497">
        <v>15</v>
      </c>
      <c r="L5360" s="606" t="s">
        <v>7965</v>
      </c>
      <c r="M5360" s="607">
        <v>4200</v>
      </c>
      <c r="N5360" s="498" t="s">
        <v>5705</v>
      </c>
      <c r="O5360" s="605" t="s">
        <v>7961</v>
      </c>
      <c r="P5360" s="608">
        <v>18000</v>
      </c>
    </row>
    <row r="5361" spans="1:16" ht="22.5" x14ac:dyDescent="0.2">
      <c r="A5361" s="518" t="s">
        <v>7955</v>
      </c>
      <c r="B5361" s="605" t="s">
        <v>7969</v>
      </c>
      <c r="C5361" s="519" t="s">
        <v>111</v>
      </c>
      <c r="D5361" s="494" t="s">
        <v>12543</v>
      </c>
      <c r="E5361" s="495">
        <v>3000</v>
      </c>
      <c r="F5361" s="638" t="s">
        <v>14463</v>
      </c>
      <c r="G5361" s="496" t="s">
        <v>14464</v>
      </c>
      <c r="H5361" s="494" t="s">
        <v>6192</v>
      </c>
      <c r="I5361" s="494" t="s">
        <v>3191</v>
      </c>
      <c r="J5361" s="494" t="s">
        <v>3191</v>
      </c>
      <c r="K5361" s="497" t="s">
        <v>14465</v>
      </c>
      <c r="L5361" s="606" t="s">
        <v>7965</v>
      </c>
      <c r="M5361" s="607">
        <v>5400</v>
      </c>
      <c r="N5361" s="498" t="s">
        <v>7994</v>
      </c>
      <c r="O5361" s="605" t="s">
        <v>7961</v>
      </c>
      <c r="P5361" s="608">
        <v>18000</v>
      </c>
    </row>
    <row r="5362" spans="1:16" ht="22.5" x14ac:dyDescent="0.2">
      <c r="A5362" s="518" t="s">
        <v>7955</v>
      </c>
      <c r="B5362" s="605" t="s">
        <v>7875</v>
      </c>
      <c r="C5362" s="519" t="s">
        <v>111</v>
      </c>
      <c r="D5362" s="494" t="s">
        <v>14466</v>
      </c>
      <c r="E5362" s="495">
        <v>7400</v>
      </c>
      <c r="F5362" s="638" t="s">
        <v>14467</v>
      </c>
      <c r="G5362" s="496" t="s">
        <v>14468</v>
      </c>
      <c r="H5362" s="494" t="s">
        <v>4858</v>
      </c>
      <c r="I5362" s="494" t="s">
        <v>4858</v>
      </c>
      <c r="J5362" s="494" t="s">
        <v>4858</v>
      </c>
      <c r="K5362" s="497">
        <v>8</v>
      </c>
      <c r="L5362" s="606" t="s">
        <v>7959</v>
      </c>
      <c r="M5362" s="607">
        <v>88793.32</v>
      </c>
      <c r="N5362" s="498" t="s">
        <v>7729</v>
      </c>
      <c r="O5362" s="605" t="s">
        <v>7961</v>
      </c>
      <c r="P5362" s="608">
        <v>41056.17</v>
      </c>
    </row>
    <row r="5363" spans="1:16" ht="22.5" x14ac:dyDescent="0.2">
      <c r="A5363" s="518" t="s">
        <v>7955</v>
      </c>
      <c r="B5363" s="605" t="s">
        <v>7875</v>
      </c>
      <c r="C5363" s="519" t="s">
        <v>111</v>
      </c>
      <c r="D5363" s="494" t="s">
        <v>8546</v>
      </c>
      <c r="E5363" s="495">
        <v>1800</v>
      </c>
      <c r="F5363" s="638" t="s">
        <v>14469</v>
      </c>
      <c r="G5363" s="496" t="s">
        <v>14470</v>
      </c>
      <c r="H5363" s="494" t="s">
        <v>14471</v>
      </c>
      <c r="I5363" s="494" t="s">
        <v>4858</v>
      </c>
      <c r="J5363" s="494" t="s">
        <v>4858</v>
      </c>
      <c r="K5363" s="497">
        <v>13</v>
      </c>
      <c r="L5363" s="606" t="s">
        <v>8142</v>
      </c>
      <c r="M5363" s="607">
        <v>19019.75</v>
      </c>
      <c r="N5363" s="498" t="s">
        <v>5705</v>
      </c>
      <c r="O5363" s="605"/>
      <c r="P5363" s="608">
        <v>0</v>
      </c>
    </row>
    <row r="5364" spans="1:16" ht="22.5" x14ac:dyDescent="0.2">
      <c r="A5364" s="518" t="s">
        <v>7955</v>
      </c>
      <c r="B5364" s="605" t="s">
        <v>7875</v>
      </c>
      <c r="C5364" s="519" t="s">
        <v>111</v>
      </c>
      <c r="D5364" s="494" t="s">
        <v>12637</v>
      </c>
      <c r="E5364" s="495">
        <v>3000</v>
      </c>
      <c r="F5364" s="638" t="s">
        <v>14469</v>
      </c>
      <c r="G5364" s="496" t="s">
        <v>14470</v>
      </c>
      <c r="H5364" s="494" t="s">
        <v>14471</v>
      </c>
      <c r="I5364" s="494" t="s">
        <v>4858</v>
      </c>
      <c r="J5364" s="494" t="s">
        <v>4858</v>
      </c>
      <c r="K5364" s="497" t="s">
        <v>14472</v>
      </c>
      <c r="L5364" s="606" t="s">
        <v>7965</v>
      </c>
      <c r="M5364" s="607">
        <v>4300</v>
      </c>
      <c r="N5364" s="498" t="s">
        <v>7994</v>
      </c>
      <c r="O5364" s="605" t="s">
        <v>7961</v>
      </c>
      <c r="P5364" s="608">
        <v>18000</v>
      </c>
    </row>
    <row r="5365" spans="1:16" ht="22.5" x14ac:dyDescent="0.2">
      <c r="A5365" s="518" t="s">
        <v>7955</v>
      </c>
      <c r="B5365" s="605" t="s">
        <v>7875</v>
      </c>
      <c r="C5365" s="519" t="s">
        <v>111</v>
      </c>
      <c r="D5365" s="494" t="s">
        <v>8680</v>
      </c>
      <c r="E5365" s="495">
        <v>1800</v>
      </c>
      <c r="F5365" s="638" t="s">
        <v>14473</v>
      </c>
      <c r="G5365" s="496" t="s">
        <v>14474</v>
      </c>
      <c r="H5365" s="494" t="s">
        <v>14475</v>
      </c>
      <c r="I5365" s="494" t="s">
        <v>14475</v>
      </c>
      <c r="J5365" s="494" t="s">
        <v>14475</v>
      </c>
      <c r="K5365" s="497">
        <v>14</v>
      </c>
      <c r="L5365" s="606" t="s">
        <v>7959</v>
      </c>
      <c r="M5365" s="607">
        <v>21540</v>
      </c>
      <c r="N5365" s="498" t="s">
        <v>8485</v>
      </c>
      <c r="O5365" s="605" t="s">
        <v>7961</v>
      </c>
      <c r="P5365" s="608">
        <v>10800</v>
      </c>
    </row>
    <row r="5366" spans="1:16" ht="45" x14ac:dyDescent="0.2">
      <c r="A5366" s="518" t="s">
        <v>7955</v>
      </c>
      <c r="B5366" s="605" t="s">
        <v>7875</v>
      </c>
      <c r="C5366" s="519" t="s">
        <v>111</v>
      </c>
      <c r="D5366" s="494" t="s">
        <v>12622</v>
      </c>
      <c r="E5366" s="495">
        <v>5500</v>
      </c>
      <c r="F5366" s="638" t="s">
        <v>14476</v>
      </c>
      <c r="G5366" s="496" t="s">
        <v>14477</v>
      </c>
      <c r="H5366" s="494" t="s">
        <v>4858</v>
      </c>
      <c r="I5366" s="494" t="s">
        <v>4858</v>
      </c>
      <c r="J5366" s="494" t="s">
        <v>4858</v>
      </c>
      <c r="K5366" s="497">
        <v>1</v>
      </c>
      <c r="L5366" s="606" t="s">
        <v>8044</v>
      </c>
      <c r="M5366" s="607">
        <v>38126.46</v>
      </c>
      <c r="N5366" s="498" t="s">
        <v>7977</v>
      </c>
      <c r="O5366" s="605" t="s">
        <v>7961</v>
      </c>
      <c r="P5366" s="608">
        <v>32750</v>
      </c>
    </row>
    <row r="5367" spans="1:16" ht="45" x14ac:dyDescent="0.2">
      <c r="A5367" s="518" t="s">
        <v>7955</v>
      </c>
      <c r="B5367" s="605" t="s">
        <v>7875</v>
      </c>
      <c r="C5367" s="519" t="s">
        <v>111</v>
      </c>
      <c r="D5367" s="494" t="s">
        <v>10712</v>
      </c>
      <c r="E5367" s="495">
        <v>1900</v>
      </c>
      <c r="F5367" s="638" t="s">
        <v>14478</v>
      </c>
      <c r="G5367" s="496" t="s">
        <v>14479</v>
      </c>
      <c r="H5367" s="494" t="s">
        <v>718</v>
      </c>
      <c r="I5367" s="494" t="s">
        <v>718</v>
      </c>
      <c r="J5367" s="494" t="s">
        <v>718</v>
      </c>
      <c r="K5367" s="497">
        <v>77</v>
      </c>
      <c r="L5367" s="606" t="s">
        <v>7959</v>
      </c>
      <c r="M5367" s="607">
        <v>22800</v>
      </c>
      <c r="N5367" s="498" t="s">
        <v>8507</v>
      </c>
      <c r="O5367" s="605" t="s">
        <v>7961</v>
      </c>
      <c r="P5367" s="608">
        <v>11400</v>
      </c>
    </row>
    <row r="5368" spans="1:16" ht="22.5" x14ac:dyDescent="0.2">
      <c r="A5368" s="518" t="s">
        <v>7955</v>
      </c>
      <c r="B5368" s="605" t="s">
        <v>7875</v>
      </c>
      <c r="C5368" s="519" t="s">
        <v>111</v>
      </c>
      <c r="D5368" s="494" t="s">
        <v>8983</v>
      </c>
      <c r="E5368" s="495">
        <v>1800</v>
      </c>
      <c r="F5368" s="638" t="s">
        <v>14480</v>
      </c>
      <c r="G5368" s="496" t="s">
        <v>14481</v>
      </c>
      <c r="H5368" s="494" t="s">
        <v>718</v>
      </c>
      <c r="I5368" s="494" t="s">
        <v>718</v>
      </c>
      <c r="J5368" s="494" t="s">
        <v>718</v>
      </c>
      <c r="K5368" s="497">
        <v>7</v>
      </c>
      <c r="L5368" s="606" t="s">
        <v>7977</v>
      </c>
      <c r="M5368" s="607">
        <v>5400</v>
      </c>
      <c r="N5368" s="498" t="s">
        <v>5705</v>
      </c>
      <c r="O5368" s="605"/>
      <c r="P5368" s="608">
        <v>0</v>
      </c>
    </row>
    <row r="5369" spans="1:16" x14ac:dyDescent="0.2">
      <c r="A5369" s="518" t="s">
        <v>7955</v>
      </c>
      <c r="B5369" s="605" t="s">
        <v>7875</v>
      </c>
      <c r="C5369" s="519" t="s">
        <v>111</v>
      </c>
      <c r="D5369" s="494" t="s">
        <v>10469</v>
      </c>
      <c r="E5369" s="495">
        <v>5500</v>
      </c>
      <c r="F5369" s="638" t="s">
        <v>3099</v>
      </c>
      <c r="G5369" s="496" t="s">
        <v>14482</v>
      </c>
      <c r="H5369" s="494" t="s">
        <v>4858</v>
      </c>
      <c r="I5369" s="494" t="s">
        <v>4858</v>
      </c>
      <c r="J5369" s="494" t="s">
        <v>4858</v>
      </c>
      <c r="K5369" s="497">
        <v>3</v>
      </c>
      <c r="L5369" s="606" t="s">
        <v>7982</v>
      </c>
      <c r="M5369" s="607">
        <v>5500</v>
      </c>
      <c r="N5369" s="498" t="s">
        <v>5705</v>
      </c>
      <c r="O5369" s="605"/>
      <c r="P5369" s="608">
        <v>0</v>
      </c>
    </row>
    <row r="5370" spans="1:16" ht="33.75" x14ac:dyDescent="0.2">
      <c r="A5370" s="518" t="s">
        <v>7955</v>
      </c>
      <c r="B5370" s="605" t="s">
        <v>7875</v>
      </c>
      <c r="C5370" s="519" t="s">
        <v>111</v>
      </c>
      <c r="D5370" s="494" t="s">
        <v>7995</v>
      </c>
      <c r="E5370" s="495">
        <v>3000</v>
      </c>
      <c r="F5370" s="638" t="s">
        <v>14483</v>
      </c>
      <c r="G5370" s="496" t="s">
        <v>14484</v>
      </c>
      <c r="H5370" s="494" t="s">
        <v>14485</v>
      </c>
      <c r="I5370" s="494" t="s">
        <v>3191</v>
      </c>
      <c r="J5370" s="494" t="s">
        <v>3191</v>
      </c>
      <c r="K5370" s="497" t="s">
        <v>14486</v>
      </c>
      <c r="L5370" s="606" t="s">
        <v>7982</v>
      </c>
      <c r="M5370" s="607">
        <v>1200</v>
      </c>
      <c r="N5370" s="498" t="s">
        <v>7994</v>
      </c>
      <c r="O5370" s="605" t="s">
        <v>7961</v>
      </c>
      <c r="P5370" s="608">
        <v>17700</v>
      </c>
    </row>
    <row r="5371" spans="1:16" ht="45" x14ac:dyDescent="0.2">
      <c r="A5371" s="518" t="s">
        <v>7955</v>
      </c>
      <c r="B5371" s="605" t="s">
        <v>7875</v>
      </c>
      <c r="C5371" s="519" t="s">
        <v>111</v>
      </c>
      <c r="D5371" s="494" t="s">
        <v>14487</v>
      </c>
      <c r="E5371" s="495">
        <v>1500</v>
      </c>
      <c r="F5371" s="638" t="s">
        <v>14488</v>
      </c>
      <c r="G5371" s="496" t="s">
        <v>14489</v>
      </c>
      <c r="H5371" s="494" t="s">
        <v>14490</v>
      </c>
      <c r="I5371" s="494" t="s">
        <v>8289</v>
      </c>
      <c r="J5371" s="494" t="s">
        <v>8289</v>
      </c>
      <c r="K5371" s="497">
        <v>41</v>
      </c>
      <c r="L5371" s="606" t="s">
        <v>7729</v>
      </c>
      <c r="M5371" s="607">
        <v>11950</v>
      </c>
      <c r="N5371" s="498" t="s">
        <v>5705</v>
      </c>
      <c r="O5371" s="605"/>
      <c r="P5371" s="608">
        <v>0</v>
      </c>
    </row>
    <row r="5372" spans="1:16" ht="45" x14ac:dyDescent="0.2">
      <c r="A5372" s="518" t="s">
        <v>7955</v>
      </c>
      <c r="B5372" s="605" t="s">
        <v>7875</v>
      </c>
      <c r="C5372" s="519" t="s">
        <v>111</v>
      </c>
      <c r="D5372" s="494" t="s">
        <v>9205</v>
      </c>
      <c r="E5372" s="495">
        <v>2500</v>
      </c>
      <c r="F5372" s="638" t="s">
        <v>14488</v>
      </c>
      <c r="G5372" s="496" t="s">
        <v>14489</v>
      </c>
      <c r="H5372" s="494" t="s">
        <v>14490</v>
      </c>
      <c r="I5372" s="494" t="s">
        <v>8289</v>
      </c>
      <c r="J5372" s="494" t="s">
        <v>8289</v>
      </c>
      <c r="K5372" s="497">
        <v>2</v>
      </c>
      <c r="L5372" s="606" t="s">
        <v>7972</v>
      </c>
      <c r="M5372" s="607">
        <v>9883.34</v>
      </c>
      <c r="N5372" s="498" t="s">
        <v>8044</v>
      </c>
      <c r="O5372" s="605" t="s">
        <v>7961</v>
      </c>
      <c r="P5372" s="608">
        <v>15000</v>
      </c>
    </row>
    <row r="5373" spans="1:16" ht="22.5" x14ac:dyDescent="0.2">
      <c r="A5373" s="518" t="s">
        <v>7955</v>
      </c>
      <c r="B5373" s="605" t="s">
        <v>7875</v>
      </c>
      <c r="C5373" s="519" t="s">
        <v>111</v>
      </c>
      <c r="D5373" s="494" t="s">
        <v>9300</v>
      </c>
      <c r="E5373" s="495">
        <v>3000</v>
      </c>
      <c r="F5373" s="638" t="s">
        <v>14491</v>
      </c>
      <c r="G5373" s="496" t="s">
        <v>14492</v>
      </c>
      <c r="H5373" s="494" t="s">
        <v>6192</v>
      </c>
      <c r="I5373" s="494" t="s">
        <v>3191</v>
      </c>
      <c r="J5373" s="494" t="s">
        <v>3191</v>
      </c>
      <c r="K5373" s="497" t="s">
        <v>14493</v>
      </c>
      <c r="L5373" s="606" t="s">
        <v>7982</v>
      </c>
      <c r="M5373" s="607">
        <v>800</v>
      </c>
      <c r="N5373" s="498" t="s">
        <v>7994</v>
      </c>
      <c r="O5373" s="605" t="s">
        <v>7961</v>
      </c>
      <c r="P5373" s="608">
        <v>18000</v>
      </c>
    </row>
    <row r="5374" spans="1:16" ht="22.5" x14ac:dyDescent="0.2">
      <c r="A5374" s="518" t="s">
        <v>7955</v>
      </c>
      <c r="B5374" s="605" t="s">
        <v>7875</v>
      </c>
      <c r="C5374" s="519" t="s">
        <v>111</v>
      </c>
      <c r="D5374" s="494" t="s">
        <v>8048</v>
      </c>
      <c r="E5374" s="495">
        <v>3000</v>
      </c>
      <c r="F5374" s="638" t="s">
        <v>14494</v>
      </c>
      <c r="G5374" s="496" t="s">
        <v>14495</v>
      </c>
      <c r="H5374" s="494" t="s">
        <v>13388</v>
      </c>
      <c r="I5374" s="494" t="s">
        <v>3191</v>
      </c>
      <c r="J5374" s="494" t="s">
        <v>3191</v>
      </c>
      <c r="K5374" s="497" t="s">
        <v>14496</v>
      </c>
      <c r="L5374" s="606" t="s">
        <v>7965</v>
      </c>
      <c r="M5374" s="607">
        <v>4100</v>
      </c>
      <c r="N5374" s="498" t="s">
        <v>7994</v>
      </c>
      <c r="O5374" s="605" t="s">
        <v>7961</v>
      </c>
      <c r="P5374" s="608">
        <v>18000</v>
      </c>
    </row>
    <row r="5375" spans="1:16" ht="23.25" thickBot="1" x14ac:dyDescent="0.25">
      <c r="A5375" s="524" t="s">
        <v>7955</v>
      </c>
      <c r="B5375" s="609" t="s">
        <v>7875</v>
      </c>
      <c r="C5375" s="525" t="s">
        <v>111</v>
      </c>
      <c r="D5375" s="499" t="s">
        <v>4071</v>
      </c>
      <c r="E5375" s="500">
        <v>3200</v>
      </c>
      <c r="F5375" s="639" t="s">
        <v>14497</v>
      </c>
      <c r="G5375" s="501" t="s">
        <v>14498</v>
      </c>
      <c r="H5375" s="499" t="s">
        <v>8600</v>
      </c>
      <c r="I5375" s="499" t="s">
        <v>8600</v>
      </c>
      <c r="J5375" s="499" t="s">
        <v>8600</v>
      </c>
      <c r="K5375" s="502">
        <v>10</v>
      </c>
      <c r="L5375" s="610" t="s">
        <v>7984</v>
      </c>
      <c r="M5375" s="611">
        <v>23073.35</v>
      </c>
      <c r="N5375" s="503" t="s">
        <v>5705</v>
      </c>
      <c r="O5375" s="609"/>
      <c r="P5375" s="612">
        <v>0</v>
      </c>
    </row>
    <row r="5376" spans="1:16" ht="16.5" customHeight="1" x14ac:dyDescent="0.2">
      <c r="A5376" s="1117" t="s">
        <v>14499</v>
      </c>
      <c r="B5376" s="1118"/>
      <c r="C5376" s="1118"/>
      <c r="D5376" s="1118"/>
      <c r="E5376" s="1118"/>
      <c r="F5376" s="1118"/>
      <c r="G5376" s="1118"/>
      <c r="H5376" s="1118"/>
      <c r="I5376" s="1118"/>
      <c r="J5376" s="1119"/>
      <c r="K5376" s="530"/>
      <c r="L5376" s="530"/>
      <c r="M5376" s="531">
        <f>SUM(M2986:M5375)</f>
        <v>36340559.999999993</v>
      </c>
      <c r="N5376" s="531"/>
      <c r="O5376" s="531"/>
      <c r="P5376" s="531">
        <f>SUM(P2986:P5375)</f>
        <v>35263065.000000015</v>
      </c>
    </row>
    <row r="5377" spans="1:16" ht="16.5" customHeight="1" x14ac:dyDescent="0.2">
      <c r="A5377" s="1111" t="s">
        <v>7953</v>
      </c>
      <c r="B5377" s="1112"/>
      <c r="C5377" s="1112"/>
      <c r="D5377" s="1112"/>
      <c r="E5377" s="1112"/>
      <c r="F5377" s="1112"/>
      <c r="G5377" s="1112"/>
      <c r="H5377" s="1112"/>
      <c r="I5377" s="1112"/>
      <c r="J5377" s="1113"/>
      <c r="K5377" s="597"/>
      <c r="L5377" s="597"/>
      <c r="M5377" s="598">
        <f>+M5376</f>
        <v>36340559.999999993</v>
      </c>
      <c r="N5377" s="598"/>
      <c r="O5377" s="598"/>
      <c r="P5377" s="598">
        <f>+P5376</f>
        <v>35263065.000000015</v>
      </c>
    </row>
    <row r="5379" spans="1:16" ht="18" customHeight="1" x14ac:dyDescent="0.2">
      <c r="A5379" s="486" t="s">
        <v>14500</v>
      </c>
      <c r="B5379" s="487"/>
      <c r="C5379" s="487"/>
      <c r="D5379" s="487"/>
      <c r="E5379" s="488"/>
      <c r="F5379" s="487"/>
      <c r="G5379" s="487"/>
      <c r="H5379" s="487"/>
      <c r="I5379" s="487"/>
      <c r="J5379" s="487"/>
      <c r="K5379" s="599"/>
      <c r="L5379" s="599"/>
      <c r="M5379" s="600"/>
      <c r="N5379" s="599"/>
      <c r="O5379" s="599"/>
      <c r="P5379" s="600"/>
    </row>
    <row r="5380" spans="1:16" ht="18" customHeight="1" thickBot="1" x14ac:dyDescent="0.25">
      <c r="A5380" s="432" t="s">
        <v>14501</v>
      </c>
      <c r="B5380" s="435"/>
      <c r="C5380" s="435"/>
      <c r="D5380" s="435"/>
      <c r="E5380" s="434"/>
      <c r="F5380" s="435"/>
      <c r="G5380" s="435"/>
      <c r="H5380" s="435"/>
      <c r="I5380" s="435"/>
      <c r="J5380" s="435"/>
      <c r="K5380" s="534"/>
      <c r="L5380" s="534"/>
      <c r="M5380" s="535"/>
      <c r="N5380" s="534"/>
      <c r="O5380" s="534"/>
      <c r="P5380" s="535"/>
    </row>
    <row r="5381" spans="1:16" ht="45" x14ac:dyDescent="0.2">
      <c r="A5381" s="512" t="s">
        <v>14502</v>
      </c>
      <c r="B5381" s="513" t="s">
        <v>14503</v>
      </c>
      <c r="C5381" s="513" t="s">
        <v>14504</v>
      </c>
      <c r="D5381" s="428" t="s">
        <v>14505</v>
      </c>
      <c r="E5381" s="613">
        <v>13000</v>
      </c>
      <c r="F5381" s="493" t="s">
        <v>14506</v>
      </c>
      <c r="G5381" s="428" t="s">
        <v>14507</v>
      </c>
      <c r="H5381" s="428"/>
      <c r="I5381" s="428" t="s">
        <v>696</v>
      </c>
      <c r="J5381" s="428" t="s">
        <v>696</v>
      </c>
      <c r="K5381" s="471">
        <v>1</v>
      </c>
      <c r="L5381" s="471">
        <v>3</v>
      </c>
      <c r="M5381" s="614">
        <v>41506.870000000003</v>
      </c>
      <c r="N5381" s="471">
        <v>1</v>
      </c>
      <c r="O5381" s="615">
        <v>6</v>
      </c>
      <c r="P5381" s="616">
        <v>72544.899999999994</v>
      </c>
    </row>
    <row r="5382" spans="1:16" ht="22.5" x14ac:dyDescent="0.2">
      <c r="A5382" s="518" t="s">
        <v>14502</v>
      </c>
      <c r="B5382" s="519" t="s">
        <v>14503</v>
      </c>
      <c r="C5382" s="519" t="s">
        <v>14504</v>
      </c>
      <c r="D5382" s="429" t="s">
        <v>14508</v>
      </c>
      <c r="E5382" s="617">
        <v>15000</v>
      </c>
      <c r="F5382" s="498" t="s">
        <v>14509</v>
      </c>
      <c r="G5382" s="429" t="s">
        <v>14510</v>
      </c>
      <c r="H5382" s="429"/>
      <c r="I5382" s="429" t="s">
        <v>696</v>
      </c>
      <c r="J5382" s="429" t="s">
        <v>696</v>
      </c>
      <c r="K5382" s="477">
        <v>2</v>
      </c>
      <c r="L5382" s="477">
        <v>2</v>
      </c>
      <c r="M5382" s="618">
        <v>20226.8</v>
      </c>
      <c r="N5382" s="477">
        <v>1</v>
      </c>
      <c r="O5382" s="619">
        <v>6</v>
      </c>
      <c r="P5382" s="620">
        <v>77505.75</v>
      </c>
    </row>
    <row r="5383" spans="1:16" ht="22.5" x14ac:dyDescent="0.2">
      <c r="A5383" s="518" t="s">
        <v>14502</v>
      </c>
      <c r="B5383" s="519" t="s">
        <v>14503</v>
      </c>
      <c r="C5383" s="519" t="s">
        <v>14504</v>
      </c>
      <c r="D5383" s="429" t="s">
        <v>14511</v>
      </c>
      <c r="E5383" s="617">
        <v>13000</v>
      </c>
      <c r="F5383" s="498" t="s">
        <v>14512</v>
      </c>
      <c r="G5383" s="429" t="s">
        <v>14513</v>
      </c>
      <c r="H5383" s="429"/>
      <c r="I5383" s="429" t="s">
        <v>696</v>
      </c>
      <c r="J5383" s="429" t="s">
        <v>696</v>
      </c>
      <c r="K5383" s="477">
        <v>1</v>
      </c>
      <c r="L5383" s="477">
        <v>6</v>
      </c>
      <c r="M5383" s="618">
        <v>71313.733333333337</v>
      </c>
      <c r="N5383" s="477">
        <v>1</v>
      </c>
      <c r="O5383" s="619">
        <v>6</v>
      </c>
      <c r="P5383" s="620">
        <v>79044.899999999994</v>
      </c>
    </row>
    <row r="5384" spans="1:16" ht="33.75" x14ac:dyDescent="0.2">
      <c r="A5384" s="518" t="s">
        <v>14502</v>
      </c>
      <c r="B5384" s="519" t="s">
        <v>14503</v>
      </c>
      <c r="C5384" s="519" t="s">
        <v>14504</v>
      </c>
      <c r="D5384" s="429" t="s">
        <v>14514</v>
      </c>
      <c r="E5384" s="617">
        <v>13000</v>
      </c>
      <c r="F5384" s="498" t="s">
        <v>14515</v>
      </c>
      <c r="G5384" s="429" t="s">
        <v>14516</v>
      </c>
      <c r="H5384" s="429"/>
      <c r="I5384" s="429" t="s">
        <v>696</v>
      </c>
      <c r="J5384" s="429" t="s">
        <v>696</v>
      </c>
      <c r="K5384" s="477">
        <v>1</v>
      </c>
      <c r="L5384" s="477">
        <v>5</v>
      </c>
      <c r="M5384" s="618">
        <v>62967</v>
      </c>
      <c r="N5384" s="477">
        <v>1</v>
      </c>
      <c r="O5384" s="619">
        <v>6</v>
      </c>
      <c r="P5384" s="620">
        <v>79044.899999999994</v>
      </c>
    </row>
    <row r="5385" spans="1:16" x14ac:dyDescent="0.2">
      <c r="A5385" s="518" t="s">
        <v>14502</v>
      </c>
      <c r="B5385" s="519" t="s">
        <v>14503</v>
      </c>
      <c r="C5385" s="519" t="s">
        <v>14504</v>
      </c>
      <c r="D5385" s="429" t="s">
        <v>8619</v>
      </c>
      <c r="E5385" s="617">
        <v>15600</v>
      </c>
      <c r="F5385" s="498" t="s">
        <v>14517</v>
      </c>
      <c r="G5385" s="429" t="s">
        <v>14518</v>
      </c>
      <c r="H5385" s="429"/>
      <c r="I5385" s="429" t="s">
        <v>696</v>
      </c>
      <c r="J5385" s="429" t="s">
        <v>696</v>
      </c>
      <c r="K5385" s="477">
        <v>1</v>
      </c>
      <c r="L5385" s="477">
        <v>5</v>
      </c>
      <c r="M5385" s="618">
        <v>61983.67</v>
      </c>
      <c r="N5385" s="477"/>
      <c r="O5385" s="619"/>
      <c r="P5385" s="620"/>
    </row>
    <row r="5386" spans="1:16" ht="56.25" x14ac:dyDescent="0.2">
      <c r="A5386" s="518" t="s">
        <v>14502</v>
      </c>
      <c r="B5386" s="519" t="s">
        <v>14503</v>
      </c>
      <c r="C5386" s="519" t="s">
        <v>14504</v>
      </c>
      <c r="D5386" s="429" t="s">
        <v>14519</v>
      </c>
      <c r="E5386" s="617">
        <v>15000</v>
      </c>
      <c r="F5386" s="498" t="s">
        <v>14520</v>
      </c>
      <c r="G5386" s="429" t="s">
        <v>14521</v>
      </c>
      <c r="H5386" s="429"/>
      <c r="I5386" s="429" t="s">
        <v>696</v>
      </c>
      <c r="J5386" s="429" t="s">
        <v>696</v>
      </c>
      <c r="K5386" s="477">
        <v>1</v>
      </c>
      <c r="L5386" s="477">
        <v>6</v>
      </c>
      <c r="M5386" s="618">
        <v>86680.4</v>
      </c>
      <c r="N5386" s="477">
        <v>1</v>
      </c>
      <c r="O5386" s="619">
        <v>6</v>
      </c>
      <c r="P5386" s="620">
        <v>91044.9</v>
      </c>
    </row>
    <row r="5387" spans="1:16" ht="33.75" x14ac:dyDescent="0.2">
      <c r="A5387" s="518" t="s">
        <v>14502</v>
      </c>
      <c r="B5387" s="519" t="s">
        <v>14503</v>
      </c>
      <c r="C5387" s="519" t="s">
        <v>14504</v>
      </c>
      <c r="D5387" s="429" t="s">
        <v>14522</v>
      </c>
      <c r="E5387" s="617">
        <v>15000</v>
      </c>
      <c r="F5387" s="498" t="s">
        <v>14523</v>
      </c>
      <c r="G5387" s="429" t="s">
        <v>14524</v>
      </c>
      <c r="H5387" s="429"/>
      <c r="I5387" s="429" t="s">
        <v>696</v>
      </c>
      <c r="J5387" s="429" t="s">
        <v>696</v>
      </c>
      <c r="K5387" s="477">
        <v>1</v>
      </c>
      <c r="L5387" s="477">
        <v>3</v>
      </c>
      <c r="M5387" s="618">
        <v>46340.2</v>
      </c>
      <c r="N5387" s="477">
        <v>1</v>
      </c>
      <c r="O5387" s="619">
        <v>6</v>
      </c>
      <c r="P5387" s="620">
        <v>91044.9</v>
      </c>
    </row>
    <row r="5388" spans="1:16" ht="22.5" x14ac:dyDescent="0.2">
      <c r="A5388" s="518" t="s">
        <v>14502</v>
      </c>
      <c r="B5388" s="519" t="s">
        <v>14503</v>
      </c>
      <c r="C5388" s="519" t="s">
        <v>14504</v>
      </c>
      <c r="D5388" s="429" t="s">
        <v>14525</v>
      </c>
      <c r="E5388" s="617">
        <v>15000</v>
      </c>
      <c r="F5388" s="498" t="s">
        <v>14526</v>
      </c>
      <c r="G5388" s="429" t="s">
        <v>14527</v>
      </c>
      <c r="H5388" s="429"/>
      <c r="I5388" s="429" t="s">
        <v>696</v>
      </c>
      <c r="J5388" s="429" t="s">
        <v>696</v>
      </c>
      <c r="K5388" s="477"/>
      <c r="L5388" s="477"/>
      <c r="M5388" s="618"/>
      <c r="N5388" s="477">
        <v>1</v>
      </c>
      <c r="O5388" s="619">
        <v>5</v>
      </c>
      <c r="P5388" s="620">
        <v>77870.75</v>
      </c>
    </row>
    <row r="5389" spans="1:16" ht="22.5" x14ac:dyDescent="0.2">
      <c r="A5389" s="518" t="s">
        <v>14502</v>
      </c>
      <c r="B5389" s="519" t="s">
        <v>14503</v>
      </c>
      <c r="C5389" s="519" t="s">
        <v>14504</v>
      </c>
      <c r="D5389" s="429" t="s">
        <v>14528</v>
      </c>
      <c r="E5389" s="617">
        <v>14000</v>
      </c>
      <c r="F5389" s="498" t="s">
        <v>14529</v>
      </c>
      <c r="G5389" s="429" t="s">
        <v>14530</v>
      </c>
      <c r="H5389" s="429"/>
      <c r="I5389" s="429" t="s">
        <v>696</v>
      </c>
      <c r="J5389" s="429" t="s">
        <v>696</v>
      </c>
      <c r="K5389" s="477"/>
      <c r="L5389" s="477"/>
      <c r="M5389" s="618"/>
      <c r="N5389" s="477">
        <v>1</v>
      </c>
      <c r="O5389" s="619">
        <v>4</v>
      </c>
      <c r="P5389" s="620">
        <v>41363.269999999997</v>
      </c>
    </row>
    <row r="5390" spans="1:16" ht="56.25" x14ac:dyDescent="0.2">
      <c r="A5390" s="518" t="s">
        <v>14502</v>
      </c>
      <c r="B5390" s="519" t="s">
        <v>14503</v>
      </c>
      <c r="C5390" s="519" t="s">
        <v>14504</v>
      </c>
      <c r="D5390" s="429" t="s">
        <v>14531</v>
      </c>
      <c r="E5390" s="617">
        <v>14000</v>
      </c>
      <c r="F5390" s="498" t="s">
        <v>14532</v>
      </c>
      <c r="G5390" s="429" t="s">
        <v>14533</v>
      </c>
      <c r="H5390" s="429"/>
      <c r="I5390" s="429" t="s">
        <v>696</v>
      </c>
      <c r="J5390" s="429" t="s">
        <v>696</v>
      </c>
      <c r="K5390" s="477">
        <v>2</v>
      </c>
      <c r="L5390" s="477">
        <v>1</v>
      </c>
      <c r="M5390" s="618">
        <v>11780.07</v>
      </c>
      <c r="N5390" s="477">
        <v>1</v>
      </c>
      <c r="O5390" s="619">
        <v>6</v>
      </c>
      <c r="P5390" s="620">
        <v>85044.9</v>
      </c>
    </row>
    <row r="5391" spans="1:16" x14ac:dyDescent="0.2">
      <c r="A5391" s="518" t="s">
        <v>14502</v>
      </c>
      <c r="B5391" s="519" t="s">
        <v>14503</v>
      </c>
      <c r="C5391" s="519" t="s">
        <v>14504</v>
      </c>
      <c r="D5391" s="429" t="s">
        <v>14534</v>
      </c>
      <c r="E5391" s="617">
        <v>15600</v>
      </c>
      <c r="F5391" s="498" t="s">
        <v>14535</v>
      </c>
      <c r="G5391" s="429" t="s">
        <v>14536</v>
      </c>
      <c r="H5391" s="429"/>
      <c r="I5391" s="429" t="s">
        <v>696</v>
      </c>
      <c r="J5391" s="429" t="s">
        <v>696</v>
      </c>
      <c r="K5391" s="477">
        <v>2</v>
      </c>
      <c r="L5391" s="477">
        <v>1</v>
      </c>
      <c r="M5391" s="618">
        <v>12593.4</v>
      </c>
      <c r="N5391" s="477"/>
      <c r="O5391" s="619"/>
      <c r="P5391" s="620"/>
    </row>
    <row r="5392" spans="1:16" x14ac:dyDescent="0.2">
      <c r="A5392" s="518" t="s">
        <v>14502</v>
      </c>
      <c r="B5392" s="519" t="s">
        <v>14503</v>
      </c>
      <c r="C5392" s="519" t="s">
        <v>14504</v>
      </c>
      <c r="D5392" s="429" t="s">
        <v>14537</v>
      </c>
      <c r="E5392" s="617">
        <v>14000</v>
      </c>
      <c r="F5392" s="498" t="s">
        <v>14538</v>
      </c>
      <c r="G5392" s="429" t="s">
        <v>14539</v>
      </c>
      <c r="H5392" s="429"/>
      <c r="I5392" s="429" t="s">
        <v>696</v>
      </c>
      <c r="J5392" s="429" t="s">
        <v>696</v>
      </c>
      <c r="K5392" s="477"/>
      <c r="L5392" s="477"/>
      <c r="M5392" s="618"/>
      <c r="N5392" s="477">
        <v>1</v>
      </c>
      <c r="O5392" s="619">
        <v>4</v>
      </c>
      <c r="P5392" s="620">
        <v>45763.27</v>
      </c>
    </row>
    <row r="5393" spans="1:16" ht="45" x14ac:dyDescent="0.2">
      <c r="A5393" s="518" t="s">
        <v>14502</v>
      </c>
      <c r="B5393" s="519" t="s">
        <v>14503</v>
      </c>
      <c r="C5393" s="519" t="s">
        <v>14504</v>
      </c>
      <c r="D5393" s="429" t="s">
        <v>14540</v>
      </c>
      <c r="E5393" s="617">
        <v>14000</v>
      </c>
      <c r="F5393" s="498" t="s">
        <v>14541</v>
      </c>
      <c r="G5393" s="429" t="s">
        <v>14542</v>
      </c>
      <c r="H5393" s="429"/>
      <c r="I5393" s="429" t="s">
        <v>696</v>
      </c>
      <c r="J5393" s="429" t="s">
        <v>696</v>
      </c>
      <c r="K5393" s="477"/>
      <c r="L5393" s="477"/>
      <c r="M5393" s="618"/>
      <c r="N5393" s="477">
        <v>1</v>
      </c>
      <c r="O5393" s="619">
        <v>4</v>
      </c>
      <c r="P5393" s="620">
        <v>35029.93</v>
      </c>
    </row>
    <row r="5394" spans="1:16" ht="33.75" x14ac:dyDescent="0.2">
      <c r="A5394" s="518" t="s">
        <v>14502</v>
      </c>
      <c r="B5394" s="519" t="s">
        <v>14503</v>
      </c>
      <c r="C5394" s="519" t="s">
        <v>14504</v>
      </c>
      <c r="D5394" s="429" t="s">
        <v>14543</v>
      </c>
      <c r="E5394" s="617">
        <v>14000</v>
      </c>
      <c r="F5394" s="498" t="s">
        <v>14544</v>
      </c>
      <c r="G5394" s="429" t="s">
        <v>14545</v>
      </c>
      <c r="H5394" s="429"/>
      <c r="I5394" s="429" t="s">
        <v>696</v>
      </c>
      <c r="J5394" s="429" t="s">
        <v>696</v>
      </c>
      <c r="K5394" s="477">
        <v>2</v>
      </c>
      <c r="L5394" s="477">
        <v>1</v>
      </c>
      <c r="M5394" s="618">
        <v>6646.73</v>
      </c>
      <c r="N5394" s="477">
        <v>1</v>
      </c>
      <c r="O5394" s="619">
        <v>6</v>
      </c>
      <c r="P5394" s="620">
        <v>85044.9</v>
      </c>
    </row>
    <row r="5395" spans="1:16" ht="45" x14ac:dyDescent="0.2">
      <c r="A5395" s="518" t="s">
        <v>14502</v>
      </c>
      <c r="B5395" s="519" t="s">
        <v>14503</v>
      </c>
      <c r="C5395" s="519" t="s">
        <v>14504</v>
      </c>
      <c r="D5395" s="429" t="s">
        <v>14546</v>
      </c>
      <c r="E5395" s="617">
        <v>15000</v>
      </c>
      <c r="F5395" s="498" t="s">
        <v>14547</v>
      </c>
      <c r="G5395" s="429" t="s">
        <v>14548</v>
      </c>
      <c r="H5395" s="429"/>
      <c r="I5395" s="429" t="s">
        <v>696</v>
      </c>
      <c r="J5395" s="429" t="s">
        <v>696</v>
      </c>
      <c r="K5395" s="477">
        <v>1</v>
      </c>
      <c r="L5395" s="477">
        <v>5</v>
      </c>
      <c r="M5395" s="618">
        <v>72067</v>
      </c>
      <c r="N5395" s="477">
        <v>1</v>
      </c>
      <c r="O5395" s="619">
        <v>6</v>
      </c>
      <c r="P5395" s="620">
        <v>91044.9</v>
      </c>
    </row>
    <row r="5396" spans="1:16" ht="45" x14ac:dyDescent="0.2">
      <c r="A5396" s="518" t="s">
        <v>14502</v>
      </c>
      <c r="B5396" s="519" t="s">
        <v>14503</v>
      </c>
      <c r="C5396" s="519" t="s">
        <v>14504</v>
      </c>
      <c r="D5396" s="429" t="s">
        <v>14549</v>
      </c>
      <c r="E5396" s="617">
        <v>15500</v>
      </c>
      <c r="F5396" s="498" t="s">
        <v>14550</v>
      </c>
      <c r="G5396" s="429" t="s">
        <v>7804</v>
      </c>
      <c r="H5396" s="429"/>
      <c r="I5396" s="429" t="s">
        <v>696</v>
      </c>
      <c r="J5396" s="429" t="s">
        <v>696</v>
      </c>
      <c r="K5396" s="477">
        <v>2</v>
      </c>
      <c r="L5396" s="477">
        <v>1</v>
      </c>
      <c r="M5396" s="618">
        <v>6313.4</v>
      </c>
      <c r="N5396" s="477">
        <v>1</v>
      </c>
      <c r="O5396" s="619">
        <v>6</v>
      </c>
      <c r="P5396" s="620">
        <v>94044.9</v>
      </c>
    </row>
    <row r="5397" spans="1:16" ht="45" x14ac:dyDescent="0.2">
      <c r="A5397" s="518" t="s">
        <v>14502</v>
      </c>
      <c r="B5397" s="519" t="s">
        <v>14503</v>
      </c>
      <c r="C5397" s="519" t="s">
        <v>14504</v>
      </c>
      <c r="D5397" s="429" t="s">
        <v>14551</v>
      </c>
      <c r="E5397" s="617">
        <v>15000</v>
      </c>
      <c r="F5397" s="498" t="s">
        <v>1498</v>
      </c>
      <c r="G5397" s="429" t="s">
        <v>14552</v>
      </c>
      <c r="H5397" s="429"/>
      <c r="I5397" s="429" t="s">
        <v>696</v>
      </c>
      <c r="J5397" s="429" t="s">
        <v>696</v>
      </c>
      <c r="K5397" s="477">
        <v>2</v>
      </c>
      <c r="L5397" s="477">
        <v>1</v>
      </c>
      <c r="M5397" s="618">
        <v>14613.4</v>
      </c>
      <c r="N5397" s="477">
        <v>1</v>
      </c>
      <c r="O5397" s="619">
        <v>6</v>
      </c>
      <c r="P5397" s="620">
        <v>91044.9</v>
      </c>
    </row>
    <row r="5398" spans="1:16" ht="56.25" x14ac:dyDescent="0.2">
      <c r="A5398" s="518" t="s">
        <v>14502</v>
      </c>
      <c r="B5398" s="519" t="s">
        <v>14503</v>
      </c>
      <c r="C5398" s="519" t="s">
        <v>14504</v>
      </c>
      <c r="D5398" s="429" t="s">
        <v>14553</v>
      </c>
      <c r="E5398" s="617">
        <v>14000</v>
      </c>
      <c r="F5398" s="498" t="s">
        <v>14554</v>
      </c>
      <c r="G5398" s="429" t="s">
        <v>14555</v>
      </c>
      <c r="H5398" s="429"/>
      <c r="I5398" s="429" t="s">
        <v>696</v>
      </c>
      <c r="J5398" s="429" t="s">
        <v>696</v>
      </c>
      <c r="K5398" s="477"/>
      <c r="L5398" s="477"/>
      <c r="M5398" s="618"/>
      <c r="N5398" s="477">
        <v>1</v>
      </c>
      <c r="O5398" s="619">
        <v>6</v>
      </c>
      <c r="P5398" s="620">
        <v>79444.899999999994</v>
      </c>
    </row>
    <row r="5399" spans="1:16" ht="56.25" x14ac:dyDescent="0.2">
      <c r="A5399" s="518" t="s">
        <v>14502</v>
      </c>
      <c r="B5399" s="519" t="s">
        <v>14503</v>
      </c>
      <c r="C5399" s="519" t="s">
        <v>14504</v>
      </c>
      <c r="D5399" s="429" t="s">
        <v>14556</v>
      </c>
      <c r="E5399" s="617">
        <v>14000</v>
      </c>
      <c r="F5399" s="498" t="s">
        <v>14557</v>
      </c>
      <c r="G5399" s="429" t="s">
        <v>14558</v>
      </c>
      <c r="H5399" s="429"/>
      <c r="I5399" s="429" t="s">
        <v>696</v>
      </c>
      <c r="J5399" s="429" t="s">
        <v>696</v>
      </c>
      <c r="K5399" s="477"/>
      <c r="L5399" s="477"/>
      <c r="M5399" s="618"/>
      <c r="N5399" s="477">
        <v>1</v>
      </c>
      <c r="O5399" s="619">
        <v>4</v>
      </c>
      <c r="P5399" s="620">
        <v>46229.93</v>
      </c>
    </row>
    <row r="5400" spans="1:16" ht="22.5" x14ac:dyDescent="0.2">
      <c r="A5400" s="518" t="s">
        <v>14502</v>
      </c>
      <c r="B5400" s="519" t="s">
        <v>14503</v>
      </c>
      <c r="C5400" s="519" t="s">
        <v>14504</v>
      </c>
      <c r="D5400" s="429" t="s">
        <v>14559</v>
      </c>
      <c r="E5400" s="617">
        <v>13000</v>
      </c>
      <c r="F5400" s="498" t="s">
        <v>14560</v>
      </c>
      <c r="G5400" s="429" t="s">
        <v>14561</v>
      </c>
      <c r="H5400" s="429"/>
      <c r="I5400" s="429" t="s">
        <v>696</v>
      </c>
      <c r="J5400" s="429" t="s">
        <v>696</v>
      </c>
      <c r="K5400" s="477"/>
      <c r="L5400" s="477"/>
      <c r="M5400" s="618"/>
      <c r="N5400" s="477">
        <v>1</v>
      </c>
      <c r="O5400" s="619">
        <v>4</v>
      </c>
      <c r="P5400" s="620">
        <v>40433.15</v>
      </c>
    </row>
    <row r="5401" spans="1:16" x14ac:dyDescent="0.2">
      <c r="A5401" s="518" t="s">
        <v>14502</v>
      </c>
      <c r="B5401" s="519" t="s">
        <v>14503</v>
      </c>
      <c r="C5401" s="519" t="s">
        <v>14504</v>
      </c>
      <c r="D5401" s="429" t="s">
        <v>8619</v>
      </c>
      <c r="E5401" s="617">
        <v>15600</v>
      </c>
      <c r="F5401" s="498" t="s">
        <v>14562</v>
      </c>
      <c r="G5401" s="429" t="s">
        <v>14563</v>
      </c>
      <c r="H5401" s="429"/>
      <c r="I5401" s="429" t="s">
        <v>696</v>
      </c>
      <c r="J5401" s="429" t="s">
        <v>696</v>
      </c>
      <c r="K5401" s="477"/>
      <c r="L5401" s="477"/>
      <c r="M5401" s="618"/>
      <c r="N5401" s="477">
        <v>1</v>
      </c>
      <c r="O5401" s="619">
        <v>4</v>
      </c>
      <c r="P5401" s="620">
        <v>46256.6</v>
      </c>
    </row>
    <row r="5402" spans="1:16" ht="33.75" x14ac:dyDescent="0.2">
      <c r="A5402" s="518" t="s">
        <v>14502</v>
      </c>
      <c r="B5402" s="519" t="s">
        <v>14503</v>
      </c>
      <c r="C5402" s="519" t="s">
        <v>14504</v>
      </c>
      <c r="D5402" s="429" t="s">
        <v>14564</v>
      </c>
      <c r="E5402" s="617">
        <v>15000</v>
      </c>
      <c r="F5402" s="498" t="s">
        <v>14565</v>
      </c>
      <c r="G5402" s="429" t="s">
        <v>14566</v>
      </c>
      <c r="H5402" s="429"/>
      <c r="I5402" s="429" t="s">
        <v>696</v>
      </c>
      <c r="J5402" s="429" t="s">
        <v>696</v>
      </c>
      <c r="K5402" s="477"/>
      <c r="L5402" s="477"/>
      <c r="M5402" s="618"/>
      <c r="N5402" s="477">
        <v>1</v>
      </c>
      <c r="O5402" s="619">
        <v>4</v>
      </c>
      <c r="P5402" s="620">
        <v>48696.6</v>
      </c>
    </row>
    <row r="5403" spans="1:16" ht="67.5" x14ac:dyDescent="0.2">
      <c r="A5403" s="518" t="s">
        <v>14502</v>
      </c>
      <c r="B5403" s="519" t="s">
        <v>14503</v>
      </c>
      <c r="C5403" s="519" t="s">
        <v>14504</v>
      </c>
      <c r="D5403" s="429" t="s">
        <v>14567</v>
      </c>
      <c r="E5403" s="617">
        <v>14000</v>
      </c>
      <c r="F5403" s="498" t="s">
        <v>14568</v>
      </c>
      <c r="G5403" s="429" t="s">
        <v>14569</v>
      </c>
      <c r="H5403" s="429"/>
      <c r="I5403" s="429" t="s">
        <v>696</v>
      </c>
      <c r="J5403" s="429" t="s">
        <v>696</v>
      </c>
      <c r="K5403" s="477">
        <v>1</v>
      </c>
      <c r="L5403" s="477">
        <v>5</v>
      </c>
      <c r="M5403" s="618">
        <v>77015.12</v>
      </c>
      <c r="N5403" s="477">
        <v>1</v>
      </c>
      <c r="O5403" s="619">
        <v>6</v>
      </c>
      <c r="P5403" s="620">
        <v>68711.569999999992</v>
      </c>
    </row>
    <row r="5404" spans="1:16" ht="22.5" x14ac:dyDescent="0.2">
      <c r="A5404" s="518" t="s">
        <v>14502</v>
      </c>
      <c r="B5404" s="519" t="s">
        <v>14503</v>
      </c>
      <c r="C5404" s="519" t="s">
        <v>14504</v>
      </c>
      <c r="D5404" s="429" t="s">
        <v>14570</v>
      </c>
      <c r="E5404" s="617">
        <v>15500</v>
      </c>
      <c r="F5404" s="498" t="s">
        <v>2824</v>
      </c>
      <c r="G5404" s="429" t="s">
        <v>14571</v>
      </c>
      <c r="H5404" s="429"/>
      <c r="I5404" s="429" t="s">
        <v>696</v>
      </c>
      <c r="J5404" s="429" t="s">
        <v>696</v>
      </c>
      <c r="K5404" s="477"/>
      <c r="L5404" s="477"/>
      <c r="M5404" s="618"/>
      <c r="N5404" s="477">
        <v>1</v>
      </c>
      <c r="O5404" s="619">
        <v>6</v>
      </c>
      <c r="P5404" s="620">
        <v>88878.23</v>
      </c>
    </row>
    <row r="5405" spans="1:16" ht="45" x14ac:dyDescent="0.2">
      <c r="A5405" s="518" t="s">
        <v>14502</v>
      </c>
      <c r="B5405" s="519" t="s">
        <v>14503</v>
      </c>
      <c r="C5405" s="519" t="s">
        <v>14504</v>
      </c>
      <c r="D5405" s="429" t="s">
        <v>14549</v>
      </c>
      <c r="E5405" s="617">
        <v>15000</v>
      </c>
      <c r="F5405" s="498" t="s">
        <v>14572</v>
      </c>
      <c r="G5405" s="429" t="s">
        <v>14573</v>
      </c>
      <c r="H5405" s="429"/>
      <c r="I5405" s="429" t="s">
        <v>696</v>
      </c>
      <c r="J5405" s="429" t="s">
        <v>696</v>
      </c>
      <c r="K5405" s="477">
        <v>2</v>
      </c>
      <c r="L5405" s="477">
        <v>2</v>
      </c>
      <c r="M5405" s="618">
        <v>22826.800000000003</v>
      </c>
      <c r="N5405" s="477"/>
      <c r="O5405" s="619"/>
      <c r="P5405" s="620"/>
    </row>
    <row r="5406" spans="1:16" ht="56.25" x14ac:dyDescent="0.2">
      <c r="A5406" s="518" t="s">
        <v>14502</v>
      </c>
      <c r="B5406" s="519" t="s">
        <v>14503</v>
      </c>
      <c r="C5406" s="519" t="s">
        <v>14504</v>
      </c>
      <c r="D5406" s="429" t="s">
        <v>14574</v>
      </c>
      <c r="E5406" s="617">
        <v>14000</v>
      </c>
      <c r="F5406" s="498" t="s">
        <v>1709</v>
      </c>
      <c r="G5406" s="429" t="s">
        <v>14575</v>
      </c>
      <c r="H5406" s="429"/>
      <c r="I5406" s="429" t="s">
        <v>696</v>
      </c>
      <c r="J5406" s="429" t="s">
        <v>696</v>
      </c>
      <c r="K5406" s="477"/>
      <c r="L5406" s="477"/>
      <c r="M5406" s="618"/>
      <c r="N5406" s="477">
        <v>1</v>
      </c>
      <c r="O5406" s="619">
        <v>6</v>
      </c>
      <c r="P5406" s="620">
        <v>78511.570000000007</v>
      </c>
    </row>
    <row r="5407" spans="1:16" ht="33.75" x14ac:dyDescent="0.2">
      <c r="A5407" s="518" t="s">
        <v>14502</v>
      </c>
      <c r="B5407" s="519" t="s">
        <v>14503</v>
      </c>
      <c r="C5407" s="519" t="s">
        <v>14504</v>
      </c>
      <c r="D5407" s="429" t="s">
        <v>4483</v>
      </c>
      <c r="E5407" s="617">
        <v>15000</v>
      </c>
      <c r="F5407" s="498" t="s">
        <v>2889</v>
      </c>
      <c r="G5407" s="429" t="s">
        <v>5217</v>
      </c>
      <c r="H5407" s="429"/>
      <c r="I5407" s="429" t="s">
        <v>696</v>
      </c>
      <c r="J5407" s="429" t="s">
        <v>696</v>
      </c>
      <c r="K5407" s="477"/>
      <c r="L5407" s="477"/>
      <c r="M5407" s="618"/>
      <c r="N5407" s="477">
        <v>1</v>
      </c>
      <c r="O5407" s="619">
        <v>4</v>
      </c>
      <c r="P5407" s="620">
        <v>48196.6</v>
      </c>
    </row>
    <row r="5408" spans="1:16" ht="45" x14ac:dyDescent="0.2">
      <c r="A5408" s="518" t="s">
        <v>14502</v>
      </c>
      <c r="B5408" s="519" t="s">
        <v>14503</v>
      </c>
      <c r="C5408" s="519" t="s">
        <v>14504</v>
      </c>
      <c r="D5408" s="429" t="s">
        <v>14576</v>
      </c>
      <c r="E5408" s="617">
        <v>15500</v>
      </c>
      <c r="F5408" s="498" t="s">
        <v>14577</v>
      </c>
      <c r="G5408" s="429" t="s">
        <v>14578</v>
      </c>
      <c r="H5408" s="429"/>
      <c r="I5408" s="429" t="s">
        <v>696</v>
      </c>
      <c r="J5408" s="429" t="s">
        <v>696</v>
      </c>
      <c r="K5408" s="477"/>
      <c r="L5408" s="477"/>
      <c r="M5408" s="618"/>
      <c r="N5408" s="477">
        <v>1</v>
      </c>
      <c r="O5408" s="619">
        <v>5</v>
      </c>
      <c r="P5408" s="620">
        <v>65437.42</v>
      </c>
    </row>
    <row r="5409" spans="1:16" ht="22.5" x14ac:dyDescent="0.2">
      <c r="A5409" s="518" t="s">
        <v>14502</v>
      </c>
      <c r="B5409" s="519" t="s">
        <v>14503</v>
      </c>
      <c r="C5409" s="519" t="s">
        <v>14504</v>
      </c>
      <c r="D5409" s="429" t="s">
        <v>3355</v>
      </c>
      <c r="E5409" s="617">
        <v>15000</v>
      </c>
      <c r="F5409" s="498" t="s">
        <v>14579</v>
      </c>
      <c r="G5409" s="429" t="s">
        <v>14580</v>
      </c>
      <c r="H5409" s="429"/>
      <c r="I5409" s="429" t="s">
        <v>696</v>
      </c>
      <c r="J5409" s="429" t="s">
        <v>696</v>
      </c>
      <c r="K5409" s="477">
        <v>1</v>
      </c>
      <c r="L5409" s="477">
        <v>4</v>
      </c>
      <c r="M5409" s="618">
        <v>45192</v>
      </c>
      <c r="N5409" s="477"/>
      <c r="O5409" s="619"/>
      <c r="P5409" s="620"/>
    </row>
    <row r="5410" spans="1:16" ht="56.25" x14ac:dyDescent="0.2">
      <c r="A5410" s="518" t="s">
        <v>14502</v>
      </c>
      <c r="B5410" s="519" t="s">
        <v>14503</v>
      </c>
      <c r="C5410" s="519" t="s">
        <v>14504</v>
      </c>
      <c r="D5410" s="429" t="s">
        <v>14581</v>
      </c>
      <c r="E5410" s="617">
        <v>14000</v>
      </c>
      <c r="F5410" s="498" t="s">
        <v>14582</v>
      </c>
      <c r="G5410" s="429" t="s">
        <v>14583</v>
      </c>
      <c r="H5410" s="429"/>
      <c r="I5410" s="429" t="s">
        <v>696</v>
      </c>
      <c r="J5410" s="429" t="s">
        <v>696</v>
      </c>
      <c r="K5410" s="477">
        <v>2</v>
      </c>
      <c r="L5410" s="477">
        <v>1</v>
      </c>
      <c r="M5410" s="618">
        <v>13646.73</v>
      </c>
      <c r="N5410" s="477">
        <v>1</v>
      </c>
      <c r="O5410" s="619">
        <v>6</v>
      </c>
      <c r="P5410" s="620">
        <v>85044.9</v>
      </c>
    </row>
    <row r="5411" spans="1:16" ht="78.75" x14ac:dyDescent="0.2">
      <c r="A5411" s="518" t="s">
        <v>14502</v>
      </c>
      <c r="B5411" s="519" t="s">
        <v>14503</v>
      </c>
      <c r="C5411" s="519" t="s">
        <v>14504</v>
      </c>
      <c r="D5411" s="429" t="s">
        <v>14584</v>
      </c>
      <c r="E5411" s="617">
        <v>14000</v>
      </c>
      <c r="F5411" s="498" t="s">
        <v>14585</v>
      </c>
      <c r="G5411" s="429" t="s">
        <v>14586</v>
      </c>
      <c r="H5411" s="429"/>
      <c r="I5411" s="429" t="s">
        <v>696</v>
      </c>
      <c r="J5411" s="429" t="s">
        <v>696</v>
      </c>
      <c r="K5411" s="477">
        <v>1</v>
      </c>
      <c r="L5411" s="477">
        <v>4</v>
      </c>
      <c r="M5411" s="618">
        <v>52320.26666666667</v>
      </c>
      <c r="N5411" s="477">
        <v>1</v>
      </c>
      <c r="O5411" s="619">
        <v>6</v>
      </c>
      <c r="P5411" s="620">
        <v>85044.9</v>
      </c>
    </row>
    <row r="5412" spans="1:16" ht="56.25" x14ac:dyDescent="0.2">
      <c r="A5412" s="518" t="s">
        <v>14502</v>
      </c>
      <c r="B5412" s="519" t="s">
        <v>14503</v>
      </c>
      <c r="C5412" s="519" t="s">
        <v>14504</v>
      </c>
      <c r="D5412" s="429" t="s">
        <v>14587</v>
      </c>
      <c r="E5412" s="617">
        <v>14800</v>
      </c>
      <c r="F5412" s="498" t="s">
        <v>14588</v>
      </c>
      <c r="G5412" s="429" t="s">
        <v>14589</v>
      </c>
      <c r="H5412" s="429"/>
      <c r="I5412" s="429" t="s">
        <v>696</v>
      </c>
      <c r="J5412" s="429" t="s">
        <v>696</v>
      </c>
      <c r="K5412" s="477"/>
      <c r="L5412" s="477"/>
      <c r="M5412" s="618"/>
      <c r="N5412" s="477">
        <v>1</v>
      </c>
      <c r="O5412" s="619">
        <v>4</v>
      </c>
      <c r="P5412" s="620">
        <v>50629.93</v>
      </c>
    </row>
    <row r="5413" spans="1:16" ht="22.5" x14ac:dyDescent="0.2">
      <c r="A5413" s="518" t="s">
        <v>14502</v>
      </c>
      <c r="B5413" s="519" t="s">
        <v>14503</v>
      </c>
      <c r="C5413" s="519" t="s">
        <v>14504</v>
      </c>
      <c r="D5413" s="429" t="s">
        <v>3355</v>
      </c>
      <c r="E5413" s="617">
        <v>15000</v>
      </c>
      <c r="F5413" s="498" t="s">
        <v>14590</v>
      </c>
      <c r="G5413" s="429" t="s">
        <v>14591</v>
      </c>
      <c r="H5413" s="429"/>
      <c r="I5413" s="429" t="s">
        <v>696</v>
      </c>
      <c r="J5413" s="429" t="s">
        <v>696</v>
      </c>
      <c r="K5413" s="477">
        <v>1</v>
      </c>
      <c r="L5413" s="477">
        <v>3</v>
      </c>
      <c r="M5413" s="618">
        <v>57840.200000000004</v>
      </c>
      <c r="N5413" s="477">
        <v>1</v>
      </c>
      <c r="O5413" s="619">
        <v>6</v>
      </c>
      <c r="P5413" s="620">
        <v>91044.9</v>
      </c>
    </row>
    <row r="5414" spans="1:16" ht="22.5" x14ac:dyDescent="0.2">
      <c r="A5414" s="518" t="s">
        <v>14502</v>
      </c>
      <c r="B5414" s="519" t="s">
        <v>14503</v>
      </c>
      <c r="C5414" s="519" t="s">
        <v>14504</v>
      </c>
      <c r="D5414" s="429" t="s">
        <v>14592</v>
      </c>
      <c r="E5414" s="617">
        <v>13000</v>
      </c>
      <c r="F5414" s="498" t="s">
        <v>14593</v>
      </c>
      <c r="G5414" s="429" t="s">
        <v>14594</v>
      </c>
      <c r="H5414" s="429"/>
      <c r="I5414" s="429" t="s">
        <v>696</v>
      </c>
      <c r="J5414" s="429" t="s">
        <v>696</v>
      </c>
      <c r="K5414" s="477">
        <v>1</v>
      </c>
      <c r="L5414" s="477">
        <v>6</v>
      </c>
      <c r="M5414" s="618">
        <v>71613.733333333337</v>
      </c>
      <c r="N5414" s="477">
        <v>1</v>
      </c>
      <c r="O5414" s="619">
        <v>6</v>
      </c>
      <c r="P5414" s="620">
        <v>74781.45</v>
      </c>
    </row>
    <row r="5415" spans="1:16" ht="33.75" x14ac:dyDescent="0.2">
      <c r="A5415" s="518" t="s">
        <v>14502</v>
      </c>
      <c r="B5415" s="519" t="s">
        <v>14503</v>
      </c>
      <c r="C5415" s="519" t="s">
        <v>14504</v>
      </c>
      <c r="D5415" s="429" t="s">
        <v>14595</v>
      </c>
      <c r="E5415" s="617">
        <v>15500</v>
      </c>
      <c r="F5415" s="498" t="s">
        <v>14596</v>
      </c>
      <c r="G5415" s="429" t="s">
        <v>14597</v>
      </c>
      <c r="H5415" s="429"/>
      <c r="I5415" s="429" t="s">
        <v>696</v>
      </c>
      <c r="J5415" s="429" t="s">
        <v>696</v>
      </c>
      <c r="K5415" s="477"/>
      <c r="L5415" s="477"/>
      <c r="M5415" s="618"/>
      <c r="N5415" s="477">
        <v>1</v>
      </c>
      <c r="O5415" s="619">
        <v>5</v>
      </c>
      <c r="P5415" s="620">
        <v>65437.42</v>
      </c>
    </row>
    <row r="5416" spans="1:16" ht="33.75" x14ac:dyDescent="0.2">
      <c r="A5416" s="518" t="s">
        <v>14502</v>
      </c>
      <c r="B5416" s="519" t="s">
        <v>14503</v>
      </c>
      <c r="C5416" s="519" t="s">
        <v>14504</v>
      </c>
      <c r="D5416" s="429" t="s">
        <v>14598</v>
      </c>
      <c r="E5416" s="617">
        <v>15000</v>
      </c>
      <c r="F5416" s="498" t="s">
        <v>14599</v>
      </c>
      <c r="G5416" s="429" t="s">
        <v>14600</v>
      </c>
      <c r="H5416" s="429"/>
      <c r="I5416" s="429" t="s">
        <v>696</v>
      </c>
      <c r="J5416" s="429" t="s">
        <v>696</v>
      </c>
      <c r="K5416" s="477">
        <v>1</v>
      </c>
      <c r="L5416" s="477">
        <v>3</v>
      </c>
      <c r="M5416" s="618">
        <v>43733.26</v>
      </c>
      <c r="N5416" s="477">
        <v>1</v>
      </c>
      <c r="O5416" s="619">
        <v>6</v>
      </c>
      <c r="P5416" s="620">
        <v>91044.9</v>
      </c>
    </row>
    <row r="5417" spans="1:16" ht="67.5" x14ac:dyDescent="0.2">
      <c r="A5417" s="518" t="s">
        <v>14502</v>
      </c>
      <c r="B5417" s="519" t="s">
        <v>14503</v>
      </c>
      <c r="C5417" s="519" t="s">
        <v>14504</v>
      </c>
      <c r="D5417" s="429" t="s">
        <v>14601</v>
      </c>
      <c r="E5417" s="617">
        <v>14000</v>
      </c>
      <c r="F5417" s="498" t="s">
        <v>14602</v>
      </c>
      <c r="G5417" s="519" t="s">
        <v>14603</v>
      </c>
      <c r="H5417" s="429"/>
      <c r="I5417" s="429" t="s">
        <v>696</v>
      </c>
      <c r="J5417" s="429" t="s">
        <v>696</v>
      </c>
      <c r="K5417" s="477">
        <v>2</v>
      </c>
      <c r="L5417" s="477">
        <v>1</v>
      </c>
      <c r="M5417" s="618">
        <v>5246.73</v>
      </c>
      <c r="N5417" s="477"/>
      <c r="O5417" s="619"/>
      <c r="P5417" s="620"/>
    </row>
    <row r="5418" spans="1:16" ht="22.5" x14ac:dyDescent="0.2">
      <c r="A5418" s="518" t="s">
        <v>14502</v>
      </c>
      <c r="B5418" s="519" t="s">
        <v>14503</v>
      </c>
      <c r="C5418" s="519" t="s">
        <v>14504</v>
      </c>
      <c r="D5418" s="429" t="s">
        <v>14508</v>
      </c>
      <c r="E5418" s="617">
        <v>15000</v>
      </c>
      <c r="F5418" s="498" t="s">
        <v>2435</v>
      </c>
      <c r="G5418" s="429" t="s">
        <v>14604</v>
      </c>
      <c r="H5418" s="429"/>
      <c r="I5418" s="429" t="s">
        <v>696</v>
      </c>
      <c r="J5418" s="429" t="s">
        <v>696</v>
      </c>
      <c r="K5418" s="477"/>
      <c r="L5418" s="477"/>
      <c r="M5418" s="618"/>
      <c r="N5418" s="477">
        <v>1</v>
      </c>
      <c r="O5418" s="619">
        <v>1</v>
      </c>
      <c r="P5418" s="620">
        <v>13674.15</v>
      </c>
    </row>
    <row r="5419" spans="1:16" ht="45" x14ac:dyDescent="0.2">
      <c r="A5419" s="518" t="s">
        <v>14502</v>
      </c>
      <c r="B5419" s="519" t="s">
        <v>14503</v>
      </c>
      <c r="C5419" s="519" t="s">
        <v>14504</v>
      </c>
      <c r="D5419" s="429" t="s">
        <v>14505</v>
      </c>
      <c r="E5419" s="617">
        <v>13000</v>
      </c>
      <c r="F5419" s="498" t="s">
        <v>2856</v>
      </c>
      <c r="G5419" s="429" t="s">
        <v>14605</v>
      </c>
      <c r="H5419" s="429"/>
      <c r="I5419" s="429" t="s">
        <v>696</v>
      </c>
      <c r="J5419" s="429" t="s">
        <v>696</v>
      </c>
      <c r="K5419" s="477"/>
      <c r="L5419" s="477"/>
      <c r="M5419" s="618"/>
      <c r="N5419" s="477">
        <v>1</v>
      </c>
      <c r="O5419" s="619">
        <v>1</v>
      </c>
      <c r="P5419" s="620">
        <v>7174.15</v>
      </c>
    </row>
    <row r="5420" spans="1:16" x14ac:dyDescent="0.2">
      <c r="A5420" s="518" t="s">
        <v>14502</v>
      </c>
      <c r="B5420" s="519" t="s">
        <v>14503</v>
      </c>
      <c r="C5420" s="519" t="s">
        <v>14504</v>
      </c>
      <c r="D5420" s="429" t="s">
        <v>14606</v>
      </c>
      <c r="E5420" s="617">
        <v>14000</v>
      </c>
      <c r="F5420" s="498" t="s">
        <v>14607</v>
      </c>
      <c r="G5420" s="429" t="s">
        <v>14608</v>
      </c>
      <c r="H5420" s="429"/>
      <c r="I5420" s="429" t="s">
        <v>696</v>
      </c>
      <c r="J5420" s="429" t="s">
        <v>696</v>
      </c>
      <c r="K5420" s="477"/>
      <c r="L5420" s="477"/>
      <c r="M5420" s="618"/>
      <c r="N5420" s="477">
        <v>1</v>
      </c>
      <c r="O5420" s="619">
        <v>1</v>
      </c>
      <c r="P5420" s="620">
        <v>1526</v>
      </c>
    </row>
    <row r="5421" spans="1:16" ht="45" x14ac:dyDescent="0.2">
      <c r="A5421" s="518" t="s">
        <v>14502</v>
      </c>
      <c r="B5421" s="519" t="s">
        <v>14503</v>
      </c>
      <c r="C5421" s="519" t="s">
        <v>14504</v>
      </c>
      <c r="D5421" s="429" t="s">
        <v>14609</v>
      </c>
      <c r="E5421" s="617">
        <v>14000</v>
      </c>
      <c r="F5421" s="498" t="s">
        <v>14610</v>
      </c>
      <c r="G5421" s="429" t="s">
        <v>14611</v>
      </c>
      <c r="H5421" s="429"/>
      <c r="I5421" s="429" t="s">
        <v>696</v>
      </c>
      <c r="J5421" s="429" t="s">
        <v>696</v>
      </c>
      <c r="K5421" s="477"/>
      <c r="L5421" s="477"/>
      <c r="M5421" s="618"/>
      <c r="N5421" s="477">
        <v>1</v>
      </c>
      <c r="O5421" s="619">
        <v>1</v>
      </c>
      <c r="P5421" s="620">
        <v>9507.48</v>
      </c>
    </row>
    <row r="5422" spans="1:16" ht="22.5" x14ac:dyDescent="0.2">
      <c r="A5422" s="518" t="s">
        <v>14502</v>
      </c>
      <c r="B5422" s="519" t="s">
        <v>14503</v>
      </c>
      <c r="C5422" s="519" t="s">
        <v>14504</v>
      </c>
      <c r="D5422" s="429" t="s">
        <v>14559</v>
      </c>
      <c r="E5422" s="617">
        <v>13000</v>
      </c>
      <c r="F5422" s="498" t="s">
        <v>14612</v>
      </c>
      <c r="G5422" s="429" t="s">
        <v>14613</v>
      </c>
      <c r="H5422" s="429"/>
      <c r="I5422" s="429" t="s">
        <v>696</v>
      </c>
      <c r="J5422" s="429" t="s">
        <v>696</v>
      </c>
      <c r="K5422" s="477"/>
      <c r="L5422" s="477"/>
      <c r="M5422" s="618"/>
      <c r="N5422" s="477">
        <v>1</v>
      </c>
      <c r="O5422" s="619">
        <v>1</v>
      </c>
      <c r="P5422" s="620">
        <v>4374.1499999999996</v>
      </c>
    </row>
    <row r="5423" spans="1:16" ht="33.75" x14ac:dyDescent="0.2">
      <c r="A5423" s="518" t="s">
        <v>14502</v>
      </c>
      <c r="B5423" s="519" t="s">
        <v>14503</v>
      </c>
      <c r="C5423" s="519" t="s">
        <v>14504</v>
      </c>
      <c r="D5423" s="429" t="s">
        <v>14614</v>
      </c>
      <c r="E5423" s="617">
        <v>1500</v>
      </c>
      <c r="F5423" s="498" t="s">
        <v>14615</v>
      </c>
      <c r="G5423" s="429" t="s">
        <v>14616</v>
      </c>
      <c r="H5423" s="429"/>
      <c r="I5423" s="429" t="s">
        <v>718</v>
      </c>
      <c r="J5423" s="429" t="s">
        <v>718</v>
      </c>
      <c r="K5423" s="477">
        <v>2</v>
      </c>
      <c r="L5423" s="477">
        <v>2</v>
      </c>
      <c r="M5423" s="618">
        <v>3926.8</v>
      </c>
      <c r="N5423" s="477">
        <v>6</v>
      </c>
      <c r="O5423" s="619">
        <v>6</v>
      </c>
      <c r="P5423" s="620">
        <v>9810.08</v>
      </c>
    </row>
    <row r="5424" spans="1:16" x14ac:dyDescent="0.2">
      <c r="A5424" s="518" t="s">
        <v>14502</v>
      </c>
      <c r="B5424" s="519" t="s">
        <v>14503</v>
      </c>
      <c r="C5424" s="519" t="s">
        <v>14504</v>
      </c>
      <c r="D5424" s="429" t="s">
        <v>14617</v>
      </c>
      <c r="E5424" s="617">
        <v>2000</v>
      </c>
      <c r="F5424" s="498" t="s">
        <v>14618</v>
      </c>
      <c r="G5424" s="429" t="s">
        <v>14619</v>
      </c>
      <c r="H5424" s="429"/>
      <c r="I5424" s="429" t="s">
        <v>718</v>
      </c>
      <c r="J5424" s="429" t="s">
        <v>718</v>
      </c>
      <c r="K5424" s="477">
        <v>2</v>
      </c>
      <c r="L5424" s="477">
        <v>2</v>
      </c>
      <c r="M5424" s="618">
        <v>2560.13</v>
      </c>
      <c r="N5424" s="477">
        <v>6</v>
      </c>
      <c r="O5424" s="619">
        <v>6</v>
      </c>
      <c r="P5424" s="620">
        <v>13044.9</v>
      </c>
    </row>
    <row r="5425" spans="1:16" ht="22.5" x14ac:dyDescent="0.2">
      <c r="A5425" s="518" t="s">
        <v>14502</v>
      </c>
      <c r="B5425" s="519" t="s">
        <v>14503</v>
      </c>
      <c r="C5425" s="519" t="s">
        <v>14504</v>
      </c>
      <c r="D5425" s="429" t="s">
        <v>4071</v>
      </c>
      <c r="E5425" s="617">
        <v>2000</v>
      </c>
      <c r="F5425" s="498" t="s">
        <v>14620</v>
      </c>
      <c r="G5425" s="429" t="s">
        <v>14621</v>
      </c>
      <c r="H5425" s="429"/>
      <c r="I5425" s="429" t="s">
        <v>718</v>
      </c>
      <c r="J5425" s="429" t="s">
        <v>718</v>
      </c>
      <c r="K5425" s="477">
        <v>2</v>
      </c>
      <c r="L5425" s="477">
        <v>2</v>
      </c>
      <c r="M5425" s="618">
        <v>5060.13</v>
      </c>
      <c r="N5425" s="477">
        <v>6</v>
      </c>
      <c r="O5425" s="619">
        <v>6</v>
      </c>
      <c r="P5425" s="620">
        <v>13044.9</v>
      </c>
    </row>
    <row r="5426" spans="1:16" ht="22.5" x14ac:dyDescent="0.2">
      <c r="A5426" s="518" t="s">
        <v>14502</v>
      </c>
      <c r="B5426" s="519" t="s">
        <v>14503</v>
      </c>
      <c r="C5426" s="519" t="s">
        <v>14504</v>
      </c>
      <c r="D5426" s="429" t="s">
        <v>4071</v>
      </c>
      <c r="E5426" s="617">
        <v>4000</v>
      </c>
      <c r="F5426" s="498" t="s">
        <v>14622</v>
      </c>
      <c r="G5426" s="429" t="s">
        <v>14623</v>
      </c>
      <c r="H5426" s="429"/>
      <c r="I5426" s="429" t="s">
        <v>718</v>
      </c>
      <c r="J5426" s="429" t="s">
        <v>718</v>
      </c>
      <c r="K5426" s="477">
        <v>2</v>
      </c>
      <c r="L5426" s="477">
        <v>2</v>
      </c>
      <c r="M5426" s="618">
        <v>5593.4699999999993</v>
      </c>
      <c r="N5426" s="477">
        <v>6</v>
      </c>
      <c r="O5426" s="619">
        <v>6</v>
      </c>
      <c r="P5426" s="620">
        <v>25044.9</v>
      </c>
    </row>
    <row r="5427" spans="1:16" ht="22.5" x14ac:dyDescent="0.2">
      <c r="A5427" s="518" t="s">
        <v>14502</v>
      </c>
      <c r="B5427" s="519" t="s">
        <v>14503</v>
      </c>
      <c r="C5427" s="519" t="s">
        <v>14504</v>
      </c>
      <c r="D5427" s="429" t="s">
        <v>14624</v>
      </c>
      <c r="E5427" s="617">
        <v>1000</v>
      </c>
      <c r="F5427" s="498" t="s">
        <v>14625</v>
      </c>
      <c r="G5427" s="429" t="s">
        <v>14626</v>
      </c>
      <c r="H5427" s="429"/>
      <c r="I5427" s="429" t="s">
        <v>718</v>
      </c>
      <c r="J5427" s="429" t="s">
        <v>718</v>
      </c>
      <c r="K5427" s="477">
        <v>2</v>
      </c>
      <c r="L5427" s="477">
        <v>2</v>
      </c>
      <c r="M5427" s="618">
        <v>3926.8</v>
      </c>
      <c r="N5427" s="477">
        <v>4</v>
      </c>
      <c r="O5427" s="619">
        <v>4</v>
      </c>
      <c r="P5427" s="620">
        <v>5995</v>
      </c>
    </row>
    <row r="5428" spans="1:16" x14ac:dyDescent="0.2">
      <c r="A5428" s="518" t="s">
        <v>14502</v>
      </c>
      <c r="B5428" s="519" t="s">
        <v>14503</v>
      </c>
      <c r="C5428" s="519" t="s">
        <v>14504</v>
      </c>
      <c r="D5428" s="429" t="s">
        <v>14627</v>
      </c>
      <c r="E5428" s="617">
        <v>1500</v>
      </c>
      <c r="F5428" s="498" t="s">
        <v>14628</v>
      </c>
      <c r="G5428" s="429" t="s">
        <v>14629</v>
      </c>
      <c r="H5428" s="429"/>
      <c r="I5428" s="429" t="s">
        <v>718</v>
      </c>
      <c r="J5428" s="429" t="s">
        <v>718</v>
      </c>
      <c r="K5428" s="477">
        <v>2</v>
      </c>
      <c r="L5428" s="477">
        <v>2</v>
      </c>
      <c r="M5428" s="618">
        <v>3926.8</v>
      </c>
      <c r="N5428" s="477">
        <v>6</v>
      </c>
      <c r="O5428" s="619">
        <v>6</v>
      </c>
      <c r="P5428" s="620">
        <v>9810</v>
      </c>
    </row>
    <row r="5429" spans="1:16" ht="22.5" x14ac:dyDescent="0.2">
      <c r="A5429" s="518" t="s">
        <v>14502</v>
      </c>
      <c r="B5429" s="519" t="s">
        <v>14503</v>
      </c>
      <c r="C5429" s="519" t="s">
        <v>14504</v>
      </c>
      <c r="D5429" s="429" t="s">
        <v>14630</v>
      </c>
      <c r="E5429" s="617">
        <v>1500</v>
      </c>
      <c r="F5429" s="498" t="s">
        <v>14631</v>
      </c>
      <c r="G5429" s="429" t="s">
        <v>14632</v>
      </c>
      <c r="H5429" s="429"/>
      <c r="I5429" s="429" t="s">
        <v>718</v>
      </c>
      <c r="J5429" s="429" t="s">
        <v>718</v>
      </c>
      <c r="K5429" s="477">
        <v>2</v>
      </c>
      <c r="L5429" s="477">
        <v>2</v>
      </c>
      <c r="M5429" s="618">
        <v>3926.8</v>
      </c>
      <c r="N5429" s="477">
        <v>6</v>
      </c>
      <c r="O5429" s="619">
        <v>6</v>
      </c>
      <c r="P5429" s="620">
        <v>9810</v>
      </c>
    </row>
    <row r="5430" spans="1:16" x14ac:dyDescent="0.2">
      <c r="A5430" s="518" t="s">
        <v>14502</v>
      </c>
      <c r="B5430" s="519" t="s">
        <v>14503</v>
      </c>
      <c r="C5430" s="519" t="s">
        <v>14504</v>
      </c>
      <c r="D5430" s="429" t="s">
        <v>8776</v>
      </c>
      <c r="E5430" s="617">
        <v>1800</v>
      </c>
      <c r="F5430" s="498" t="s">
        <v>14633</v>
      </c>
      <c r="G5430" s="429" t="s">
        <v>14634</v>
      </c>
      <c r="H5430" s="429"/>
      <c r="I5430" s="429" t="s">
        <v>718</v>
      </c>
      <c r="J5430" s="429" t="s">
        <v>718</v>
      </c>
      <c r="K5430" s="477">
        <v>2</v>
      </c>
      <c r="L5430" s="477">
        <v>2</v>
      </c>
      <c r="M5430" s="618">
        <v>3406.8</v>
      </c>
      <c r="N5430" s="477">
        <v>6</v>
      </c>
      <c r="O5430" s="619">
        <v>6</v>
      </c>
      <c r="P5430" s="620">
        <v>11746.35</v>
      </c>
    </row>
    <row r="5431" spans="1:16" ht="22.5" x14ac:dyDescent="0.2">
      <c r="A5431" s="518" t="s">
        <v>14502</v>
      </c>
      <c r="B5431" s="519" t="s">
        <v>14503</v>
      </c>
      <c r="C5431" s="519" t="s">
        <v>14504</v>
      </c>
      <c r="D5431" s="429" t="s">
        <v>4071</v>
      </c>
      <c r="E5431" s="617">
        <v>1800</v>
      </c>
      <c r="F5431" s="498" t="s">
        <v>14635</v>
      </c>
      <c r="G5431" s="429" t="s">
        <v>14636</v>
      </c>
      <c r="H5431" s="429"/>
      <c r="I5431" s="429" t="s">
        <v>718</v>
      </c>
      <c r="J5431" s="429" t="s">
        <v>718</v>
      </c>
      <c r="K5431" s="477">
        <v>2</v>
      </c>
      <c r="L5431" s="477">
        <v>2</v>
      </c>
      <c r="M5431" s="618">
        <v>3406.8</v>
      </c>
      <c r="N5431" s="477">
        <v>6</v>
      </c>
      <c r="O5431" s="619">
        <v>6</v>
      </c>
      <c r="P5431" s="620">
        <v>11772</v>
      </c>
    </row>
    <row r="5432" spans="1:16" ht="22.5" x14ac:dyDescent="0.2">
      <c r="A5432" s="518" t="s">
        <v>14502</v>
      </c>
      <c r="B5432" s="519" t="s">
        <v>14503</v>
      </c>
      <c r="C5432" s="519" t="s">
        <v>14504</v>
      </c>
      <c r="D5432" s="429" t="s">
        <v>4119</v>
      </c>
      <c r="E5432" s="617">
        <v>2000</v>
      </c>
      <c r="F5432" s="498" t="s">
        <v>14637</v>
      </c>
      <c r="G5432" s="429" t="s">
        <v>14638</v>
      </c>
      <c r="H5432" s="429"/>
      <c r="I5432" s="429" t="s">
        <v>718</v>
      </c>
      <c r="J5432" s="429" t="s">
        <v>718</v>
      </c>
      <c r="K5432" s="477">
        <v>2</v>
      </c>
      <c r="L5432" s="477">
        <v>2</v>
      </c>
      <c r="M5432" s="618">
        <v>5060.13</v>
      </c>
      <c r="N5432" s="477">
        <v>6</v>
      </c>
      <c r="O5432" s="619">
        <v>6</v>
      </c>
      <c r="P5432" s="620">
        <v>16641.899999999998</v>
      </c>
    </row>
    <row r="5433" spans="1:16" ht="22.5" x14ac:dyDescent="0.2">
      <c r="A5433" s="518" t="s">
        <v>14502</v>
      </c>
      <c r="B5433" s="519" t="s">
        <v>14503</v>
      </c>
      <c r="C5433" s="519" t="s">
        <v>14504</v>
      </c>
      <c r="D5433" s="429" t="s">
        <v>14624</v>
      </c>
      <c r="E5433" s="617">
        <v>1500</v>
      </c>
      <c r="F5433" s="498" t="s">
        <v>14639</v>
      </c>
      <c r="G5433" s="429" t="s">
        <v>14640</v>
      </c>
      <c r="H5433" s="429"/>
      <c r="I5433" s="429" t="s">
        <v>718</v>
      </c>
      <c r="J5433" s="429" t="s">
        <v>718</v>
      </c>
      <c r="K5433" s="477">
        <v>2</v>
      </c>
      <c r="L5433" s="477">
        <v>2</v>
      </c>
      <c r="M5433" s="618">
        <v>3926.8</v>
      </c>
      <c r="N5433" s="477">
        <v>6</v>
      </c>
      <c r="O5433" s="619">
        <v>6</v>
      </c>
      <c r="P5433" s="620">
        <v>9810</v>
      </c>
    </row>
    <row r="5434" spans="1:16" ht="22.5" x14ac:dyDescent="0.2">
      <c r="A5434" s="518" t="s">
        <v>14502</v>
      </c>
      <c r="B5434" s="519" t="s">
        <v>14503</v>
      </c>
      <c r="C5434" s="519" t="s">
        <v>14504</v>
      </c>
      <c r="D5434" s="429" t="s">
        <v>14624</v>
      </c>
      <c r="E5434" s="617">
        <v>1500</v>
      </c>
      <c r="F5434" s="498" t="s">
        <v>14641</v>
      </c>
      <c r="G5434" s="429" t="s">
        <v>14642</v>
      </c>
      <c r="H5434" s="429"/>
      <c r="I5434" s="429" t="s">
        <v>718</v>
      </c>
      <c r="J5434" s="429" t="s">
        <v>718</v>
      </c>
      <c r="K5434" s="477">
        <v>2</v>
      </c>
      <c r="L5434" s="477">
        <v>2</v>
      </c>
      <c r="M5434" s="618">
        <v>3926.8</v>
      </c>
      <c r="N5434" s="477">
        <v>6</v>
      </c>
      <c r="O5434" s="619">
        <v>6</v>
      </c>
      <c r="P5434" s="620">
        <v>9810</v>
      </c>
    </row>
    <row r="5435" spans="1:16" x14ac:dyDescent="0.2">
      <c r="A5435" s="518" t="s">
        <v>14502</v>
      </c>
      <c r="B5435" s="519" t="s">
        <v>14503</v>
      </c>
      <c r="C5435" s="519" t="s">
        <v>14504</v>
      </c>
      <c r="D5435" s="429" t="s">
        <v>3826</v>
      </c>
      <c r="E5435" s="617">
        <v>1500</v>
      </c>
      <c r="F5435" s="498" t="s">
        <v>14643</v>
      </c>
      <c r="G5435" s="429" t="s">
        <v>14644</v>
      </c>
      <c r="H5435" s="429"/>
      <c r="I5435" s="429" t="s">
        <v>718</v>
      </c>
      <c r="J5435" s="429" t="s">
        <v>718</v>
      </c>
      <c r="K5435" s="477">
        <v>2</v>
      </c>
      <c r="L5435" s="477">
        <v>2</v>
      </c>
      <c r="M5435" s="618">
        <v>3926.8</v>
      </c>
      <c r="N5435" s="477">
        <v>5</v>
      </c>
      <c r="O5435" s="619">
        <v>5</v>
      </c>
      <c r="P5435" s="620">
        <v>8175</v>
      </c>
    </row>
    <row r="5436" spans="1:16" ht="22.5" x14ac:dyDescent="0.2">
      <c r="A5436" s="518" t="s">
        <v>14502</v>
      </c>
      <c r="B5436" s="519" t="s">
        <v>14503</v>
      </c>
      <c r="C5436" s="519" t="s">
        <v>14504</v>
      </c>
      <c r="D5436" s="429" t="s">
        <v>14624</v>
      </c>
      <c r="E5436" s="617">
        <v>1500</v>
      </c>
      <c r="F5436" s="498" t="s">
        <v>14645</v>
      </c>
      <c r="G5436" s="429" t="s">
        <v>14646</v>
      </c>
      <c r="H5436" s="429"/>
      <c r="I5436" s="429" t="s">
        <v>718</v>
      </c>
      <c r="J5436" s="429" t="s">
        <v>718</v>
      </c>
      <c r="K5436" s="477">
        <v>2</v>
      </c>
      <c r="L5436" s="477">
        <v>2</v>
      </c>
      <c r="M5436" s="618">
        <v>3926.8</v>
      </c>
      <c r="N5436" s="477">
        <v>6</v>
      </c>
      <c r="O5436" s="619">
        <v>6</v>
      </c>
      <c r="P5436" s="620">
        <v>9810</v>
      </c>
    </row>
    <row r="5437" spans="1:16" ht="22.5" x14ac:dyDescent="0.2">
      <c r="A5437" s="518" t="s">
        <v>14502</v>
      </c>
      <c r="B5437" s="519" t="s">
        <v>14503</v>
      </c>
      <c r="C5437" s="519" t="s">
        <v>14504</v>
      </c>
      <c r="D5437" s="429" t="s">
        <v>14630</v>
      </c>
      <c r="E5437" s="617">
        <v>1200</v>
      </c>
      <c r="F5437" s="498" t="s">
        <v>14647</v>
      </c>
      <c r="G5437" s="429" t="s">
        <v>14648</v>
      </c>
      <c r="H5437" s="429"/>
      <c r="I5437" s="429" t="s">
        <v>718</v>
      </c>
      <c r="J5437" s="429" t="s">
        <v>718</v>
      </c>
      <c r="K5437" s="477">
        <v>2</v>
      </c>
      <c r="L5437" s="477">
        <v>2</v>
      </c>
      <c r="M5437" s="618">
        <v>3241.4</v>
      </c>
      <c r="N5437" s="477">
        <v>6</v>
      </c>
      <c r="O5437" s="619">
        <v>6</v>
      </c>
      <c r="P5437" s="620">
        <v>7848</v>
      </c>
    </row>
    <row r="5438" spans="1:16" ht="22.5" x14ac:dyDescent="0.2">
      <c r="A5438" s="518" t="s">
        <v>14502</v>
      </c>
      <c r="B5438" s="519" t="s">
        <v>14503</v>
      </c>
      <c r="C5438" s="519" t="s">
        <v>14504</v>
      </c>
      <c r="D5438" s="429" t="s">
        <v>14624</v>
      </c>
      <c r="E5438" s="617">
        <v>1500</v>
      </c>
      <c r="F5438" s="498" t="s">
        <v>14649</v>
      </c>
      <c r="G5438" s="429" t="s">
        <v>14650</v>
      </c>
      <c r="H5438" s="429"/>
      <c r="I5438" s="429" t="s">
        <v>718</v>
      </c>
      <c r="J5438" s="429" t="s">
        <v>718</v>
      </c>
      <c r="K5438" s="477">
        <v>2</v>
      </c>
      <c r="L5438" s="477">
        <v>2</v>
      </c>
      <c r="M5438" s="618">
        <v>3926.8</v>
      </c>
      <c r="N5438" s="477">
        <v>6</v>
      </c>
      <c r="O5438" s="619">
        <v>6</v>
      </c>
      <c r="P5438" s="620">
        <v>9810</v>
      </c>
    </row>
    <row r="5439" spans="1:16" ht="22.5" x14ac:dyDescent="0.2">
      <c r="A5439" s="518" t="s">
        <v>14502</v>
      </c>
      <c r="B5439" s="519" t="s">
        <v>14503</v>
      </c>
      <c r="C5439" s="519" t="s">
        <v>14504</v>
      </c>
      <c r="D5439" s="429" t="s">
        <v>14630</v>
      </c>
      <c r="E5439" s="617">
        <v>1500</v>
      </c>
      <c r="F5439" s="498" t="s">
        <v>14651</v>
      </c>
      <c r="G5439" s="429" t="s">
        <v>14652</v>
      </c>
      <c r="H5439" s="429"/>
      <c r="I5439" s="429" t="s">
        <v>718</v>
      </c>
      <c r="J5439" s="429" t="s">
        <v>718</v>
      </c>
      <c r="K5439" s="477">
        <v>2</v>
      </c>
      <c r="L5439" s="477">
        <v>2</v>
      </c>
      <c r="M5439" s="618">
        <v>3926.8</v>
      </c>
      <c r="N5439" s="477">
        <v>6</v>
      </c>
      <c r="O5439" s="619">
        <v>6</v>
      </c>
      <c r="P5439" s="620">
        <v>9810</v>
      </c>
    </row>
    <row r="5440" spans="1:16" ht="22.5" x14ac:dyDescent="0.2">
      <c r="A5440" s="518" t="s">
        <v>14502</v>
      </c>
      <c r="B5440" s="519" t="s">
        <v>14503</v>
      </c>
      <c r="C5440" s="519" t="s">
        <v>14504</v>
      </c>
      <c r="D5440" s="429" t="s">
        <v>14630</v>
      </c>
      <c r="E5440" s="617">
        <v>1500</v>
      </c>
      <c r="F5440" s="498" t="s">
        <v>14653</v>
      </c>
      <c r="G5440" s="429" t="s">
        <v>14654</v>
      </c>
      <c r="H5440" s="429"/>
      <c r="I5440" s="429" t="s">
        <v>718</v>
      </c>
      <c r="J5440" s="429" t="s">
        <v>718</v>
      </c>
      <c r="K5440" s="477">
        <v>2</v>
      </c>
      <c r="L5440" s="477">
        <v>2</v>
      </c>
      <c r="M5440" s="618">
        <v>3926.8</v>
      </c>
      <c r="N5440" s="477">
        <v>6</v>
      </c>
      <c r="O5440" s="619">
        <v>6</v>
      </c>
      <c r="P5440" s="620">
        <v>9810</v>
      </c>
    </row>
    <row r="5441" spans="1:16" ht="33.75" x14ac:dyDescent="0.2">
      <c r="A5441" s="518" t="s">
        <v>14502</v>
      </c>
      <c r="B5441" s="519" t="s">
        <v>14503</v>
      </c>
      <c r="C5441" s="519" t="s">
        <v>14504</v>
      </c>
      <c r="D5441" s="429" t="s">
        <v>14655</v>
      </c>
      <c r="E5441" s="617">
        <v>1500</v>
      </c>
      <c r="F5441" s="498" t="s">
        <v>14656</v>
      </c>
      <c r="G5441" s="429" t="s">
        <v>14657</v>
      </c>
      <c r="H5441" s="429"/>
      <c r="I5441" s="429" t="s">
        <v>718</v>
      </c>
      <c r="J5441" s="429" t="s">
        <v>718</v>
      </c>
      <c r="K5441" s="477">
        <v>2</v>
      </c>
      <c r="L5441" s="477">
        <v>2</v>
      </c>
      <c r="M5441" s="618">
        <v>3926.8</v>
      </c>
      <c r="N5441" s="477">
        <v>6</v>
      </c>
      <c r="O5441" s="619">
        <v>6</v>
      </c>
      <c r="P5441" s="620">
        <v>9810</v>
      </c>
    </row>
    <row r="5442" spans="1:16" x14ac:dyDescent="0.2">
      <c r="A5442" s="518" t="s">
        <v>14502</v>
      </c>
      <c r="B5442" s="519" t="s">
        <v>14503</v>
      </c>
      <c r="C5442" s="519" t="s">
        <v>14504</v>
      </c>
      <c r="D5442" s="429" t="s">
        <v>14658</v>
      </c>
      <c r="E5442" s="617">
        <v>4500</v>
      </c>
      <c r="F5442" s="498" t="s">
        <v>14659</v>
      </c>
      <c r="G5442" s="429" t="s">
        <v>14660</v>
      </c>
      <c r="H5442" s="429"/>
      <c r="I5442" s="429" t="s">
        <v>696</v>
      </c>
      <c r="J5442" s="429" t="s">
        <v>696</v>
      </c>
      <c r="K5442" s="477">
        <v>2</v>
      </c>
      <c r="L5442" s="477">
        <v>2</v>
      </c>
      <c r="M5442" s="618">
        <v>10726.8</v>
      </c>
      <c r="N5442" s="477">
        <v>6</v>
      </c>
      <c r="O5442" s="619">
        <v>6</v>
      </c>
      <c r="P5442" s="620">
        <v>28044.9</v>
      </c>
    </row>
    <row r="5443" spans="1:16" ht="22.5" x14ac:dyDescent="0.2">
      <c r="A5443" s="518" t="s">
        <v>14502</v>
      </c>
      <c r="B5443" s="519" t="s">
        <v>14503</v>
      </c>
      <c r="C5443" s="519" t="s">
        <v>14504</v>
      </c>
      <c r="D5443" s="429" t="s">
        <v>14661</v>
      </c>
      <c r="E5443" s="617">
        <v>4000</v>
      </c>
      <c r="F5443" s="498" t="s">
        <v>14662</v>
      </c>
      <c r="G5443" s="429" t="s">
        <v>14663</v>
      </c>
      <c r="H5443" s="429"/>
      <c r="I5443" s="429" t="s">
        <v>696</v>
      </c>
      <c r="J5443" s="429" t="s">
        <v>696</v>
      </c>
      <c r="K5443" s="477">
        <v>2</v>
      </c>
      <c r="L5443" s="477">
        <v>2</v>
      </c>
      <c r="M5443" s="618">
        <v>9593.4699999999993</v>
      </c>
      <c r="N5443" s="477">
        <v>6</v>
      </c>
      <c r="O5443" s="619">
        <v>6</v>
      </c>
      <c r="P5443" s="620">
        <v>25044.9</v>
      </c>
    </row>
    <row r="5444" spans="1:16" ht="22.5" x14ac:dyDescent="0.2">
      <c r="A5444" s="518" t="s">
        <v>14502</v>
      </c>
      <c r="B5444" s="519" t="s">
        <v>14503</v>
      </c>
      <c r="C5444" s="519" t="s">
        <v>14504</v>
      </c>
      <c r="D5444" s="429" t="s">
        <v>14630</v>
      </c>
      <c r="E5444" s="617">
        <v>1500</v>
      </c>
      <c r="F5444" s="498" t="s">
        <v>14664</v>
      </c>
      <c r="G5444" s="429" t="s">
        <v>14665</v>
      </c>
      <c r="H5444" s="429"/>
      <c r="I5444" s="429" t="s">
        <v>718</v>
      </c>
      <c r="J5444" s="429" t="s">
        <v>718</v>
      </c>
      <c r="K5444" s="477">
        <v>2</v>
      </c>
      <c r="L5444" s="477">
        <v>2</v>
      </c>
      <c r="M5444" s="618">
        <v>3926.8</v>
      </c>
      <c r="N5444" s="477">
        <v>6</v>
      </c>
      <c r="O5444" s="619">
        <v>6</v>
      </c>
      <c r="P5444" s="620">
        <v>9810</v>
      </c>
    </row>
    <row r="5445" spans="1:16" x14ac:dyDescent="0.2">
      <c r="A5445" s="518" t="s">
        <v>14502</v>
      </c>
      <c r="B5445" s="519" t="s">
        <v>14503</v>
      </c>
      <c r="C5445" s="519" t="s">
        <v>14504</v>
      </c>
      <c r="D5445" s="429" t="s">
        <v>8791</v>
      </c>
      <c r="E5445" s="617">
        <v>1800</v>
      </c>
      <c r="F5445" s="498" t="s">
        <v>14666</v>
      </c>
      <c r="G5445" s="429" t="s">
        <v>14667</v>
      </c>
      <c r="H5445" s="429"/>
      <c r="I5445" s="429" t="s">
        <v>718</v>
      </c>
      <c r="J5445" s="429" t="s">
        <v>718</v>
      </c>
      <c r="K5445" s="477">
        <v>2</v>
      </c>
      <c r="L5445" s="477">
        <v>2</v>
      </c>
      <c r="M5445" s="618">
        <v>4606.8</v>
      </c>
      <c r="N5445" s="477">
        <v>6</v>
      </c>
      <c r="O5445" s="619">
        <v>6</v>
      </c>
      <c r="P5445" s="620">
        <v>11772</v>
      </c>
    </row>
    <row r="5446" spans="1:16" ht="22.5" x14ac:dyDescent="0.2">
      <c r="A5446" s="518" t="s">
        <v>14502</v>
      </c>
      <c r="B5446" s="519" t="s">
        <v>14503</v>
      </c>
      <c r="C5446" s="519" t="s">
        <v>14504</v>
      </c>
      <c r="D5446" s="429" t="s">
        <v>14630</v>
      </c>
      <c r="E5446" s="617">
        <v>1500</v>
      </c>
      <c r="F5446" s="498" t="s">
        <v>14668</v>
      </c>
      <c r="G5446" s="429" t="s">
        <v>14669</v>
      </c>
      <c r="H5446" s="429"/>
      <c r="I5446" s="429" t="s">
        <v>718</v>
      </c>
      <c r="J5446" s="429" t="s">
        <v>718</v>
      </c>
      <c r="K5446" s="477">
        <v>2</v>
      </c>
      <c r="L5446" s="477">
        <v>2</v>
      </c>
      <c r="M5446" s="618">
        <v>3926.8</v>
      </c>
      <c r="N5446" s="477">
        <v>6</v>
      </c>
      <c r="O5446" s="619">
        <v>6</v>
      </c>
      <c r="P5446" s="620">
        <v>9810</v>
      </c>
    </row>
    <row r="5447" spans="1:16" ht="22.5" x14ac:dyDescent="0.2">
      <c r="A5447" s="518" t="s">
        <v>14502</v>
      </c>
      <c r="B5447" s="519" t="s">
        <v>14503</v>
      </c>
      <c r="C5447" s="519" t="s">
        <v>14504</v>
      </c>
      <c r="D5447" s="429" t="s">
        <v>14630</v>
      </c>
      <c r="E5447" s="617">
        <v>1500</v>
      </c>
      <c r="F5447" s="498" t="s">
        <v>14670</v>
      </c>
      <c r="G5447" s="429" t="s">
        <v>14671</v>
      </c>
      <c r="H5447" s="429"/>
      <c r="I5447" s="429" t="s">
        <v>718</v>
      </c>
      <c r="J5447" s="429" t="s">
        <v>718</v>
      </c>
      <c r="K5447" s="477">
        <v>2</v>
      </c>
      <c r="L5447" s="477">
        <v>2</v>
      </c>
      <c r="M5447" s="618">
        <v>3926.8</v>
      </c>
      <c r="N5447" s="477">
        <v>6</v>
      </c>
      <c r="O5447" s="619">
        <v>6</v>
      </c>
      <c r="P5447" s="620">
        <v>9810</v>
      </c>
    </row>
    <row r="5448" spans="1:16" x14ac:dyDescent="0.2">
      <c r="A5448" s="518" t="s">
        <v>14502</v>
      </c>
      <c r="B5448" s="519" t="s">
        <v>14503</v>
      </c>
      <c r="C5448" s="519" t="s">
        <v>14504</v>
      </c>
      <c r="D5448" s="429" t="s">
        <v>14627</v>
      </c>
      <c r="E5448" s="617">
        <v>1200</v>
      </c>
      <c r="F5448" s="498" t="s">
        <v>14672</v>
      </c>
      <c r="G5448" s="429" t="s">
        <v>14673</v>
      </c>
      <c r="H5448" s="429"/>
      <c r="I5448" s="429" t="s">
        <v>718</v>
      </c>
      <c r="J5448" s="429" t="s">
        <v>718</v>
      </c>
      <c r="K5448" s="477">
        <v>2</v>
      </c>
      <c r="L5448" s="477">
        <v>2</v>
      </c>
      <c r="M5448" s="618">
        <v>3241.4</v>
      </c>
      <c r="N5448" s="477">
        <v>6</v>
      </c>
      <c r="O5448" s="619">
        <v>6</v>
      </c>
      <c r="P5448" s="620">
        <v>7848</v>
      </c>
    </row>
    <row r="5449" spans="1:16" x14ac:dyDescent="0.2">
      <c r="A5449" s="518" t="s">
        <v>14502</v>
      </c>
      <c r="B5449" s="519" t="s">
        <v>14503</v>
      </c>
      <c r="C5449" s="519" t="s">
        <v>14504</v>
      </c>
      <c r="D5449" s="429" t="s">
        <v>3826</v>
      </c>
      <c r="E5449" s="617">
        <v>1500</v>
      </c>
      <c r="F5449" s="498" t="s">
        <v>14674</v>
      </c>
      <c r="G5449" s="429" t="s">
        <v>14675</v>
      </c>
      <c r="H5449" s="429"/>
      <c r="I5449" s="429" t="s">
        <v>718</v>
      </c>
      <c r="J5449" s="429" t="s">
        <v>718</v>
      </c>
      <c r="K5449" s="477">
        <v>2</v>
      </c>
      <c r="L5449" s="477">
        <v>2</v>
      </c>
      <c r="M5449" s="618">
        <v>3926.8</v>
      </c>
      <c r="N5449" s="477">
        <v>5</v>
      </c>
      <c r="O5449" s="619">
        <v>5</v>
      </c>
      <c r="P5449" s="620">
        <v>8175</v>
      </c>
    </row>
    <row r="5450" spans="1:16" ht="22.5" x14ac:dyDescent="0.2">
      <c r="A5450" s="518" t="s">
        <v>14502</v>
      </c>
      <c r="B5450" s="519" t="s">
        <v>14503</v>
      </c>
      <c r="C5450" s="519" t="s">
        <v>14504</v>
      </c>
      <c r="D5450" s="429" t="s">
        <v>14630</v>
      </c>
      <c r="E5450" s="617">
        <v>1500</v>
      </c>
      <c r="F5450" s="498" t="s">
        <v>14676</v>
      </c>
      <c r="G5450" s="429" t="s">
        <v>14677</v>
      </c>
      <c r="H5450" s="429"/>
      <c r="I5450" s="429" t="s">
        <v>718</v>
      </c>
      <c r="J5450" s="429" t="s">
        <v>718</v>
      </c>
      <c r="K5450" s="477">
        <v>2</v>
      </c>
      <c r="L5450" s="477">
        <v>2</v>
      </c>
      <c r="M5450" s="618">
        <v>3926.8</v>
      </c>
      <c r="N5450" s="477">
        <v>6</v>
      </c>
      <c r="O5450" s="619">
        <v>6</v>
      </c>
      <c r="P5450" s="620">
        <v>9810</v>
      </c>
    </row>
    <row r="5451" spans="1:16" ht="22.5" x14ac:dyDescent="0.2">
      <c r="A5451" s="518" t="s">
        <v>14502</v>
      </c>
      <c r="B5451" s="519" t="s">
        <v>14503</v>
      </c>
      <c r="C5451" s="519" t="s">
        <v>14504</v>
      </c>
      <c r="D5451" s="429" t="s">
        <v>14630</v>
      </c>
      <c r="E5451" s="617">
        <v>1500</v>
      </c>
      <c r="F5451" s="498" t="s">
        <v>14678</v>
      </c>
      <c r="G5451" s="429" t="s">
        <v>14679</v>
      </c>
      <c r="H5451" s="429"/>
      <c r="I5451" s="429" t="s">
        <v>718</v>
      </c>
      <c r="J5451" s="429" t="s">
        <v>718</v>
      </c>
      <c r="K5451" s="477">
        <v>2</v>
      </c>
      <c r="L5451" s="477">
        <v>2</v>
      </c>
      <c r="M5451" s="618">
        <v>3926.8</v>
      </c>
      <c r="N5451" s="477">
        <v>6</v>
      </c>
      <c r="O5451" s="619">
        <v>6</v>
      </c>
      <c r="P5451" s="620">
        <v>9810</v>
      </c>
    </row>
    <row r="5452" spans="1:16" x14ac:dyDescent="0.2">
      <c r="A5452" s="518" t="s">
        <v>14502</v>
      </c>
      <c r="B5452" s="519" t="s">
        <v>14503</v>
      </c>
      <c r="C5452" s="519" t="s">
        <v>14504</v>
      </c>
      <c r="D5452" s="429" t="s">
        <v>14617</v>
      </c>
      <c r="E5452" s="617">
        <v>2000</v>
      </c>
      <c r="F5452" s="498" t="s">
        <v>14680</v>
      </c>
      <c r="G5452" s="429" t="s">
        <v>14681</v>
      </c>
      <c r="H5452" s="429"/>
      <c r="I5452" s="429" t="s">
        <v>718</v>
      </c>
      <c r="J5452" s="429" t="s">
        <v>718</v>
      </c>
      <c r="K5452" s="477">
        <v>2</v>
      </c>
      <c r="L5452" s="477">
        <v>2</v>
      </c>
      <c r="M5452" s="618">
        <v>5060.13</v>
      </c>
      <c r="N5452" s="477">
        <v>6</v>
      </c>
      <c r="O5452" s="619">
        <v>6</v>
      </c>
      <c r="P5452" s="620">
        <v>13044.9</v>
      </c>
    </row>
    <row r="5453" spans="1:16" ht="22.5" x14ac:dyDescent="0.2">
      <c r="A5453" s="518" t="s">
        <v>14502</v>
      </c>
      <c r="B5453" s="519" t="s">
        <v>14503</v>
      </c>
      <c r="C5453" s="519" t="s">
        <v>14504</v>
      </c>
      <c r="D5453" s="429" t="s">
        <v>14682</v>
      </c>
      <c r="E5453" s="617">
        <v>1800</v>
      </c>
      <c r="F5453" s="498" t="s">
        <v>14683</v>
      </c>
      <c r="G5453" s="429" t="s">
        <v>14684</v>
      </c>
      <c r="H5453" s="429"/>
      <c r="I5453" s="429" t="s">
        <v>718</v>
      </c>
      <c r="J5453" s="429" t="s">
        <v>718</v>
      </c>
      <c r="K5453" s="477">
        <v>2</v>
      </c>
      <c r="L5453" s="477">
        <v>2</v>
      </c>
      <c r="M5453" s="618">
        <v>4606.8</v>
      </c>
      <c r="N5453" s="477">
        <v>6</v>
      </c>
      <c r="O5453" s="619">
        <v>6</v>
      </c>
      <c r="P5453" s="620">
        <v>10442</v>
      </c>
    </row>
    <row r="5454" spans="1:16" x14ac:dyDescent="0.2">
      <c r="A5454" s="518" t="s">
        <v>14502</v>
      </c>
      <c r="B5454" s="519" t="s">
        <v>14503</v>
      </c>
      <c r="C5454" s="519" t="s">
        <v>14504</v>
      </c>
      <c r="D5454" s="429" t="s">
        <v>4668</v>
      </c>
      <c r="E5454" s="617">
        <v>1700</v>
      </c>
      <c r="F5454" s="498" t="s">
        <v>14685</v>
      </c>
      <c r="G5454" s="429" t="s">
        <v>14686</v>
      </c>
      <c r="H5454" s="429"/>
      <c r="I5454" s="429" t="s">
        <v>718</v>
      </c>
      <c r="J5454" s="429" t="s">
        <v>718</v>
      </c>
      <c r="K5454" s="477">
        <v>2</v>
      </c>
      <c r="L5454" s="477">
        <v>2</v>
      </c>
      <c r="M5454" s="618">
        <v>4380.13</v>
      </c>
      <c r="N5454" s="477">
        <v>6</v>
      </c>
      <c r="O5454" s="619">
        <v>6</v>
      </c>
      <c r="P5454" s="620">
        <v>11118</v>
      </c>
    </row>
    <row r="5455" spans="1:16" x14ac:dyDescent="0.2">
      <c r="A5455" s="518" t="s">
        <v>14502</v>
      </c>
      <c r="B5455" s="519" t="s">
        <v>14503</v>
      </c>
      <c r="C5455" s="519" t="s">
        <v>14504</v>
      </c>
      <c r="D5455" s="429" t="s">
        <v>3826</v>
      </c>
      <c r="E5455" s="617">
        <v>1500</v>
      </c>
      <c r="F5455" s="498" t="s">
        <v>14687</v>
      </c>
      <c r="G5455" s="429" t="s">
        <v>14688</v>
      </c>
      <c r="H5455" s="429"/>
      <c r="I5455" s="429" t="s">
        <v>718</v>
      </c>
      <c r="J5455" s="429" t="s">
        <v>718</v>
      </c>
      <c r="K5455" s="477">
        <v>2</v>
      </c>
      <c r="L5455" s="477">
        <v>2</v>
      </c>
      <c r="M5455" s="618">
        <v>3926.8</v>
      </c>
      <c r="N5455" s="477">
        <v>5</v>
      </c>
      <c r="O5455" s="619">
        <v>5</v>
      </c>
      <c r="P5455" s="620">
        <v>8175</v>
      </c>
    </row>
    <row r="5456" spans="1:16" ht="22.5" x14ac:dyDescent="0.2">
      <c r="A5456" s="518" t="s">
        <v>14502</v>
      </c>
      <c r="B5456" s="519" t="s">
        <v>14503</v>
      </c>
      <c r="C5456" s="519" t="s">
        <v>14504</v>
      </c>
      <c r="D5456" s="429" t="s">
        <v>14630</v>
      </c>
      <c r="E5456" s="617">
        <v>1500</v>
      </c>
      <c r="F5456" s="498" t="s">
        <v>14689</v>
      </c>
      <c r="G5456" s="429" t="s">
        <v>14690</v>
      </c>
      <c r="H5456" s="429"/>
      <c r="I5456" s="429" t="s">
        <v>718</v>
      </c>
      <c r="J5456" s="429" t="s">
        <v>718</v>
      </c>
      <c r="K5456" s="477">
        <v>2</v>
      </c>
      <c r="L5456" s="477">
        <v>2</v>
      </c>
      <c r="M5456" s="618">
        <v>3926.8</v>
      </c>
      <c r="N5456" s="477">
        <v>6</v>
      </c>
      <c r="O5456" s="619">
        <v>6</v>
      </c>
      <c r="P5456" s="620">
        <v>9810</v>
      </c>
    </row>
    <row r="5457" spans="1:16" ht="22.5" x14ac:dyDescent="0.2">
      <c r="A5457" s="518" t="s">
        <v>14502</v>
      </c>
      <c r="B5457" s="519" t="s">
        <v>14503</v>
      </c>
      <c r="C5457" s="519" t="s">
        <v>14504</v>
      </c>
      <c r="D5457" s="429" t="s">
        <v>8073</v>
      </c>
      <c r="E5457" s="617">
        <v>2000</v>
      </c>
      <c r="F5457" s="498" t="s">
        <v>14691</v>
      </c>
      <c r="G5457" s="429" t="s">
        <v>14692</v>
      </c>
      <c r="H5457" s="429"/>
      <c r="I5457" s="429" t="s">
        <v>718</v>
      </c>
      <c r="J5457" s="429" t="s">
        <v>718</v>
      </c>
      <c r="K5457" s="477">
        <v>2</v>
      </c>
      <c r="L5457" s="477">
        <v>2</v>
      </c>
      <c r="M5457" s="618">
        <v>5060.13</v>
      </c>
      <c r="N5457" s="477">
        <v>6</v>
      </c>
      <c r="O5457" s="619">
        <v>6</v>
      </c>
      <c r="P5457" s="620">
        <v>13044.9</v>
      </c>
    </row>
    <row r="5458" spans="1:16" ht="22.5" x14ac:dyDescent="0.2">
      <c r="A5458" s="518" t="s">
        <v>14502</v>
      </c>
      <c r="B5458" s="519" t="s">
        <v>14503</v>
      </c>
      <c r="C5458" s="519" t="s">
        <v>14504</v>
      </c>
      <c r="D5458" s="429" t="s">
        <v>14630</v>
      </c>
      <c r="E5458" s="617">
        <v>1500</v>
      </c>
      <c r="F5458" s="498" t="s">
        <v>14693</v>
      </c>
      <c r="G5458" s="429" t="s">
        <v>14694</v>
      </c>
      <c r="H5458" s="429"/>
      <c r="I5458" s="429" t="s">
        <v>718</v>
      </c>
      <c r="J5458" s="429" t="s">
        <v>718</v>
      </c>
      <c r="K5458" s="477">
        <v>2</v>
      </c>
      <c r="L5458" s="477">
        <v>2</v>
      </c>
      <c r="M5458" s="618">
        <v>3926.8</v>
      </c>
      <c r="N5458" s="477">
        <v>6</v>
      </c>
      <c r="O5458" s="619">
        <v>6</v>
      </c>
      <c r="P5458" s="620">
        <v>9810</v>
      </c>
    </row>
    <row r="5459" spans="1:16" ht="22.5" x14ac:dyDescent="0.2">
      <c r="A5459" s="518" t="s">
        <v>14502</v>
      </c>
      <c r="B5459" s="519" t="s">
        <v>14503</v>
      </c>
      <c r="C5459" s="519" t="s">
        <v>14504</v>
      </c>
      <c r="D5459" s="429" t="s">
        <v>14695</v>
      </c>
      <c r="E5459" s="617">
        <v>2500</v>
      </c>
      <c r="F5459" s="498" t="s">
        <v>14696</v>
      </c>
      <c r="G5459" s="429" t="s">
        <v>14697</v>
      </c>
      <c r="H5459" s="429"/>
      <c r="I5459" s="429" t="s">
        <v>718</v>
      </c>
      <c r="J5459" s="429" t="s">
        <v>718</v>
      </c>
      <c r="K5459" s="477">
        <v>2</v>
      </c>
      <c r="L5459" s="477">
        <v>2</v>
      </c>
      <c r="M5459" s="618">
        <v>6193.47</v>
      </c>
      <c r="N5459" s="477">
        <v>6</v>
      </c>
      <c r="O5459" s="619">
        <v>6</v>
      </c>
      <c r="P5459" s="620">
        <v>16044.9</v>
      </c>
    </row>
    <row r="5460" spans="1:16" ht="22.5" x14ac:dyDescent="0.2">
      <c r="A5460" s="518" t="s">
        <v>14502</v>
      </c>
      <c r="B5460" s="519" t="s">
        <v>14503</v>
      </c>
      <c r="C5460" s="519" t="s">
        <v>14504</v>
      </c>
      <c r="D5460" s="429" t="s">
        <v>14630</v>
      </c>
      <c r="E5460" s="617">
        <v>1500</v>
      </c>
      <c r="F5460" s="498" t="s">
        <v>14698</v>
      </c>
      <c r="G5460" s="429" t="s">
        <v>14699</v>
      </c>
      <c r="H5460" s="429"/>
      <c r="I5460" s="429" t="s">
        <v>718</v>
      </c>
      <c r="J5460" s="429" t="s">
        <v>718</v>
      </c>
      <c r="K5460" s="477">
        <v>2</v>
      </c>
      <c r="L5460" s="477">
        <v>2</v>
      </c>
      <c r="M5460" s="618">
        <v>3926.8</v>
      </c>
      <c r="N5460" s="477">
        <v>6</v>
      </c>
      <c r="O5460" s="619">
        <v>6</v>
      </c>
      <c r="P5460" s="620">
        <v>9810</v>
      </c>
    </row>
    <row r="5461" spans="1:16" x14ac:dyDescent="0.2">
      <c r="A5461" s="518" t="s">
        <v>14502</v>
      </c>
      <c r="B5461" s="519" t="s">
        <v>14503</v>
      </c>
      <c r="C5461" s="519" t="s">
        <v>14504</v>
      </c>
      <c r="D5461" s="429" t="s">
        <v>3826</v>
      </c>
      <c r="E5461" s="617">
        <v>1500</v>
      </c>
      <c r="F5461" s="498" t="s">
        <v>14700</v>
      </c>
      <c r="G5461" s="429" t="s">
        <v>14701</v>
      </c>
      <c r="H5461" s="429"/>
      <c r="I5461" s="429" t="s">
        <v>718</v>
      </c>
      <c r="J5461" s="429" t="s">
        <v>718</v>
      </c>
      <c r="K5461" s="477">
        <v>2</v>
      </c>
      <c r="L5461" s="477">
        <v>2</v>
      </c>
      <c r="M5461" s="618">
        <v>3926.8</v>
      </c>
      <c r="N5461" s="477">
        <v>5</v>
      </c>
      <c r="O5461" s="619">
        <v>5</v>
      </c>
      <c r="P5461" s="620">
        <v>8175</v>
      </c>
    </row>
    <row r="5462" spans="1:16" ht="22.5" x14ac:dyDescent="0.2">
      <c r="A5462" s="518" t="s">
        <v>14502</v>
      </c>
      <c r="B5462" s="519" t="s">
        <v>14503</v>
      </c>
      <c r="C5462" s="519" t="s">
        <v>14504</v>
      </c>
      <c r="D5462" s="429" t="s">
        <v>14630</v>
      </c>
      <c r="E5462" s="617">
        <v>1500</v>
      </c>
      <c r="F5462" s="498" t="s">
        <v>14702</v>
      </c>
      <c r="G5462" s="429" t="s">
        <v>14703</v>
      </c>
      <c r="H5462" s="429"/>
      <c r="I5462" s="429" t="s">
        <v>718</v>
      </c>
      <c r="J5462" s="429" t="s">
        <v>718</v>
      </c>
      <c r="K5462" s="477">
        <v>2</v>
      </c>
      <c r="L5462" s="477">
        <v>2</v>
      </c>
      <c r="M5462" s="618">
        <v>3926.8</v>
      </c>
      <c r="N5462" s="477">
        <v>6</v>
      </c>
      <c r="O5462" s="619">
        <v>6</v>
      </c>
      <c r="P5462" s="620">
        <v>9810</v>
      </c>
    </row>
    <row r="5463" spans="1:16" ht="22.5" x14ac:dyDescent="0.2">
      <c r="A5463" s="518" t="s">
        <v>14502</v>
      </c>
      <c r="B5463" s="519" t="s">
        <v>14503</v>
      </c>
      <c r="C5463" s="519" t="s">
        <v>14504</v>
      </c>
      <c r="D5463" s="429" t="s">
        <v>14630</v>
      </c>
      <c r="E5463" s="617">
        <v>1500</v>
      </c>
      <c r="F5463" s="498" t="s">
        <v>14704</v>
      </c>
      <c r="G5463" s="429" t="s">
        <v>14705</v>
      </c>
      <c r="H5463" s="429"/>
      <c r="I5463" s="429" t="s">
        <v>718</v>
      </c>
      <c r="J5463" s="429" t="s">
        <v>718</v>
      </c>
      <c r="K5463" s="477">
        <v>2</v>
      </c>
      <c r="L5463" s="477">
        <v>2</v>
      </c>
      <c r="M5463" s="618">
        <v>3926.8</v>
      </c>
      <c r="N5463" s="477">
        <v>6</v>
      </c>
      <c r="O5463" s="619">
        <v>6</v>
      </c>
      <c r="P5463" s="620">
        <v>9810</v>
      </c>
    </row>
    <row r="5464" spans="1:16" ht="22.5" x14ac:dyDescent="0.2">
      <c r="A5464" s="518" t="s">
        <v>14502</v>
      </c>
      <c r="B5464" s="519" t="s">
        <v>14503</v>
      </c>
      <c r="C5464" s="519" t="s">
        <v>14504</v>
      </c>
      <c r="D5464" s="429" t="s">
        <v>14630</v>
      </c>
      <c r="E5464" s="617">
        <v>2000</v>
      </c>
      <c r="F5464" s="498" t="s">
        <v>14706</v>
      </c>
      <c r="G5464" s="429" t="s">
        <v>14707</v>
      </c>
      <c r="H5464" s="429"/>
      <c r="I5464" s="429" t="s">
        <v>718</v>
      </c>
      <c r="J5464" s="429" t="s">
        <v>718</v>
      </c>
      <c r="K5464" s="477">
        <v>2</v>
      </c>
      <c r="L5464" s="477">
        <v>2</v>
      </c>
      <c r="M5464" s="618">
        <v>3926.8</v>
      </c>
      <c r="N5464" s="477">
        <v>6</v>
      </c>
      <c r="O5464" s="619">
        <v>6</v>
      </c>
      <c r="P5464" s="620">
        <v>9646.5</v>
      </c>
    </row>
    <row r="5465" spans="1:16" x14ac:dyDescent="0.2">
      <c r="A5465" s="518" t="s">
        <v>14502</v>
      </c>
      <c r="B5465" s="519" t="s">
        <v>14503</v>
      </c>
      <c r="C5465" s="519" t="s">
        <v>14504</v>
      </c>
      <c r="D5465" s="429" t="s">
        <v>8776</v>
      </c>
      <c r="E5465" s="617">
        <v>2000</v>
      </c>
      <c r="F5465" s="498" t="s">
        <v>14708</v>
      </c>
      <c r="G5465" s="429" t="s">
        <v>14709</v>
      </c>
      <c r="H5465" s="429"/>
      <c r="I5465" s="429" t="s">
        <v>718</v>
      </c>
      <c r="J5465" s="429" t="s">
        <v>718</v>
      </c>
      <c r="K5465" s="477">
        <v>2</v>
      </c>
      <c r="L5465" s="477">
        <v>2</v>
      </c>
      <c r="M5465" s="618">
        <v>5060.13</v>
      </c>
      <c r="N5465" s="477">
        <v>6</v>
      </c>
      <c r="O5465" s="619">
        <v>6</v>
      </c>
      <c r="P5465" s="620">
        <v>13044.9</v>
      </c>
    </row>
    <row r="5466" spans="1:16" ht="22.5" x14ac:dyDescent="0.2">
      <c r="A5466" s="518" t="s">
        <v>14502</v>
      </c>
      <c r="B5466" s="519" t="s">
        <v>14503</v>
      </c>
      <c r="C5466" s="519" t="s">
        <v>14504</v>
      </c>
      <c r="D5466" s="429" t="s">
        <v>14710</v>
      </c>
      <c r="E5466" s="617">
        <v>2000</v>
      </c>
      <c r="F5466" s="498" t="s">
        <v>14711</v>
      </c>
      <c r="G5466" s="429" t="s">
        <v>14712</v>
      </c>
      <c r="H5466" s="429"/>
      <c r="I5466" s="429" t="s">
        <v>718</v>
      </c>
      <c r="J5466" s="429" t="s">
        <v>718</v>
      </c>
      <c r="K5466" s="477">
        <v>2</v>
      </c>
      <c r="L5466" s="477">
        <v>2</v>
      </c>
      <c r="M5466" s="618">
        <v>5060.13</v>
      </c>
      <c r="N5466" s="477">
        <v>6</v>
      </c>
      <c r="O5466" s="619">
        <v>6</v>
      </c>
      <c r="P5466" s="620">
        <v>13044.9</v>
      </c>
    </row>
    <row r="5467" spans="1:16" ht="22.5" x14ac:dyDescent="0.2">
      <c r="A5467" s="518" t="s">
        <v>14502</v>
      </c>
      <c r="B5467" s="519" t="s">
        <v>14503</v>
      </c>
      <c r="C5467" s="519" t="s">
        <v>14504</v>
      </c>
      <c r="D5467" s="429" t="s">
        <v>14630</v>
      </c>
      <c r="E5467" s="617">
        <v>1500</v>
      </c>
      <c r="F5467" s="498" t="s">
        <v>14713</v>
      </c>
      <c r="G5467" s="429" t="s">
        <v>14714</v>
      </c>
      <c r="H5467" s="429"/>
      <c r="I5467" s="429" t="s">
        <v>718</v>
      </c>
      <c r="J5467" s="429" t="s">
        <v>718</v>
      </c>
      <c r="K5467" s="477">
        <v>2</v>
      </c>
      <c r="L5467" s="477">
        <v>2</v>
      </c>
      <c r="M5467" s="618">
        <v>3926.8</v>
      </c>
      <c r="N5467" s="477">
        <v>6</v>
      </c>
      <c r="O5467" s="619">
        <v>6</v>
      </c>
      <c r="P5467" s="620">
        <v>9810</v>
      </c>
    </row>
    <row r="5468" spans="1:16" ht="22.5" x14ac:dyDescent="0.2">
      <c r="A5468" s="518" t="s">
        <v>14502</v>
      </c>
      <c r="B5468" s="519" t="s">
        <v>14503</v>
      </c>
      <c r="C5468" s="519" t="s">
        <v>14504</v>
      </c>
      <c r="D5468" s="429" t="s">
        <v>14630</v>
      </c>
      <c r="E5468" s="617">
        <v>1500</v>
      </c>
      <c r="F5468" s="498" t="s">
        <v>14715</v>
      </c>
      <c r="G5468" s="429" t="s">
        <v>14716</v>
      </c>
      <c r="H5468" s="429"/>
      <c r="I5468" s="429" t="s">
        <v>718</v>
      </c>
      <c r="J5468" s="429" t="s">
        <v>718</v>
      </c>
      <c r="K5468" s="477">
        <v>2</v>
      </c>
      <c r="L5468" s="477">
        <v>2</v>
      </c>
      <c r="M5468" s="618">
        <v>3926.8</v>
      </c>
      <c r="N5468" s="477">
        <v>6</v>
      </c>
      <c r="O5468" s="619">
        <v>6</v>
      </c>
      <c r="P5468" s="620">
        <v>9810</v>
      </c>
    </row>
    <row r="5469" spans="1:16" ht="22.5" x14ac:dyDescent="0.2">
      <c r="A5469" s="518" t="s">
        <v>14502</v>
      </c>
      <c r="B5469" s="519" t="s">
        <v>14503</v>
      </c>
      <c r="C5469" s="519" t="s">
        <v>14504</v>
      </c>
      <c r="D5469" s="429" t="s">
        <v>14630</v>
      </c>
      <c r="E5469" s="617">
        <v>1500</v>
      </c>
      <c r="F5469" s="498" t="s">
        <v>14717</v>
      </c>
      <c r="G5469" s="429" t="s">
        <v>14718</v>
      </c>
      <c r="H5469" s="429"/>
      <c r="I5469" s="429" t="s">
        <v>718</v>
      </c>
      <c r="J5469" s="429" t="s">
        <v>718</v>
      </c>
      <c r="K5469" s="477">
        <v>2</v>
      </c>
      <c r="L5469" s="477">
        <v>2</v>
      </c>
      <c r="M5469" s="618">
        <v>3926.8</v>
      </c>
      <c r="N5469" s="477">
        <v>6</v>
      </c>
      <c r="O5469" s="619">
        <v>6</v>
      </c>
      <c r="P5469" s="620">
        <v>9810</v>
      </c>
    </row>
    <row r="5470" spans="1:16" ht="22.5" x14ac:dyDescent="0.2">
      <c r="A5470" s="518" t="s">
        <v>14502</v>
      </c>
      <c r="B5470" s="519" t="s">
        <v>14503</v>
      </c>
      <c r="C5470" s="519" t="s">
        <v>14504</v>
      </c>
      <c r="D5470" s="429" t="s">
        <v>14630</v>
      </c>
      <c r="E5470" s="617">
        <v>1500</v>
      </c>
      <c r="F5470" s="498" t="s">
        <v>14719</v>
      </c>
      <c r="G5470" s="429" t="s">
        <v>14720</v>
      </c>
      <c r="H5470" s="429"/>
      <c r="I5470" s="429" t="s">
        <v>718</v>
      </c>
      <c r="J5470" s="429" t="s">
        <v>718</v>
      </c>
      <c r="K5470" s="477">
        <v>2</v>
      </c>
      <c r="L5470" s="477">
        <v>2</v>
      </c>
      <c r="M5470" s="618">
        <v>3926.8</v>
      </c>
      <c r="N5470" s="477">
        <v>6</v>
      </c>
      <c r="O5470" s="619">
        <v>6</v>
      </c>
      <c r="P5470" s="620">
        <v>9810</v>
      </c>
    </row>
    <row r="5471" spans="1:16" ht="22.5" x14ac:dyDescent="0.2">
      <c r="A5471" s="518" t="s">
        <v>14502</v>
      </c>
      <c r="B5471" s="519" t="s">
        <v>14503</v>
      </c>
      <c r="C5471" s="519" t="s">
        <v>14504</v>
      </c>
      <c r="D5471" s="429" t="s">
        <v>14630</v>
      </c>
      <c r="E5471" s="617">
        <v>1500</v>
      </c>
      <c r="F5471" s="498" t="s">
        <v>14721</v>
      </c>
      <c r="G5471" s="429" t="s">
        <v>14722</v>
      </c>
      <c r="H5471" s="429"/>
      <c r="I5471" s="429" t="s">
        <v>718</v>
      </c>
      <c r="J5471" s="429" t="s">
        <v>718</v>
      </c>
      <c r="K5471" s="477">
        <v>2</v>
      </c>
      <c r="L5471" s="477">
        <v>2</v>
      </c>
      <c r="M5471" s="618">
        <v>3926.8</v>
      </c>
      <c r="N5471" s="477">
        <v>6</v>
      </c>
      <c r="O5471" s="619">
        <v>6</v>
      </c>
      <c r="P5471" s="620">
        <v>9810</v>
      </c>
    </row>
    <row r="5472" spans="1:16" ht="22.5" x14ac:dyDescent="0.2">
      <c r="A5472" s="518" t="s">
        <v>14502</v>
      </c>
      <c r="B5472" s="519" t="s">
        <v>14503</v>
      </c>
      <c r="C5472" s="519" t="s">
        <v>14504</v>
      </c>
      <c r="D5472" s="429" t="s">
        <v>14630</v>
      </c>
      <c r="E5472" s="617">
        <v>1200</v>
      </c>
      <c r="F5472" s="498" t="s">
        <v>14723</v>
      </c>
      <c r="G5472" s="429" t="s">
        <v>14724</v>
      </c>
      <c r="H5472" s="429"/>
      <c r="I5472" s="429" t="s">
        <v>718</v>
      </c>
      <c r="J5472" s="429" t="s">
        <v>718</v>
      </c>
      <c r="K5472" s="477">
        <v>2</v>
      </c>
      <c r="L5472" s="477">
        <v>2</v>
      </c>
      <c r="M5472" s="618">
        <v>3241.4</v>
      </c>
      <c r="N5472" s="477">
        <v>6</v>
      </c>
      <c r="O5472" s="619">
        <v>6</v>
      </c>
      <c r="P5472" s="620">
        <v>7848</v>
      </c>
    </row>
    <row r="5473" spans="1:16" x14ac:dyDescent="0.2">
      <c r="A5473" s="518" t="s">
        <v>14502</v>
      </c>
      <c r="B5473" s="519" t="s">
        <v>14503</v>
      </c>
      <c r="C5473" s="519" t="s">
        <v>14504</v>
      </c>
      <c r="D5473" s="429" t="s">
        <v>14725</v>
      </c>
      <c r="E5473" s="617">
        <v>1800</v>
      </c>
      <c r="F5473" s="498" t="s">
        <v>14726</v>
      </c>
      <c r="G5473" s="429" t="s">
        <v>14727</v>
      </c>
      <c r="H5473" s="429"/>
      <c r="I5473" s="429" t="s">
        <v>718</v>
      </c>
      <c r="J5473" s="429" t="s">
        <v>718</v>
      </c>
      <c r="K5473" s="477">
        <v>2</v>
      </c>
      <c r="L5473" s="477">
        <v>2</v>
      </c>
      <c r="M5473" s="618">
        <v>4606.8</v>
      </c>
      <c r="N5473" s="477">
        <v>6</v>
      </c>
      <c r="O5473" s="619">
        <v>6</v>
      </c>
      <c r="P5473" s="620">
        <v>11772</v>
      </c>
    </row>
    <row r="5474" spans="1:16" ht="22.5" x14ac:dyDescent="0.2">
      <c r="A5474" s="518" t="s">
        <v>14502</v>
      </c>
      <c r="B5474" s="519" t="s">
        <v>14503</v>
      </c>
      <c r="C5474" s="519" t="s">
        <v>14504</v>
      </c>
      <c r="D5474" s="429" t="s">
        <v>14630</v>
      </c>
      <c r="E5474" s="617">
        <v>1200</v>
      </c>
      <c r="F5474" s="498" t="s">
        <v>14728</v>
      </c>
      <c r="G5474" s="429" t="s">
        <v>14729</v>
      </c>
      <c r="H5474" s="429"/>
      <c r="I5474" s="429" t="s">
        <v>718</v>
      </c>
      <c r="J5474" s="429" t="s">
        <v>718</v>
      </c>
      <c r="K5474" s="477">
        <v>2</v>
      </c>
      <c r="L5474" s="477">
        <v>2</v>
      </c>
      <c r="M5474" s="618">
        <v>3241.4</v>
      </c>
      <c r="N5474" s="477">
        <v>6</v>
      </c>
      <c r="O5474" s="619">
        <v>6</v>
      </c>
      <c r="P5474" s="620">
        <v>7848</v>
      </c>
    </row>
    <row r="5475" spans="1:16" ht="22.5" x14ac:dyDescent="0.2">
      <c r="A5475" s="518" t="s">
        <v>14502</v>
      </c>
      <c r="B5475" s="519" t="s">
        <v>14503</v>
      </c>
      <c r="C5475" s="519" t="s">
        <v>14504</v>
      </c>
      <c r="D5475" s="429" t="s">
        <v>14630</v>
      </c>
      <c r="E5475" s="617">
        <v>1500</v>
      </c>
      <c r="F5475" s="498" t="s">
        <v>14730</v>
      </c>
      <c r="G5475" s="429" t="s">
        <v>14731</v>
      </c>
      <c r="H5475" s="429"/>
      <c r="I5475" s="429" t="s">
        <v>718</v>
      </c>
      <c r="J5475" s="429" t="s">
        <v>718</v>
      </c>
      <c r="K5475" s="477">
        <v>2</v>
      </c>
      <c r="L5475" s="477">
        <v>2</v>
      </c>
      <c r="M5475" s="618">
        <v>3926.8</v>
      </c>
      <c r="N5475" s="477">
        <v>6</v>
      </c>
      <c r="O5475" s="619">
        <v>6</v>
      </c>
      <c r="P5475" s="620">
        <v>9810</v>
      </c>
    </row>
    <row r="5476" spans="1:16" ht="22.5" x14ac:dyDescent="0.2">
      <c r="A5476" s="518" t="s">
        <v>14502</v>
      </c>
      <c r="B5476" s="519" t="s">
        <v>14503</v>
      </c>
      <c r="C5476" s="519" t="s">
        <v>14504</v>
      </c>
      <c r="D5476" s="429" t="s">
        <v>14630</v>
      </c>
      <c r="E5476" s="617">
        <v>1500</v>
      </c>
      <c r="F5476" s="498" t="s">
        <v>14732</v>
      </c>
      <c r="G5476" s="429" t="s">
        <v>14733</v>
      </c>
      <c r="H5476" s="429"/>
      <c r="I5476" s="429" t="s">
        <v>718</v>
      </c>
      <c r="J5476" s="429" t="s">
        <v>718</v>
      </c>
      <c r="K5476" s="477">
        <v>2</v>
      </c>
      <c r="L5476" s="477">
        <v>2</v>
      </c>
      <c r="M5476" s="618">
        <v>3926.8</v>
      </c>
      <c r="N5476" s="477">
        <v>6</v>
      </c>
      <c r="O5476" s="619">
        <v>6</v>
      </c>
      <c r="P5476" s="620">
        <v>9810</v>
      </c>
    </row>
    <row r="5477" spans="1:16" x14ac:dyDescent="0.2">
      <c r="A5477" s="518" t="s">
        <v>14502</v>
      </c>
      <c r="B5477" s="519" t="s">
        <v>14503</v>
      </c>
      <c r="C5477" s="519" t="s">
        <v>14504</v>
      </c>
      <c r="D5477" s="429" t="s">
        <v>14725</v>
      </c>
      <c r="E5477" s="617">
        <v>1800</v>
      </c>
      <c r="F5477" s="498" t="s">
        <v>14734</v>
      </c>
      <c r="G5477" s="429" t="s">
        <v>14735</v>
      </c>
      <c r="H5477" s="429"/>
      <c r="I5477" s="429" t="s">
        <v>718</v>
      </c>
      <c r="J5477" s="429" t="s">
        <v>718</v>
      </c>
      <c r="K5477" s="477">
        <v>2</v>
      </c>
      <c r="L5477" s="477">
        <v>2</v>
      </c>
      <c r="M5477" s="618">
        <v>4606.8</v>
      </c>
      <c r="N5477" s="477">
        <v>6</v>
      </c>
      <c r="O5477" s="619">
        <v>6</v>
      </c>
      <c r="P5477" s="620">
        <v>11772</v>
      </c>
    </row>
    <row r="5478" spans="1:16" ht="22.5" x14ac:dyDescent="0.2">
      <c r="A5478" s="518" t="s">
        <v>14502</v>
      </c>
      <c r="B5478" s="519" t="s">
        <v>14503</v>
      </c>
      <c r="C5478" s="519" t="s">
        <v>14504</v>
      </c>
      <c r="D5478" s="429" t="s">
        <v>14630</v>
      </c>
      <c r="E5478" s="617">
        <v>1500</v>
      </c>
      <c r="F5478" s="498" t="s">
        <v>14736</v>
      </c>
      <c r="G5478" s="429" t="s">
        <v>14737</v>
      </c>
      <c r="H5478" s="429"/>
      <c r="I5478" s="429" t="s">
        <v>718</v>
      </c>
      <c r="J5478" s="429" t="s">
        <v>718</v>
      </c>
      <c r="K5478" s="477">
        <v>2</v>
      </c>
      <c r="L5478" s="477">
        <v>2</v>
      </c>
      <c r="M5478" s="618">
        <v>3926.8</v>
      </c>
      <c r="N5478" s="477">
        <v>6</v>
      </c>
      <c r="O5478" s="619">
        <v>6</v>
      </c>
      <c r="P5478" s="620">
        <v>9810</v>
      </c>
    </row>
    <row r="5479" spans="1:16" ht="22.5" x14ac:dyDescent="0.2">
      <c r="A5479" s="518" t="s">
        <v>14502</v>
      </c>
      <c r="B5479" s="519" t="s">
        <v>14503</v>
      </c>
      <c r="C5479" s="519" t="s">
        <v>14504</v>
      </c>
      <c r="D5479" s="429" t="s">
        <v>14630</v>
      </c>
      <c r="E5479" s="617">
        <v>1500</v>
      </c>
      <c r="F5479" s="498" t="s">
        <v>14738</v>
      </c>
      <c r="G5479" s="429" t="s">
        <v>14739</v>
      </c>
      <c r="H5479" s="429"/>
      <c r="I5479" s="429" t="s">
        <v>718</v>
      </c>
      <c r="J5479" s="429" t="s">
        <v>718</v>
      </c>
      <c r="K5479" s="477">
        <v>2</v>
      </c>
      <c r="L5479" s="477">
        <v>2</v>
      </c>
      <c r="M5479" s="618">
        <v>3926.8</v>
      </c>
      <c r="N5479" s="477">
        <v>6</v>
      </c>
      <c r="O5479" s="619">
        <v>6</v>
      </c>
      <c r="P5479" s="620">
        <v>9810</v>
      </c>
    </row>
    <row r="5480" spans="1:16" ht="22.5" x14ac:dyDescent="0.2">
      <c r="A5480" s="518" t="s">
        <v>14502</v>
      </c>
      <c r="B5480" s="519" t="s">
        <v>14503</v>
      </c>
      <c r="C5480" s="519" t="s">
        <v>14504</v>
      </c>
      <c r="D5480" s="429" t="s">
        <v>14630</v>
      </c>
      <c r="E5480" s="617">
        <v>1200</v>
      </c>
      <c r="F5480" s="498" t="s">
        <v>14740</v>
      </c>
      <c r="G5480" s="429" t="s">
        <v>14741</v>
      </c>
      <c r="H5480" s="429"/>
      <c r="I5480" s="429" t="s">
        <v>718</v>
      </c>
      <c r="J5480" s="429" t="s">
        <v>718</v>
      </c>
      <c r="K5480" s="477">
        <v>2</v>
      </c>
      <c r="L5480" s="477">
        <v>2</v>
      </c>
      <c r="M5480" s="618">
        <v>3241.4</v>
      </c>
      <c r="N5480" s="477">
        <v>6</v>
      </c>
      <c r="O5480" s="619">
        <v>6</v>
      </c>
      <c r="P5480" s="620">
        <v>7848</v>
      </c>
    </row>
    <row r="5481" spans="1:16" ht="22.5" x14ac:dyDescent="0.2">
      <c r="A5481" s="518" t="s">
        <v>14502</v>
      </c>
      <c r="B5481" s="519" t="s">
        <v>14503</v>
      </c>
      <c r="C5481" s="519" t="s">
        <v>14504</v>
      </c>
      <c r="D5481" s="429" t="s">
        <v>14630</v>
      </c>
      <c r="E5481" s="617">
        <v>1500</v>
      </c>
      <c r="F5481" s="498" t="s">
        <v>14742</v>
      </c>
      <c r="G5481" s="429" t="s">
        <v>14743</v>
      </c>
      <c r="H5481" s="429"/>
      <c r="I5481" s="429" t="s">
        <v>718</v>
      </c>
      <c r="J5481" s="429" t="s">
        <v>718</v>
      </c>
      <c r="K5481" s="477">
        <v>2</v>
      </c>
      <c r="L5481" s="477">
        <v>2</v>
      </c>
      <c r="M5481" s="618">
        <v>3926.8</v>
      </c>
      <c r="N5481" s="477">
        <v>6</v>
      </c>
      <c r="O5481" s="619">
        <v>6</v>
      </c>
      <c r="P5481" s="620">
        <v>9810</v>
      </c>
    </row>
    <row r="5482" spans="1:16" ht="22.5" x14ac:dyDescent="0.2">
      <c r="A5482" s="518" t="s">
        <v>14502</v>
      </c>
      <c r="B5482" s="519" t="s">
        <v>14503</v>
      </c>
      <c r="C5482" s="519" t="s">
        <v>14504</v>
      </c>
      <c r="D5482" s="429" t="s">
        <v>14630</v>
      </c>
      <c r="E5482" s="617">
        <v>1500</v>
      </c>
      <c r="F5482" s="498" t="s">
        <v>14744</v>
      </c>
      <c r="G5482" s="429" t="s">
        <v>14745</v>
      </c>
      <c r="H5482" s="429"/>
      <c r="I5482" s="429" t="s">
        <v>718</v>
      </c>
      <c r="J5482" s="429" t="s">
        <v>718</v>
      </c>
      <c r="K5482" s="477">
        <v>2</v>
      </c>
      <c r="L5482" s="477">
        <v>2</v>
      </c>
      <c r="M5482" s="618">
        <v>3926.8</v>
      </c>
      <c r="N5482" s="477">
        <v>6</v>
      </c>
      <c r="O5482" s="619">
        <v>6</v>
      </c>
      <c r="P5482" s="620">
        <v>9810</v>
      </c>
    </row>
    <row r="5483" spans="1:16" ht="22.5" x14ac:dyDescent="0.2">
      <c r="A5483" s="518" t="s">
        <v>14502</v>
      </c>
      <c r="B5483" s="519" t="s">
        <v>14503</v>
      </c>
      <c r="C5483" s="519" t="s">
        <v>14504</v>
      </c>
      <c r="D5483" s="429" t="s">
        <v>14630</v>
      </c>
      <c r="E5483" s="617">
        <v>1500</v>
      </c>
      <c r="F5483" s="498" t="s">
        <v>14746</v>
      </c>
      <c r="G5483" s="429" t="s">
        <v>14747</v>
      </c>
      <c r="H5483" s="429"/>
      <c r="I5483" s="429" t="s">
        <v>718</v>
      </c>
      <c r="J5483" s="429" t="s">
        <v>718</v>
      </c>
      <c r="K5483" s="477">
        <v>2</v>
      </c>
      <c r="L5483" s="477">
        <v>2</v>
      </c>
      <c r="M5483" s="618">
        <v>3926.8</v>
      </c>
      <c r="N5483" s="477">
        <v>6</v>
      </c>
      <c r="O5483" s="619">
        <v>6</v>
      </c>
      <c r="P5483" s="620">
        <v>9810</v>
      </c>
    </row>
    <row r="5484" spans="1:16" ht="22.5" x14ac:dyDescent="0.2">
      <c r="A5484" s="518" t="s">
        <v>14502</v>
      </c>
      <c r="B5484" s="519" t="s">
        <v>14503</v>
      </c>
      <c r="C5484" s="519" t="s">
        <v>14504</v>
      </c>
      <c r="D5484" s="429" t="s">
        <v>14630</v>
      </c>
      <c r="E5484" s="617">
        <v>1500</v>
      </c>
      <c r="F5484" s="498" t="s">
        <v>14748</v>
      </c>
      <c r="G5484" s="429" t="s">
        <v>14749</v>
      </c>
      <c r="H5484" s="429"/>
      <c r="I5484" s="429" t="s">
        <v>718</v>
      </c>
      <c r="J5484" s="429" t="s">
        <v>718</v>
      </c>
      <c r="K5484" s="477">
        <v>2</v>
      </c>
      <c r="L5484" s="477">
        <v>2</v>
      </c>
      <c r="M5484" s="618">
        <v>3926.8</v>
      </c>
      <c r="N5484" s="477">
        <v>6</v>
      </c>
      <c r="O5484" s="619">
        <v>6</v>
      </c>
      <c r="P5484" s="620">
        <v>9810</v>
      </c>
    </row>
    <row r="5485" spans="1:16" ht="22.5" x14ac:dyDescent="0.2">
      <c r="A5485" s="518" t="s">
        <v>14502</v>
      </c>
      <c r="B5485" s="519" t="s">
        <v>14503</v>
      </c>
      <c r="C5485" s="519" t="s">
        <v>14504</v>
      </c>
      <c r="D5485" s="429" t="s">
        <v>14630</v>
      </c>
      <c r="E5485" s="617">
        <v>1500</v>
      </c>
      <c r="F5485" s="498" t="s">
        <v>14750</v>
      </c>
      <c r="G5485" s="429" t="s">
        <v>14751</v>
      </c>
      <c r="H5485" s="429"/>
      <c r="I5485" s="429" t="s">
        <v>718</v>
      </c>
      <c r="J5485" s="429" t="s">
        <v>718</v>
      </c>
      <c r="K5485" s="477">
        <v>2</v>
      </c>
      <c r="L5485" s="477">
        <v>2</v>
      </c>
      <c r="M5485" s="618">
        <v>3926.8</v>
      </c>
      <c r="N5485" s="477">
        <v>5</v>
      </c>
      <c r="O5485" s="619">
        <v>5</v>
      </c>
      <c r="P5485" s="620">
        <v>8175</v>
      </c>
    </row>
    <row r="5486" spans="1:16" ht="22.5" x14ac:dyDescent="0.2">
      <c r="A5486" s="518" t="s">
        <v>14502</v>
      </c>
      <c r="B5486" s="519" t="s">
        <v>14503</v>
      </c>
      <c r="C5486" s="519" t="s">
        <v>14504</v>
      </c>
      <c r="D5486" s="429" t="s">
        <v>14630</v>
      </c>
      <c r="E5486" s="617">
        <v>1500</v>
      </c>
      <c r="F5486" s="498" t="s">
        <v>14752</v>
      </c>
      <c r="G5486" s="429" t="s">
        <v>14753</v>
      </c>
      <c r="H5486" s="429"/>
      <c r="I5486" s="429" t="s">
        <v>718</v>
      </c>
      <c r="J5486" s="429" t="s">
        <v>718</v>
      </c>
      <c r="K5486" s="477">
        <v>2</v>
      </c>
      <c r="L5486" s="477">
        <v>2</v>
      </c>
      <c r="M5486" s="618">
        <v>3926.8</v>
      </c>
      <c r="N5486" s="477">
        <v>6</v>
      </c>
      <c r="O5486" s="619">
        <v>6</v>
      </c>
      <c r="P5486" s="620">
        <v>9810</v>
      </c>
    </row>
    <row r="5487" spans="1:16" x14ac:dyDescent="0.2">
      <c r="A5487" s="518" t="s">
        <v>14502</v>
      </c>
      <c r="B5487" s="519" t="s">
        <v>14503</v>
      </c>
      <c r="C5487" s="519" t="s">
        <v>14504</v>
      </c>
      <c r="D5487" s="429" t="s">
        <v>3826</v>
      </c>
      <c r="E5487" s="617">
        <v>1500</v>
      </c>
      <c r="F5487" s="498" t="s">
        <v>14754</v>
      </c>
      <c r="G5487" s="429" t="s">
        <v>14755</v>
      </c>
      <c r="H5487" s="429"/>
      <c r="I5487" s="429" t="s">
        <v>718</v>
      </c>
      <c r="J5487" s="429" t="s">
        <v>718</v>
      </c>
      <c r="K5487" s="477">
        <v>2</v>
      </c>
      <c r="L5487" s="477">
        <v>2</v>
      </c>
      <c r="M5487" s="618">
        <v>3926.8</v>
      </c>
      <c r="N5487" s="477">
        <v>5</v>
      </c>
      <c r="O5487" s="619">
        <v>5</v>
      </c>
      <c r="P5487" s="620">
        <v>8175</v>
      </c>
    </row>
    <row r="5488" spans="1:16" ht="22.5" x14ac:dyDescent="0.2">
      <c r="A5488" s="518" t="s">
        <v>14502</v>
      </c>
      <c r="B5488" s="519" t="s">
        <v>14503</v>
      </c>
      <c r="C5488" s="519" t="s">
        <v>14504</v>
      </c>
      <c r="D5488" s="429" t="s">
        <v>14630</v>
      </c>
      <c r="E5488" s="617">
        <v>1500</v>
      </c>
      <c r="F5488" s="498" t="s">
        <v>14756</v>
      </c>
      <c r="G5488" s="429" t="s">
        <v>14757</v>
      </c>
      <c r="H5488" s="429"/>
      <c r="I5488" s="429" t="s">
        <v>718</v>
      </c>
      <c r="J5488" s="429" t="s">
        <v>718</v>
      </c>
      <c r="K5488" s="477">
        <v>2</v>
      </c>
      <c r="L5488" s="477">
        <v>2</v>
      </c>
      <c r="M5488" s="618">
        <v>3926.8</v>
      </c>
      <c r="N5488" s="477">
        <v>6</v>
      </c>
      <c r="O5488" s="619">
        <v>6</v>
      </c>
      <c r="P5488" s="620">
        <v>9810</v>
      </c>
    </row>
    <row r="5489" spans="1:16" ht="22.5" x14ac:dyDescent="0.2">
      <c r="A5489" s="518" t="s">
        <v>14502</v>
      </c>
      <c r="B5489" s="519" t="s">
        <v>14503</v>
      </c>
      <c r="C5489" s="519" t="s">
        <v>14504</v>
      </c>
      <c r="D5489" s="429" t="s">
        <v>14630</v>
      </c>
      <c r="E5489" s="617">
        <v>1500</v>
      </c>
      <c r="F5489" s="498" t="s">
        <v>14758</v>
      </c>
      <c r="G5489" s="429" t="s">
        <v>14759</v>
      </c>
      <c r="H5489" s="429"/>
      <c r="I5489" s="429" t="s">
        <v>718</v>
      </c>
      <c r="J5489" s="429" t="s">
        <v>718</v>
      </c>
      <c r="K5489" s="477">
        <v>2</v>
      </c>
      <c r="L5489" s="477">
        <v>2</v>
      </c>
      <c r="M5489" s="618">
        <v>3926.8</v>
      </c>
      <c r="N5489" s="477">
        <v>6</v>
      </c>
      <c r="O5489" s="619">
        <v>6</v>
      </c>
      <c r="P5489" s="620">
        <v>9810</v>
      </c>
    </row>
    <row r="5490" spans="1:16" ht="22.5" x14ac:dyDescent="0.2">
      <c r="A5490" s="518" t="s">
        <v>14502</v>
      </c>
      <c r="B5490" s="519" t="s">
        <v>14503</v>
      </c>
      <c r="C5490" s="519" t="s">
        <v>14504</v>
      </c>
      <c r="D5490" s="429" t="s">
        <v>14630</v>
      </c>
      <c r="E5490" s="617">
        <v>1500</v>
      </c>
      <c r="F5490" s="498" t="s">
        <v>14760</v>
      </c>
      <c r="G5490" s="429" t="s">
        <v>14761</v>
      </c>
      <c r="H5490" s="429"/>
      <c r="I5490" s="429" t="s">
        <v>718</v>
      </c>
      <c r="J5490" s="429" t="s">
        <v>718</v>
      </c>
      <c r="K5490" s="477">
        <v>2</v>
      </c>
      <c r="L5490" s="477">
        <v>2</v>
      </c>
      <c r="M5490" s="618">
        <v>3926.8</v>
      </c>
      <c r="N5490" s="477">
        <v>6</v>
      </c>
      <c r="O5490" s="619">
        <v>6</v>
      </c>
      <c r="P5490" s="620">
        <v>9810</v>
      </c>
    </row>
    <row r="5491" spans="1:16" ht="22.5" x14ac:dyDescent="0.2">
      <c r="A5491" s="518" t="s">
        <v>14502</v>
      </c>
      <c r="B5491" s="519" t="s">
        <v>14503</v>
      </c>
      <c r="C5491" s="519" t="s">
        <v>14504</v>
      </c>
      <c r="D5491" s="429" t="s">
        <v>14630</v>
      </c>
      <c r="E5491" s="617">
        <v>1500</v>
      </c>
      <c r="F5491" s="498" t="s">
        <v>14762</v>
      </c>
      <c r="G5491" s="429" t="s">
        <v>14763</v>
      </c>
      <c r="H5491" s="429"/>
      <c r="I5491" s="429" t="s">
        <v>718</v>
      </c>
      <c r="J5491" s="429" t="s">
        <v>718</v>
      </c>
      <c r="K5491" s="477">
        <v>2</v>
      </c>
      <c r="L5491" s="477">
        <v>2</v>
      </c>
      <c r="M5491" s="618">
        <v>3926.8</v>
      </c>
      <c r="N5491" s="477">
        <v>6</v>
      </c>
      <c r="O5491" s="619">
        <v>6</v>
      </c>
      <c r="P5491" s="620">
        <v>9810</v>
      </c>
    </row>
    <row r="5492" spans="1:16" ht="22.5" x14ac:dyDescent="0.2">
      <c r="A5492" s="518" t="s">
        <v>14502</v>
      </c>
      <c r="B5492" s="519" t="s">
        <v>14503</v>
      </c>
      <c r="C5492" s="519" t="s">
        <v>14504</v>
      </c>
      <c r="D5492" s="429" t="s">
        <v>14630</v>
      </c>
      <c r="E5492" s="617">
        <v>1500</v>
      </c>
      <c r="F5492" s="498" t="s">
        <v>14764</v>
      </c>
      <c r="G5492" s="429" t="s">
        <v>14765</v>
      </c>
      <c r="H5492" s="429"/>
      <c r="I5492" s="429" t="s">
        <v>718</v>
      </c>
      <c r="J5492" s="429" t="s">
        <v>718</v>
      </c>
      <c r="K5492" s="477">
        <v>2</v>
      </c>
      <c r="L5492" s="477">
        <v>2</v>
      </c>
      <c r="M5492" s="618">
        <v>3926.8</v>
      </c>
      <c r="N5492" s="477">
        <v>6</v>
      </c>
      <c r="O5492" s="619">
        <v>6</v>
      </c>
      <c r="P5492" s="620">
        <v>9810</v>
      </c>
    </row>
    <row r="5493" spans="1:16" ht="22.5" x14ac:dyDescent="0.2">
      <c r="A5493" s="518" t="s">
        <v>14502</v>
      </c>
      <c r="B5493" s="519" t="s">
        <v>14503</v>
      </c>
      <c r="C5493" s="519" t="s">
        <v>14504</v>
      </c>
      <c r="D5493" s="429" t="s">
        <v>14630</v>
      </c>
      <c r="E5493" s="617">
        <v>1500</v>
      </c>
      <c r="F5493" s="498" t="s">
        <v>14766</v>
      </c>
      <c r="G5493" s="429" t="s">
        <v>14767</v>
      </c>
      <c r="H5493" s="429"/>
      <c r="I5493" s="429" t="s">
        <v>718</v>
      </c>
      <c r="J5493" s="429" t="s">
        <v>718</v>
      </c>
      <c r="K5493" s="477">
        <v>2</v>
      </c>
      <c r="L5493" s="477">
        <v>2</v>
      </c>
      <c r="M5493" s="618">
        <v>3926.8</v>
      </c>
      <c r="N5493" s="477">
        <v>6</v>
      </c>
      <c r="O5493" s="619">
        <v>6</v>
      </c>
      <c r="P5493" s="620">
        <v>9810</v>
      </c>
    </row>
    <row r="5494" spans="1:16" ht="22.5" x14ac:dyDescent="0.2">
      <c r="A5494" s="518" t="s">
        <v>14502</v>
      </c>
      <c r="B5494" s="519" t="s">
        <v>14503</v>
      </c>
      <c r="C5494" s="519" t="s">
        <v>14504</v>
      </c>
      <c r="D5494" s="429" t="s">
        <v>14630</v>
      </c>
      <c r="E5494" s="617">
        <v>1500</v>
      </c>
      <c r="F5494" s="498" t="s">
        <v>14768</v>
      </c>
      <c r="G5494" s="429" t="s">
        <v>14769</v>
      </c>
      <c r="H5494" s="429"/>
      <c r="I5494" s="429" t="s">
        <v>718</v>
      </c>
      <c r="J5494" s="429" t="s">
        <v>718</v>
      </c>
      <c r="K5494" s="477">
        <v>2</v>
      </c>
      <c r="L5494" s="477">
        <v>2</v>
      </c>
      <c r="M5494" s="618">
        <v>3926.8</v>
      </c>
      <c r="N5494" s="477">
        <v>6</v>
      </c>
      <c r="O5494" s="619">
        <v>6</v>
      </c>
      <c r="P5494" s="620">
        <v>9810</v>
      </c>
    </row>
    <row r="5495" spans="1:16" ht="22.5" x14ac:dyDescent="0.2">
      <c r="A5495" s="518" t="s">
        <v>14502</v>
      </c>
      <c r="B5495" s="519" t="s">
        <v>14503</v>
      </c>
      <c r="C5495" s="519" t="s">
        <v>14504</v>
      </c>
      <c r="D5495" s="429" t="s">
        <v>14630</v>
      </c>
      <c r="E5495" s="617">
        <v>1500</v>
      </c>
      <c r="F5495" s="498" t="s">
        <v>14770</v>
      </c>
      <c r="G5495" s="429" t="s">
        <v>14771</v>
      </c>
      <c r="H5495" s="429"/>
      <c r="I5495" s="429" t="s">
        <v>718</v>
      </c>
      <c r="J5495" s="429" t="s">
        <v>718</v>
      </c>
      <c r="K5495" s="477">
        <v>2</v>
      </c>
      <c r="L5495" s="477">
        <v>2</v>
      </c>
      <c r="M5495" s="618">
        <v>3926.8</v>
      </c>
      <c r="N5495" s="477">
        <v>6</v>
      </c>
      <c r="O5495" s="619">
        <v>6</v>
      </c>
      <c r="P5495" s="620">
        <v>9810</v>
      </c>
    </row>
    <row r="5496" spans="1:16" ht="22.5" x14ac:dyDescent="0.2">
      <c r="A5496" s="518" t="s">
        <v>14502</v>
      </c>
      <c r="B5496" s="519" t="s">
        <v>14503</v>
      </c>
      <c r="C5496" s="519" t="s">
        <v>14504</v>
      </c>
      <c r="D5496" s="429" t="s">
        <v>14630</v>
      </c>
      <c r="E5496" s="617">
        <v>1500</v>
      </c>
      <c r="F5496" s="498" t="s">
        <v>14772</v>
      </c>
      <c r="G5496" s="429" t="s">
        <v>14773</v>
      </c>
      <c r="H5496" s="429"/>
      <c r="I5496" s="429" t="s">
        <v>718</v>
      </c>
      <c r="J5496" s="429" t="s">
        <v>718</v>
      </c>
      <c r="K5496" s="477">
        <v>2</v>
      </c>
      <c r="L5496" s="477">
        <v>2</v>
      </c>
      <c r="M5496" s="618">
        <v>3926.8</v>
      </c>
      <c r="N5496" s="477">
        <v>6</v>
      </c>
      <c r="O5496" s="619">
        <v>6</v>
      </c>
      <c r="P5496" s="620">
        <v>9810</v>
      </c>
    </row>
    <row r="5497" spans="1:16" ht="22.5" x14ac:dyDescent="0.2">
      <c r="A5497" s="518" t="s">
        <v>14502</v>
      </c>
      <c r="B5497" s="519" t="s">
        <v>14503</v>
      </c>
      <c r="C5497" s="519" t="s">
        <v>14504</v>
      </c>
      <c r="D5497" s="429" t="s">
        <v>14630</v>
      </c>
      <c r="E5497" s="617">
        <v>1500</v>
      </c>
      <c r="F5497" s="498" t="s">
        <v>14774</v>
      </c>
      <c r="G5497" s="429" t="s">
        <v>14775</v>
      </c>
      <c r="H5497" s="429"/>
      <c r="I5497" s="429" t="s">
        <v>718</v>
      </c>
      <c r="J5497" s="429" t="s">
        <v>718</v>
      </c>
      <c r="K5497" s="477">
        <v>2</v>
      </c>
      <c r="L5497" s="477">
        <v>2</v>
      </c>
      <c r="M5497" s="618">
        <v>3926.8</v>
      </c>
      <c r="N5497" s="477">
        <v>6</v>
      </c>
      <c r="O5497" s="619">
        <v>6</v>
      </c>
      <c r="P5497" s="620">
        <v>9810</v>
      </c>
    </row>
    <row r="5498" spans="1:16" ht="33.75" x14ac:dyDescent="0.2">
      <c r="A5498" s="518" t="s">
        <v>14502</v>
      </c>
      <c r="B5498" s="519" t="s">
        <v>14503</v>
      </c>
      <c r="C5498" s="519" t="s">
        <v>14504</v>
      </c>
      <c r="D5498" s="429" t="s">
        <v>14776</v>
      </c>
      <c r="E5498" s="617">
        <v>3000</v>
      </c>
      <c r="F5498" s="498" t="s">
        <v>14777</v>
      </c>
      <c r="G5498" s="429" t="s">
        <v>14778</v>
      </c>
      <c r="H5498" s="429"/>
      <c r="I5498" s="429" t="s">
        <v>718</v>
      </c>
      <c r="J5498" s="429" t="s">
        <v>718</v>
      </c>
      <c r="K5498" s="477">
        <v>2</v>
      </c>
      <c r="L5498" s="477">
        <v>2</v>
      </c>
      <c r="M5498" s="618">
        <v>7326.8</v>
      </c>
      <c r="N5498" s="477">
        <v>6</v>
      </c>
      <c r="O5498" s="619">
        <v>6</v>
      </c>
      <c r="P5498" s="620">
        <v>19044.900000000001</v>
      </c>
    </row>
    <row r="5499" spans="1:16" x14ac:dyDescent="0.2">
      <c r="A5499" s="518" t="s">
        <v>14502</v>
      </c>
      <c r="B5499" s="519" t="s">
        <v>14503</v>
      </c>
      <c r="C5499" s="519" t="s">
        <v>14504</v>
      </c>
      <c r="D5499" s="429" t="s">
        <v>3826</v>
      </c>
      <c r="E5499" s="617">
        <v>1500</v>
      </c>
      <c r="F5499" s="498" t="s">
        <v>14779</v>
      </c>
      <c r="G5499" s="429" t="s">
        <v>14780</v>
      </c>
      <c r="H5499" s="429"/>
      <c r="I5499" s="429" t="s">
        <v>718</v>
      </c>
      <c r="J5499" s="429" t="s">
        <v>718</v>
      </c>
      <c r="K5499" s="477">
        <v>2</v>
      </c>
      <c r="L5499" s="477">
        <v>2</v>
      </c>
      <c r="M5499" s="618">
        <v>3926.8</v>
      </c>
      <c r="N5499" s="477">
        <v>5</v>
      </c>
      <c r="O5499" s="619">
        <v>5</v>
      </c>
      <c r="P5499" s="620">
        <v>8175</v>
      </c>
    </row>
    <row r="5500" spans="1:16" ht="22.5" x14ac:dyDescent="0.2">
      <c r="A5500" s="518" t="s">
        <v>14502</v>
      </c>
      <c r="B5500" s="519" t="s">
        <v>14503</v>
      </c>
      <c r="C5500" s="519" t="s">
        <v>14504</v>
      </c>
      <c r="D5500" s="429" t="s">
        <v>14630</v>
      </c>
      <c r="E5500" s="617">
        <v>1500</v>
      </c>
      <c r="F5500" s="498" t="s">
        <v>14781</v>
      </c>
      <c r="G5500" s="429" t="s">
        <v>14782</v>
      </c>
      <c r="H5500" s="429"/>
      <c r="I5500" s="429" t="s">
        <v>718</v>
      </c>
      <c r="J5500" s="429" t="s">
        <v>718</v>
      </c>
      <c r="K5500" s="477">
        <v>2</v>
      </c>
      <c r="L5500" s="477">
        <v>2</v>
      </c>
      <c r="M5500" s="618">
        <v>3926.8</v>
      </c>
      <c r="N5500" s="477">
        <v>6</v>
      </c>
      <c r="O5500" s="619">
        <v>6</v>
      </c>
      <c r="P5500" s="620">
        <v>9810</v>
      </c>
    </row>
    <row r="5501" spans="1:16" x14ac:dyDescent="0.2">
      <c r="A5501" s="518" t="s">
        <v>14502</v>
      </c>
      <c r="B5501" s="519" t="s">
        <v>14503</v>
      </c>
      <c r="C5501" s="519" t="s">
        <v>14504</v>
      </c>
      <c r="D5501" s="429" t="s">
        <v>8776</v>
      </c>
      <c r="E5501" s="617">
        <v>1800</v>
      </c>
      <c r="F5501" s="498" t="s">
        <v>14783</v>
      </c>
      <c r="G5501" s="429" t="s">
        <v>14784</v>
      </c>
      <c r="H5501" s="429"/>
      <c r="I5501" s="429" t="s">
        <v>718</v>
      </c>
      <c r="J5501" s="429" t="s">
        <v>718</v>
      </c>
      <c r="K5501" s="477">
        <v>2</v>
      </c>
      <c r="L5501" s="477">
        <v>2</v>
      </c>
      <c r="M5501" s="618">
        <v>4606.8</v>
      </c>
      <c r="N5501" s="477">
        <v>6</v>
      </c>
      <c r="O5501" s="619">
        <v>6</v>
      </c>
      <c r="P5501" s="620">
        <v>11837.4</v>
      </c>
    </row>
    <row r="5502" spans="1:16" ht="22.5" x14ac:dyDescent="0.2">
      <c r="A5502" s="518" t="s">
        <v>14502</v>
      </c>
      <c r="B5502" s="519" t="s">
        <v>14503</v>
      </c>
      <c r="C5502" s="519" t="s">
        <v>14504</v>
      </c>
      <c r="D5502" s="429" t="s">
        <v>14630</v>
      </c>
      <c r="E5502" s="617">
        <v>1500</v>
      </c>
      <c r="F5502" s="498" t="s">
        <v>14785</v>
      </c>
      <c r="G5502" s="429" t="s">
        <v>14786</v>
      </c>
      <c r="H5502" s="429"/>
      <c r="I5502" s="429" t="s">
        <v>718</v>
      </c>
      <c r="J5502" s="429" t="s">
        <v>718</v>
      </c>
      <c r="K5502" s="477">
        <v>2</v>
      </c>
      <c r="L5502" s="477">
        <v>2</v>
      </c>
      <c r="M5502" s="618">
        <v>3926.8</v>
      </c>
      <c r="N5502" s="477">
        <v>6</v>
      </c>
      <c r="O5502" s="619">
        <v>6</v>
      </c>
      <c r="P5502" s="620">
        <v>9810</v>
      </c>
    </row>
    <row r="5503" spans="1:16" ht="22.5" x14ac:dyDescent="0.2">
      <c r="A5503" s="518" t="s">
        <v>14502</v>
      </c>
      <c r="B5503" s="519" t="s">
        <v>14503</v>
      </c>
      <c r="C5503" s="519" t="s">
        <v>14504</v>
      </c>
      <c r="D5503" s="429" t="s">
        <v>14630</v>
      </c>
      <c r="E5503" s="617">
        <v>1500</v>
      </c>
      <c r="F5503" s="498" t="s">
        <v>14787</v>
      </c>
      <c r="G5503" s="429" t="s">
        <v>14788</v>
      </c>
      <c r="H5503" s="429"/>
      <c r="I5503" s="429" t="s">
        <v>718</v>
      </c>
      <c r="J5503" s="429" t="s">
        <v>718</v>
      </c>
      <c r="K5503" s="477">
        <v>2</v>
      </c>
      <c r="L5503" s="477">
        <v>2</v>
      </c>
      <c r="M5503" s="618">
        <v>3926.8</v>
      </c>
      <c r="N5503" s="477">
        <v>6</v>
      </c>
      <c r="O5503" s="619">
        <v>6</v>
      </c>
      <c r="P5503" s="620">
        <v>9810</v>
      </c>
    </row>
    <row r="5504" spans="1:16" ht="22.5" x14ac:dyDescent="0.2">
      <c r="A5504" s="518" t="s">
        <v>14502</v>
      </c>
      <c r="B5504" s="519" t="s">
        <v>14503</v>
      </c>
      <c r="C5504" s="519" t="s">
        <v>14504</v>
      </c>
      <c r="D5504" s="429" t="s">
        <v>14630</v>
      </c>
      <c r="E5504" s="617">
        <v>1500</v>
      </c>
      <c r="F5504" s="498" t="s">
        <v>14789</v>
      </c>
      <c r="G5504" s="429" t="s">
        <v>14790</v>
      </c>
      <c r="H5504" s="429"/>
      <c r="I5504" s="429" t="s">
        <v>718</v>
      </c>
      <c r="J5504" s="429" t="s">
        <v>718</v>
      </c>
      <c r="K5504" s="477">
        <v>2</v>
      </c>
      <c r="L5504" s="477">
        <v>2</v>
      </c>
      <c r="M5504" s="618">
        <v>3926.8</v>
      </c>
      <c r="N5504" s="477">
        <v>6</v>
      </c>
      <c r="O5504" s="619">
        <v>6</v>
      </c>
      <c r="P5504" s="620">
        <v>9810</v>
      </c>
    </row>
    <row r="5505" spans="1:16" ht="22.5" x14ac:dyDescent="0.2">
      <c r="A5505" s="518" t="s">
        <v>14502</v>
      </c>
      <c r="B5505" s="519" t="s">
        <v>14503</v>
      </c>
      <c r="C5505" s="519" t="s">
        <v>14504</v>
      </c>
      <c r="D5505" s="429" t="s">
        <v>8073</v>
      </c>
      <c r="E5505" s="617">
        <v>4000</v>
      </c>
      <c r="F5505" s="498" t="s">
        <v>14791</v>
      </c>
      <c r="G5505" s="429" t="s">
        <v>14792</v>
      </c>
      <c r="H5505" s="429"/>
      <c r="I5505" s="429" t="s">
        <v>696</v>
      </c>
      <c r="J5505" s="429" t="s">
        <v>696</v>
      </c>
      <c r="K5505" s="477">
        <v>2</v>
      </c>
      <c r="L5505" s="477">
        <v>2</v>
      </c>
      <c r="M5505" s="618">
        <v>6593.4699999999993</v>
      </c>
      <c r="N5505" s="477">
        <v>6</v>
      </c>
      <c r="O5505" s="619">
        <v>6</v>
      </c>
      <c r="P5505" s="620">
        <v>22858.089999999997</v>
      </c>
    </row>
    <row r="5506" spans="1:16" x14ac:dyDescent="0.2">
      <c r="A5506" s="518" t="s">
        <v>14502</v>
      </c>
      <c r="B5506" s="519" t="s">
        <v>14503</v>
      </c>
      <c r="C5506" s="519" t="s">
        <v>14504</v>
      </c>
      <c r="D5506" s="429" t="s">
        <v>8776</v>
      </c>
      <c r="E5506" s="617">
        <v>1800</v>
      </c>
      <c r="F5506" s="498" t="s">
        <v>14793</v>
      </c>
      <c r="G5506" s="429" t="s">
        <v>14794</v>
      </c>
      <c r="H5506" s="429"/>
      <c r="I5506" s="429" t="s">
        <v>718</v>
      </c>
      <c r="J5506" s="429" t="s">
        <v>718</v>
      </c>
      <c r="K5506" s="477">
        <v>2</v>
      </c>
      <c r="L5506" s="477">
        <v>2</v>
      </c>
      <c r="M5506" s="618">
        <v>4606.8</v>
      </c>
      <c r="N5506" s="477">
        <v>6</v>
      </c>
      <c r="O5506" s="619">
        <v>6</v>
      </c>
      <c r="P5506" s="620">
        <v>11772</v>
      </c>
    </row>
    <row r="5507" spans="1:16" x14ac:dyDescent="0.2">
      <c r="A5507" s="518" t="s">
        <v>14502</v>
      </c>
      <c r="B5507" s="519" t="s">
        <v>14503</v>
      </c>
      <c r="C5507" s="519" t="s">
        <v>14504</v>
      </c>
      <c r="D5507" s="429" t="s">
        <v>8776</v>
      </c>
      <c r="E5507" s="617">
        <v>1800</v>
      </c>
      <c r="F5507" s="498" t="s">
        <v>14795</v>
      </c>
      <c r="G5507" s="429" t="s">
        <v>14796</v>
      </c>
      <c r="H5507" s="429"/>
      <c r="I5507" s="429" t="s">
        <v>718</v>
      </c>
      <c r="J5507" s="429" t="s">
        <v>718</v>
      </c>
      <c r="K5507" s="477">
        <v>2</v>
      </c>
      <c r="L5507" s="477">
        <v>2</v>
      </c>
      <c r="M5507" s="618">
        <v>4606.8</v>
      </c>
      <c r="N5507" s="477">
        <v>6</v>
      </c>
      <c r="O5507" s="619">
        <v>6</v>
      </c>
      <c r="P5507" s="620">
        <v>11772</v>
      </c>
    </row>
    <row r="5508" spans="1:16" x14ac:dyDescent="0.2">
      <c r="A5508" s="518" t="s">
        <v>14502</v>
      </c>
      <c r="B5508" s="519" t="s">
        <v>14503</v>
      </c>
      <c r="C5508" s="519" t="s">
        <v>14504</v>
      </c>
      <c r="D5508" s="429" t="s">
        <v>8776</v>
      </c>
      <c r="E5508" s="617">
        <v>1800</v>
      </c>
      <c r="F5508" s="498" t="s">
        <v>14797</v>
      </c>
      <c r="G5508" s="429" t="s">
        <v>14798</v>
      </c>
      <c r="H5508" s="429"/>
      <c r="I5508" s="429" t="s">
        <v>718</v>
      </c>
      <c r="J5508" s="429" t="s">
        <v>718</v>
      </c>
      <c r="K5508" s="477">
        <v>2</v>
      </c>
      <c r="L5508" s="477">
        <v>2</v>
      </c>
      <c r="M5508" s="618">
        <v>4606.8</v>
      </c>
      <c r="N5508" s="477">
        <v>6</v>
      </c>
      <c r="O5508" s="619">
        <v>6</v>
      </c>
      <c r="P5508" s="620">
        <v>11772</v>
      </c>
    </row>
    <row r="5509" spans="1:16" ht="22.5" x14ac:dyDescent="0.2">
      <c r="A5509" s="518" t="s">
        <v>14502</v>
      </c>
      <c r="B5509" s="519" t="s">
        <v>14503</v>
      </c>
      <c r="C5509" s="519" t="s">
        <v>14504</v>
      </c>
      <c r="D5509" s="429" t="s">
        <v>14799</v>
      </c>
      <c r="E5509" s="617">
        <v>3000</v>
      </c>
      <c r="F5509" s="498" t="s">
        <v>14800</v>
      </c>
      <c r="G5509" s="429" t="s">
        <v>14801</v>
      </c>
      <c r="H5509" s="429"/>
      <c r="I5509" s="429" t="s">
        <v>718</v>
      </c>
      <c r="J5509" s="429" t="s">
        <v>718</v>
      </c>
      <c r="K5509" s="477">
        <v>2</v>
      </c>
      <c r="L5509" s="477">
        <v>2</v>
      </c>
      <c r="M5509" s="618">
        <v>4326.8</v>
      </c>
      <c r="N5509" s="477">
        <v>6</v>
      </c>
      <c r="O5509" s="619">
        <v>6</v>
      </c>
      <c r="P5509" s="620">
        <v>19044.900000000001</v>
      </c>
    </row>
    <row r="5510" spans="1:16" x14ac:dyDescent="0.2">
      <c r="A5510" s="518" t="s">
        <v>14502</v>
      </c>
      <c r="B5510" s="519" t="s">
        <v>14503</v>
      </c>
      <c r="C5510" s="519" t="s">
        <v>14504</v>
      </c>
      <c r="D5510" s="429" t="s">
        <v>14627</v>
      </c>
      <c r="E5510" s="617">
        <v>1500</v>
      </c>
      <c r="F5510" s="498" t="s">
        <v>14802</v>
      </c>
      <c r="G5510" s="429" t="s">
        <v>14803</v>
      </c>
      <c r="H5510" s="429"/>
      <c r="I5510" s="429" t="s">
        <v>718</v>
      </c>
      <c r="J5510" s="429" t="s">
        <v>718</v>
      </c>
      <c r="K5510" s="477">
        <v>2</v>
      </c>
      <c r="L5510" s="477">
        <v>2</v>
      </c>
      <c r="M5510" s="618">
        <v>3926.8</v>
      </c>
      <c r="N5510" s="477">
        <v>6</v>
      </c>
      <c r="O5510" s="619">
        <v>6</v>
      </c>
      <c r="P5510" s="620">
        <v>9810</v>
      </c>
    </row>
    <row r="5511" spans="1:16" ht="22.5" x14ac:dyDescent="0.2">
      <c r="A5511" s="518" t="s">
        <v>14502</v>
      </c>
      <c r="B5511" s="519" t="s">
        <v>14503</v>
      </c>
      <c r="C5511" s="519" t="s">
        <v>14504</v>
      </c>
      <c r="D5511" s="429" t="s">
        <v>14630</v>
      </c>
      <c r="E5511" s="617">
        <v>1500</v>
      </c>
      <c r="F5511" s="498" t="s">
        <v>14804</v>
      </c>
      <c r="G5511" s="429" t="s">
        <v>14805</v>
      </c>
      <c r="H5511" s="429"/>
      <c r="I5511" s="429" t="s">
        <v>718</v>
      </c>
      <c r="J5511" s="429" t="s">
        <v>718</v>
      </c>
      <c r="K5511" s="477">
        <v>2</v>
      </c>
      <c r="L5511" s="477">
        <v>2</v>
      </c>
      <c r="M5511" s="618">
        <v>3926.8</v>
      </c>
      <c r="N5511" s="477">
        <v>6</v>
      </c>
      <c r="O5511" s="619">
        <v>6</v>
      </c>
      <c r="P5511" s="620">
        <v>9810</v>
      </c>
    </row>
    <row r="5512" spans="1:16" ht="22.5" x14ac:dyDescent="0.2">
      <c r="A5512" s="518" t="s">
        <v>14502</v>
      </c>
      <c r="B5512" s="519" t="s">
        <v>14503</v>
      </c>
      <c r="C5512" s="519" t="s">
        <v>14504</v>
      </c>
      <c r="D5512" s="429" t="s">
        <v>14630</v>
      </c>
      <c r="E5512" s="617">
        <v>1500</v>
      </c>
      <c r="F5512" s="498" t="s">
        <v>14806</v>
      </c>
      <c r="G5512" s="429" t="s">
        <v>14807</v>
      </c>
      <c r="H5512" s="429"/>
      <c r="I5512" s="429" t="s">
        <v>718</v>
      </c>
      <c r="J5512" s="429" t="s">
        <v>718</v>
      </c>
      <c r="K5512" s="477">
        <v>2</v>
      </c>
      <c r="L5512" s="477">
        <v>2</v>
      </c>
      <c r="M5512" s="618">
        <v>3926.8</v>
      </c>
      <c r="N5512" s="477">
        <v>6</v>
      </c>
      <c r="O5512" s="619">
        <v>6</v>
      </c>
      <c r="P5512" s="620">
        <v>9810</v>
      </c>
    </row>
    <row r="5513" spans="1:16" ht="22.5" x14ac:dyDescent="0.2">
      <c r="A5513" s="518" t="s">
        <v>14502</v>
      </c>
      <c r="B5513" s="519" t="s">
        <v>14503</v>
      </c>
      <c r="C5513" s="519" t="s">
        <v>14504</v>
      </c>
      <c r="D5513" s="429" t="s">
        <v>14630</v>
      </c>
      <c r="E5513" s="617">
        <v>1500</v>
      </c>
      <c r="F5513" s="498" t="s">
        <v>14808</v>
      </c>
      <c r="G5513" s="429" t="s">
        <v>14809</v>
      </c>
      <c r="H5513" s="429"/>
      <c r="I5513" s="429" t="s">
        <v>718</v>
      </c>
      <c r="J5513" s="429" t="s">
        <v>718</v>
      </c>
      <c r="K5513" s="477">
        <v>2</v>
      </c>
      <c r="L5513" s="477">
        <v>2</v>
      </c>
      <c r="M5513" s="618">
        <v>3926.8</v>
      </c>
      <c r="N5513" s="477">
        <v>6</v>
      </c>
      <c r="O5513" s="619">
        <v>6</v>
      </c>
      <c r="P5513" s="620">
        <v>9810</v>
      </c>
    </row>
    <row r="5514" spans="1:16" ht="22.5" x14ac:dyDescent="0.2">
      <c r="A5514" s="518" t="s">
        <v>14502</v>
      </c>
      <c r="B5514" s="519" t="s">
        <v>14503</v>
      </c>
      <c r="C5514" s="519" t="s">
        <v>14504</v>
      </c>
      <c r="D5514" s="429" t="s">
        <v>14630</v>
      </c>
      <c r="E5514" s="617">
        <v>1500</v>
      </c>
      <c r="F5514" s="498" t="s">
        <v>14810</v>
      </c>
      <c r="G5514" s="429" t="s">
        <v>14811</v>
      </c>
      <c r="H5514" s="429"/>
      <c r="I5514" s="429" t="s">
        <v>718</v>
      </c>
      <c r="J5514" s="429" t="s">
        <v>718</v>
      </c>
      <c r="K5514" s="477">
        <v>2</v>
      </c>
      <c r="L5514" s="477">
        <v>2</v>
      </c>
      <c r="M5514" s="618">
        <v>3926.8</v>
      </c>
      <c r="N5514" s="477">
        <v>6</v>
      </c>
      <c r="O5514" s="619">
        <v>6</v>
      </c>
      <c r="P5514" s="620">
        <v>9810</v>
      </c>
    </row>
    <row r="5515" spans="1:16" ht="22.5" x14ac:dyDescent="0.2">
      <c r="A5515" s="518" t="s">
        <v>14502</v>
      </c>
      <c r="B5515" s="519" t="s">
        <v>14503</v>
      </c>
      <c r="C5515" s="519" t="s">
        <v>14504</v>
      </c>
      <c r="D5515" s="429" t="s">
        <v>14630</v>
      </c>
      <c r="E5515" s="617">
        <v>1500</v>
      </c>
      <c r="F5515" s="498" t="s">
        <v>14812</v>
      </c>
      <c r="G5515" s="429" t="s">
        <v>14813</v>
      </c>
      <c r="H5515" s="429"/>
      <c r="I5515" s="429" t="s">
        <v>718</v>
      </c>
      <c r="J5515" s="429" t="s">
        <v>718</v>
      </c>
      <c r="K5515" s="477">
        <v>2</v>
      </c>
      <c r="L5515" s="477">
        <v>2</v>
      </c>
      <c r="M5515" s="618">
        <v>3926.8</v>
      </c>
      <c r="N5515" s="477">
        <v>6</v>
      </c>
      <c r="O5515" s="619">
        <v>6</v>
      </c>
      <c r="P5515" s="620">
        <v>9810</v>
      </c>
    </row>
    <row r="5516" spans="1:16" ht="22.5" x14ac:dyDescent="0.2">
      <c r="A5516" s="518" t="s">
        <v>14502</v>
      </c>
      <c r="B5516" s="519" t="s">
        <v>14503</v>
      </c>
      <c r="C5516" s="519" t="s">
        <v>14504</v>
      </c>
      <c r="D5516" s="429" t="s">
        <v>14814</v>
      </c>
      <c r="E5516" s="617">
        <v>5500</v>
      </c>
      <c r="F5516" s="498" t="s">
        <v>14815</v>
      </c>
      <c r="G5516" s="429" t="s">
        <v>14816</v>
      </c>
      <c r="H5516" s="429"/>
      <c r="I5516" s="429" t="s">
        <v>696</v>
      </c>
      <c r="J5516" s="429" t="s">
        <v>696</v>
      </c>
      <c r="K5516" s="477">
        <v>2</v>
      </c>
      <c r="L5516" s="477">
        <v>2</v>
      </c>
      <c r="M5516" s="618">
        <v>8993.4699999999993</v>
      </c>
      <c r="N5516" s="477">
        <v>6</v>
      </c>
      <c r="O5516" s="619">
        <v>6</v>
      </c>
      <c r="P5516" s="620">
        <v>34044.9</v>
      </c>
    </row>
    <row r="5517" spans="1:16" ht="22.5" x14ac:dyDescent="0.2">
      <c r="A5517" s="518" t="s">
        <v>14502</v>
      </c>
      <c r="B5517" s="519" t="s">
        <v>14503</v>
      </c>
      <c r="C5517" s="519" t="s">
        <v>14504</v>
      </c>
      <c r="D5517" s="429" t="s">
        <v>14630</v>
      </c>
      <c r="E5517" s="617">
        <v>1500</v>
      </c>
      <c r="F5517" s="498" t="s">
        <v>14817</v>
      </c>
      <c r="G5517" s="429" t="s">
        <v>14818</v>
      </c>
      <c r="H5517" s="429"/>
      <c r="I5517" s="429" t="s">
        <v>718</v>
      </c>
      <c r="J5517" s="429" t="s">
        <v>718</v>
      </c>
      <c r="K5517" s="477">
        <v>2</v>
      </c>
      <c r="L5517" s="477">
        <v>2</v>
      </c>
      <c r="M5517" s="618">
        <v>3926.8</v>
      </c>
      <c r="N5517" s="477">
        <v>6</v>
      </c>
      <c r="O5517" s="619">
        <v>6</v>
      </c>
      <c r="P5517" s="620">
        <v>9810</v>
      </c>
    </row>
    <row r="5518" spans="1:16" ht="22.5" x14ac:dyDescent="0.2">
      <c r="A5518" s="518" t="s">
        <v>14502</v>
      </c>
      <c r="B5518" s="519" t="s">
        <v>14503</v>
      </c>
      <c r="C5518" s="519" t="s">
        <v>14504</v>
      </c>
      <c r="D5518" s="429" t="s">
        <v>4071</v>
      </c>
      <c r="E5518" s="617">
        <v>2600</v>
      </c>
      <c r="F5518" s="498" t="s">
        <v>14819</v>
      </c>
      <c r="G5518" s="429" t="s">
        <v>14820</v>
      </c>
      <c r="H5518" s="429"/>
      <c r="I5518" s="429" t="s">
        <v>718</v>
      </c>
      <c r="J5518" s="429" t="s">
        <v>718</v>
      </c>
      <c r="K5518" s="477">
        <v>2</v>
      </c>
      <c r="L5518" s="477">
        <v>2</v>
      </c>
      <c r="M5518" s="618">
        <v>4420.13</v>
      </c>
      <c r="N5518" s="477">
        <v>6</v>
      </c>
      <c r="O5518" s="619">
        <v>6</v>
      </c>
      <c r="P5518" s="620">
        <v>16644.900000000001</v>
      </c>
    </row>
    <row r="5519" spans="1:16" x14ac:dyDescent="0.2">
      <c r="A5519" s="518" t="s">
        <v>14502</v>
      </c>
      <c r="B5519" s="519" t="s">
        <v>14503</v>
      </c>
      <c r="C5519" s="519" t="s">
        <v>14504</v>
      </c>
      <c r="D5519" s="429" t="s">
        <v>14627</v>
      </c>
      <c r="E5519" s="617">
        <v>1500</v>
      </c>
      <c r="F5519" s="498" t="s">
        <v>14821</v>
      </c>
      <c r="G5519" s="429" t="s">
        <v>14822</v>
      </c>
      <c r="H5519" s="429"/>
      <c r="I5519" s="429" t="s">
        <v>718</v>
      </c>
      <c r="J5519" s="429" t="s">
        <v>718</v>
      </c>
      <c r="K5519" s="477">
        <v>2</v>
      </c>
      <c r="L5519" s="477">
        <v>2</v>
      </c>
      <c r="M5519" s="618">
        <v>3926.8</v>
      </c>
      <c r="N5519" s="477">
        <v>6</v>
      </c>
      <c r="O5519" s="619">
        <v>6</v>
      </c>
      <c r="P5519" s="620">
        <v>9810</v>
      </c>
    </row>
    <row r="5520" spans="1:16" ht="22.5" x14ac:dyDescent="0.2">
      <c r="A5520" s="518" t="s">
        <v>14502</v>
      </c>
      <c r="B5520" s="519" t="s">
        <v>14503</v>
      </c>
      <c r="C5520" s="519" t="s">
        <v>14504</v>
      </c>
      <c r="D5520" s="429" t="s">
        <v>14630</v>
      </c>
      <c r="E5520" s="617">
        <v>1500</v>
      </c>
      <c r="F5520" s="498" t="s">
        <v>14823</v>
      </c>
      <c r="G5520" s="429" t="s">
        <v>14824</v>
      </c>
      <c r="H5520" s="429"/>
      <c r="I5520" s="429" t="s">
        <v>718</v>
      </c>
      <c r="J5520" s="429" t="s">
        <v>718</v>
      </c>
      <c r="K5520" s="477">
        <v>2</v>
      </c>
      <c r="L5520" s="477">
        <v>2</v>
      </c>
      <c r="M5520" s="618">
        <v>3926.8</v>
      </c>
      <c r="N5520" s="477">
        <v>6</v>
      </c>
      <c r="O5520" s="619">
        <v>6</v>
      </c>
      <c r="P5520" s="620">
        <v>9810</v>
      </c>
    </row>
    <row r="5521" spans="1:16" ht="22.5" x14ac:dyDescent="0.2">
      <c r="A5521" s="518" t="s">
        <v>14502</v>
      </c>
      <c r="B5521" s="519" t="s">
        <v>14503</v>
      </c>
      <c r="C5521" s="519" t="s">
        <v>14504</v>
      </c>
      <c r="D5521" s="429" t="s">
        <v>14630</v>
      </c>
      <c r="E5521" s="617">
        <v>1500</v>
      </c>
      <c r="F5521" s="498" t="s">
        <v>14825</v>
      </c>
      <c r="G5521" s="429" t="s">
        <v>14826</v>
      </c>
      <c r="H5521" s="429"/>
      <c r="I5521" s="429" t="s">
        <v>718</v>
      </c>
      <c r="J5521" s="429" t="s">
        <v>718</v>
      </c>
      <c r="K5521" s="477">
        <v>2</v>
      </c>
      <c r="L5521" s="477">
        <v>2</v>
      </c>
      <c r="M5521" s="618">
        <v>3926.8</v>
      </c>
      <c r="N5521" s="477">
        <v>6</v>
      </c>
      <c r="O5521" s="619">
        <v>6</v>
      </c>
      <c r="P5521" s="620">
        <v>9810</v>
      </c>
    </row>
    <row r="5522" spans="1:16" ht="22.5" x14ac:dyDescent="0.2">
      <c r="A5522" s="518" t="s">
        <v>14502</v>
      </c>
      <c r="B5522" s="519" t="s">
        <v>14503</v>
      </c>
      <c r="C5522" s="519" t="s">
        <v>14504</v>
      </c>
      <c r="D5522" s="429" t="s">
        <v>14630</v>
      </c>
      <c r="E5522" s="617">
        <v>1500</v>
      </c>
      <c r="F5522" s="498" t="s">
        <v>14827</v>
      </c>
      <c r="G5522" s="429" t="s">
        <v>14828</v>
      </c>
      <c r="H5522" s="429"/>
      <c r="I5522" s="429" t="s">
        <v>718</v>
      </c>
      <c r="J5522" s="429" t="s">
        <v>718</v>
      </c>
      <c r="K5522" s="477">
        <v>2</v>
      </c>
      <c r="L5522" s="477">
        <v>2</v>
      </c>
      <c r="M5522" s="618">
        <v>3926.8</v>
      </c>
      <c r="N5522" s="477">
        <v>6</v>
      </c>
      <c r="O5522" s="619">
        <v>6</v>
      </c>
      <c r="P5522" s="620">
        <v>9810</v>
      </c>
    </row>
    <row r="5523" spans="1:16" ht="22.5" x14ac:dyDescent="0.2">
      <c r="A5523" s="518" t="s">
        <v>14502</v>
      </c>
      <c r="B5523" s="519" t="s">
        <v>14503</v>
      </c>
      <c r="C5523" s="519" t="s">
        <v>14504</v>
      </c>
      <c r="D5523" s="429" t="s">
        <v>14630</v>
      </c>
      <c r="E5523" s="617">
        <v>1500</v>
      </c>
      <c r="F5523" s="498" t="s">
        <v>14829</v>
      </c>
      <c r="G5523" s="429" t="s">
        <v>14830</v>
      </c>
      <c r="H5523" s="429"/>
      <c r="I5523" s="429" t="s">
        <v>718</v>
      </c>
      <c r="J5523" s="429" t="s">
        <v>718</v>
      </c>
      <c r="K5523" s="477">
        <v>2</v>
      </c>
      <c r="L5523" s="477">
        <v>2</v>
      </c>
      <c r="M5523" s="618">
        <v>3926.8</v>
      </c>
      <c r="N5523" s="477">
        <v>6</v>
      </c>
      <c r="O5523" s="619">
        <v>6</v>
      </c>
      <c r="P5523" s="620">
        <v>9810</v>
      </c>
    </row>
    <row r="5524" spans="1:16" ht="22.5" x14ac:dyDescent="0.2">
      <c r="A5524" s="518" t="s">
        <v>14502</v>
      </c>
      <c r="B5524" s="519" t="s">
        <v>14503</v>
      </c>
      <c r="C5524" s="519" t="s">
        <v>14504</v>
      </c>
      <c r="D5524" s="429" t="s">
        <v>14630</v>
      </c>
      <c r="E5524" s="617">
        <v>1500</v>
      </c>
      <c r="F5524" s="498" t="s">
        <v>14831</v>
      </c>
      <c r="G5524" s="429" t="s">
        <v>14832</v>
      </c>
      <c r="H5524" s="429"/>
      <c r="I5524" s="429" t="s">
        <v>718</v>
      </c>
      <c r="J5524" s="429" t="s">
        <v>718</v>
      </c>
      <c r="K5524" s="477">
        <v>2</v>
      </c>
      <c r="L5524" s="477">
        <v>2</v>
      </c>
      <c r="M5524" s="618">
        <v>2926.8</v>
      </c>
      <c r="N5524" s="477">
        <v>6</v>
      </c>
      <c r="O5524" s="619">
        <v>6</v>
      </c>
      <c r="P5524" s="620">
        <v>9810</v>
      </c>
    </row>
    <row r="5525" spans="1:16" x14ac:dyDescent="0.2">
      <c r="A5525" s="518" t="s">
        <v>14502</v>
      </c>
      <c r="B5525" s="519" t="s">
        <v>14503</v>
      </c>
      <c r="C5525" s="519" t="s">
        <v>14504</v>
      </c>
      <c r="D5525" s="429" t="s">
        <v>3429</v>
      </c>
      <c r="E5525" s="617">
        <v>1800</v>
      </c>
      <c r="F5525" s="498" t="s">
        <v>14833</v>
      </c>
      <c r="G5525" s="429" t="s">
        <v>14834</v>
      </c>
      <c r="H5525" s="429"/>
      <c r="I5525" s="429" t="s">
        <v>718</v>
      </c>
      <c r="J5525" s="429" t="s">
        <v>718</v>
      </c>
      <c r="K5525" s="477">
        <v>2</v>
      </c>
      <c r="L5525" s="477">
        <v>2</v>
      </c>
      <c r="M5525" s="618">
        <v>3406.8</v>
      </c>
      <c r="N5525" s="477">
        <v>6</v>
      </c>
      <c r="O5525" s="619">
        <v>6</v>
      </c>
      <c r="P5525" s="620">
        <v>11772</v>
      </c>
    </row>
    <row r="5526" spans="1:16" ht="22.5" x14ac:dyDescent="0.2">
      <c r="A5526" s="518" t="s">
        <v>14502</v>
      </c>
      <c r="B5526" s="519" t="s">
        <v>14503</v>
      </c>
      <c r="C5526" s="519" t="s">
        <v>14504</v>
      </c>
      <c r="D5526" s="429" t="s">
        <v>14630</v>
      </c>
      <c r="E5526" s="617">
        <v>1200</v>
      </c>
      <c r="F5526" s="498" t="s">
        <v>14835</v>
      </c>
      <c r="G5526" s="429" t="s">
        <v>14836</v>
      </c>
      <c r="H5526" s="429"/>
      <c r="I5526" s="429" t="s">
        <v>718</v>
      </c>
      <c r="J5526" s="429" t="s">
        <v>718</v>
      </c>
      <c r="K5526" s="477">
        <v>2</v>
      </c>
      <c r="L5526" s="477">
        <v>2</v>
      </c>
      <c r="M5526" s="618">
        <v>3241.4</v>
      </c>
      <c r="N5526" s="477">
        <v>6</v>
      </c>
      <c r="O5526" s="619">
        <v>6</v>
      </c>
      <c r="P5526" s="620">
        <v>7848</v>
      </c>
    </row>
    <row r="5527" spans="1:16" ht="22.5" x14ac:dyDescent="0.2">
      <c r="A5527" s="518" t="s">
        <v>14502</v>
      </c>
      <c r="B5527" s="519" t="s">
        <v>14503</v>
      </c>
      <c r="C5527" s="519" t="s">
        <v>14504</v>
      </c>
      <c r="D5527" s="429" t="s">
        <v>14837</v>
      </c>
      <c r="E5527" s="617">
        <v>4000</v>
      </c>
      <c r="F5527" s="498" t="s">
        <v>14838</v>
      </c>
      <c r="G5527" s="429" t="s">
        <v>14839</v>
      </c>
      <c r="H5527" s="429"/>
      <c r="I5527" s="429" t="s">
        <v>696</v>
      </c>
      <c r="J5527" s="429" t="s">
        <v>696</v>
      </c>
      <c r="K5527" s="477">
        <v>2</v>
      </c>
      <c r="L5527" s="477">
        <v>2</v>
      </c>
      <c r="M5527" s="618">
        <v>9593.4699999999993</v>
      </c>
      <c r="N5527" s="477">
        <v>6</v>
      </c>
      <c r="O5527" s="619">
        <v>6</v>
      </c>
      <c r="P5527" s="620">
        <v>25044.9</v>
      </c>
    </row>
    <row r="5528" spans="1:16" ht="22.5" x14ac:dyDescent="0.2">
      <c r="A5528" s="518" t="s">
        <v>14502</v>
      </c>
      <c r="B5528" s="519" t="s">
        <v>14503</v>
      </c>
      <c r="C5528" s="519" t="s">
        <v>14504</v>
      </c>
      <c r="D5528" s="429" t="s">
        <v>14630</v>
      </c>
      <c r="E5528" s="617">
        <v>1200</v>
      </c>
      <c r="F5528" s="498" t="s">
        <v>14840</v>
      </c>
      <c r="G5528" s="429" t="s">
        <v>14841</v>
      </c>
      <c r="H5528" s="429"/>
      <c r="I5528" s="429" t="s">
        <v>718</v>
      </c>
      <c r="J5528" s="429" t="s">
        <v>718</v>
      </c>
      <c r="K5528" s="477">
        <v>2</v>
      </c>
      <c r="L5528" s="477">
        <v>2</v>
      </c>
      <c r="M5528" s="618">
        <v>3241.4</v>
      </c>
      <c r="N5528" s="477">
        <v>6</v>
      </c>
      <c r="O5528" s="619">
        <v>6</v>
      </c>
      <c r="P5528" s="620">
        <v>7848</v>
      </c>
    </row>
    <row r="5529" spans="1:16" x14ac:dyDescent="0.2">
      <c r="A5529" s="518" t="s">
        <v>14502</v>
      </c>
      <c r="B5529" s="519" t="s">
        <v>14503</v>
      </c>
      <c r="C5529" s="519" t="s">
        <v>14504</v>
      </c>
      <c r="D5529" s="429" t="s">
        <v>14842</v>
      </c>
      <c r="E5529" s="617">
        <v>2000</v>
      </c>
      <c r="F5529" s="498" t="s">
        <v>14843</v>
      </c>
      <c r="G5529" s="429" t="s">
        <v>14844</v>
      </c>
      <c r="H5529" s="429"/>
      <c r="I5529" s="429" t="s">
        <v>718</v>
      </c>
      <c r="J5529" s="429" t="s">
        <v>718</v>
      </c>
      <c r="K5529" s="477">
        <v>2</v>
      </c>
      <c r="L5529" s="477">
        <v>2</v>
      </c>
      <c r="M5529" s="618">
        <v>5060.13</v>
      </c>
      <c r="N5529" s="477">
        <v>6</v>
      </c>
      <c r="O5529" s="619">
        <v>6</v>
      </c>
      <c r="P5529" s="620">
        <v>13044.9</v>
      </c>
    </row>
    <row r="5530" spans="1:16" ht="22.5" x14ac:dyDescent="0.2">
      <c r="A5530" s="518" t="s">
        <v>14502</v>
      </c>
      <c r="B5530" s="519" t="s">
        <v>14503</v>
      </c>
      <c r="C5530" s="519" t="s">
        <v>14504</v>
      </c>
      <c r="D5530" s="429" t="s">
        <v>14630</v>
      </c>
      <c r="E5530" s="617">
        <v>1500</v>
      </c>
      <c r="F5530" s="498" t="s">
        <v>14845</v>
      </c>
      <c r="G5530" s="429" t="s">
        <v>14846</v>
      </c>
      <c r="H5530" s="429"/>
      <c r="I5530" s="429" t="s">
        <v>718</v>
      </c>
      <c r="J5530" s="429" t="s">
        <v>718</v>
      </c>
      <c r="K5530" s="477">
        <v>2</v>
      </c>
      <c r="L5530" s="477">
        <v>2</v>
      </c>
      <c r="M5530" s="618">
        <v>3926.8</v>
      </c>
      <c r="N5530" s="477">
        <v>6</v>
      </c>
      <c r="O5530" s="619">
        <v>6</v>
      </c>
      <c r="P5530" s="620">
        <v>9810</v>
      </c>
    </row>
    <row r="5531" spans="1:16" ht="22.5" x14ac:dyDescent="0.2">
      <c r="A5531" s="518" t="s">
        <v>14502</v>
      </c>
      <c r="B5531" s="519" t="s">
        <v>14503</v>
      </c>
      <c r="C5531" s="519" t="s">
        <v>14504</v>
      </c>
      <c r="D5531" s="429" t="s">
        <v>14630</v>
      </c>
      <c r="E5531" s="617">
        <v>1500</v>
      </c>
      <c r="F5531" s="498" t="s">
        <v>14847</v>
      </c>
      <c r="G5531" s="429" t="s">
        <v>14848</v>
      </c>
      <c r="H5531" s="429"/>
      <c r="I5531" s="429" t="s">
        <v>718</v>
      </c>
      <c r="J5531" s="429" t="s">
        <v>718</v>
      </c>
      <c r="K5531" s="477">
        <v>2</v>
      </c>
      <c r="L5531" s="477">
        <v>2</v>
      </c>
      <c r="M5531" s="618">
        <v>3926.8</v>
      </c>
      <c r="N5531" s="477">
        <v>6</v>
      </c>
      <c r="O5531" s="619">
        <v>6</v>
      </c>
      <c r="P5531" s="620">
        <v>9810</v>
      </c>
    </row>
    <row r="5532" spans="1:16" ht="22.5" x14ac:dyDescent="0.2">
      <c r="A5532" s="518" t="s">
        <v>14502</v>
      </c>
      <c r="B5532" s="519" t="s">
        <v>14503</v>
      </c>
      <c r="C5532" s="519" t="s">
        <v>14504</v>
      </c>
      <c r="D5532" s="429" t="s">
        <v>14630</v>
      </c>
      <c r="E5532" s="617">
        <v>1200</v>
      </c>
      <c r="F5532" s="498" t="s">
        <v>14849</v>
      </c>
      <c r="G5532" s="429" t="s">
        <v>14850</v>
      </c>
      <c r="H5532" s="429"/>
      <c r="I5532" s="429" t="s">
        <v>718</v>
      </c>
      <c r="J5532" s="429" t="s">
        <v>718</v>
      </c>
      <c r="K5532" s="477">
        <v>2</v>
      </c>
      <c r="L5532" s="477">
        <v>2</v>
      </c>
      <c r="M5532" s="618">
        <v>3241.4</v>
      </c>
      <c r="N5532" s="477">
        <v>6</v>
      </c>
      <c r="O5532" s="619">
        <v>6</v>
      </c>
      <c r="P5532" s="620">
        <v>7848</v>
      </c>
    </row>
    <row r="5533" spans="1:16" ht="22.5" x14ac:dyDescent="0.2">
      <c r="A5533" s="518" t="s">
        <v>14502</v>
      </c>
      <c r="B5533" s="519" t="s">
        <v>14503</v>
      </c>
      <c r="C5533" s="519" t="s">
        <v>14504</v>
      </c>
      <c r="D5533" s="429" t="s">
        <v>14630</v>
      </c>
      <c r="E5533" s="617">
        <v>1500</v>
      </c>
      <c r="F5533" s="498" t="s">
        <v>14851</v>
      </c>
      <c r="G5533" s="429" t="s">
        <v>14852</v>
      </c>
      <c r="H5533" s="429"/>
      <c r="I5533" s="429" t="s">
        <v>718</v>
      </c>
      <c r="J5533" s="429" t="s">
        <v>718</v>
      </c>
      <c r="K5533" s="477">
        <v>2</v>
      </c>
      <c r="L5533" s="477">
        <v>2</v>
      </c>
      <c r="M5533" s="618">
        <v>3926.8</v>
      </c>
      <c r="N5533" s="477">
        <v>6</v>
      </c>
      <c r="O5533" s="619">
        <v>6</v>
      </c>
      <c r="P5533" s="620">
        <v>9810</v>
      </c>
    </row>
    <row r="5534" spans="1:16" ht="22.5" x14ac:dyDescent="0.2">
      <c r="A5534" s="518" t="s">
        <v>14502</v>
      </c>
      <c r="B5534" s="519" t="s">
        <v>14503</v>
      </c>
      <c r="C5534" s="519" t="s">
        <v>14504</v>
      </c>
      <c r="D5534" s="429" t="s">
        <v>14630</v>
      </c>
      <c r="E5534" s="617">
        <v>1500</v>
      </c>
      <c r="F5534" s="498" t="s">
        <v>14853</v>
      </c>
      <c r="G5534" s="429" t="s">
        <v>14854</v>
      </c>
      <c r="H5534" s="429"/>
      <c r="I5534" s="429" t="s">
        <v>718</v>
      </c>
      <c r="J5534" s="429" t="s">
        <v>718</v>
      </c>
      <c r="K5534" s="477">
        <v>2</v>
      </c>
      <c r="L5534" s="477">
        <v>2</v>
      </c>
      <c r="M5534" s="618">
        <v>3926.8</v>
      </c>
      <c r="N5534" s="477">
        <v>6</v>
      </c>
      <c r="O5534" s="619">
        <v>6</v>
      </c>
      <c r="P5534" s="620">
        <v>9810</v>
      </c>
    </row>
    <row r="5535" spans="1:16" ht="22.5" x14ac:dyDescent="0.2">
      <c r="A5535" s="518" t="s">
        <v>14502</v>
      </c>
      <c r="B5535" s="519" t="s">
        <v>14503</v>
      </c>
      <c r="C5535" s="519" t="s">
        <v>14504</v>
      </c>
      <c r="D5535" s="429" t="s">
        <v>14630</v>
      </c>
      <c r="E5535" s="617">
        <v>1500</v>
      </c>
      <c r="F5535" s="498" t="s">
        <v>14855</v>
      </c>
      <c r="G5535" s="429" t="s">
        <v>14856</v>
      </c>
      <c r="H5535" s="429"/>
      <c r="I5535" s="429" t="s">
        <v>718</v>
      </c>
      <c r="J5535" s="429" t="s">
        <v>718</v>
      </c>
      <c r="K5535" s="477">
        <v>2</v>
      </c>
      <c r="L5535" s="477">
        <v>2</v>
      </c>
      <c r="M5535" s="618">
        <v>3926.8</v>
      </c>
      <c r="N5535" s="477">
        <v>6</v>
      </c>
      <c r="O5535" s="619">
        <v>6</v>
      </c>
      <c r="P5535" s="620">
        <v>9810</v>
      </c>
    </row>
    <row r="5536" spans="1:16" x14ac:dyDescent="0.2">
      <c r="A5536" s="518" t="s">
        <v>14502</v>
      </c>
      <c r="B5536" s="519" t="s">
        <v>14503</v>
      </c>
      <c r="C5536" s="519" t="s">
        <v>14504</v>
      </c>
      <c r="D5536" s="429" t="s">
        <v>14842</v>
      </c>
      <c r="E5536" s="617">
        <v>2000</v>
      </c>
      <c r="F5536" s="498" t="s">
        <v>14857</v>
      </c>
      <c r="G5536" s="429" t="s">
        <v>14858</v>
      </c>
      <c r="H5536" s="429"/>
      <c r="I5536" s="429" t="s">
        <v>718</v>
      </c>
      <c r="J5536" s="429" t="s">
        <v>718</v>
      </c>
      <c r="K5536" s="477">
        <v>2</v>
      </c>
      <c r="L5536" s="477">
        <v>2</v>
      </c>
      <c r="M5536" s="618">
        <v>5060.13</v>
      </c>
      <c r="N5536" s="477">
        <v>6</v>
      </c>
      <c r="O5536" s="619">
        <v>6</v>
      </c>
      <c r="P5536" s="620">
        <v>13044.9</v>
      </c>
    </row>
    <row r="5537" spans="1:16" ht="22.5" x14ac:dyDescent="0.2">
      <c r="A5537" s="518" t="s">
        <v>14502</v>
      </c>
      <c r="B5537" s="519" t="s">
        <v>14503</v>
      </c>
      <c r="C5537" s="519" t="s">
        <v>14504</v>
      </c>
      <c r="D5537" s="429" t="s">
        <v>14630</v>
      </c>
      <c r="E5537" s="617">
        <v>1500</v>
      </c>
      <c r="F5537" s="498" t="s">
        <v>14859</v>
      </c>
      <c r="G5537" s="429" t="s">
        <v>14860</v>
      </c>
      <c r="H5537" s="429"/>
      <c r="I5537" s="429" t="s">
        <v>718</v>
      </c>
      <c r="J5537" s="429" t="s">
        <v>718</v>
      </c>
      <c r="K5537" s="477">
        <v>2</v>
      </c>
      <c r="L5537" s="477">
        <v>2</v>
      </c>
      <c r="M5537" s="618">
        <v>3926.8</v>
      </c>
      <c r="N5537" s="477">
        <v>6</v>
      </c>
      <c r="O5537" s="619">
        <v>6</v>
      </c>
      <c r="P5537" s="620">
        <v>9810</v>
      </c>
    </row>
    <row r="5538" spans="1:16" ht="22.5" x14ac:dyDescent="0.2">
      <c r="A5538" s="518" t="s">
        <v>14502</v>
      </c>
      <c r="B5538" s="519" t="s">
        <v>14503</v>
      </c>
      <c r="C5538" s="519" t="s">
        <v>14504</v>
      </c>
      <c r="D5538" s="429" t="s">
        <v>14630</v>
      </c>
      <c r="E5538" s="617">
        <v>1500</v>
      </c>
      <c r="F5538" s="498" t="s">
        <v>14861</v>
      </c>
      <c r="G5538" s="429" t="s">
        <v>14862</v>
      </c>
      <c r="H5538" s="429"/>
      <c r="I5538" s="429" t="s">
        <v>718</v>
      </c>
      <c r="J5538" s="429" t="s">
        <v>718</v>
      </c>
      <c r="K5538" s="477">
        <v>2</v>
      </c>
      <c r="L5538" s="477">
        <v>2</v>
      </c>
      <c r="M5538" s="618">
        <v>3926.8</v>
      </c>
      <c r="N5538" s="477">
        <v>6</v>
      </c>
      <c r="O5538" s="619">
        <v>6</v>
      </c>
      <c r="P5538" s="620">
        <v>9810</v>
      </c>
    </row>
    <row r="5539" spans="1:16" ht="22.5" x14ac:dyDescent="0.2">
      <c r="A5539" s="518" t="s">
        <v>14502</v>
      </c>
      <c r="B5539" s="519" t="s">
        <v>14503</v>
      </c>
      <c r="C5539" s="519" t="s">
        <v>14504</v>
      </c>
      <c r="D5539" s="429" t="s">
        <v>14630</v>
      </c>
      <c r="E5539" s="617">
        <v>1500</v>
      </c>
      <c r="F5539" s="498" t="s">
        <v>14863</v>
      </c>
      <c r="G5539" s="429" t="s">
        <v>14864</v>
      </c>
      <c r="H5539" s="429"/>
      <c r="I5539" s="429" t="s">
        <v>718</v>
      </c>
      <c r="J5539" s="429" t="s">
        <v>718</v>
      </c>
      <c r="K5539" s="477">
        <v>2</v>
      </c>
      <c r="L5539" s="477">
        <v>2</v>
      </c>
      <c r="M5539" s="618">
        <v>3926.8</v>
      </c>
      <c r="N5539" s="477">
        <v>6</v>
      </c>
      <c r="O5539" s="619">
        <v>6</v>
      </c>
      <c r="P5539" s="620">
        <v>9810</v>
      </c>
    </row>
    <row r="5540" spans="1:16" ht="22.5" x14ac:dyDescent="0.2">
      <c r="A5540" s="518" t="s">
        <v>14502</v>
      </c>
      <c r="B5540" s="519" t="s">
        <v>14503</v>
      </c>
      <c r="C5540" s="519" t="s">
        <v>14504</v>
      </c>
      <c r="D5540" s="429" t="s">
        <v>14630</v>
      </c>
      <c r="E5540" s="617">
        <v>1500</v>
      </c>
      <c r="F5540" s="498" t="s">
        <v>14865</v>
      </c>
      <c r="G5540" s="429" t="s">
        <v>14866</v>
      </c>
      <c r="H5540" s="429"/>
      <c r="I5540" s="429" t="s">
        <v>718</v>
      </c>
      <c r="J5540" s="429" t="s">
        <v>718</v>
      </c>
      <c r="K5540" s="477">
        <v>2</v>
      </c>
      <c r="L5540" s="477">
        <v>2</v>
      </c>
      <c r="M5540" s="618">
        <v>3926.8</v>
      </c>
      <c r="N5540" s="477">
        <v>6</v>
      </c>
      <c r="O5540" s="619">
        <v>6</v>
      </c>
      <c r="P5540" s="620">
        <v>9810</v>
      </c>
    </row>
    <row r="5541" spans="1:16" ht="22.5" x14ac:dyDescent="0.2">
      <c r="A5541" s="518" t="s">
        <v>14502</v>
      </c>
      <c r="B5541" s="519" t="s">
        <v>14503</v>
      </c>
      <c r="C5541" s="519" t="s">
        <v>14504</v>
      </c>
      <c r="D5541" s="429" t="s">
        <v>14630</v>
      </c>
      <c r="E5541" s="617">
        <v>1500</v>
      </c>
      <c r="F5541" s="498" t="s">
        <v>14867</v>
      </c>
      <c r="G5541" s="429" t="s">
        <v>14868</v>
      </c>
      <c r="H5541" s="429"/>
      <c r="I5541" s="429" t="s">
        <v>718</v>
      </c>
      <c r="J5541" s="429" t="s">
        <v>718</v>
      </c>
      <c r="K5541" s="477">
        <v>2</v>
      </c>
      <c r="L5541" s="477">
        <v>2</v>
      </c>
      <c r="M5541" s="618">
        <v>3926.8</v>
      </c>
      <c r="N5541" s="477">
        <v>6</v>
      </c>
      <c r="O5541" s="619">
        <v>6</v>
      </c>
      <c r="P5541" s="620">
        <v>9810</v>
      </c>
    </row>
    <row r="5542" spans="1:16" ht="22.5" x14ac:dyDescent="0.2">
      <c r="A5542" s="518" t="s">
        <v>14502</v>
      </c>
      <c r="B5542" s="519" t="s">
        <v>14503</v>
      </c>
      <c r="C5542" s="519" t="s">
        <v>14504</v>
      </c>
      <c r="D5542" s="429" t="s">
        <v>14630</v>
      </c>
      <c r="E5542" s="617">
        <v>1500</v>
      </c>
      <c r="F5542" s="498" t="s">
        <v>14869</v>
      </c>
      <c r="G5542" s="429" t="s">
        <v>14870</v>
      </c>
      <c r="H5542" s="429"/>
      <c r="I5542" s="429" t="s">
        <v>718</v>
      </c>
      <c r="J5542" s="429" t="s">
        <v>718</v>
      </c>
      <c r="K5542" s="477">
        <v>2</v>
      </c>
      <c r="L5542" s="477">
        <v>2</v>
      </c>
      <c r="M5542" s="618">
        <v>3926.8</v>
      </c>
      <c r="N5542" s="477">
        <v>6</v>
      </c>
      <c r="O5542" s="619">
        <v>6</v>
      </c>
      <c r="P5542" s="620">
        <v>9810</v>
      </c>
    </row>
    <row r="5543" spans="1:16" ht="22.5" x14ac:dyDescent="0.2">
      <c r="A5543" s="518" t="s">
        <v>14502</v>
      </c>
      <c r="B5543" s="519" t="s">
        <v>14503</v>
      </c>
      <c r="C5543" s="519" t="s">
        <v>14504</v>
      </c>
      <c r="D5543" s="429" t="s">
        <v>14630</v>
      </c>
      <c r="E5543" s="617">
        <v>1500</v>
      </c>
      <c r="F5543" s="498" t="s">
        <v>14871</v>
      </c>
      <c r="G5543" s="429" t="s">
        <v>14872</v>
      </c>
      <c r="H5543" s="429"/>
      <c r="I5543" s="429" t="s">
        <v>718</v>
      </c>
      <c r="J5543" s="429" t="s">
        <v>718</v>
      </c>
      <c r="K5543" s="477">
        <v>2</v>
      </c>
      <c r="L5543" s="477">
        <v>2</v>
      </c>
      <c r="M5543" s="618">
        <v>3926.8</v>
      </c>
      <c r="N5543" s="477">
        <v>6</v>
      </c>
      <c r="O5543" s="619">
        <v>6</v>
      </c>
      <c r="P5543" s="620">
        <v>9810</v>
      </c>
    </row>
    <row r="5544" spans="1:16" ht="22.5" x14ac:dyDescent="0.2">
      <c r="A5544" s="518" t="s">
        <v>14502</v>
      </c>
      <c r="B5544" s="519" t="s">
        <v>14503</v>
      </c>
      <c r="C5544" s="519" t="s">
        <v>14504</v>
      </c>
      <c r="D5544" s="429" t="s">
        <v>14630</v>
      </c>
      <c r="E5544" s="617">
        <v>1200</v>
      </c>
      <c r="F5544" s="498" t="s">
        <v>14873</v>
      </c>
      <c r="G5544" s="429" t="s">
        <v>14874</v>
      </c>
      <c r="H5544" s="429"/>
      <c r="I5544" s="429" t="s">
        <v>718</v>
      </c>
      <c r="J5544" s="429" t="s">
        <v>718</v>
      </c>
      <c r="K5544" s="477">
        <v>2</v>
      </c>
      <c r="L5544" s="477">
        <v>2</v>
      </c>
      <c r="M5544" s="618">
        <v>3241.4</v>
      </c>
      <c r="N5544" s="477">
        <v>6</v>
      </c>
      <c r="O5544" s="619">
        <v>6</v>
      </c>
      <c r="P5544" s="620">
        <v>7848</v>
      </c>
    </row>
    <row r="5545" spans="1:16" ht="22.5" x14ac:dyDescent="0.2">
      <c r="A5545" s="518" t="s">
        <v>14502</v>
      </c>
      <c r="B5545" s="519" t="s">
        <v>14503</v>
      </c>
      <c r="C5545" s="519" t="s">
        <v>14504</v>
      </c>
      <c r="D5545" s="429" t="s">
        <v>14630</v>
      </c>
      <c r="E5545" s="617">
        <v>1500</v>
      </c>
      <c r="F5545" s="498" t="s">
        <v>14875</v>
      </c>
      <c r="G5545" s="429" t="s">
        <v>14876</v>
      </c>
      <c r="H5545" s="429"/>
      <c r="I5545" s="429" t="s">
        <v>718</v>
      </c>
      <c r="J5545" s="429" t="s">
        <v>718</v>
      </c>
      <c r="K5545" s="477">
        <v>2</v>
      </c>
      <c r="L5545" s="477">
        <v>2</v>
      </c>
      <c r="M5545" s="618">
        <v>3926.8</v>
      </c>
      <c r="N5545" s="477">
        <v>6</v>
      </c>
      <c r="O5545" s="619">
        <v>6</v>
      </c>
      <c r="P5545" s="620">
        <v>9810</v>
      </c>
    </row>
    <row r="5546" spans="1:16" ht="22.5" x14ac:dyDescent="0.2">
      <c r="A5546" s="518" t="s">
        <v>14502</v>
      </c>
      <c r="B5546" s="519" t="s">
        <v>14503</v>
      </c>
      <c r="C5546" s="519" t="s">
        <v>14504</v>
      </c>
      <c r="D5546" s="429" t="s">
        <v>14630</v>
      </c>
      <c r="E5546" s="617">
        <v>1200</v>
      </c>
      <c r="F5546" s="498" t="s">
        <v>14877</v>
      </c>
      <c r="G5546" s="429" t="s">
        <v>14878</v>
      </c>
      <c r="H5546" s="429"/>
      <c r="I5546" s="429" t="s">
        <v>718</v>
      </c>
      <c r="J5546" s="429" t="s">
        <v>718</v>
      </c>
      <c r="K5546" s="477">
        <v>2</v>
      </c>
      <c r="L5546" s="477">
        <v>2</v>
      </c>
      <c r="M5546" s="618">
        <v>3241.4</v>
      </c>
      <c r="N5546" s="477">
        <v>6</v>
      </c>
      <c r="O5546" s="619">
        <v>6</v>
      </c>
      <c r="P5546" s="620">
        <v>7848</v>
      </c>
    </row>
    <row r="5547" spans="1:16" ht="22.5" x14ac:dyDescent="0.2">
      <c r="A5547" s="518" t="s">
        <v>14502</v>
      </c>
      <c r="B5547" s="519" t="s">
        <v>14503</v>
      </c>
      <c r="C5547" s="519" t="s">
        <v>14504</v>
      </c>
      <c r="D5547" s="429" t="s">
        <v>3550</v>
      </c>
      <c r="E5547" s="617">
        <v>1050</v>
      </c>
      <c r="F5547" s="498" t="s">
        <v>14879</v>
      </c>
      <c r="G5547" s="429" t="s">
        <v>14880</v>
      </c>
      <c r="H5547" s="429"/>
      <c r="I5547" s="429" t="s">
        <v>718</v>
      </c>
      <c r="J5547" s="429" t="s">
        <v>718</v>
      </c>
      <c r="K5547" s="477">
        <v>2</v>
      </c>
      <c r="L5547" s="477">
        <v>2</v>
      </c>
      <c r="M5547" s="618">
        <v>2887.9</v>
      </c>
      <c r="N5547" s="477">
        <v>6</v>
      </c>
      <c r="O5547" s="619">
        <v>6</v>
      </c>
      <c r="P5547" s="620">
        <v>6867</v>
      </c>
    </row>
    <row r="5548" spans="1:16" ht="22.5" x14ac:dyDescent="0.2">
      <c r="A5548" s="518" t="s">
        <v>14502</v>
      </c>
      <c r="B5548" s="519" t="s">
        <v>14503</v>
      </c>
      <c r="C5548" s="519" t="s">
        <v>14504</v>
      </c>
      <c r="D5548" s="429" t="s">
        <v>14630</v>
      </c>
      <c r="E5548" s="617">
        <v>1500</v>
      </c>
      <c r="F5548" s="498" t="s">
        <v>14881</v>
      </c>
      <c r="G5548" s="429" t="s">
        <v>14882</v>
      </c>
      <c r="H5548" s="429"/>
      <c r="I5548" s="429" t="s">
        <v>718</v>
      </c>
      <c r="J5548" s="429" t="s">
        <v>718</v>
      </c>
      <c r="K5548" s="477">
        <v>2</v>
      </c>
      <c r="L5548" s="477">
        <v>2</v>
      </c>
      <c r="M5548" s="618">
        <v>3926.8</v>
      </c>
      <c r="N5548" s="477">
        <v>6</v>
      </c>
      <c r="O5548" s="619">
        <v>6</v>
      </c>
      <c r="P5548" s="620">
        <v>9810</v>
      </c>
    </row>
    <row r="5549" spans="1:16" ht="22.5" x14ac:dyDescent="0.2">
      <c r="A5549" s="518" t="s">
        <v>14502</v>
      </c>
      <c r="B5549" s="519" t="s">
        <v>14503</v>
      </c>
      <c r="C5549" s="519" t="s">
        <v>14504</v>
      </c>
      <c r="D5549" s="429" t="s">
        <v>14630</v>
      </c>
      <c r="E5549" s="617">
        <v>1500</v>
      </c>
      <c r="F5549" s="498" t="s">
        <v>14883</v>
      </c>
      <c r="G5549" s="429" t="s">
        <v>14884</v>
      </c>
      <c r="H5549" s="429"/>
      <c r="I5549" s="429" t="s">
        <v>718</v>
      </c>
      <c r="J5549" s="429" t="s">
        <v>718</v>
      </c>
      <c r="K5549" s="477">
        <v>2</v>
      </c>
      <c r="L5549" s="477">
        <v>2</v>
      </c>
      <c r="M5549" s="618">
        <v>3926.8</v>
      </c>
      <c r="N5549" s="477">
        <v>6</v>
      </c>
      <c r="O5549" s="619">
        <v>6</v>
      </c>
      <c r="P5549" s="620">
        <v>9810</v>
      </c>
    </row>
    <row r="5550" spans="1:16" ht="22.5" x14ac:dyDescent="0.2">
      <c r="A5550" s="518" t="s">
        <v>14502</v>
      </c>
      <c r="B5550" s="519" t="s">
        <v>14503</v>
      </c>
      <c r="C5550" s="519" t="s">
        <v>14504</v>
      </c>
      <c r="D5550" s="429" t="s">
        <v>14630</v>
      </c>
      <c r="E5550" s="617">
        <v>1200</v>
      </c>
      <c r="F5550" s="498" t="s">
        <v>14885</v>
      </c>
      <c r="G5550" s="429" t="s">
        <v>14886</v>
      </c>
      <c r="H5550" s="429"/>
      <c r="I5550" s="429" t="s">
        <v>718</v>
      </c>
      <c r="J5550" s="429" t="s">
        <v>718</v>
      </c>
      <c r="K5550" s="477">
        <v>2</v>
      </c>
      <c r="L5550" s="477">
        <v>2</v>
      </c>
      <c r="M5550" s="618">
        <v>3241.4</v>
      </c>
      <c r="N5550" s="477">
        <v>6</v>
      </c>
      <c r="O5550" s="619">
        <v>6</v>
      </c>
      <c r="P5550" s="620">
        <v>7848</v>
      </c>
    </row>
    <row r="5551" spans="1:16" ht="22.5" x14ac:dyDescent="0.2">
      <c r="A5551" s="518" t="s">
        <v>14502</v>
      </c>
      <c r="B5551" s="519" t="s">
        <v>14503</v>
      </c>
      <c r="C5551" s="519" t="s">
        <v>14504</v>
      </c>
      <c r="D5551" s="429" t="s">
        <v>14630</v>
      </c>
      <c r="E5551" s="617">
        <v>1500</v>
      </c>
      <c r="F5551" s="498" t="s">
        <v>14887</v>
      </c>
      <c r="G5551" s="429" t="s">
        <v>14888</v>
      </c>
      <c r="H5551" s="429"/>
      <c r="I5551" s="429" t="s">
        <v>718</v>
      </c>
      <c r="J5551" s="429" t="s">
        <v>718</v>
      </c>
      <c r="K5551" s="477">
        <v>2</v>
      </c>
      <c r="L5551" s="477">
        <v>2</v>
      </c>
      <c r="M5551" s="618">
        <v>3926.8</v>
      </c>
      <c r="N5551" s="477">
        <v>6</v>
      </c>
      <c r="O5551" s="619">
        <v>6</v>
      </c>
      <c r="P5551" s="620">
        <v>9810</v>
      </c>
    </row>
    <row r="5552" spans="1:16" ht="22.5" x14ac:dyDescent="0.2">
      <c r="A5552" s="518" t="s">
        <v>14502</v>
      </c>
      <c r="B5552" s="519" t="s">
        <v>14503</v>
      </c>
      <c r="C5552" s="519" t="s">
        <v>14504</v>
      </c>
      <c r="D5552" s="429" t="s">
        <v>14630</v>
      </c>
      <c r="E5552" s="617">
        <v>1500</v>
      </c>
      <c r="F5552" s="498" t="s">
        <v>14889</v>
      </c>
      <c r="G5552" s="429" t="s">
        <v>14890</v>
      </c>
      <c r="H5552" s="429"/>
      <c r="I5552" s="429" t="s">
        <v>718</v>
      </c>
      <c r="J5552" s="429" t="s">
        <v>718</v>
      </c>
      <c r="K5552" s="477">
        <v>2</v>
      </c>
      <c r="L5552" s="477">
        <v>2</v>
      </c>
      <c r="M5552" s="618">
        <v>3926.8</v>
      </c>
      <c r="N5552" s="477">
        <v>6</v>
      </c>
      <c r="O5552" s="619">
        <v>6</v>
      </c>
      <c r="P5552" s="620">
        <v>9810</v>
      </c>
    </row>
    <row r="5553" spans="1:16" ht="22.5" x14ac:dyDescent="0.2">
      <c r="A5553" s="518" t="s">
        <v>14502</v>
      </c>
      <c r="B5553" s="519" t="s">
        <v>14503</v>
      </c>
      <c r="C5553" s="519" t="s">
        <v>14504</v>
      </c>
      <c r="D5553" s="429" t="s">
        <v>4071</v>
      </c>
      <c r="E5553" s="617">
        <v>2000</v>
      </c>
      <c r="F5553" s="498" t="s">
        <v>14891</v>
      </c>
      <c r="G5553" s="429" t="s">
        <v>14892</v>
      </c>
      <c r="H5553" s="429"/>
      <c r="I5553" s="429" t="s">
        <v>718</v>
      </c>
      <c r="J5553" s="429" t="s">
        <v>718</v>
      </c>
      <c r="K5553" s="477">
        <v>2</v>
      </c>
      <c r="L5553" s="477">
        <v>2</v>
      </c>
      <c r="M5553" s="618">
        <v>5060.13</v>
      </c>
      <c r="N5553" s="477">
        <v>6</v>
      </c>
      <c r="O5553" s="619">
        <v>6</v>
      </c>
      <c r="P5553" s="620">
        <v>13044.9</v>
      </c>
    </row>
    <row r="5554" spans="1:16" ht="22.5" x14ac:dyDescent="0.2">
      <c r="A5554" s="518" t="s">
        <v>14502</v>
      </c>
      <c r="B5554" s="519" t="s">
        <v>14503</v>
      </c>
      <c r="C5554" s="519" t="s">
        <v>14504</v>
      </c>
      <c r="D5554" s="429" t="s">
        <v>14630</v>
      </c>
      <c r="E5554" s="617">
        <v>1500</v>
      </c>
      <c r="F5554" s="498" t="s">
        <v>14893</v>
      </c>
      <c r="G5554" s="429" t="s">
        <v>14894</v>
      </c>
      <c r="H5554" s="429"/>
      <c r="I5554" s="429" t="s">
        <v>718</v>
      </c>
      <c r="J5554" s="429" t="s">
        <v>718</v>
      </c>
      <c r="K5554" s="477">
        <v>2</v>
      </c>
      <c r="L5554" s="477">
        <v>2</v>
      </c>
      <c r="M5554" s="618">
        <v>3926.8</v>
      </c>
      <c r="N5554" s="477">
        <v>6</v>
      </c>
      <c r="O5554" s="619">
        <v>6</v>
      </c>
      <c r="P5554" s="620">
        <v>9810</v>
      </c>
    </row>
    <row r="5555" spans="1:16" ht="22.5" x14ac:dyDescent="0.2">
      <c r="A5555" s="518" t="s">
        <v>14502</v>
      </c>
      <c r="B5555" s="519" t="s">
        <v>14503</v>
      </c>
      <c r="C5555" s="519" t="s">
        <v>14504</v>
      </c>
      <c r="D5555" s="429" t="s">
        <v>14661</v>
      </c>
      <c r="E5555" s="617">
        <v>4000</v>
      </c>
      <c r="F5555" s="498" t="s">
        <v>14895</v>
      </c>
      <c r="G5555" s="429" t="s">
        <v>14896</v>
      </c>
      <c r="H5555" s="429"/>
      <c r="I5555" s="429" t="s">
        <v>696</v>
      </c>
      <c r="J5555" s="429" t="s">
        <v>696</v>
      </c>
      <c r="K5555" s="477">
        <v>2</v>
      </c>
      <c r="L5555" s="477">
        <v>2</v>
      </c>
      <c r="M5555" s="618">
        <v>9593.4699999999993</v>
      </c>
      <c r="N5555" s="477">
        <v>5</v>
      </c>
      <c r="O5555" s="619">
        <v>5</v>
      </c>
      <c r="P5555" s="620">
        <v>20870.75</v>
      </c>
    </row>
    <row r="5556" spans="1:16" ht="22.5" x14ac:dyDescent="0.2">
      <c r="A5556" s="518" t="s">
        <v>14502</v>
      </c>
      <c r="B5556" s="519" t="s">
        <v>14503</v>
      </c>
      <c r="C5556" s="519" t="s">
        <v>14504</v>
      </c>
      <c r="D5556" s="429" t="s">
        <v>14630</v>
      </c>
      <c r="E5556" s="617">
        <v>1500</v>
      </c>
      <c r="F5556" s="498" t="s">
        <v>14897</v>
      </c>
      <c r="G5556" s="429" t="s">
        <v>14898</v>
      </c>
      <c r="H5556" s="429"/>
      <c r="I5556" s="429" t="s">
        <v>718</v>
      </c>
      <c r="J5556" s="429" t="s">
        <v>718</v>
      </c>
      <c r="K5556" s="477">
        <v>2</v>
      </c>
      <c r="L5556" s="477">
        <v>2</v>
      </c>
      <c r="M5556" s="618">
        <v>3926.8</v>
      </c>
      <c r="N5556" s="477">
        <v>6</v>
      </c>
      <c r="O5556" s="619">
        <v>6</v>
      </c>
      <c r="P5556" s="620">
        <v>9810</v>
      </c>
    </row>
    <row r="5557" spans="1:16" ht="22.5" x14ac:dyDescent="0.2">
      <c r="A5557" s="518" t="s">
        <v>14502</v>
      </c>
      <c r="B5557" s="519" t="s">
        <v>14503</v>
      </c>
      <c r="C5557" s="519" t="s">
        <v>14504</v>
      </c>
      <c r="D5557" s="429" t="s">
        <v>14630</v>
      </c>
      <c r="E5557" s="617">
        <v>1500</v>
      </c>
      <c r="F5557" s="498" t="s">
        <v>14899</v>
      </c>
      <c r="G5557" s="429" t="s">
        <v>14900</v>
      </c>
      <c r="H5557" s="429"/>
      <c r="I5557" s="429" t="s">
        <v>718</v>
      </c>
      <c r="J5557" s="429" t="s">
        <v>718</v>
      </c>
      <c r="K5557" s="477">
        <v>2</v>
      </c>
      <c r="L5557" s="477">
        <v>2</v>
      </c>
      <c r="M5557" s="618">
        <v>3926.8</v>
      </c>
      <c r="N5557" s="477">
        <v>6</v>
      </c>
      <c r="O5557" s="619">
        <v>6</v>
      </c>
      <c r="P5557" s="620">
        <v>9810</v>
      </c>
    </row>
    <row r="5558" spans="1:16" ht="22.5" x14ac:dyDescent="0.2">
      <c r="A5558" s="518" t="s">
        <v>14502</v>
      </c>
      <c r="B5558" s="519" t="s">
        <v>14503</v>
      </c>
      <c r="C5558" s="519" t="s">
        <v>14504</v>
      </c>
      <c r="D5558" s="429" t="s">
        <v>14630</v>
      </c>
      <c r="E5558" s="617">
        <v>1500</v>
      </c>
      <c r="F5558" s="498" t="s">
        <v>14901</v>
      </c>
      <c r="G5558" s="429" t="s">
        <v>14902</v>
      </c>
      <c r="H5558" s="429"/>
      <c r="I5558" s="429" t="s">
        <v>718</v>
      </c>
      <c r="J5558" s="429" t="s">
        <v>718</v>
      </c>
      <c r="K5558" s="477">
        <v>2</v>
      </c>
      <c r="L5558" s="477">
        <v>2</v>
      </c>
      <c r="M5558" s="618">
        <v>3926.8</v>
      </c>
      <c r="N5558" s="477">
        <v>6</v>
      </c>
      <c r="O5558" s="619">
        <v>6</v>
      </c>
      <c r="P5558" s="620">
        <v>9810</v>
      </c>
    </row>
    <row r="5559" spans="1:16" ht="22.5" x14ac:dyDescent="0.2">
      <c r="A5559" s="518" t="s">
        <v>14502</v>
      </c>
      <c r="B5559" s="519" t="s">
        <v>14503</v>
      </c>
      <c r="C5559" s="519" t="s">
        <v>14504</v>
      </c>
      <c r="D5559" s="429" t="s">
        <v>14630</v>
      </c>
      <c r="E5559" s="617">
        <v>1500</v>
      </c>
      <c r="F5559" s="498" t="s">
        <v>14903</v>
      </c>
      <c r="G5559" s="429" t="s">
        <v>14904</v>
      </c>
      <c r="H5559" s="429"/>
      <c r="I5559" s="429" t="s">
        <v>718</v>
      </c>
      <c r="J5559" s="429" t="s">
        <v>718</v>
      </c>
      <c r="K5559" s="477">
        <v>2</v>
      </c>
      <c r="L5559" s="477">
        <v>2</v>
      </c>
      <c r="M5559" s="618">
        <v>3926.8</v>
      </c>
      <c r="N5559" s="477">
        <v>6</v>
      </c>
      <c r="O5559" s="619">
        <v>6</v>
      </c>
      <c r="P5559" s="620">
        <v>9810</v>
      </c>
    </row>
    <row r="5560" spans="1:16" ht="22.5" x14ac:dyDescent="0.2">
      <c r="A5560" s="518" t="s">
        <v>14502</v>
      </c>
      <c r="B5560" s="519" t="s">
        <v>14503</v>
      </c>
      <c r="C5560" s="519" t="s">
        <v>14504</v>
      </c>
      <c r="D5560" s="429" t="s">
        <v>14630</v>
      </c>
      <c r="E5560" s="617">
        <v>1500</v>
      </c>
      <c r="F5560" s="498" t="s">
        <v>14905</v>
      </c>
      <c r="G5560" s="429" t="s">
        <v>14906</v>
      </c>
      <c r="H5560" s="429"/>
      <c r="I5560" s="429" t="s">
        <v>718</v>
      </c>
      <c r="J5560" s="429" t="s">
        <v>718</v>
      </c>
      <c r="K5560" s="477">
        <v>2</v>
      </c>
      <c r="L5560" s="477">
        <v>2</v>
      </c>
      <c r="M5560" s="618">
        <v>3926.8</v>
      </c>
      <c r="N5560" s="477">
        <v>6</v>
      </c>
      <c r="O5560" s="619">
        <v>6</v>
      </c>
      <c r="P5560" s="620">
        <v>9810</v>
      </c>
    </row>
    <row r="5561" spans="1:16" ht="22.5" x14ac:dyDescent="0.2">
      <c r="A5561" s="518" t="s">
        <v>14502</v>
      </c>
      <c r="B5561" s="519" t="s">
        <v>14503</v>
      </c>
      <c r="C5561" s="519" t="s">
        <v>14504</v>
      </c>
      <c r="D5561" s="429" t="s">
        <v>14630</v>
      </c>
      <c r="E5561" s="617">
        <v>1500</v>
      </c>
      <c r="F5561" s="498" t="s">
        <v>14907</v>
      </c>
      <c r="G5561" s="429" t="s">
        <v>14908</v>
      </c>
      <c r="H5561" s="429"/>
      <c r="I5561" s="429" t="s">
        <v>718</v>
      </c>
      <c r="J5561" s="429" t="s">
        <v>718</v>
      </c>
      <c r="K5561" s="477">
        <v>2</v>
      </c>
      <c r="L5561" s="477">
        <v>2</v>
      </c>
      <c r="M5561" s="618">
        <v>3926.8</v>
      </c>
      <c r="N5561" s="477">
        <v>6</v>
      </c>
      <c r="O5561" s="619">
        <v>6</v>
      </c>
      <c r="P5561" s="620">
        <v>9810</v>
      </c>
    </row>
    <row r="5562" spans="1:16" ht="22.5" x14ac:dyDescent="0.2">
      <c r="A5562" s="518" t="s">
        <v>14502</v>
      </c>
      <c r="B5562" s="519" t="s">
        <v>14503</v>
      </c>
      <c r="C5562" s="519" t="s">
        <v>14504</v>
      </c>
      <c r="D5562" s="429" t="s">
        <v>14630</v>
      </c>
      <c r="E5562" s="617">
        <v>1500</v>
      </c>
      <c r="F5562" s="498" t="s">
        <v>14909</v>
      </c>
      <c r="G5562" s="429" t="s">
        <v>14910</v>
      </c>
      <c r="H5562" s="429"/>
      <c r="I5562" s="429" t="s">
        <v>718</v>
      </c>
      <c r="J5562" s="429" t="s">
        <v>718</v>
      </c>
      <c r="K5562" s="477">
        <v>2</v>
      </c>
      <c r="L5562" s="477">
        <v>2</v>
      </c>
      <c r="M5562" s="618">
        <v>3926.8</v>
      </c>
      <c r="N5562" s="477">
        <v>6</v>
      </c>
      <c r="O5562" s="619">
        <v>6</v>
      </c>
      <c r="P5562" s="620">
        <v>9810</v>
      </c>
    </row>
    <row r="5563" spans="1:16" ht="22.5" x14ac:dyDescent="0.2">
      <c r="A5563" s="518" t="s">
        <v>14502</v>
      </c>
      <c r="B5563" s="519" t="s">
        <v>14503</v>
      </c>
      <c r="C5563" s="519" t="s">
        <v>14504</v>
      </c>
      <c r="D5563" s="429" t="s">
        <v>14630</v>
      </c>
      <c r="E5563" s="617">
        <v>1500</v>
      </c>
      <c r="F5563" s="498" t="s">
        <v>14911</v>
      </c>
      <c r="G5563" s="429" t="s">
        <v>14912</v>
      </c>
      <c r="H5563" s="429"/>
      <c r="I5563" s="429" t="s">
        <v>718</v>
      </c>
      <c r="J5563" s="429" t="s">
        <v>718</v>
      </c>
      <c r="K5563" s="477">
        <v>2</v>
      </c>
      <c r="L5563" s="477">
        <v>2</v>
      </c>
      <c r="M5563" s="618">
        <v>3926.8</v>
      </c>
      <c r="N5563" s="477">
        <v>6</v>
      </c>
      <c r="O5563" s="619">
        <v>6</v>
      </c>
      <c r="P5563" s="620">
        <v>9810</v>
      </c>
    </row>
    <row r="5564" spans="1:16" ht="22.5" x14ac:dyDescent="0.2">
      <c r="A5564" s="518" t="s">
        <v>14502</v>
      </c>
      <c r="B5564" s="519" t="s">
        <v>14503</v>
      </c>
      <c r="C5564" s="519" t="s">
        <v>14504</v>
      </c>
      <c r="D5564" s="429" t="s">
        <v>14630</v>
      </c>
      <c r="E5564" s="617">
        <v>1500</v>
      </c>
      <c r="F5564" s="498" t="s">
        <v>14913</v>
      </c>
      <c r="G5564" s="429" t="s">
        <v>14914</v>
      </c>
      <c r="H5564" s="429"/>
      <c r="I5564" s="429" t="s">
        <v>718</v>
      </c>
      <c r="J5564" s="429" t="s">
        <v>718</v>
      </c>
      <c r="K5564" s="477">
        <v>2</v>
      </c>
      <c r="L5564" s="477">
        <v>2</v>
      </c>
      <c r="M5564" s="618">
        <v>3926.8</v>
      </c>
      <c r="N5564" s="477">
        <v>6</v>
      </c>
      <c r="O5564" s="619">
        <v>6</v>
      </c>
      <c r="P5564" s="620">
        <v>9810</v>
      </c>
    </row>
    <row r="5565" spans="1:16" ht="22.5" x14ac:dyDescent="0.2">
      <c r="A5565" s="518" t="s">
        <v>14502</v>
      </c>
      <c r="B5565" s="519" t="s">
        <v>14503</v>
      </c>
      <c r="C5565" s="519" t="s">
        <v>14504</v>
      </c>
      <c r="D5565" s="429" t="s">
        <v>14630</v>
      </c>
      <c r="E5565" s="617">
        <v>1500</v>
      </c>
      <c r="F5565" s="498" t="s">
        <v>14915</v>
      </c>
      <c r="G5565" s="429" t="s">
        <v>14916</v>
      </c>
      <c r="H5565" s="429"/>
      <c r="I5565" s="429" t="s">
        <v>718</v>
      </c>
      <c r="J5565" s="429" t="s">
        <v>718</v>
      </c>
      <c r="K5565" s="477">
        <v>2</v>
      </c>
      <c r="L5565" s="477">
        <v>2</v>
      </c>
      <c r="M5565" s="618">
        <v>3926.8</v>
      </c>
      <c r="N5565" s="477">
        <v>6</v>
      </c>
      <c r="O5565" s="619">
        <v>6</v>
      </c>
      <c r="P5565" s="620">
        <v>9810</v>
      </c>
    </row>
    <row r="5566" spans="1:16" ht="22.5" x14ac:dyDescent="0.2">
      <c r="A5566" s="518" t="s">
        <v>14502</v>
      </c>
      <c r="B5566" s="519" t="s">
        <v>14503</v>
      </c>
      <c r="C5566" s="519" t="s">
        <v>14504</v>
      </c>
      <c r="D5566" s="429" t="s">
        <v>14630</v>
      </c>
      <c r="E5566" s="617">
        <v>1200</v>
      </c>
      <c r="F5566" s="498" t="s">
        <v>14917</v>
      </c>
      <c r="G5566" s="429" t="s">
        <v>14918</v>
      </c>
      <c r="H5566" s="429"/>
      <c r="I5566" s="429" t="s">
        <v>718</v>
      </c>
      <c r="J5566" s="429" t="s">
        <v>718</v>
      </c>
      <c r="K5566" s="477">
        <v>2</v>
      </c>
      <c r="L5566" s="477">
        <v>2</v>
      </c>
      <c r="M5566" s="618">
        <v>3241.4</v>
      </c>
      <c r="N5566" s="477">
        <v>6</v>
      </c>
      <c r="O5566" s="619">
        <v>6</v>
      </c>
      <c r="P5566" s="620">
        <v>7848</v>
      </c>
    </row>
    <row r="5567" spans="1:16" ht="22.5" x14ac:dyDescent="0.2">
      <c r="A5567" s="518" t="s">
        <v>14502</v>
      </c>
      <c r="B5567" s="519" t="s">
        <v>14503</v>
      </c>
      <c r="C5567" s="519" t="s">
        <v>14504</v>
      </c>
      <c r="D5567" s="429" t="s">
        <v>14630</v>
      </c>
      <c r="E5567" s="617">
        <v>1500</v>
      </c>
      <c r="F5567" s="498" t="s">
        <v>14919</v>
      </c>
      <c r="G5567" s="429" t="s">
        <v>14920</v>
      </c>
      <c r="H5567" s="429"/>
      <c r="I5567" s="429" t="s">
        <v>718</v>
      </c>
      <c r="J5567" s="429" t="s">
        <v>718</v>
      </c>
      <c r="K5567" s="477">
        <v>2</v>
      </c>
      <c r="L5567" s="477">
        <v>2</v>
      </c>
      <c r="M5567" s="618">
        <v>3926.8</v>
      </c>
      <c r="N5567" s="477">
        <v>6</v>
      </c>
      <c r="O5567" s="619">
        <v>6</v>
      </c>
      <c r="P5567" s="620">
        <v>9810</v>
      </c>
    </row>
    <row r="5568" spans="1:16" ht="22.5" x14ac:dyDescent="0.2">
      <c r="A5568" s="518" t="s">
        <v>14502</v>
      </c>
      <c r="B5568" s="519" t="s">
        <v>14503</v>
      </c>
      <c r="C5568" s="519" t="s">
        <v>14504</v>
      </c>
      <c r="D5568" s="429" t="s">
        <v>14630</v>
      </c>
      <c r="E5568" s="617">
        <v>1500</v>
      </c>
      <c r="F5568" s="498" t="s">
        <v>14921</v>
      </c>
      <c r="G5568" s="429" t="s">
        <v>14922</v>
      </c>
      <c r="H5568" s="429"/>
      <c r="I5568" s="429" t="s">
        <v>718</v>
      </c>
      <c r="J5568" s="429" t="s">
        <v>718</v>
      </c>
      <c r="K5568" s="477">
        <v>2</v>
      </c>
      <c r="L5568" s="477">
        <v>2</v>
      </c>
      <c r="M5568" s="618">
        <v>3926.8</v>
      </c>
      <c r="N5568" s="477">
        <v>6</v>
      </c>
      <c r="O5568" s="619">
        <v>6</v>
      </c>
      <c r="P5568" s="620">
        <v>9810</v>
      </c>
    </row>
    <row r="5569" spans="1:16" ht="22.5" x14ac:dyDescent="0.2">
      <c r="A5569" s="518" t="s">
        <v>14502</v>
      </c>
      <c r="B5569" s="519" t="s">
        <v>14503</v>
      </c>
      <c r="C5569" s="519" t="s">
        <v>14504</v>
      </c>
      <c r="D5569" s="429" t="s">
        <v>14630</v>
      </c>
      <c r="E5569" s="617">
        <v>1500</v>
      </c>
      <c r="F5569" s="498" t="s">
        <v>14923</v>
      </c>
      <c r="G5569" s="429" t="s">
        <v>14924</v>
      </c>
      <c r="H5569" s="429"/>
      <c r="I5569" s="429" t="s">
        <v>718</v>
      </c>
      <c r="J5569" s="429" t="s">
        <v>718</v>
      </c>
      <c r="K5569" s="477">
        <v>2</v>
      </c>
      <c r="L5569" s="477">
        <v>2</v>
      </c>
      <c r="M5569" s="618">
        <v>3926.8</v>
      </c>
      <c r="N5569" s="477">
        <v>6</v>
      </c>
      <c r="O5569" s="619">
        <v>6</v>
      </c>
      <c r="P5569" s="620">
        <v>9810</v>
      </c>
    </row>
    <row r="5570" spans="1:16" ht="22.5" x14ac:dyDescent="0.2">
      <c r="A5570" s="518" t="s">
        <v>14502</v>
      </c>
      <c r="B5570" s="519" t="s">
        <v>14503</v>
      </c>
      <c r="C5570" s="519" t="s">
        <v>14504</v>
      </c>
      <c r="D5570" s="429" t="s">
        <v>14630</v>
      </c>
      <c r="E5570" s="617">
        <v>1500</v>
      </c>
      <c r="F5570" s="498" t="s">
        <v>14925</v>
      </c>
      <c r="G5570" s="429" t="s">
        <v>14926</v>
      </c>
      <c r="H5570" s="429"/>
      <c r="I5570" s="429" t="s">
        <v>718</v>
      </c>
      <c r="J5570" s="429" t="s">
        <v>718</v>
      </c>
      <c r="K5570" s="477">
        <v>2</v>
      </c>
      <c r="L5570" s="477">
        <v>2</v>
      </c>
      <c r="M5570" s="618">
        <v>3926.8</v>
      </c>
      <c r="N5570" s="477">
        <v>6</v>
      </c>
      <c r="O5570" s="619">
        <v>6</v>
      </c>
      <c r="P5570" s="620">
        <v>9810</v>
      </c>
    </row>
    <row r="5571" spans="1:16" ht="22.5" x14ac:dyDescent="0.2">
      <c r="A5571" s="518" t="s">
        <v>14502</v>
      </c>
      <c r="B5571" s="519" t="s">
        <v>14503</v>
      </c>
      <c r="C5571" s="519" t="s">
        <v>14504</v>
      </c>
      <c r="D5571" s="429" t="s">
        <v>14630</v>
      </c>
      <c r="E5571" s="617">
        <v>1500</v>
      </c>
      <c r="F5571" s="498" t="s">
        <v>14927</v>
      </c>
      <c r="G5571" s="429" t="s">
        <v>14928</v>
      </c>
      <c r="H5571" s="429"/>
      <c r="I5571" s="429" t="s">
        <v>718</v>
      </c>
      <c r="J5571" s="429" t="s">
        <v>718</v>
      </c>
      <c r="K5571" s="477">
        <v>2</v>
      </c>
      <c r="L5571" s="477">
        <v>2</v>
      </c>
      <c r="M5571" s="618">
        <v>3926.8</v>
      </c>
      <c r="N5571" s="477">
        <v>6</v>
      </c>
      <c r="O5571" s="619">
        <v>6</v>
      </c>
      <c r="P5571" s="620">
        <v>9810</v>
      </c>
    </row>
    <row r="5572" spans="1:16" ht="22.5" x14ac:dyDescent="0.2">
      <c r="A5572" s="518" t="s">
        <v>14502</v>
      </c>
      <c r="B5572" s="519" t="s">
        <v>14503</v>
      </c>
      <c r="C5572" s="519" t="s">
        <v>14504</v>
      </c>
      <c r="D5572" s="429" t="s">
        <v>14630</v>
      </c>
      <c r="E5572" s="617">
        <v>1500</v>
      </c>
      <c r="F5572" s="498" t="s">
        <v>14929</v>
      </c>
      <c r="G5572" s="429" t="s">
        <v>14930</v>
      </c>
      <c r="H5572" s="429"/>
      <c r="I5572" s="429" t="s">
        <v>718</v>
      </c>
      <c r="J5572" s="429" t="s">
        <v>718</v>
      </c>
      <c r="K5572" s="477">
        <v>2</v>
      </c>
      <c r="L5572" s="477">
        <v>2</v>
      </c>
      <c r="M5572" s="618">
        <v>3926.8</v>
      </c>
      <c r="N5572" s="477">
        <v>6</v>
      </c>
      <c r="O5572" s="619">
        <v>6</v>
      </c>
      <c r="P5572" s="620">
        <v>9810</v>
      </c>
    </row>
    <row r="5573" spans="1:16" ht="45" x14ac:dyDescent="0.2">
      <c r="A5573" s="518" t="s">
        <v>14502</v>
      </c>
      <c r="B5573" s="519" t="s">
        <v>14503</v>
      </c>
      <c r="C5573" s="519" t="s">
        <v>14504</v>
      </c>
      <c r="D5573" s="429" t="s">
        <v>14931</v>
      </c>
      <c r="E5573" s="617">
        <v>4400</v>
      </c>
      <c r="F5573" s="498" t="s">
        <v>14932</v>
      </c>
      <c r="G5573" s="429" t="s">
        <v>14933</v>
      </c>
      <c r="H5573" s="429"/>
      <c r="I5573" s="429" t="s">
        <v>696</v>
      </c>
      <c r="J5573" s="519" t="s">
        <v>696</v>
      </c>
      <c r="K5573" s="477"/>
      <c r="L5573" s="477"/>
      <c r="M5573" s="618"/>
      <c r="N5573" s="477">
        <v>4</v>
      </c>
      <c r="O5573" s="619">
        <v>3</v>
      </c>
      <c r="P5573" s="620">
        <v>17975.78</v>
      </c>
    </row>
    <row r="5574" spans="1:16" x14ac:dyDescent="0.2">
      <c r="A5574" s="518" t="s">
        <v>14502</v>
      </c>
      <c r="B5574" s="519" t="s">
        <v>14503</v>
      </c>
      <c r="C5574" s="519" t="s">
        <v>14504</v>
      </c>
      <c r="D5574" s="429" t="s">
        <v>3429</v>
      </c>
      <c r="E5574" s="617">
        <v>2202</v>
      </c>
      <c r="F5574" s="498" t="s">
        <v>14934</v>
      </c>
      <c r="G5574" s="429" t="s">
        <v>14935</v>
      </c>
      <c r="H5574" s="429"/>
      <c r="I5574" s="429" t="s">
        <v>718</v>
      </c>
      <c r="J5574" s="519" t="s">
        <v>718</v>
      </c>
      <c r="K5574" s="477"/>
      <c r="L5574" s="477"/>
      <c r="M5574" s="618"/>
      <c r="N5574" s="477">
        <v>4</v>
      </c>
      <c r="O5574" s="619">
        <v>3</v>
      </c>
      <c r="P5574" s="620">
        <v>10173.15</v>
      </c>
    </row>
    <row r="5575" spans="1:16" ht="22.5" x14ac:dyDescent="0.2">
      <c r="A5575" s="518" t="s">
        <v>14502</v>
      </c>
      <c r="B5575" s="519" t="s">
        <v>14503</v>
      </c>
      <c r="C5575" s="519" t="s">
        <v>14504</v>
      </c>
      <c r="D5575" s="429" t="s">
        <v>14936</v>
      </c>
      <c r="E5575" s="617">
        <v>8000</v>
      </c>
      <c r="F5575" s="498" t="s">
        <v>14937</v>
      </c>
      <c r="G5575" s="429" t="s">
        <v>14938</v>
      </c>
      <c r="H5575" s="429"/>
      <c r="I5575" s="429" t="s">
        <v>696</v>
      </c>
      <c r="J5575" s="519" t="s">
        <v>696</v>
      </c>
      <c r="K5575" s="477"/>
      <c r="L5575" s="477"/>
      <c r="M5575" s="618"/>
      <c r="N5575" s="477">
        <v>4</v>
      </c>
      <c r="O5575" s="619">
        <v>3</v>
      </c>
      <c r="P5575" s="620">
        <v>32255.78</v>
      </c>
    </row>
    <row r="5576" spans="1:16" ht="22.5" x14ac:dyDescent="0.2">
      <c r="A5576" s="518" t="s">
        <v>14502</v>
      </c>
      <c r="B5576" s="519" t="s">
        <v>14503</v>
      </c>
      <c r="C5576" s="519" t="s">
        <v>14504</v>
      </c>
      <c r="D5576" s="429" t="s">
        <v>4071</v>
      </c>
      <c r="E5576" s="617">
        <v>3500</v>
      </c>
      <c r="F5576" s="498" t="s">
        <v>14939</v>
      </c>
      <c r="G5576" s="429" t="s">
        <v>14940</v>
      </c>
      <c r="H5576" s="429"/>
      <c r="I5576" s="429" t="s">
        <v>718</v>
      </c>
      <c r="J5576" s="519" t="s">
        <v>718</v>
      </c>
      <c r="K5576" s="477"/>
      <c r="L5576" s="477"/>
      <c r="M5576" s="618"/>
      <c r="N5576" s="477">
        <v>4</v>
      </c>
      <c r="O5576" s="619">
        <v>3</v>
      </c>
      <c r="P5576" s="620">
        <v>14405.779999999999</v>
      </c>
    </row>
    <row r="5577" spans="1:16" ht="33.75" x14ac:dyDescent="0.2">
      <c r="A5577" s="518" t="s">
        <v>14502</v>
      </c>
      <c r="B5577" s="519" t="s">
        <v>14503</v>
      </c>
      <c r="C5577" s="519" t="s">
        <v>14504</v>
      </c>
      <c r="D5577" s="429" t="s">
        <v>14941</v>
      </c>
      <c r="E5577" s="617">
        <v>9000</v>
      </c>
      <c r="F5577" s="498" t="s">
        <v>14942</v>
      </c>
      <c r="G5577" s="429" t="s">
        <v>14943</v>
      </c>
      <c r="H5577" s="429"/>
      <c r="I5577" s="429" t="s">
        <v>696</v>
      </c>
      <c r="J5577" s="519" t="s">
        <v>696</v>
      </c>
      <c r="K5577" s="477"/>
      <c r="L5577" s="477"/>
      <c r="M5577" s="618"/>
      <c r="N5577" s="477">
        <v>4</v>
      </c>
      <c r="O5577" s="619">
        <v>3</v>
      </c>
      <c r="P5577" s="620">
        <v>28222.449999999997</v>
      </c>
    </row>
    <row r="5578" spans="1:16" ht="22.5" x14ac:dyDescent="0.2">
      <c r="A5578" s="518" t="s">
        <v>14502</v>
      </c>
      <c r="B5578" s="519" t="s">
        <v>14503</v>
      </c>
      <c r="C5578" s="519" t="s">
        <v>14504</v>
      </c>
      <c r="D5578" s="429" t="s">
        <v>14944</v>
      </c>
      <c r="E5578" s="617">
        <v>8000</v>
      </c>
      <c r="F5578" s="498" t="s">
        <v>14945</v>
      </c>
      <c r="G5578" s="429" t="s">
        <v>14946</v>
      </c>
      <c r="H5578" s="429"/>
      <c r="I5578" s="429" t="s">
        <v>696</v>
      </c>
      <c r="J5578" s="519" t="s">
        <v>696</v>
      </c>
      <c r="K5578" s="477"/>
      <c r="L5578" s="477"/>
      <c r="M5578" s="618"/>
      <c r="N5578" s="477">
        <v>4</v>
      </c>
      <c r="O5578" s="619">
        <v>3</v>
      </c>
      <c r="P5578" s="620">
        <v>24255.78</v>
      </c>
    </row>
    <row r="5579" spans="1:16" ht="33.75" x14ac:dyDescent="0.2">
      <c r="A5579" s="518" t="s">
        <v>14502</v>
      </c>
      <c r="B5579" s="519" t="s">
        <v>14503</v>
      </c>
      <c r="C5579" s="519" t="s">
        <v>14504</v>
      </c>
      <c r="D5579" s="429" t="s">
        <v>14947</v>
      </c>
      <c r="E5579" s="617">
        <v>3500</v>
      </c>
      <c r="F5579" s="498" t="s">
        <v>14948</v>
      </c>
      <c r="G5579" s="429" t="s">
        <v>14949</v>
      </c>
      <c r="H5579" s="429"/>
      <c r="I5579" s="429" t="s">
        <v>718</v>
      </c>
      <c r="J5579" s="519" t="s">
        <v>718</v>
      </c>
      <c r="K5579" s="477"/>
      <c r="L5579" s="477"/>
      <c r="M5579" s="618"/>
      <c r="N5579" s="477">
        <v>4</v>
      </c>
      <c r="O5579" s="619">
        <v>3</v>
      </c>
      <c r="P5579" s="620">
        <v>14405.779999999999</v>
      </c>
    </row>
    <row r="5580" spans="1:16" ht="22.5" x14ac:dyDescent="0.2">
      <c r="A5580" s="518" t="s">
        <v>14502</v>
      </c>
      <c r="B5580" s="519" t="s">
        <v>14503</v>
      </c>
      <c r="C5580" s="519" t="s">
        <v>14504</v>
      </c>
      <c r="D5580" s="429" t="s">
        <v>14950</v>
      </c>
      <c r="E5580" s="617">
        <v>9000</v>
      </c>
      <c r="F5580" s="498" t="s">
        <v>14951</v>
      </c>
      <c r="G5580" s="429" t="s">
        <v>14952</v>
      </c>
      <c r="H5580" s="429"/>
      <c r="I5580" s="429" t="s">
        <v>696</v>
      </c>
      <c r="J5580" s="519" t="s">
        <v>696</v>
      </c>
      <c r="K5580" s="477"/>
      <c r="L5580" s="477"/>
      <c r="M5580" s="618"/>
      <c r="N5580" s="477">
        <v>4</v>
      </c>
      <c r="O5580" s="619">
        <v>3</v>
      </c>
      <c r="P5580" s="620">
        <v>36222.449999999997</v>
      </c>
    </row>
    <row r="5581" spans="1:16" ht="22.5" x14ac:dyDescent="0.2">
      <c r="A5581" s="518" t="s">
        <v>14502</v>
      </c>
      <c r="B5581" s="519" t="s">
        <v>14503</v>
      </c>
      <c r="C5581" s="519" t="s">
        <v>14504</v>
      </c>
      <c r="D5581" s="429" t="s">
        <v>14953</v>
      </c>
      <c r="E5581" s="617">
        <v>9500</v>
      </c>
      <c r="F5581" s="498" t="s">
        <v>14954</v>
      </c>
      <c r="G5581" s="429" t="s">
        <v>14955</v>
      </c>
      <c r="H5581" s="429"/>
      <c r="I5581" s="429" t="s">
        <v>696</v>
      </c>
      <c r="J5581" s="519" t="s">
        <v>696</v>
      </c>
      <c r="K5581" s="477"/>
      <c r="L5581" s="477"/>
      <c r="M5581" s="618"/>
      <c r="N5581" s="477">
        <v>4</v>
      </c>
      <c r="O5581" s="619">
        <v>3</v>
      </c>
      <c r="P5581" s="620">
        <v>38205.78</v>
      </c>
    </row>
    <row r="5582" spans="1:16" ht="33.75" x14ac:dyDescent="0.2">
      <c r="A5582" s="518" t="s">
        <v>14502</v>
      </c>
      <c r="B5582" s="519" t="s">
        <v>14503</v>
      </c>
      <c r="C5582" s="519" t="s">
        <v>14504</v>
      </c>
      <c r="D5582" s="429" t="s">
        <v>14956</v>
      </c>
      <c r="E5582" s="617">
        <v>10000</v>
      </c>
      <c r="F5582" s="498" t="s">
        <v>14957</v>
      </c>
      <c r="G5582" s="429" t="s">
        <v>14958</v>
      </c>
      <c r="H5582" s="429"/>
      <c r="I5582" s="429" t="s">
        <v>696</v>
      </c>
      <c r="J5582" s="519" t="s">
        <v>696</v>
      </c>
      <c r="K5582" s="477"/>
      <c r="L5582" s="477"/>
      <c r="M5582" s="618"/>
      <c r="N5582" s="477">
        <v>4</v>
      </c>
      <c r="O5582" s="619">
        <v>3</v>
      </c>
      <c r="P5582" s="620">
        <v>32189.120000000003</v>
      </c>
    </row>
    <row r="5583" spans="1:16" ht="22.5" x14ac:dyDescent="0.2">
      <c r="A5583" s="518" t="s">
        <v>14502</v>
      </c>
      <c r="B5583" s="519" t="s">
        <v>14503</v>
      </c>
      <c r="C5583" s="519" t="s">
        <v>14504</v>
      </c>
      <c r="D5583" s="429" t="s">
        <v>14959</v>
      </c>
      <c r="E5583" s="617">
        <v>9000</v>
      </c>
      <c r="F5583" s="498" t="s">
        <v>14960</v>
      </c>
      <c r="G5583" s="429" t="s">
        <v>14961</v>
      </c>
      <c r="H5583" s="429"/>
      <c r="I5583" s="429" t="s">
        <v>696</v>
      </c>
      <c r="J5583" s="519" t="s">
        <v>696</v>
      </c>
      <c r="K5583" s="477"/>
      <c r="L5583" s="477"/>
      <c r="M5583" s="618"/>
      <c r="N5583" s="477">
        <v>4</v>
      </c>
      <c r="O5583" s="619">
        <v>3</v>
      </c>
      <c r="P5583" s="620">
        <v>36222.449999999997</v>
      </c>
    </row>
    <row r="5584" spans="1:16" ht="33.75" x14ac:dyDescent="0.2">
      <c r="A5584" s="518" t="s">
        <v>14502</v>
      </c>
      <c r="B5584" s="519" t="s">
        <v>14503</v>
      </c>
      <c r="C5584" s="519" t="s">
        <v>14504</v>
      </c>
      <c r="D5584" s="429" t="s">
        <v>14962</v>
      </c>
      <c r="E5584" s="617">
        <v>4000</v>
      </c>
      <c r="F5584" s="498" t="s">
        <v>14963</v>
      </c>
      <c r="G5584" s="429" t="s">
        <v>14964</v>
      </c>
      <c r="H5584" s="429"/>
      <c r="I5584" s="429" t="s">
        <v>718</v>
      </c>
      <c r="J5584" s="519" t="s">
        <v>718</v>
      </c>
      <c r="K5584" s="477"/>
      <c r="L5584" s="477"/>
      <c r="M5584" s="618"/>
      <c r="N5584" s="477">
        <v>4</v>
      </c>
      <c r="O5584" s="619">
        <v>3</v>
      </c>
      <c r="P5584" s="620">
        <v>28190.67</v>
      </c>
    </row>
    <row r="5585" spans="1:16" x14ac:dyDescent="0.2">
      <c r="A5585" s="518" t="s">
        <v>14502</v>
      </c>
      <c r="B5585" s="519" t="s">
        <v>14503</v>
      </c>
      <c r="C5585" s="519" t="s">
        <v>14504</v>
      </c>
      <c r="D5585" s="429" t="s">
        <v>4972</v>
      </c>
      <c r="E5585" s="617">
        <v>6000</v>
      </c>
      <c r="F5585" s="498" t="s">
        <v>14965</v>
      </c>
      <c r="G5585" s="429" t="s">
        <v>14966</v>
      </c>
      <c r="H5585" s="429"/>
      <c r="I5585" s="429" t="s">
        <v>696</v>
      </c>
      <c r="J5585" s="519" t="s">
        <v>696</v>
      </c>
      <c r="K5585" s="477"/>
      <c r="L5585" s="477"/>
      <c r="M5585" s="618"/>
      <c r="N5585" s="477">
        <v>4</v>
      </c>
      <c r="O5585" s="619">
        <v>3</v>
      </c>
      <c r="P5585" s="620">
        <v>24322.449999999997</v>
      </c>
    </row>
    <row r="5586" spans="1:16" ht="33.75" x14ac:dyDescent="0.2">
      <c r="A5586" s="518" t="s">
        <v>14502</v>
      </c>
      <c r="B5586" s="519" t="s">
        <v>14503</v>
      </c>
      <c r="C5586" s="519" t="s">
        <v>14504</v>
      </c>
      <c r="D5586" s="429" t="s">
        <v>14967</v>
      </c>
      <c r="E5586" s="617">
        <v>10500</v>
      </c>
      <c r="F5586" s="498" t="s">
        <v>14968</v>
      </c>
      <c r="G5586" s="429" t="s">
        <v>14969</v>
      </c>
      <c r="H5586" s="429"/>
      <c r="I5586" s="429" t="s">
        <v>696</v>
      </c>
      <c r="J5586" s="519" t="s">
        <v>696</v>
      </c>
      <c r="K5586" s="477"/>
      <c r="L5586" s="477"/>
      <c r="M5586" s="618"/>
      <c r="N5586" s="477">
        <v>4</v>
      </c>
      <c r="O5586" s="619">
        <v>3</v>
      </c>
      <c r="P5586" s="620">
        <v>34172.449999999997</v>
      </c>
    </row>
    <row r="5587" spans="1:16" ht="56.25" x14ac:dyDescent="0.2">
      <c r="A5587" s="518" t="s">
        <v>14502</v>
      </c>
      <c r="B5587" s="519" t="s">
        <v>14503</v>
      </c>
      <c r="C5587" s="519" t="s">
        <v>14504</v>
      </c>
      <c r="D5587" s="429" t="s">
        <v>14970</v>
      </c>
      <c r="E5587" s="617">
        <v>3500</v>
      </c>
      <c r="F5587" s="498" t="s">
        <v>14971</v>
      </c>
      <c r="G5587" s="429" t="s">
        <v>14972</v>
      </c>
      <c r="H5587" s="429"/>
      <c r="I5587" s="429" t="s">
        <v>718</v>
      </c>
      <c r="J5587" s="519" t="s">
        <v>718</v>
      </c>
      <c r="K5587" s="477"/>
      <c r="L5587" s="477"/>
      <c r="M5587" s="618"/>
      <c r="N5587" s="477">
        <v>4</v>
      </c>
      <c r="O5587" s="619">
        <v>3</v>
      </c>
      <c r="P5587" s="620">
        <v>14405.779999999999</v>
      </c>
    </row>
    <row r="5588" spans="1:16" ht="45" x14ac:dyDescent="0.2">
      <c r="A5588" s="518" t="s">
        <v>14502</v>
      </c>
      <c r="B5588" s="519" t="s">
        <v>14503</v>
      </c>
      <c r="C5588" s="519" t="s">
        <v>14504</v>
      </c>
      <c r="D5588" s="429" t="s">
        <v>14973</v>
      </c>
      <c r="E5588" s="617">
        <v>10000</v>
      </c>
      <c r="F5588" s="498" t="s">
        <v>14974</v>
      </c>
      <c r="G5588" s="429" t="s">
        <v>14975</v>
      </c>
      <c r="H5588" s="429"/>
      <c r="I5588" s="429" t="s">
        <v>696</v>
      </c>
      <c r="J5588" s="519" t="s">
        <v>696</v>
      </c>
      <c r="K5588" s="477"/>
      <c r="L5588" s="477"/>
      <c r="M5588" s="618"/>
      <c r="N5588" s="477">
        <v>4</v>
      </c>
      <c r="O5588" s="619">
        <v>3</v>
      </c>
      <c r="P5588" s="620">
        <v>32189.120000000003</v>
      </c>
    </row>
    <row r="5589" spans="1:16" ht="22.5" x14ac:dyDescent="0.2">
      <c r="A5589" s="518" t="s">
        <v>14502</v>
      </c>
      <c r="B5589" s="519" t="s">
        <v>14503</v>
      </c>
      <c r="C5589" s="519" t="s">
        <v>14504</v>
      </c>
      <c r="D5589" s="429" t="s">
        <v>4071</v>
      </c>
      <c r="E5589" s="617">
        <v>3050</v>
      </c>
      <c r="F5589" s="498" t="s">
        <v>14976</v>
      </c>
      <c r="G5589" s="429" t="s">
        <v>14977</v>
      </c>
      <c r="H5589" s="429"/>
      <c r="I5589" s="429" t="s">
        <v>718</v>
      </c>
      <c r="J5589" s="519" t="s">
        <v>718</v>
      </c>
      <c r="K5589" s="477"/>
      <c r="L5589" s="477"/>
      <c r="M5589" s="618"/>
      <c r="N5589" s="477">
        <v>4</v>
      </c>
      <c r="O5589" s="619">
        <v>3</v>
      </c>
      <c r="P5589" s="620">
        <v>12620.779999999999</v>
      </c>
    </row>
    <row r="5590" spans="1:16" ht="22.5" x14ac:dyDescent="0.2">
      <c r="A5590" s="518" t="s">
        <v>14502</v>
      </c>
      <c r="B5590" s="519" t="s">
        <v>14503</v>
      </c>
      <c r="C5590" s="519" t="s">
        <v>14504</v>
      </c>
      <c r="D5590" s="429" t="s">
        <v>14978</v>
      </c>
      <c r="E5590" s="617">
        <v>10500</v>
      </c>
      <c r="F5590" s="498" t="s">
        <v>14979</v>
      </c>
      <c r="G5590" s="429" t="s">
        <v>14980</v>
      </c>
      <c r="H5590" s="429"/>
      <c r="I5590" s="429" t="s">
        <v>696</v>
      </c>
      <c r="J5590" s="519" t="s">
        <v>696</v>
      </c>
      <c r="K5590" s="477"/>
      <c r="L5590" s="477"/>
      <c r="M5590" s="618"/>
      <c r="N5590" s="477">
        <v>4</v>
      </c>
      <c r="O5590" s="619">
        <v>3</v>
      </c>
      <c r="P5590" s="620">
        <v>34172.449999999997</v>
      </c>
    </row>
    <row r="5591" spans="1:16" ht="33.75" x14ac:dyDescent="0.2">
      <c r="A5591" s="518" t="s">
        <v>14502</v>
      </c>
      <c r="B5591" s="519" t="s">
        <v>14503</v>
      </c>
      <c r="C5591" s="519" t="s">
        <v>14504</v>
      </c>
      <c r="D5591" s="429" t="s">
        <v>14981</v>
      </c>
      <c r="E5591" s="617">
        <v>11085</v>
      </c>
      <c r="F5591" s="498" t="s">
        <v>14982</v>
      </c>
      <c r="G5591" s="429" t="s">
        <v>14983</v>
      </c>
      <c r="H5591" s="429"/>
      <c r="I5591" s="429" t="s">
        <v>696</v>
      </c>
      <c r="J5591" s="519" t="s">
        <v>696</v>
      </c>
      <c r="K5591" s="477"/>
      <c r="L5591" s="477"/>
      <c r="M5591" s="618"/>
      <c r="N5591" s="477">
        <v>4</v>
      </c>
      <c r="O5591" s="619">
        <v>3</v>
      </c>
      <c r="P5591" s="620">
        <v>38810.97</v>
      </c>
    </row>
    <row r="5592" spans="1:16" ht="67.5" x14ac:dyDescent="0.2">
      <c r="A5592" s="518" t="s">
        <v>14502</v>
      </c>
      <c r="B5592" s="519" t="s">
        <v>14503</v>
      </c>
      <c r="C5592" s="519" t="s">
        <v>14504</v>
      </c>
      <c r="D5592" s="429" t="s">
        <v>14984</v>
      </c>
      <c r="E5592" s="617">
        <v>11050</v>
      </c>
      <c r="F5592" s="498" t="s">
        <v>14985</v>
      </c>
      <c r="G5592" s="429" t="s">
        <v>14986</v>
      </c>
      <c r="H5592" s="429"/>
      <c r="I5592" s="429" t="s">
        <v>696</v>
      </c>
      <c r="J5592" s="519" t="s">
        <v>696</v>
      </c>
      <c r="K5592" s="477"/>
      <c r="L5592" s="477"/>
      <c r="M5592" s="618"/>
      <c r="N5592" s="477">
        <v>4</v>
      </c>
      <c r="O5592" s="619">
        <v>3</v>
      </c>
      <c r="P5592" s="620">
        <v>36354.120000000003</v>
      </c>
    </row>
    <row r="5593" spans="1:16" x14ac:dyDescent="0.2">
      <c r="A5593" s="518" t="s">
        <v>14502</v>
      </c>
      <c r="B5593" s="519" t="s">
        <v>14503</v>
      </c>
      <c r="C5593" s="519" t="s">
        <v>14504</v>
      </c>
      <c r="D5593" s="429" t="s">
        <v>4038</v>
      </c>
      <c r="E5593" s="617">
        <v>8000</v>
      </c>
      <c r="F5593" s="498" t="s">
        <v>14987</v>
      </c>
      <c r="G5593" s="429" t="s">
        <v>14988</v>
      </c>
      <c r="H5593" s="429"/>
      <c r="I5593" s="429" t="s">
        <v>696</v>
      </c>
      <c r="J5593" s="519" t="s">
        <v>696</v>
      </c>
      <c r="K5593" s="477"/>
      <c r="L5593" s="477"/>
      <c r="M5593" s="618"/>
      <c r="N5593" s="477">
        <v>4</v>
      </c>
      <c r="O5593" s="619">
        <v>3</v>
      </c>
      <c r="P5593" s="620">
        <v>32255.78</v>
      </c>
    </row>
    <row r="5594" spans="1:16" x14ac:dyDescent="0.2">
      <c r="A5594" s="518" t="s">
        <v>14502</v>
      </c>
      <c r="B5594" s="519" t="s">
        <v>14503</v>
      </c>
      <c r="C5594" s="519" t="s">
        <v>14504</v>
      </c>
      <c r="D5594" s="429" t="s">
        <v>3679</v>
      </c>
      <c r="E5594" s="617">
        <v>3500</v>
      </c>
      <c r="F5594" s="498" t="s">
        <v>14989</v>
      </c>
      <c r="G5594" s="429" t="s">
        <v>14990</v>
      </c>
      <c r="H5594" s="429"/>
      <c r="I5594" s="429" t="s">
        <v>718</v>
      </c>
      <c r="J5594" s="519" t="s">
        <v>718</v>
      </c>
      <c r="K5594" s="477"/>
      <c r="L5594" s="477"/>
      <c r="M5594" s="618"/>
      <c r="N5594" s="477">
        <v>4</v>
      </c>
      <c r="O5594" s="619">
        <v>3</v>
      </c>
      <c r="P5594" s="620">
        <v>14405.779999999999</v>
      </c>
    </row>
    <row r="5595" spans="1:16" ht="45" x14ac:dyDescent="0.2">
      <c r="A5595" s="518" t="s">
        <v>14502</v>
      </c>
      <c r="B5595" s="519" t="s">
        <v>14503</v>
      </c>
      <c r="C5595" s="519" t="s">
        <v>14504</v>
      </c>
      <c r="D5595" s="429" t="s">
        <v>14991</v>
      </c>
      <c r="E5595" s="617">
        <v>12000</v>
      </c>
      <c r="F5595" s="498" t="s">
        <v>14992</v>
      </c>
      <c r="G5595" s="429" t="s">
        <v>14993</v>
      </c>
      <c r="H5595" s="429"/>
      <c r="I5595" s="429" t="s">
        <v>696</v>
      </c>
      <c r="J5595" s="519" t="s">
        <v>696</v>
      </c>
      <c r="K5595" s="477"/>
      <c r="L5595" s="477"/>
      <c r="M5595" s="618"/>
      <c r="N5595" s="477">
        <v>4</v>
      </c>
      <c r="O5595" s="619">
        <v>3</v>
      </c>
      <c r="P5595" s="620">
        <v>40122.449999999997</v>
      </c>
    </row>
    <row r="5596" spans="1:16" ht="22.5" x14ac:dyDescent="0.2">
      <c r="A5596" s="518" t="s">
        <v>14502</v>
      </c>
      <c r="B5596" s="519" t="s">
        <v>14503</v>
      </c>
      <c r="C5596" s="519" t="s">
        <v>14504</v>
      </c>
      <c r="D5596" s="429" t="s">
        <v>4071</v>
      </c>
      <c r="E5596" s="617">
        <v>3500</v>
      </c>
      <c r="F5596" s="498" t="s">
        <v>14994</v>
      </c>
      <c r="G5596" s="429" t="s">
        <v>14995</v>
      </c>
      <c r="H5596" s="429"/>
      <c r="I5596" s="429" t="s">
        <v>718</v>
      </c>
      <c r="J5596" s="519" t="s">
        <v>718</v>
      </c>
      <c r="K5596" s="477"/>
      <c r="L5596" s="477"/>
      <c r="M5596" s="618"/>
      <c r="N5596" s="477">
        <v>4</v>
      </c>
      <c r="O5596" s="619">
        <v>3</v>
      </c>
      <c r="P5596" s="620">
        <v>14405.779999999999</v>
      </c>
    </row>
    <row r="5597" spans="1:16" ht="22.5" x14ac:dyDescent="0.2">
      <c r="A5597" s="518" t="s">
        <v>14502</v>
      </c>
      <c r="B5597" s="519" t="s">
        <v>14503</v>
      </c>
      <c r="C5597" s="519" t="s">
        <v>14504</v>
      </c>
      <c r="D5597" s="429" t="s">
        <v>14996</v>
      </c>
      <c r="E5597" s="617">
        <v>10000</v>
      </c>
      <c r="F5597" s="498" t="s">
        <v>14997</v>
      </c>
      <c r="G5597" s="429" t="s">
        <v>14998</v>
      </c>
      <c r="H5597" s="429"/>
      <c r="I5597" s="429" t="s">
        <v>696</v>
      </c>
      <c r="J5597" s="519" t="s">
        <v>696</v>
      </c>
      <c r="K5597" s="477"/>
      <c r="L5597" s="477"/>
      <c r="M5597" s="618"/>
      <c r="N5597" s="477">
        <v>4</v>
      </c>
      <c r="O5597" s="619">
        <v>3</v>
      </c>
      <c r="P5597" s="620">
        <v>32189.120000000003</v>
      </c>
    </row>
    <row r="5598" spans="1:16" x14ac:dyDescent="0.2">
      <c r="A5598" s="518" t="s">
        <v>14502</v>
      </c>
      <c r="B5598" s="519" t="s">
        <v>14503</v>
      </c>
      <c r="C5598" s="519" t="s">
        <v>14504</v>
      </c>
      <c r="D5598" s="429" t="s">
        <v>3429</v>
      </c>
      <c r="E5598" s="617">
        <v>2500</v>
      </c>
      <c r="F5598" s="498" t="s">
        <v>14999</v>
      </c>
      <c r="G5598" s="429" t="s">
        <v>15000</v>
      </c>
      <c r="H5598" s="429"/>
      <c r="I5598" s="429" t="s">
        <v>718</v>
      </c>
      <c r="J5598" s="519" t="s">
        <v>718</v>
      </c>
      <c r="K5598" s="477"/>
      <c r="L5598" s="477"/>
      <c r="M5598" s="618"/>
      <c r="N5598" s="477">
        <v>4</v>
      </c>
      <c r="O5598" s="619">
        <v>3</v>
      </c>
      <c r="P5598" s="620">
        <v>10439.119999999999</v>
      </c>
    </row>
    <row r="5599" spans="1:16" x14ac:dyDescent="0.2">
      <c r="A5599" s="518" t="s">
        <v>14502</v>
      </c>
      <c r="B5599" s="519" t="s">
        <v>14503</v>
      </c>
      <c r="C5599" s="519" t="s">
        <v>14504</v>
      </c>
      <c r="D5599" s="429" t="s">
        <v>3679</v>
      </c>
      <c r="E5599" s="617">
        <v>3500</v>
      </c>
      <c r="F5599" s="498" t="s">
        <v>15001</v>
      </c>
      <c r="G5599" s="429" t="s">
        <v>15002</v>
      </c>
      <c r="H5599" s="429"/>
      <c r="I5599" s="429" t="s">
        <v>718</v>
      </c>
      <c r="J5599" s="519" t="s">
        <v>718</v>
      </c>
      <c r="K5599" s="477"/>
      <c r="L5599" s="477"/>
      <c r="M5599" s="618"/>
      <c r="N5599" s="477">
        <v>4</v>
      </c>
      <c r="O5599" s="619">
        <v>3</v>
      </c>
      <c r="P5599" s="620">
        <v>14405.779999999999</v>
      </c>
    </row>
    <row r="5600" spans="1:16" ht="33.75" x14ac:dyDescent="0.2">
      <c r="A5600" s="518" t="s">
        <v>14502</v>
      </c>
      <c r="B5600" s="519" t="s">
        <v>14503</v>
      </c>
      <c r="C5600" s="519" t="s">
        <v>14504</v>
      </c>
      <c r="D5600" s="429" t="s">
        <v>15003</v>
      </c>
      <c r="E5600" s="617">
        <v>8000</v>
      </c>
      <c r="F5600" s="498" t="s">
        <v>15004</v>
      </c>
      <c r="G5600" s="429" t="s">
        <v>15005</v>
      </c>
      <c r="H5600" s="429"/>
      <c r="I5600" s="429" t="s">
        <v>696</v>
      </c>
      <c r="J5600" s="519" t="s">
        <v>696</v>
      </c>
      <c r="K5600" s="477"/>
      <c r="L5600" s="477"/>
      <c r="M5600" s="618"/>
      <c r="N5600" s="477">
        <v>4</v>
      </c>
      <c r="O5600" s="619">
        <v>3</v>
      </c>
      <c r="P5600" s="620">
        <v>32255.78</v>
      </c>
    </row>
    <row r="5601" spans="1:16" x14ac:dyDescent="0.2">
      <c r="A5601" s="518" t="s">
        <v>14502</v>
      </c>
      <c r="B5601" s="519" t="s">
        <v>14503</v>
      </c>
      <c r="C5601" s="519" t="s">
        <v>14504</v>
      </c>
      <c r="D5601" s="429" t="s">
        <v>3826</v>
      </c>
      <c r="E5601" s="617">
        <v>3500</v>
      </c>
      <c r="F5601" s="498" t="s">
        <v>15006</v>
      </c>
      <c r="G5601" s="429" t="s">
        <v>15007</v>
      </c>
      <c r="H5601" s="429"/>
      <c r="I5601" s="429" t="s">
        <v>718</v>
      </c>
      <c r="J5601" s="519" t="s">
        <v>718</v>
      </c>
      <c r="K5601" s="477"/>
      <c r="L5601" s="477"/>
      <c r="M5601" s="618"/>
      <c r="N5601" s="477">
        <v>4</v>
      </c>
      <c r="O5601" s="619">
        <v>3</v>
      </c>
      <c r="P5601" s="620">
        <v>14405.779999999999</v>
      </c>
    </row>
    <row r="5602" spans="1:16" x14ac:dyDescent="0.2">
      <c r="A5602" s="518" t="s">
        <v>14502</v>
      </c>
      <c r="B5602" s="519" t="s">
        <v>14503</v>
      </c>
      <c r="C5602" s="519" t="s">
        <v>14504</v>
      </c>
      <c r="D5602" s="429" t="s">
        <v>15008</v>
      </c>
      <c r="E5602" s="617">
        <v>8000</v>
      </c>
      <c r="F5602" s="498" t="s">
        <v>15009</v>
      </c>
      <c r="G5602" s="429" t="s">
        <v>15010</v>
      </c>
      <c r="H5602" s="429"/>
      <c r="I5602" s="429" t="s">
        <v>696</v>
      </c>
      <c r="J5602" s="519" t="s">
        <v>696</v>
      </c>
      <c r="K5602" s="477"/>
      <c r="L5602" s="477"/>
      <c r="M5602" s="618"/>
      <c r="N5602" s="477">
        <v>4</v>
      </c>
      <c r="O5602" s="619">
        <v>3</v>
      </c>
      <c r="P5602" s="620">
        <v>19722.45</v>
      </c>
    </row>
    <row r="5603" spans="1:16" ht="22.5" x14ac:dyDescent="0.2">
      <c r="A5603" s="518" t="s">
        <v>14502</v>
      </c>
      <c r="B5603" s="519" t="s">
        <v>14503</v>
      </c>
      <c r="C5603" s="519" t="s">
        <v>14504</v>
      </c>
      <c r="D5603" s="429" t="s">
        <v>3550</v>
      </c>
      <c r="E5603" s="617">
        <v>2500</v>
      </c>
      <c r="F5603" s="498" t="s">
        <v>15011</v>
      </c>
      <c r="G5603" s="429" t="s">
        <v>15012</v>
      </c>
      <c r="H5603" s="429"/>
      <c r="I5603" s="429" t="s">
        <v>718</v>
      </c>
      <c r="J5603" s="519" t="s">
        <v>718</v>
      </c>
      <c r="K5603" s="477"/>
      <c r="L5603" s="477"/>
      <c r="M5603" s="618"/>
      <c r="N5603" s="477">
        <v>4</v>
      </c>
      <c r="O5603" s="619">
        <v>3</v>
      </c>
      <c r="P5603" s="620">
        <v>10439.119999999999</v>
      </c>
    </row>
    <row r="5604" spans="1:16" ht="22.5" x14ac:dyDescent="0.2">
      <c r="A5604" s="518" t="s">
        <v>14502</v>
      </c>
      <c r="B5604" s="519" t="s">
        <v>14503</v>
      </c>
      <c r="C5604" s="519" t="s">
        <v>14504</v>
      </c>
      <c r="D5604" s="429" t="s">
        <v>15013</v>
      </c>
      <c r="E5604" s="617">
        <v>4500</v>
      </c>
      <c r="F5604" s="498" t="s">
        <v>15014</v>
      </c>
      <c r="G5604" s="429" t="s">
        <v>15015</v>
      </c>
      <c r="H5604" s="429"/>
      <c r="I5604" s="429" t="s">
        <v>696</v>
      </c>
      <c r="J5604" s="519" t="s">
        <v>696</v>
      </c>
      <c r="K5604" s="477"/>
      <c r="L5604" s="477"/>
      <c r="M5604" s="618"/>
      <c r="N5604" s="477">
        <v>4</v>
      </c>
      <c r="O5604" s="619">
        <v>3</v>
      </c>
      <c r="P5604" s="620">
        <v>18372.449999999997</v>
      </c>
    </row>
    <row r="5605" spans="1:16" ht="22.5" x14ac:dyDescent="0.2">
      <c r="A5605" s="518" t="s">
        <v>14502</v>
      </c>
      <c r="B5605" s="519" t="s">
        <v>14503</v>
      </c>
      <c r="C5605" s="519" t="s">
        <v>14504</v>
      </c>
      <c r="D5605" s="429" t="s">
        <v>15016</v>
      </c>
      <c r="E5605" s="617">
        <v>9000</v>
      </c>
      <c r="F5605" s="498" t="s">
        <v>15017</v>
      </c>
      <c r="G5605" s="429" t="s">
        <v>15018</v>
      </c>
      <c r="H5605" s="429"/>
      <c r="I5605" s="429" t="s">
        <v>696</v>
      </c>
      <c r="J5605" s="519" t="s">
        <v>696</v>
      </c>
      <c r="K5605" s="477"/>
      <c r="L5605" s="477"/>
      <c r="M5605" s="618"/>
      <c r="N5605" s="477">
        <v>4</v>
      </c>
      <c r="O5605" s="619">
        <v>3</v>
      </c>
      <c r="P5605" s="620">
        <v>36222.449999999997</v>
      </c>
    </row>
    <row r="5606" spans="1:16" ht="22.5" x14ac:dyDescent="0.2">
      <c r="A5606" s="518" t="s">
        <v>14502</v>
      </c>
      <c r="B5606" s="519" t="s">
        <v>14503</v>
      </c>
      <c r="C5606" s="519" t="s">
        <v>14504</v>
      </c>
      <c r="D5606" s="429" t="s">
        <v>15019</v>
      </c>
      <c r="E5606" s="617">
        <v>12000</v>
      </c>
      <c r="F5606" s="498" t="s">
        <v>15020</v>
      </c>
      <c r="G5606" s="429" t="s">
        <v>15021</v>
      </c>
      <c r="H5606" s="429"/>
      <c r="I5606" s="429" t="s">
        <v>696</v>
      </c>
      <c r="J5606" s="519" t="s">
        <v>696</v>
      </c>
      <c r="K5606" s="477"/>
      <c r="L5606" s="477"/>
      <c r="M5606" s="618"/>
      <c r="N5606" s="477">
        <v>4</v>
      </c>
      <c r="O5606" s="619">
        <v>3</v>
      </c>
      <c r="P5606" s="620">
        <v>40122.449999999997</v>
      </c>
    </row>
    <row r="5607" spans="1:16" ht="22.5" x14ac:dyDescent="0.2">
      <c r="A5607" s="518" t="s">
        <v>14502</v>
      </c>
      <c r="B5607" s="519" t="s">
        <v>14503</v>
      </c>
      <c r="C5607" s="519" t="s">
        <v>14504</v>
      </c>
      <c r="D5607" s="429" t="s">
        <v>15022</v>
      </c>
      <c r="E5607" s="617">
        <v>4000</v>
      </c>
      <c r="F5607" s="498" t="s">
        <v>15023</v>
      </c>
      <c r="G5607" s="429" t="s">
        <v>15024</v>
      </c>
      <c r="H5607" s="429"/>
      <c r="I5607" s="429" t="s">
        <v>718</v>
      </c>
      <c r="J5607" s="519" t="s">
        <v>718</v>
      </c>
      <c r="K5607" s="477"/>
      <c r="L5607" s="477"/>
      <c r="M5607" s="618"/>
      <c r="N5607" s="477">
        <v>4</v>
      </c>
      <c r="O5607" s="619">
        <v>3</v>
      </c>
      <c r="P5607" s="620">
        <v>16389.12</v>
      </c>
    </row>
    <row r="5608" spans="1:16" x14ac:dyDescent="0.2">
      <c r="A5608" s="518" t="s">
        <v>14502</v>
      </c>
      <c r="B5608" s="519" t="s">
        <v>14503</v>
      </c>
      <c r="C5608" s="519" t="s">
        <v>14504</v>
      </c>
      <c r="D5608" s="429" t="s">
        <v>3826</v>
      </c>
      <c r="E5608" s="617">
        <v>3500</v>
      </c>
      <c r="F5608" s="498" t="s">
        <v>15025</v>
      </c>
      <c r="G5608" s="429" t="s">
        <v>15026</v>
      </c>
      <c r="H5608" s="429"/>
      <c r="I5608" s="429" t="s">
        <v>718</v>
      </c>
      <c r="J5608" s="519" t="s">
        <v>718</v>
      </c>
      <c r="K5608" s="477"/>
      <c r="L5608" s="477"/>
      <c r="M5608" s="618"/>
      <c r="N5608" s="477">
        <v>4</v>
      </c>
      <c r="O5608" s="619">
        <v>3</v>
      </c>
      <c r="P5608" s="620">
        <v>14405.779999999999</v>
      </c>
    </row>
    <row r="5609" spans="1:16" x14ac:dyDescent="0.2">
      <c r="A5609" s="518" t="s">
        <v>14502</v>
      </c>
      <c r="B5609" s="519" t="s">
        <v>14503</v>
      </c>
      <c r="C5609" s="519" t="s">
        <v>14504</v>
      </c>
      <c r="D5609" s="429" t="s">
        <v>15027</v>
      </c>
      <c r="E5609" s="617">
        <v>3000</v>
      </c>
      <c r="F5609" s="498" t="s">
        <v>15028</v>
      </c>
      <c r="G5609" s="429" t="s">
        <v>15029</v>
      </c>
      <c r="H5609" s="429"/>
      <c r="I5609" s="429" t="s">
        <v>718</v>
      </c>
      <c r="J5609" s="519" t="s">
        <v>718</v>
      </c>
      <c r="K5609" s="477"/>
      <c r="L5609" s="477"/>
      <c r="M5609" s="618"/>
      <c r="N5609" s="477">
        <v>4</v>
      </c>
      <c r="O5609" s="619">
        <v>3</v>
      </c>
      <c r="P5609" s="620">
        <v>12422.45</v>
      </c>
    </row>
    <row r="5610" spans="1:16" ht="22.5" x14ac:dyDescent="0.2">
      <c r="A5610" s="518" t="s">
        <v>14502</v>
      </c>
      <c r="B5610" s="519" t="s">
        <v>14503</v>
      </c>
      <c r="C5610" s="519" t="s">
        <v>14504</v>
      </c>
      <c r="D5610" s="429" t="s">
        <v>3370</v>
      </c>
      <c r="E5610" s="617">
        <v>2200</v>
      </c>
      <c r="F5610" s="498" t="s">
        <v>15030</v>
      </c>
      <c r="G5610" s="429" t="s">
        <v>15031</v>
      </c>
      <c r="H5610" s="429"/>
      <c r="I5610" s="429" t="s">
        <v>718</v>
      </c>
      <c r="J5610" s="519" t="s">
        <v>718</v>
      </c>
      <c r="K5610" s="477"/>
      <c r="L5610" s="477"/>
      <c r="M5610" s="618"/>
      <c r="N5610" s="477">
        <v>4</v>
      </c>
      <c r="O5610" s="619">
        <v>3</v>
      </c>
      <c r="P5610" s="620">
        <v>7049.1200000000008</v>
      </c>
    </row>
    <row r="5611" spans="1:16" ht="33.75" x14ac:dyDescent="0.2">
      <c r="A5611" s="518" t="s">
        <v>14502</v>
      </c>
      <c r="B5611" s="519" t="s">
        <v>14503</v>
      </c>
      <c r="C5611" s="519" t="s">
        <v>14504</v>
      </c>
      <c r="D5611" s="429" t="s">
        <v>15032</v>
      </c>
      <c r="E5611" s="617">
        <v>12000</v>
      </c>
      <c r="F5611" s="498" t="s">
        <v>15033</v>
      </c>
      <c r="G5611" s="429" t="s">
        <v>15034</v>
      </c>
      <c r="H5611" s="429"/>
      <c r="I5611" s="429" t="s">
        <v>696</v>
      </c>
      <c r="J5611" s="519" t="s">
        <v>696</v>
      </c>
      <c r="K5611" s="477"/>
      <c r="L5611" s="477"/>
      <c r="M5611" s="618"/>
      <c r="N5611" s="477">
        <v>4</v>
      </c>
      <c r="O5611" s="619">
        <v>3</v>
      </c>
      <c r="P5611" s="620">
        <v>38122.449999999997</v>
      </c>
    </row>
    <row r="5612" spans="1:16" ht="22.5" x14ac:dyDescent="0.2">
      <c r="A5612" s="518" t="s">
        <v>14502</v>
      </c>
      <c r="B5612" s="519" t="s">
        <v>14503</v>
      </c>
      <c r="C5612" s="519" t="s">
        <v>14504</v>
      </c>
      <c r="D5612" s="429" t="s">
        <v>15035</v>
      </c>
      <c r="E5612" s="617">
        <v>9000</v>
      </c>
      <c r="F5612" s="498" t="s">
        <v>15036</v>
      </c>
      <c r="G5612" s="429" t="s">
        <v>15037</v>
      </c>
      <c r="H5612" s="429"/>
      <c r="I5612" s="429" t="s">
        <v>696</v>
      </c>
      <c r="J5612" s="519" t="s">
        <v>696</v>
      </c>
      <c r="K5612" s="477"/>
      <c r="L5612" s="477"/>
      <c r="M5612" s="618"/>
      <c r="N5612" s="477">
        <v>4</v>
      </c>
      <c r="O5612" s="619">
        <v>3</v>
      </c>
      <c r="P5612" s="620">
        <v>36222.449999999997</v>
      </c>
    </row>
    <row r="5613" spans="1:16" ht="45" x14ac:dyDescent="0.2">
      <c r="A5613" s="518" t="s">
        <v>14502</v>
      </c>
      <c r="B5613" s="519" t="s">
        <v>14503</v>
      </c>
      <c r="C5613" s="519" t="s">
        <v>14504</v>
      </c>
      <c r="D5613" s="429" t="s">
        <v>15038</v>
      </c>
      <c r="E5613" s="617">
        <v>8000</v>
      </c>
      <c r="F5613" s="498" t="s">
        <v>15039</v>
      </c>
      <c r="G5613" s="429" t="s">
        <v>15040</v>
      </c>
      <c r="H5613" s="429"/>
      <c r="I5613" s="429" t="s">
        <v>696</v>
      </c>
      <c r="J5613" s="519" t="s">
        <v>696</v>
      </c>
      <c r="K5613" s="477"/>
      <c r="L5613" s="477"/>
      <c r="M5613" s="618"/>
      <c r="N5613" s="477">
        <v>4</v>
      </c>
      <c r="O5613" s="619">
        <v>3</v>
      </c>
      <c r="P5613" s="620">
        <v>32255.78</v>
      </c>
    </row>
    <row r="5614" spans="1:16" ht="22.5" x14ac:dyDescent="0.2">
      <c r="A5614" s="518" t="s">
        <v>14502</v>
      </c>
      <c r="B5614" s="519" t="s">
        <v>14503</v>
      </c>
      <c r="C5614" s="519" t="s">
        <v>14504</v>
      </c>
      <c r="D5614" s="429" t="s">
        <v>15041</v>
      </c>
      <c r="E5614" s="617">
        <v>10000</v>
      </c>
      <c r="F5614" s="498" t="s">
        <v>15042</v>
      </c>
      <c r="G5614" s="429" t="s">
        <v>15043</v>
      </c>
      <c r="H5614" s="429"/>
      <c r="I5614" s="429" t="s">
        <v>696</v>
      </c>
      <c r="J5614" s="519" t="s">
        <v>696</v>
      </c>
      <c r="K5614" s="477"/>
      <c r="L5614" s="477"/>
      <c r="M5614" s="618"/>
      <c r="N5614" s="477">
        <v>4</v>
      </c>
      <c r="O5614" s="619">
        <v>3</v>
      </c>
      <c r="P5614" s="620">
        <v>32189.120000000003</v>
      </c>
    </row>
    <row r="5615" spans="1:16" x14ac:dyDescent="0.2">
      <c r="A5615" s="518" t="s">
        <v>14502</v>
      </c>
      <c r="B5615" s="519" t="s">
        <v>14503</v>
      </c>
      <c r="C5615" s="519" t="s">
        <v>14504</v>
      </c>
      <c r="D5615" s="429" t="s">
        <v>3826</v>
      </c>
      <c r="E5615" s="617">
        <v>3500</v>
      </c>
      <c r="F5615" s="498" t="s">
        <v>15044</v>
      </c>
      <c r="G5615" s="429" t="s">
        <v>15045</v>
      </c>
      <c r="H5615" s="429"/>
      <c r="I5615" s="429" t="s">
        <v>718</v>
      </c>
      <c r="J5615" s="519" t="s">
        <v>718</v>
      </c>
      <c r="K5615" s="477"/>
      <c r="L5615" s="477"/>
      <c r="M5615" s="618"/>
      <c r="N5615" s="477">
        <v>4</v>
      </c>
      <c r="O5615" s="619">
        <v>3</v>
      </c>
      <c r="P5615" s="620">
        <v>14405.779999999999</v>
      </c>
    </row>
    <row r="5616" spans="1:16" ht="33.75" x14ac:dyDescent="0.2">
      <c r="A5616" s="518" t="s">
        <v>14502</v>
      </c>
      <c r="B5616" s="519" t="s">
        <v>14503</v>
      </c>
      <c r="C5616" s="519" t="s">
        <v>14504</v>
      </c>
      <c r="D5616" s="429" t="s">
        <v>15046</v>
      </c>
      <c r="E5616" s="617">
        <v>11000</v>
      </c>
      <c r="F5616" s="498" t="s">
        <v>15047</v>
      </c>
      <c r="G5616" s="429" t="s">
        <v>15048</v>
      </c>
      <c r="H5616" s="429"/>
      <c r="I5616" s="429" t="s">
        <v>696</v>
      </c>
      <c r="J5616" s="519" t="s">
        <v>696</v>
      </c>
      <c r="K5616" s="477"/>
      <c r="L5616" s="477"/>
      <c r="M5616" s="618"/>
      <c r="N5616" s="477">
        <v>4</v>
      </c>
      <c r="O5616" s="619">
        <v>3</v>
      </c>
      <c r="P5616" s="620">
        <v>36155.78</v>
      </c>
    </row>
    <row r="5617" spans="1:16" ht="22.5" x14ac:dyDescent="0.2">
      <c r="A5617" s="518" t="s">
        <v>14502</v>
      </c>
      <c r="B5617" s="519" t="s">
        <v>14503</v>
      </c>
      <c r="C5617" s="519" t="s">
        <v>14504</v>
      </c>
      <c r="D5617" s="429" t="s">
        <v>15049</v>
      </c>
      <c r="E5617" s="617">
        <v>8740</v>
      </c>
      <c r="F5617" s="498" t="s">
        <v>15050</v>
      </c>
      <c r="G5617" s="429" t="s">
        <v>15051</v>
      </c>
      <c r="H5617" s="429"/>
      <c r="I5617" s="429" t="s">
        <v>696</v>
      </c>
      <c r="J5617" s="519" t="s">
        <v>696</v>
      </c>
      <c r="K5617" s="477"/>
      <c r="L5617" s="477"/>
      <c r="M5617" s="618"/>
      <c r="N5617" s="477">
        <v>4</v>
      </c>
      <c r="O5617" s="619">
        <v>3</v>
      </c>
      <c r="P5617" s="620">
        <v>37276.15</v>
      </c>
    </row>
    <row r="5618" spans="1:16" ht="22.5" x14ac:dyDescent="0.2">
      <c r="A5618" s="518" t="s">
        <v>14502</v>
      </c>
      <c r="B5618" s="519" t="s">
        <v>14503</v>
      </c>
      <c r="C5618" s="519" t="s">
        <v>14504</v>
      </c>
      <c r="D5618" s="429" t="s">
        <v>3550</v>
      </c>
      <c r="E5618" s="617">
        <v>3000</v>
      </c>
      <c r="F5618" s="498" t="s">
        <v>15052</v>
      </c>
      <c r="G5618" s="429" t="s">
        <v>15053</v>
      </c>
      <c r="H5618" s="429"/>
      <c r="I5618" s="429" t="s">
        <v>718</v>
      </c>
      <c r="J5618" s="519" t="s">
        <v>718</v>
      </c>
      <c r="K5618" s="477"/>
      <c r="L5618" s="477"/>
      <c r="M5618" s="618"/>
      <c r="N5618" s="477">
        <v>4</v>
      </c>
      <c r="O5618" s="619">
        <v>3</v>
      </c>
      <c r="P5618" s="620">
        <v>12422.45</v>
      </c>
    </row>
    <row r="5619" spans="1:16" ht="22.5" x14ac:dyDescent="0.2">
      <c r="A5619" s="518" t="s">
        <v>14502</v>
      </c>
      <c r="B5619" s="519" t="s">
        <v>14503</v>
      </c>
      <c r="C5619" s="519" t="s">
        <v>14504</v>
      </c>
      <c r="D5619" s="429" t="s">
        <v>15054</v>
      </c>
      <c r="E5619" s="617">
        <v>12000</v>
      </c>
      <c r="F5619" s="498" t="s">
        <v>15055</v>
      </c>
      <c r="G5619" s="429" t="s">
        <v>15056</v>
      </c>
      <c r="H5619" s="429"/>
      <c r="I5619" s="429" t="s">
        <v>696</v>
      </c>
      <c r="J5619" s="519" t="s">
        <v>696</v>
      </c>
      <c r="K5619" s="477"/>
      <c r="L5619" s="477"/>
      <c r="M5619" s="618"/>
      <c r="N5619" s="477">
        <v>4</v>
      </c>
      <c r="O5619" s="619">
        <v>3</v>
      </c>
      <c r="P5619" s="620">
        <v>40122.449999999997</v>
      </c>
    </row>
    <row r="5620" spans="1:16" ht="33.75" x14ac:dyDescent="0.2">
      <c r="A5620" s="518" t="s">
        <v>14502</v>
      </c>
      <c r="B5620" s="519" t="s">
        <v>14503</v>
      </c>
      <c r="C5620" s="519" t="s">
        <v>14504</v>
      </c>
      <c r="D5620" s="429" t="s">
        <v>15057</v>
      </c>
      <c r="E5620" s="617">
        <v>11000</v>
      </c>
      <c r="F5620" s="498" t="s">
        <v>15058</v>
      </c>
      <c r="G5620" s="429" t="s">
        <v>15059</v>
      </c>
      <c r="H5620" s="429"/>
      <c r="I5620" s="429" t="s">
        <v>696</v>
      </c>
      <c r="J5620" s="519" t="s">
        <v>696</v>
      </c>
      <c r="K5620" s="477"/>
      <c r="L5620" s="477"/>
      <c r="M5620" s="618"/>
      <c r="N5620" s="477">
        <v>4</v>
      </c>
      <c r="O5620" s="619">
        <v>3</v>
      </c>
      <c r="P5620" s="620">
        <v>44155.78</v>
      </c>
    </row>
    <row r="5621" spans="1:16" x14ac:dyDescent="0.2">
      <c r="A5621" s="518" t="s">
        <v>14502</v>
      </c>
      <c r="B5621" s="519" t="s">
        <v>14503</v>
      </c>
      <c r="C5621" s="519" t="s">
        <v>14504</v>
      </c>
      <c r="D5621" s="429" t="s">
        <v>3429</v>
      </c>
      <c r="E5621" s="617">
        <v>2500</v>
      </c>
      <c r="F5621" s="498" t="s">
        <v>15060</v>
      </c>
      <c r="G5621" s="429" t="s">
        <v>15061</v>
      </c>
      <c r="H5621" s="429"/>
      <c r="I5621" s="429" t="s">
        <v>718</v>
      </c>
      <c r="J5621" s="519" t="s">
        <v>718</v>
      </c>
      <c r="K5621" s="477"/>
      <c r="L5621" s="477"/>
      <c r="M5621" s="618"/>
      <c r="N5621" s="477">
        <v>4</v>
      </c>
      <c r="O5621" s="619">
        <v>3</v>
      </c>
      <c r="P5621" s="620">
        <v>10439.119999999999</v>
      </c>
    </row>
    <row r="5622" spans="1:16" ht="33.75" x14ac:dyDescent="0.2">
      <c r="A5622" s="518" t="s">
        <v>14502</v>
      </c>
      <c r="B5622" s="519" t="s">
        <v>14503</v>
      </c>
      <c r="C5622" s="519" t="s">
        <v>14504</v>
      </c>
      <c r="D5622" s="429" t="s">
        <v>15062</v>
      </c>
      <c r="E5622" s="617">
        <v>6000</v>
      </c>
      <c r="F5622" s="498" t="s">
        <v>15063</v>
      </c>
      <c r="G5622" s="429" t="s">
        <v>15064</v>
      </c>
      <c r="H5622" s="429"/>
      <c r="I5622" s="429" t="s">
        <v>696</v>
      </c>
      <c r="J5622" s="519" t="s">
        <v>696</v>
      </c>
      <c r="K5622" s="477"/>
      <c r="L5622" s="477"/>
      <c r="M5622" s="618"/>
      <c r="N5622" s="477">
        <v>4</v>
      </c>
      <c r="O5622" s="619">
        <v>3</v>
      </c>
      <c r="P5622" s="620">
        <v>24322.449999999997</v>
      </c>
    </row>
    <row r="5623" spans="1:16" ht="33.75" x14ac:dyDescent="0.2">
      <c r="A5623" s="518" t="s">
        <v>14502</v>
      </c>
      <c r="B5623" s="519" t="s">
        <v>14503</v>
      </c>
      <c r="C5623" s="519" t="s">
        <v>14504</v>
      </c>
      <c r="D5623" s="429" t="s">
        <v>3249</v>
      </c>
      <c r="E5623" s="617">
        <v>8000</v>
      </c>
      <c r="F5623" s="498" t="s">
        <v>15065</v>
      </c>
      <c r="G5623" s="429" t="s">
        <v>15066</v>
      </c>
      <c r="H5623" s="429"/>
      <c r="I5623" s="429" t="s">
        <v>696</v>
      </c>
      <c r="J5623" s="519" t="s">
        <v>696</v>
      </c>
      <c r="K5623" s="477"/>
      <c r="L5623" s="477"/>
      <c r="M5623" s="618"/>
      <c r="N5623" s="477">
        <v>4</v>
      </c>
      <c r="O5623" s="619">
        <v>3</v>
      </c>
      <c r="P5623" s="620">
        <v>32255.78</v>
      </c>
    </row>
    <row r="5624" spans="1:16" x14ac:dyDescent="0.2">
      <c r="A5624" s="518" t="s">
        <v>14502</v>
      </c>
      <c r="B5624" s="519" t="s">
        <v>14503</v>
      </c>
      <c r="C5624" s="519" t="s">
        <v>14504</v>
      </c>
      <c r="D5624" s="429" t="s">
        <v>3429</v>
      </c>
      <c r="E5624" s="617">
        <v>2500</v>
      </c>
      <c r="F5624" s="498" t="s">
        <v>15067</v>
      </c>
      <c r="G5624" s="429" t="s">
        <v>15068</v>
      </c>
      <c r="H5624" s="429"/>
      <c r="I5624" s="429" t="s">
        <v>718</v>
      </c>
      <c r="J5624" s="519" t="s">
        <v>718</v>
      </c>
      <c r="K5624" s="477"/>
      <c r="L5624" s="477"/>
      <c r="M5624" s="618"/>
      <c r="N5624" s="477">
        <v>4</v>
      </c>
      <c r="O5624" s="619">
        <v>3</v>
      </c>
      <c r="P5624" s="620">
        <v>10439.119999999999</v>
      </c>
    </row>
    <row r="5625" spans="1:16" ht="67.5" x14ac:dyDescent="0.2">
      <c r="A5625" s="518" t="s">
        <v>14502</v>
      </c>
      <c r="B5625" s="519" t="s">
        <v>14503</v>
      </c>
      <c r="C5625" s="519" t="s">
        <v>14504</v>
      </c>
      <c r="D5625" s="429" t="s">
        <v>15069</v>
      </c>
      <c r="E5625" s="617">
        <v>4000</v>
      </c>
      <c r="F5625" s="498" t="s">
        <v>15070</v>
      </c>
      <c r="G5625" s="429" t="s">
        <v>15071</v>
      </c>
      <c r="H5625" s="429"/>
      <c r="I5625" s="429" t="s">
        <v>718</v>
      </c>
      <c r="J5625" s="519" t="s">
        <v>718</v>
      </c>
      <c r="K5625" s="477"/>
      <c r="L5625" s="477"/>
      <c r="M5625" s="618"/>
      <c r="N5625" s="477">
        <v>4</v>
      </c>
      <c r="O5625" s="619">
        <v>3</v>
      </c>
      <c r="P5625" s="620">
        <v>16389.12</v>
      </c>
    </row>
    <row r="5626" spans="1:16" ht="33.75" x14ac:dyDescent="0.2">
      <c r="A5626" s="518" t="s">
        <v>14502</v>
      </c>
      <c r="B5626" s="519" t="s">
        <v>14503</v>
      </c>
      <c r="C5626" s="519" t="s">
        <v>14504</v>
      </c>
      <c r="D5626" s="429" t="s">
        <v>15072</v>
      </c>
      <c r="E5626" s="617">
        <v>3500</v>
      </c>
      <c r="F5626" s="498" t="s">
        <v>15073</v>
      </c>
      <c r="G5626" s="429" t="s">
        <v>15074</v>
      </c>
      <c r="H5626" s="429"/>
      <c r="I5626" s="429" t="s">
        <v>718</v>
      </c>
      <c r="J5626" s="519" t="s">
        <v>718</v>
      </c>
      <c r="K5626" s="477"/>
      <c r="L5626" s="477"/>
      <c r="M5626" s="618"/>
      <c r="N5626" s="477">
        <v>4</v>
      </c>
      <c r="O5626" s="619">
        <v>3</v>
      </c>
      <c r="P5626" s="620">
        <v>14405.779999999999</v>
      </c>
    </row>
    <row r="5627" spans="1:16" ht="33.75" x14ac:dyDescent="0.2">
      <c r="A5627" s="518" t="s">
        <v>14502</v>
      </c>
      <c r="B5627" s="519" t="s">
        <v>14503</v>
      </c>
      <c r="C5627" s="519" t="s">
        <v>14504</v>
      </c>
      <c r="D5627" s="429" t="s">
        <v>15075</v>
      </c>
      <c r="E5627" s="617">
        <v>10000</v>
      </c>
      <c r="F5627" s="498" t="s">
        <v>15076</v>
      </c>
      <c r="G5627" s="429" t="s">
        <v>15077</v>
      </c>
      <c r="H5627" s="429"/>
      <c r="I5627" s="429" t="s">
        <v>696</v>
      </c>
      <c r="J5627" s="519" t="s">
        <v>696</v>
      </c>
      <c r="K5627" s="477"/>
      <c r="L5627" s="477"/>
      <c r="M5627" s="618"/>
      <c r="N5627" s="477">
        <v>4</v>
      </c>
      <c r="O5627" s="619">
        <v>3</v>
      </c>
      <c r="P5627" s="620">
        <v>40189.120000000003</v>
      </c>
    </row>
    <row r="5628" spans="1:16" ht="33.75" x14ac:dyDescent="0.2">
      <c r="A5628" s="518" t="s">
        <v>14502</v>
      </c>
      <c r="B5628" s="519" t="s">
        <v>14503</v>
      </c>
      <c r="C5628" s="519" t="s">
        <v>14504</v>
      </c>
      <c r="D5628" s="429" t="s">
        <v>15078</v>
      </c>
      <c r="E5628" s="617">
        <v>8000</v>
      </c>
      <c r="F5628" s="498" t="s">
        <v>15079</v>
      </c>
      <c r="G5628" s="429" t="s">
        <v>15080</v>
      </c>
      <c r="H5628" s="429"/>
      <c r="I5628" s="429" t="s">
        <v>696</v>
      </c>
      <c r="J5628" s="519" t="s">
        <v>696</v>
      </c>
      <c r="K5628" s="477"/>
      <c r="L5628" s="477"/>
      <c r="M5628" s="618"/>
      <c r="N5628" s="477">
        <v>4</v>
      </c>
      <c r="O5628" s="619">
        <v>3</v>
      </c>
      <c r="P5628" s="620">
        <v>32255.78</v>
      </c>
    </row>
    <row r="5629" spans="1:16" x14ac:dyDescent="0.2">
      <c r="A5629" s="518" t="s">
        <v>14502</v>
      </c>
      <c r="B5629" s="519" t="s">
        <v>14503</v>
      </c>
      <c r="C5629" s="519" t="s">
        <v>14504</v>
      </c>
      <c r="D5629" s="429" t="s">
        <v>3826</v>
      </c>
      <c r="E5629" s="617">
        <v>3500</v>
      </c>
      <c r="F5629" s="498" t="s">
        <v>15081</v>
      </c>
      <c r="G5629" s="429" t="s">
        <v>15082</v>
      </c>
      <c r="H5629" s="429"/>
      <c r="I5629" s="429" t="s">
        <v>718</v>
      </c>
      <c r="J5629" s="519" t="s">
        <v>718</v>
      </c>
      <c r="K5629" s="477"/>
      <c r="L5629" s="477"/>
      <c r="M5629" s="618"/>
      <c r="N5629" s="477">
        <v>4</v>
      </c>
      <c r="O5629" s="619">
        <v>3</v>
      </c>
      <c r="P5629" s="620">
        <v>14405.779999999999</v>
      </c>
    </row>
    <row r="5630" spans="1:16" ht="33.75" x14ac:dyDescent="0.2">
      <c r="A5630" s="518" t="s">
        <v>14502</v>
      </c>
      <c r="B5630" s="519" t="s">
        <v>14503</v>
      </c>
      <c r="C5630" s="519" t="s">
        <v>14504</v>
      </c>
      <c r="D5630" s="429" t="s">
        <v>15083</v>
      </c>
      <c r="E5630" s="617">
        <v>7000</v>
      </c>
      <c r="F5630" s="498" t="s">
        <v>15084</v>
      </c>
      <c r="G5630" s="429" t="s">
        <v>15085</v>
      </c>
      <c r="H5630" s="429"/>
      <c r="I5630" s="429" t="s">
        <v>696</v>
      </c>
      <c r="J5630" s="519" t="s">
        <v>696</v>
      </c>
      <c r="K5630" s="477"/>
      <c r="L5630" s="477"/>
      <c r="M5630" s="618"/>
      <c r="N5630" s="477">
        <v>4</v>
      </c>
      <c r="O5630" s="619">
        <v>3</v>
      </c>
      <c r="P5630" s="620">
        <v>21289.119999999999</v>
      </c>
    </row>
    <row r="5631" spans="1:16" ht="22.5" x14ac:dyDescent="0.2">
      <c r="A5631" s="518" t="s">
        <v>14502</v>
      </c>
      <c r="B5631" s="519" t="s">
        <v>14503</v>
      </c>
      <c r="C5631" s="519" t="s">
        <v>14504</v>
      </c>
      <c r="D5631" s="429" t="s">
        <v>15086</v>
      </c>
      <c r="E5631" s="617">
        <v>7000</v>
      </c>
      <c r="F5631" s="498" t="s">
        <v>15087</v>
      </c>
      <c r="G5631" s="429" t="s">
        <v>15088</v>
      </c>
      <c r="H5631" s="429"/>
      <c r="I5631" s="429" t="s">
        <v>696</v>
      </c>
      <c r="J5631" s="519" t="s">
        <v>696</v>
      </c>
      <c r="K5631" s="477"/>
      <c r="L5631" s="477"/>
      <c r="M5631" s="618"/>
      <c r="N5631" s="477">
        <v>4</v>
      </c>
      <c r="O5631" s="619">
        <v>3</v>
      </c>
      <c r="P5631" s="620">
        <v>28289.119999999999</v>
      </c>
    </row>
    <row r="5632" spans="1:16" x14ac:dyDescent="0.2">
      <c r="A5632" s="518" t="s">
        <v>14502</v>
      </c>
      <c r="B5632" s="519" t="s">
        <v>14503</v>
      </c>
      <c r="C5632" s="519" t="s">
        <v>14504</v>
      </c>
      <c r="D5632" s="429" t="s">
        <v>4668</v>
      </c>
      <c r="E5632" s="617">
        <v>4000</v>
      </c>
      <c r="F5632" s="498" t="s">
        <v>15089</v>
      </c>
      <c r="G5632" s="429" t="s">
        <v>15090</v>
      </c>
      <c r="H5632" s="429"/>
      <c r="I5632" s="429" t="s">
        <v>718</v>
      </c>
      <c r="J5632" s="519" t="s">
        <v>718</v>
      </c>
      <c r="K5632" s="477"/>
      <c r="L5632" s="477"/>
      <c r="M5632" s="618"/>
      <c r="N5632" s="477">
        <v>4</v>
      </c>
      <c r="O5632" s="619">
        <v>3</v>
      </c>
      <c r="P5632" s="620">
        <v>16389.12</v>
      </c>
    </row>
    <row r="5633" spans="1:16" ht="45" x14ac:dyDescent="0.2">
      <c r="A5633" s="518" t="s">
        <v>14502</v>
      </c>
      <c r="B5633" s="519" t="s">
        <v>14503</v>
      </c>
      <c r="C5633" s="519" t="s">
        <v>14504</v>
      </c>
      <c r="D5633" s="429" t="s">
        <v>15091</v>
      </c>
      <c r="E5633" s="617">
        <v>7000</v>
      </c>
      <c r="F5633" s="498" t="s">
        <v>15092</v>
      </c>
      <c r="G5633" s="429" t="s">
        <v>15093</v>
      </c>
      <c r="H5633" s="429"/>
      <c r="I5633" s="429" t="s">
        <v>696</v>
      </c>
      <c r="J5633" s="519" t="s">
        <v>696</v>
      </c>
      <c r="K5633" s="477"/>
      <c r="L5633" s="477"/>
      <c r="M5633" s="618"/>
      <c r="N5633" s="477">
        <v>4</v>
      </c>
      <c r="O5633" s="619">
        <v>3</v>
      </c>
      <c r="P5633" s="620">
        <v>28289.119999999999</v>
      </c>
    </row>
    <row r="5634" spans="1:16" ht="56.25" x14ac:dyDescent="0.2">
      <c r="A5634" s="518" t="s">
        <v>14502</v>
      </c>
      <c r="B5634" s="519" t="s">
        <v>14503</v>
      </c>
      <c r="C5634" s="519" t="s">
        <v>14504</v>
      </c>
      <c r="D5634" s="429" t="s">
        <v>15094</v>
      </c>
      <c r="E5634" s="617">
        <v>8000</v>
      </c>
      <c r="F5634" s="498" t="s">
        <v>15095</v>
      </c>
      <c r="G5634" s="429" t="s">
        <v>15096</v>
      </c>
      <c r="H5634" s="429"/>
      <c r="I5634" s="429" t="s">
        <v>696</v>
      </c>
      <c r="J5634" s="519" t="s">
        <v>696</v>
      </c>
      <c r="K5634" s="477"/>
      <c r="L5634" s="477"/>
      <c r="M5634" s="618"/>
      <c r="N5634" s="477">
        <v>4</v>
      </c>
      <c r="O5634" s="619">
        <v>3</v>
      </c>
      <c r="P5634" s="620">
        <v>32255.78</v>
      </c>
    </row>
    <row r="5635" spans="1:16" x14ac:dyDescent="0.2">
      <c r="A5635" s="518" t="s">
        <v>14502</v>
      </c>
      <c r="B5635" s="519" t="s">
        <v>14503</v>
      </c>
      <c r="C5635" s="519" t="s">
        <v>14504</v>
      </c>
      <c r="D5635" s="429" t="s">
        <v>3204</v>
      </c>
      <c r="E5635" s="617">
        <v>4000</v>
      </c>
      <c r="F5635" s="498" t="s">
        <v>15097</v>
      </c>
      <c r="G5635" s="429" t="s">
        <v>15098</v>
      </c>
      <c r="H5635" s="429"/>
      <c r="I5635" s="429" t="s">
        <v>718</v>
      </c>
      <c r="J5635" s="519" t="s">
        <v>718</v>
      </c>
      <c r="K5635" s="477"/>
      <c r="L5635" s="477"/>
      <c r="M5635" s="618"/>
      <c r="N5635" s="477">
        <v>4</v>
      </c>
      <c r="O5635" s="619">
        <v>3</v>
      </c>
      <c r="P5635" s="620">
        <v>16389.12</v>
      </c>
    </row>
    <row r="5636" spans="1:16" ht="45" x14ac:dyDescent="0.2">
      <c r="A5636" s="518" t="s">
        <v>14502</v>
      </c>
      <c r="B5636" s="519" t="s">
        <v>14503</v>
      </c>
      <c r="C5636" s="519" t="s">
        <v>14504</v>
      </c>
      <c r="D5636" s="429" t="s">
        <v>15099</v>
      </c>
      <c r="E5636" s="617">
        <v>7000</v>
      </c>
      <c r="F5636" s="498" t="s">
        <v>15100</v>
      </c>
      <c r="G5636" s="429" t="s">
        <v>15101</v>
      </c>
      <c r="H5636" s="429"/>
      <c r="I5636" s="429" t="s">
        <v>696</v>
      </c>
      <c r="J5636" s="519" t="s">
        <v>696</v>
      </c>
      <c r="K5636" s="477"/>
      <c r="L5636" s="477"/>
      <c r="M5636" s="618"/>
      <c r="N5636" s="477">
        <v>4</v>
      </c>
      <c r="O5636" s="619">
        <v>3</v>
      </c>
      <c r="P5636" s="620">
        <v>28289.119999999999</v>
      </c>
    </row>
    <row r="5637" spans="1:16" ht="33.75" x14ac:dyDescent="0.2">
      <c r="A5637" s="518" t="s">
        <v>14502</v>
      </c>
      <c r="B5637" s="519" t="s">
        <v>14503</v>
      </c>
      <c r="C5637" s="519" t="s">
        <v>14504</v>
      </c>
      <c r="D5637" s="429" t="s">
        <v>15102</v>
      </c>
      <c r="E5637" s="617">
        <v>5000</v>
      </c>
      <c r="F5637" s="498" t="s">
        <v>15103</v>
      </c>
      <c r="G5637" s="429" t="s">
        <v>15104</v>
      </c>
      <c r="H5637" s="429"/>
      <c r="I5637" s="429" t="s">
        <v>696</v>
      </c>
      <c r="J5637" s="519" t="s">
        <v>696</v>
      </c>
      <c r="K5637" s="477"/>
      <c r="L5637" s="477"/>
      <c r="M5637" s="618"/>
      <c r="N5637" s="477">
        <v>4</v>
      </c>
      <c r="O5637" s="619">
        <v>3</v>
      </c>
      <c r="P5637" s="620">
        <v>20355.78</v>
      </c>
    </row>
    <row r="5638" spans="1:16" ht="22.5" x14ac:dyDescent="0.2">
      <c r="A5638" s="518" t="s">
        <v>14502</v>
      </c>
      <c r="B5638" s="519" t="s">
        <v>14503</v>
      </c>
      <c r="C5638" s="519" t="s">
        <v>14504</v>
      </c>
      <c r="D5638" s="429" t="s">
        <v>15105</v>
      </c>
      <c r="E5638" s="617">
        <v>8000</v>
      </c>
      <c r="F5638" s="498" t="s">
        <v>15106</v>
      </c>
      <c r="G5638" s="429" t="s">
        <v>15107</v>
      </c>
      <c r="H5638" s="429"/>
      <c r="I5638" s="429" t="s">
        <v>696</v>
      </c>
      <c r="J5638" s="519" t="s">
        <v>696</v>
      </c>
      <c r="K5638" s="477"/>
      <c r="L5638" s="477"/>
      <c r="M5638" s="618"/>
      <c r="N5638" s="477">
        <v>4</v>
      </c>
      <c r="O5638" s="619">
        <v>3</v>
      </c>
      <c r="P5638" s="620">
        <v>32255.78</v>
      </c>
    </row>
    <row r="5639" spans="1:16" ht="45" x14ac:dyDescent="0.2">
      <c r="A5639" s="518" t="s">
        <v>14502</v>
      </c>
      <c r="B5639" s="519" t="s">
        <v>14503</v>
      </c>
      <c r="C5639" s="519" t="s">
        <v>14504</v>
      </c>
      <c r="D5639" s="429" t="s">
        <v>15108</v>
      </c>
      <c r="E5639" s="617">
        <v>10000</v>
      </c>
      <c r="F5639" s="498" t="s">
        <v>15109</v>
      </c>
      <c r="G5639" s="429" t="s">
        <v>15110</v>
      </c>
      <c r="H5639" s="429"/>
      <c r="I5639" s="429" t="s">
        <v>696</v>
      </c>
      <c r="J5639" s="519" t="s">
        <v>696</v>
      </c>
      <c r="K5639" s="477"/>
      <c r="L5639" s="477"/>
      <c r="M5639" s="618"/>
      <c r="N5639" s="477">
        <v>4</v>
      </c>
      <c r="O5639" s="619">
        <v>3</v>
      </c>
      <c r="P5639" s="620">
        <v>40189.120000000003</v>
      </c>
    </row>
    <row r="5640" spans="1:16" ht="22.5" x14ac:dyDescent="0.2">
      <c r="A5640" s="518" t="s">
        <v>14502</v>
      </c>
      <c r="B5640" s="519" t="s">
        <v>14503</v>
      </c>
      <c r="C5640" s="519" t="s">
        <v>14504</v>
      </c>
      <c r="D5640" s="429" t="s">
        <v>15105</v>
      </c>
      <c r="E5640" s="617">
        <v>8000</v>
      </c>
      <c r="F5640" s="498" t="s">
        <v>15111</v>
      </c>
      <c r="G5640" s="429" t="s">
        <v>15112</v>
      </c>
      <c r="H5640" s="429"/>
      <c r="I5640" s="429" t="s">
        <v>696</v>
      </c>
      <c r="J5640" s="519" t="s">
        <v>696</v>
      </c>
      <c r="K5640" s="477"/>
      <c r="L5640" s="477"/>
      <c r="M5640" s="618"/>
      <c r="N5640" s="477">
        <v>4</v>
      </c>
      <c r="O5640" s="619">
        <v>3</v>
      </c>
      <c r="P5640" s="620">
        <v>24255.78</v>
      </c>
    </row>
    <row r="5641" spans="1:16" ht="33.75" x14ac:dyDescent="0.2">
      <c r="A5641" s="518" t="s">
        <v>14502</v>
      </c>
      <c r="B5641" s="519" t="s">
        <v>14503</v>
      </c>
      <c r="C5641" s="519" t="s">
        <v>14504</v>
      </c>
      <c r="D5641" s="429" t="s">
        <v>15113</v>
      </c>
      <c r="E5641" s="617">
        <v>7000</v>
      </c>
      <c r="F5641" s="498" t="s">
        <v>15114</v>
      </c>
      <c r="G5641" s="429" t="s">
        <v>15115</v>
      </c>
      <c r="H5641" s="429"/>
      <c r="I5641" s="429" t="s">
        <v>696</v>
      </c>
      <c r="J5641" s="519" t="s">
        <v>696</v>
      </c>
      <c r="K5641" s="477"/>
      <c r="L5641" s="477"/>
      <c r="M5641" s="618"/>
      <c r="N5641" s="477">
        <v>4</v>
      </c>
      <c r="O5641" s="619">
        <v>3</v>
      </c>
      <c r="P5641" s="620">
        <v>28289.119999999999</v>
      </c>
    </row>
    <row r="5642" spans="1:16" ht="22.5" x14ac:dyDescent="0.2">
      <c r="A5642" s="518" t="s">
        <v>14502</v>
      </c>
      <c r="B5642" s="519" t="s">
        <v>14503</v>
      </c>
      <c r="C5642" s="519" t="s">
        <v>14504</v>
      </c>
      <c r="D5642" s="429" t="s">
        <v>15116</v>
      </c>
      <c r="E5642" s="617">
        <v>11000</v>
      </c>
      <c r="F5642" s="498" t="s">
        <v>15117</v>
      </c>
      <c r="G5642" s="429" t="s">
        <v>15118</v>
      </c>
      <c r="H5642" s="429"/>
      <c r="I5642" s="429" t="s">
        <v>696</v>
      </c>
      <c r="J5642" s="519" t="s">
        <v>696</v>
      </c>
      <c r="K5642" s="477"/>
      <c r="L5642" s="477"/>
      <c r="M5642" s="618"/>
      <c r="N5642" s="477">
        <v>4</v>
      </c>
      <c r="O5642" s="619">
        <v>3</v>
      </c>
      <c r="P5642" s="620">
        <v>44155.78</v>
      </c>
    </row>
    <row r="5643" spans="1:16" ht="33.75" x14ac:dyDescent="0.2">
      <c r="A5643" s="518" t="s">
        <v>14502</v>
      </c>
      <c r="B5643" s="519" t="s">
        <v>14503</v>
      </c>
      <c r="C5643" s="519" t="s">
        <v>14504</v>
      </c>
      <c r="D5643" s="429" t="s">
        <v>15119</v>
      </c>
      <c r="E5643" s="617">
        <v>5000</v>
      </c>
      <c r="F5643" s="498" t="s">
        <v>15120</v>
      </c>
      <c r="G5643" s="429" t="s">
        <v>15121</v>
      </c>
      <c r="H5643" s="429"/>
      <c r="I5643" s="429" t="s">
        <v>696</v>
      </c>
      <c r="J5643" s="519" t="s">
        <v>696</v>
      </c>
      <c r="K5643" s="477"/>
      <c r="L5643" s="477"/>
      <c r="M5643" s="618"/>
      <c r="N5643" s="477">
        <v>4</v>
      </c>
      <c r="O5643" s="619">
        <v>3</v>
      </c>
      <c r="P5643" s="620">
        <v>19419.629699999998</v>
      </c>
    </row>
    <row r="5644" spans="1:16" ht="22.5" x14ac:dyDescent="0.2">
      <c r="A5644" s="518" t="s">
        <v>14502</v>
      </c>
      <c r="B5644" s="519" t="s">
        <v>14503</v>
      </c>
      <c r="C5644" s="519" t="s">
        <v>14504</v>
      </c>
      <c r="D5644" s="429" t="s">
        <v>15122</v>
      </c>
      <c r="E5644" s="617">
        <v>3200</v>
      </c>
      <c r="F5644" s="498" t="s">
        <v>15123</v>
      </c>
      <c r="G5644" s="429" t="s">
        <v>15124</v>
      </c>
      <c r="H5644" s="429"/>
      <c r="I5644" s="429" t="s">
        <v>718</v>
      </c>
      <c r="J5644" s="519" t="s">
        <v>718</v>
      </c>
      <c r="K5644" s="477"/>
      <c r="L5644" s="477"/>
      <c r="M5644" s="618"/>
      <c r="N5644" s="477">
        <v>4</v>
      </c>
      <c r="O5644" s="619">
        <v>3</v>
      </c>
      <c r="P5644" s="620">
        <v>13215.779999999999</v>
      </c>
    </row>
    <row r="5645" spans="1:16" ht="56.25" x14ac:dyDescent="0.2">
      <c r="A5645" s="518" t="s">
        <v>14502</v>
      </c>
      <c r="B5645" s="519" t="s">
        <v>14503</v>
      </c>
      <c r="C5645" s="519" t="s">
        <v>14504</v>
      </c>
      <c r="D5645" s="429" t="s">
        <v>15125</v>
      </c>
      <c r="E5645" s="617">
        <v>9500</v>
      </c>
      <c r="F5645" s="498" t="s">
        <v>15126</v>
      </c>
      <c r="G5645" s="429" t="s">
        <v>15127</v>
      </c>
      <c r="H5645" s="429"/>
      <c r="I5645" s="429" t="s">
        <v>696</v>
      </c>
      <c r="J5645" s="519" t="s">
        <v>696</v>
      </c>
      <c r="K5645" s="477"/>
      <c r="L5645" s="477"/>
      <c r="M5645" s="618"/>
      <c r="N5645" s="477">
        <v>4</v>
      </c>
      <c r="O5645" s="619">
        <v>3</v>
      </c>
      <c r="P5645" s="620">
        <v>38205.78</v>
      </c>
    </row>
    <row r="5646" spans="1:16" ht="22.5" x14ac:dyDescent="0.2">
      <c r="A5646" s="518" t="s">
        <v>14502</v>
      </c>
      <c r="B5646" s="519" t="s">
        <v>14503</v>
      </c>
      <c r="C5646" s="519" t="s">
        <v>14504</v>
      </c>
      <c r="D5646" s="429" t="s">
        <v>15128</v>
      </c>
      <c r="E5646" s="617">
        <v>8000</v>
      </c>
      <c r="F5646" s="498" t="s">
        <v>15129</v>
      </c>
      <c r="G5646" s="429" t="s">
        <v>15130</v>
      </c>
      <c r="H5646" s="429"/>
      <c r="I5646" s="429" t="s">
        <v>696</v>
      </c>
      <c r="J5646" s="519" t="s">
        <v>696</v>
      </c>
      <c r="K5646" s="477"/>
      <c r="L5646" s="477"/>
      <c r="M5646" s="618"/>
      <c r="N5646" s="477">
        <v>4</v>
      </c>
      <c r="O5646" s="619">
        <v>3</v>
      </c>
      <c r="P5646" s="620">
        <v>32255.78</v>
      </c>
    </row>
    <row r="5647" spans="1:16" ht="22.5" x14ac:dyDescent="0.2">
      <c r="A5647" s="518" t="s">
        <v>14502</v>
      </c>
      <c r="B5647" s="519" t="s">
        <v>14503</v>
      </c>
      <c r="C5647" s="519" t="s">
        <v>14504</v>
      </c>
      <c r="D5647" s="429" t="s">
        <v>15131</v>
      </c>
      <c r="E5647" s="617">
        <v>4000</v>
      </c>
      <c r="F5647" s="498" t="s">
        <v>15132</v>
      </c>
      <c r="G5647" s="429" t="s">
        <v>15133</v>
      </c>
      <c r="H5647" s="429"/>
      <c r="I5647" s="429" t="s">
        <v>718</v>
      </c>
      <c r="J5647" s="519" t="s">
        <v>718</v>
      </c>
      <c r="K5647" s="477"/>
      <c r="L5647" s="477"/>
      <c r="M5647" s="618"/>
      <c r="N5647" s="477">
        <v>4</v>
      </c>
      <c r="O5647" s="619">
        <v>3</v>
      </c>
      <c r="P5647" s="620">
        <v>16389.12</v>
      </c>
    </row>
    <row r="5648" spans="1:16" ht="45" x14ac:dyDescent="0.2">
      <c r="A5648" s="518" t="s">
        <v>14502</v>
      </c>
      <c r="B5648" s="519" t="s">
        <v>14503</v>
      </c>
      <c r="C5648" s="519" t="s">
        <v>14504</v>
      </c>
      <c r="D5648" s="429" t="s">
        <v>15134</v>
      </c>
      <c r="E5648" s="617">
        <v>11000</v>
      </c>
      <c r="F5648" s="498" t="s">
        <v>15135</v>
      </c>
      <c r="G5648" s="429" t="s">
        <v>15136</v>
      </c>
      <c r="H5648" s="429"/>
      <c r="I5648" s="429" t="s">
        <v>696</v>
      </c>
      <c r="J5648" s="519" t="s">
        <v>696</v>
      </c>
      <c r="K5648" s="477"/>
      <c r="L5648" s="477"/>
      <c r="M5648" s="618"/>
      <c r="N5648" s="477">
        <v>4</v>
      </c>
      <c r="O5648" s="619">
        <v>3</v>
      </c>
      <c r="P5648" s="620">
        <v>44155.78</v>
      </c>
    </row>
    <row r="5649" spans="1:16" x14ac:dyDescent="0.2">
      <c r="A5649" s="518" t="s">
        <v>14502</v>
      </c>
      <c r="B5649" s="519" t="s">
        <v>14503</v>
      </c>
      <c r="C5649" s="519" t="s">
        <v>14504</v>
      </c>
      <c r="D5649" s="429" t="s">
        <v>15137</v>
      </c>
      <c r="E5649" s="617">
        <v>8000</v>
      </c>
      <c r="F5649" s="498" t="s">
        <v>15138</v>
      </c>
      <c r="G5649" s="429" t="s">
        <v>15139</v>
      </c>
      <c r="H5649" s="429"/>
      <c r="I5649" s="429" t="s">
        <v>696</v>
      </c>
      <c r="J5649" s="519" t="s">
        <v>696</v>
      </c>
      <c r="K5649" s="477"/>
      <c r="L5649" s="477"/>
      <c r="M5649" s="618"/>
      <c r="N5649" s="477">
        <v>4</v>
      </c>
      <c r="O5649" s="619">
        <v>3</v>
      </c>
      <c r="P5649" s="620">
        <v>22255.93</v>
      </c>
    </row>
    <row r="5650" spans="1:16" x14ac:dyDescent="0.2">
      <c r="A5650" s="518" t="s">
        <v>14502</v>
      </c>
      <c r="B5650" s="519" t="s">
        <v>14503</v>
      </c>
      <c r="C5650" s="519" t="s">
        <v>14504</v>
      </c>
      <c r="D5650" s="429" t="s">
        <v>3679</v>
      </c>
      <c r="E5650" s="617">
        <v>3500</v>
      </c>
      <c r="F5650" s="498" t="s">
        <v>15140</v>
      </c>
      <c r="G5650" s="429" t="s">
        <v>15141</v>
      </c>
      <c r="H5650" s="429"/>
      <c r="I5650" s="429" t="s">
        <v>718</v>
      </c>
      <c r="J5650" s="519" t="s">
        <v>718</v>
      </c>
      <c r="K5650" s="477"/>
      <c r="L5650" s="477"/>
      <c r="M5650" s="618"/>
      <c r="N5650" s="477">
        <v>4</v>
      </c>
      <c r="O5650" s="619">
        <v>3</v>
      </c>
      <c r="P5650" s="620">
        <v>14405.779999999999</v>
      </c>
    </row>
    <row r="5651" spans="1:16" ht="45" x14ac:dyDescent="0.2">
      <c r="A5651" s="518" t="s">
        <v>14502</v>
      </c>
      <c r="B5651" s="519" t="s">
        <v>14503</v>
      </c>
      <c r="C5651" s="519" t="s">
        <v>14504</v>
      </c>
      <c r="D5651" s="429" t="s">
        <v>15142</v>
      </c>
      <c r="E5651" s="617">
        <v>12000</v>
      </c>
      <c r="F5651" s="498" t="s">
        <v>15143</v>
      </c>
      <c r="G5651" s="429" t="s">
        <v>15144</v>
      </c>
      <c r="H5651" s="429"/>
      <c r="I5651" s="429" t="s">
        <v>696</v>
      </c>
      <c r="J5651" s="519" t="s">
        <v>696</v>
      </c>
      <c r="K5651" s="477"/>
      <c r="L5651" s="477"/>
      <c r="M5651" s="618"/>
      <c r="N5651" s="477">
        <v>4</v>
      </c>
      <c r="O5651" s="619">
        <v>3</v>
      </c>
      <c r="P5651" s="620">
        <v>48122.45</v>
      </c>
    </row>
    <row r="5652" spans="1:16" ht="33.75" x14ac:dyDescent="0.2">
      <c r="A5652" s="518" t="s">
        <v>14502</v>
      </c>
      <c r="B5652" s="519" t="s">
        <v>14503</v>
      </c>
      <c r="C5652" s="519" t="s">
        <v>14504</v>
      </c>
      <c r="D5652" s="429" t="s">
        <v>15145</v>
      </c>
      <c r="E5652" s="617">
        <v>3500</v>
      </c>
      <c r="F5652" s="498" t="s">
        <v>15146</v>
      </c>
      <c r="G5652" s="429" t="s">
        <v>15147</v>
      </c>
      <c r="H5652" s="429"/>
      <c r="I5652" s="429" t="s">
        <v>718</v>
      </c>
      <c r="J5652" s="519" t="s">
        <v>718</v>
      </c>
      <c r="K5652" s="477"/>
      <c r="L5652" s="477"/>
      <c r="M5652" s="618"/>
      <c r="N5652" s="477">
        <v>4</v>
      </c>
      <c r="O5652" s="619">
        <v>3</v>
      </c>
      <c r="P5652" s="620">
        <v>15320.779999999999</v>
      </c>
    </row>
    <row r="5653" spans="1:16" ht="33.75" x14ac:dyDescent="0.2">
      <c r="A5653" s="518" t="s">
        <v>14502</v>
      </c>
      <c r="B5653" s="519" t="s">
        <v>14503</v>
      </c>
      <c r="C5653" s="519" t="s">
        <v>14504</v>
      </c>
      <c r="D5653" s="429" t="s">
        <v>15148</v>
      </c>
      <c r="E5653" s="617">
        <v>8000</v>
      </c>
      <c r="F5653" s="498" t="s">
        <v>15149</v>
      </c>
      <c r="G5653" s="429" t="s">
        <v>15150</v>
      </c>
      <c r="H5653" s="429"/>
      <c r="I5653" s="429" t="s">
        <v>696</v>
      </c>
      <c r="J5653" s="519" t="s">
        <v>696</v>
      </c>
      <c r="K5653" s="477"/>
      <c r="L5653" s="477"/>
      <c r="M5653" s="618"/>
      <c r="N5653" s="477">
        <v>4</v>
      </c>
      <c r="O5653" s="619">
        <v>3</v>
      </c>
      <c r="P5653" s="620">
        <v>32255.78</v>
      </c>
    </row>
    <row r="5654" spans="1:16" x14ac:dyDescent="0.2">
      <c r="A5654" s="518" t="s">
        <v>14502</v>
      </c>
      <c r="B5654" s="519" t="s">
        <v>14503</v>
      </c>
      <c r="C5654" s="519" t="s">
        <v>14504</v>
      </c>
      <c r="D5654" s="429" t="s">
        <v>15151</v>
      </c>
      <c r="E5654" s="617">
        <v>2500</v>
      </c>
      <c r="F5654" s="498" t="s">
        <v>15152</v>
      </c>
      <c r="G5654" s="429" t="s">
        <v>15153</v>
      </c>
      <c r="H5654" s="429"/>
      <c r="I5654" s="429" t="s">
        <v>718</v>
      </c>
      <c r="J5654" s="519" t="s">
        <v>718</v>
      </c>
      <c r="K5654" s="477"/>
      <c r="L5654" s="477"/>
      <c r="M5654" s="618"/>
      <c r="N5654" s="477">
        <v>4</v>
      </c>
      <c r="O5654" s="619">
        <v>3</v>
      </c>
      <c r="P5654" s="620">
        <v>10439.119999999999</v>
      </c>
    </row>
    <row r="5655" spans="1:16" ht="22.5" x14ac:dyDescent="0.2">
      <c r="A5655" s="518" t="s">
        <v>14502</v>
      </c>
      <c r="B5655" s="519" t="s">
        <v>14503</v>
      </c>
      <c r="C5655" s="519" t="s">
        <v>14504</v>
      </c>
      <c r="D5655" s="429" t="s">
        <v>3205</v>
      </c>
      <c r="E5655" s="617">
        <v>6000</v>
      </c>
      <c r="F5655" s="498" t="s">
        <v>15154</v>
      </c>
      <c r="G5655" s="429" t="s">
        <v>15155</v>
      </c>
      <c r="H5655" s="429"/>
      <c r="I5655" s="429" t="s">
        <v>696</v>
      </c>
      <c r="J5655" s="519" t="s">
        <v>696</v>
      </c>
      <c r="K5655" s="477"/>
      <c r="L5655" s="477"/>
      <c r="M5655" s="618"/>
      <c r="N5655" s="477">
        <v>4</v>
      </c>
      <c r="O5655" s="619">
        <v>3</v>
      </c>
      <c r="P5655" s="620">
        <v>25774.35</v>
      </c>
    </row>
    <row r="5656" spans="1:16" x14ac:dyDescent="0.2">
      <c r="A5656" s="518" t="s">
        <v>14502</v>
      </c>
      <c r="B5656" s="519" t="s">
        <v>14503</v>
      </c>
      <c r="C5656" s="519" t="s">
        <v>14504</v>
      </c>
      <c r="D5656" s="429" t="s">
        <v>3429</v>
      </c>
      <c r="E5656" s="617">
        <v>2500</v>
      </c>
      <c r="F5656" s="498" t="s">
        <v>15156</v>
      </c>
      <c r="G5656" s="429" t="s">
        <v>15157</v>
      </c>
      <c r="H5656" s="429"/>
      <c r="I5656" s="429" t="s">
        <v>718</v>
      </c>
      <c r="J5656" s="519" t="s">
        <v>718</v>
      </c>
      <c r="K5656" s="477"/>
      <c r="L5656" s="477"/>
      <c r="M5656" s="618"/>
      <c r="N5656" s="477">
        <v>4</v>
      </c>
      <c r="O5656" s="619">
        <v>3</v>
      </c>
      <c r="P5656" s="620">
        <v>10439.119999999999</v>
      </c>
    </row>
    <row r="5657" spans="1:16" ht="67.5" x14ac:dyDescent="0.2">
      <c r="A5657" s="518" t="s">
        <v>14502</v>
      </c>
      <c r="B5657" s="519" t="s">
        <v>14503</v>
      </c>
      <c r="C5657" s="519" t="s">
        <v>14504</v>
      </c>
      <c r="D5657" s="429" t="s">
        <v>14567</v>
      </c>
      <c r="E5657" s="617">
        <v>8000</v>
      </c>
      <c r="F5657" s="498" t="s">
        <v>15158</v>
      </c>
      <c r="G5657" s="429" t="s">
        <v>15159</v>
      </c>
      <c r="H5657" s="429"/>
      <c r="I5657" s="429" t="s">
        <v>696</v>
      </c>
      <c r="J5657" s="519" t="s">
        <v>696</v>
      </c>
      <c r="K5657" s="477"/>
      <c r="L5657" s="477"/>
      <c r="M5657" s="618"/>
      <c r="N5657" s="477">
        <v>4</v>
      </c>
      <c r="O5657" s="619">
        <v>3</v>
      </c>
      <c r="P5657" s="620">
        <v>36589.11</v>
      </c>
    </row>
    <row r="5658" spans="1:16" ht="33.75" x14ac:dyDescent="0.2">
      <c r="A5658" s="518" t="s">
        <v>14502</v>
      </c>
      <c r="B5658" s="519" t="s">
        <v>14503</v>
      </c>
      <c r="C5658" s="519" t="s">
        <v>14504</v>
      </c>
      <c r="D5658" s="429" t="s">
        <v>15160</v>
      </c>
      <c r="E5658" s="617">
        <v>9000</v>
      </c>
      <c r="F5658" s="498" t="s">
        <v>15161</v>
      </c>
      <c r="G5658" s="429" t="s">
        <v>15162</v>
      </c>
      <c r="H5658" s="429"/>
      <c r="I5658" s="429" t="s">
        <v>696</v>
      </c>
      <c r="J5658" s="519" t="s">
        <v>696</v>
      </c>
      <c r="K5658" s="477"/>
      <c r="L5658" s="477"/>
      <c r="M5658" s="618"/>
      <c r="N5658" s="477">
        <v>4</v>
      </c>
      <c r="O5658" s="619">
        <v>3</v>
      </c>
      <c r="P5658" s="620">
        <v>28222.449999999997</v>
      </c>
    </row>
    <row r="5659" spans="1:16" x14ac:dyDescent="0.2">
      <c r="A5659" s="518" t="s">
        <v>14502</v>
      </c>
      <c r="B5659" s="519" t="s">
        <v>14503</v>
      </c>
      <c r="C5659" s="519" t="s">
        <v>14504</v>
      </c>
      <c r="D5659" s="429" t="s">
        <v>9962</v>
      </c>
      <c r="E5659" s="617">
        <v>10000</v>
      </c>
      <c r="F5659" s="498" t="s">
        <v>15163</v>
      </c>
      <c r="G5659" s="429" t="s">
        <v>15164</v>
      </c>
      <c r="H5659" s="429"/>
      <c r="I5659" s="429" t="s">
        <v>696</v>
      </c>
      <c r="J5659" s="519" t="s">
        <v>696</v>
      </c>
      <c r="K5659" s="477"/>
      <c r="L5659" s="477"/>
      <c r="M5659" s="618"/>
      <c r="N5659" s="477">
        <v>4</v>
      </c>
      <c r="O5659" s="619">
        <v>3</v>
      </c>
      <c r="P5659" s="620">
        <v>40189.120000000003</v>
      </c>
    </row>
    <row r="5660" spans="1:16" ht="45" x14ac:dyDescent="0.2">
      <c r="A5660" s="518" t="s">
        <v>14502</v>
      </c>
      <c r="B5660" s="519" t="s">
        <v>14503</v>
      </c>
      <c r="C5660" s="519" t="s">
        <v>14504</v>
      </c>
      <c r="D5660" s="429" t="s">
        <v>15165</v>
      </c>
      <c r="E5660" s="617">
        <v>3500</v>
      </c>
      <c r="F5660" s="498" t="s">
        <v>15166</v>
      </c>
      <c r="G5660" s="429" t="s">
        <v>15167</v>
      </c>
      <c r="H5660" s="429"/>
      <c r="I5660" s="429" t="s">
        <v>718</v>
      </c>
      <c r="J5660" s="519" t="s">
        <v>718</v>
      </c>
      <c r="K5660" s="477"/>
      <c r="L5660" s="477"/>
      <c r="M5660" s="618"/>
      <c r="N5660" s="477">
        <v>4</v>
      </c>
      <c r="O5660" s="619">
        <v>3</v>
      </c>
      <c r="P5660" s="620">
        <v>14064.95</v>
      </c>
    </row>
    <row r="5661" spans="1:16" ht="22.5" x14ac:dyDescent="0.2">
      <c r="A5661" s="518" t="s">
        <v>14502</v>
      </c>
      <c r="B5661" s="519" t="s">
        <v>14503</v>
      </c>
      <c r="C5661" s="519" t="s">
        <v>14504</v>
      </c>
      <c r="D5661" s="429" t="s">
        <v>3550</v>
      </c>
      <c r="E5661" s="617">
        <v>3000</v>
      </c>
      <c r="F5661" s="498" t="s">
        <v>15168</v>
      </c>
      <c r="G5661" s="429" t="s">
        <v>15169</v>
      </c>
      <c r="H5661" s="429"/>
      <c r="I5661" s="429" t="s">
        <v>718</v>
      </c>
      <c r="J5661" s="519" t="s">
        <v>718</v>
      </c>
      <c r="K5661" s="477"/>
      <c r="L5661" s="477"/>
      <c r="M5661" s="618"/>
      <c r="N5661" s="477">
        <v>4</v>
      </c>
      <c r="O5661" s="619">
        <v>3</v>
      </c>
      <c r="P5661" s="620">
        <v>12422.45</v>
      </c>
    </row>
    <row r="5662" spans="1:16" ht="33.75" x14ac:dyDescent="0.2">
      <c r="A5662" s="518" t="s">
        <v>14502</v>
      </c>
      <c r="B5662" s="519" t="s">
        <v>14503</v>
      </c>
      <c r="C5662" s="519" t="s">
        <v>14504</v>
      </c>
      <c r="D5662" s="429" t="s">
        <v>15170</v>
      </c>
      <c r="E5662" s="617">
        <v>2800</v>
      </c>
      <c r="F5662" s="498" t="s">
        <v>15171</v>
      </c>
      <c r="G5662" s="429" t="s">
        <v>15172</v>
      </c>
      <c r="H5662" s="429"/>
      <c r="I5662" s="429" t="s">
        <v>718</v>
      </c>
      <c r="J5662" s="519" t="s">
        <v>718</v>
      </c>
      <c r="K5662" s="477"/>
      <c r="L5662" s="477"/>
      <c r="M5662" s="618"/>
      <c r="N5662" s="477">
        <v>4</v>
      </c>
      <c r="O5662" s="619">
        <v>3</v>
      </c>
      <c r="P5662" s="620">
        <v>11629.119999999999</v>
      </c>
    </row>
    <row r="5663" spans="1:16" x14ac:dyDescent="0.2">
      <c r="A5663" s="518" t="s">
        <v>14502</v>
      </c>
      <c r="B5663" s="519" t="s">
        <v>14503</v>
      </c>
      <c r="C5663" s="519" t="s">
        <v>14504</v>
      </c>
      <c r="D5663" s="429" t="s">
        <v>4823</v>
      </c>
      <c r="E5663" s="617">
        <v>3500</v>
      </c>
      <c r="F5663" s="498" t="s">
        <v>15173</v>
      </c>
      <c r="G5663" s="429" t="s">
        <v>15174</v>
      </c>
      <c r="H5663" s="429"/>
      <c r="I5663" s="429" t="s">
        <v>718</v>
      </c>
      <c r="J5663" s="519" t="s">
        <v>718</v>
      </c>
      <c r="K5663" s="477"/>
      <c r="L5663" s="477"/>
      <c r="M5663" s="618"/>
      <c r="N5663" s="477">
        <v>4</v>
      </c>
      <c r="O5663" s="619">
        <v>3</v>
      </c>
      <c r="P5663" s="620">
        <v>14405.779999999999</v>
      </c>
    </row>
    <row r="5664" spans="1:16" ht="22.5" x14ac:dyDescent="0.2">
      <c r="A5664" s="518" t="s">
        <v>14502</v>
      </c>
      <c r="B5664" s="519" t="s">
        <v>14503</v>
      </c>
      <c r="C5664" s="519" t="s">
        <v>14504</v>
      </c>
      <c r="D5664" s="429" t="s">
        <v>15175</v>
      </c>
      <c r="E5664" s="617">
        <v>12000</v>
      </c>
      <c r="F5664" s="498" t="s">
        <v>15176</v>
      </c>
      <c r="G5664" s="429" t="s">
        <v>15177</v>
      </c>
      <c r="H5664" s="429"/>
      <c r="I5664" s="429" t="s">
        <v>696</v>
      </c>
      <c r="J5664" s="519" t="s">
        <v>696</v>
      </c>
      <c r="K5664" s="477"/>
      <c r="L5664" s="477"/>
      <c r="M5664" s="618"/>
      <c r="N5664" s="477">
        <v>4</v>
      </c>
      <c r="O5664" s="619">
        <v>3</v>
      </c>
      <c r="P5664" s="620">
        <v>47461.09</v>
      </c>
    </row>
    <row r="5665" spans="1:16" ht="67.5" x14ac:dyDescent="0.2">
      <c r="A5665" s="518" t="s">
        <v>14502</v>
      </c>
      <c r="B5665" s="519" t="s">
        <v>14503</v>
      </c>
      <c r="C5665" s="519" t="s">
        <v>14504</v>
      </c>
      <c r="D5665" s="429" t="s">
        <v>15178</v>
      </c>
      <c r="E5665" s="617">
        <v>8000</v>
      </c>
      <c r="F5665" s="498" t="s">
        <v>15179</v>
      </c>
      <c r="G5665" s="429" t="s">
        <v>15180</v>
      </c>
      <c r="H5665" s="429"/>
      <c r="I5665" s="429" t="s">
        <v>696</v>
      </c>
      <c r="J5665" s="519" t="s">
        <v>696</v>
      </c>
      <c r="K5665" s="477"/>
      <c r="L5665" s="477"/>
      <c r="M5665" s="618"/>
      <c r="N5665" s="477">
        <v>4</v>
      </c>
      <c r="O5665" s="619">
        <v>3</v>
      </c>
      <c r="P5665" s="620">
        <v>32255.78</v>
      </c>
    </row>
    <row r="5666" spans="1:16" ht="45" x14ac:dyDescent="0.2">
      <c r="A5666" s="518" t="s">
        <v>14502</v>
      </c>
      <c r="B5666" s="519" t="s">
        <v>14503</v>
      </c>
      <c r="C5666" s="519" t="s">
        <v>14504</v>
      </c>
      <c r="D5666" s="429" t="s">
        <v>15181</v>
      </c>
      <c r="E5666" s="617">
        <v>12000</v>
      </c>
      <c r="F5666" s="498" t="s">
        <v>15182</v>
      </c>
      <c r="G5666" s="429" t="s">
        <v>15183</v>
      </c>
      <c r="H5666" s="429"/>
      <c r="I5666" s="429" t="s">
        <v>696</v>
      </c>
      <c r="J5666" s="519" t="s">
        <v>696</v>
      </c>
      <c r="K5666" s="477"/>
      <c r="L5666" s="477"/>
      <c r="M5666" s="618"/>
      <c r="N5666" s="477">
        <v>4</v>
      </c>
      <c r="O5666" s="619">
        <v>3</v>
      </c>
      <c r="P5666" s="620">
        <v>40122.449999999997</v>
      </c>
    </row>
    <row r="5667" spans="1:16" ht="22.5" x14ac:dyDescent="0.2">
      <c r="A5667" s="518" t="s">
        <v>14502</v>
      </c>
      <c r="B5667" s="519" t="s">
        <v>14503</v>
      </c>
      <c r="C5667" s="519" t="s">
        <v>14504</v>
      </c>
      <c r="D5667" s="429" t="s">
        <v>15184</v>
      </c>
      <c r="E5667" s="617">
        <v>10000</v>
      </c>
      <c r="F5667" s="498" t="s">
        <v>15185</v>
      </c>
      <c r="G5667" s="429" t="s">
        <v>15186</v>
      </c>
      <c r="H5667" s="429"/>
      <c r="I5667" s="429" t="s">
        <v>696</v>
      </c>
      <c r="J5667" s="519" t="s">
        <v>696</v>
      </c>
      <c r="K5667" s="477"/>
      <c r="L5667" s="477"/>
      <c r="M5667" s="618"/>
      <c r="N5667" s="477">
        <v>4</v>
      </c>
      <c r="O5667" s="619">
        <v>3</v>
      </c>
      <c r="P5667" s="620">
        <v>40189.120000000003</v>
      </c>
    </row>
    <row r="5668" spans="1:16" ht="22.5" x14ac:dyDescent="0.2">
      <c r="A5668" s="518" t="s">
        <v>14502</v>
      </c>
      <c r="B5668" s="519" t="s">
        <v>14503</v>
      </c>
      <c r="C5668" s="519" t="s">
        <v>14504</v>
      </c>
      <c r="D5668" s="429" t="s">
        <v>15187</v>
      </c>
      <c r="E5668" s="617">
        <v>5000</v>
      </c>
      <c r="F5668" s="498" t="s">
        <v>15188</v>
      </c>
      <c r="G5668" s="429" t="s">
        <v>15189</v>
      </c>
      <c r="H5668" s="429"/>
      <c r="I5668" s="429" t="s">
        <v>696</v>
      </c>
      <c r="J5668" s="519" t="s">
        <v>696</v>
      </c>
      <c r="K5668" s="477"/>
      <c r="L5668" s="477"/>
      <c r="M5668" s="618"/>
      <c r="N5668" s="477">
        <v>4</v>
      </c>
      <c r="O5668" s="619">
        <v>3</v>
      </c>
      <c r="P5668" s="620">
        <v>18075.57</v>
      </c>
    </row>
    <row r="5669" spans="1:16" ht="22.5" x14ac:dyDescent="0.2">
      <c r="A5669" s="518" t="s">
        <v>14502</v>
      </c>
      <c r="B5669" s="519" t="s">
        <v>14503</v>
      </c>
      <c r="C5669" s="519" t="s">
        <v>14504</v>
      </c>
      <c r="D5669" s="429" t="s">
        <v>3550</v>
      </c>
      <c r="E5669" s="617">
        <v>2500</v>
      </c>
      <c r="F5669" s="498" t="s">
        <v>15190</v>
      </c>
      <c r="G5669" s="429" t="s">
        <v>15191</v>
      </c>
      <c r="H5669" s="429"/>
      <c r="I5669" s="429" t="s">
        <v>718</v>
      </c>
      <c r="J5669" s="519" t="s">
        <v>718</v>
      </c>
      <c r="K5669" s="477"/>
      <c r="L5669" s="477"/>
      <c r="M5669" s="618"/>
      <c r="N5669" s="477">
        <v>4</v>
      </c>
      <c r="O5669" s="619">
        <v>3</v>
      </c>
      <c r="P5669" s="620">
        <v>7939.1200000000008</v>
      </c>
    </row>
    <row r="5670" spans="1:16" ht="22.5" x14ac:dyDescent="0.2">
      <c r="A5670" s="518" t="s">
        <v>14502</v>
      </c>
      <c r="B5670" s="519" t="s">
        <v>14503</v>
      </c>
      <c r="C5670" s="519" t="s">
        <v>14504</v>
      </c>
      <c r="D5670" s="429" t="s">
        <v>15192</v>
      </c>
      <c r="E5670" s="617">
        <v>10000</v>
      </c>
      <c r="F5670" s="498" t="s">
        <v>15193</v>
      </c>
      <c r="G5670" s="429" t="s">
        <v>15194</v>
      </c>
      <c r="H5670" s="429"/>
      <c r="I5670" s="429" t="s">
        <v>696</v>
      </c>
      <c r="J5670" s="519" t="s">
        <v>696</v>
      </c>
      <c r="K5670" s="477"/>
      <c r="L5670" s="477"/>
      <c r="M5670" s="618"/>
      <c r="N5670" s="477">
        <v>4</v>
      </c>
      <c r="O5670" s="619">
        <v>3</v>
      </c>
      <c r="P5670" s="620">
        <v>40189.120000000003</v>
      </c>
    </row>
    <row r="5671" spans="1:16" ht="45" x14ac:dyDescent="0.2">
      <c r="A5671" s="518" t="s">
        <v>14502</v>
      </c>
      <c r="B5671" s="519" t="s">
        <v>14503</v>
      </c>
      <c r="C5671" s="519" t="s">
        <v>14504</v>
      </c>
      <c r="D5671" s="429" t="s">
        <v>15195</v>
      </c>
      <c r="E5671" s="617">
        <v>3500</v>
      </c>
      <c r="F5671" s="498" t="s">
        <v>15196</v>
      </c>
      <c r="G5671" s="429" t="s">
        <v>15197</v>
      </c>
      <c r="H5671" s="429"/>
      <c r="I5671" s="429" t="s">
        <v>718</v>
      </c>
      <c r="J5671" s="519" t="s">
        <v>718</v>
      </c>
      <c r="K5671" s="477"/>
      <c r="L5671" s="477"/>
      <c r="M5671" s="618"/>
      <c r="N5671" s="477">
        <v>4</v>
      </c>
      <c r="O5671" s="619">
        <v>3</v>
      </c>
      <c r="P5671" s="620">
        <v>15806.23</v>
      </c>
    </row>
    <row r="5672" spans="1:16" ht="22.5" x14ac:dyDescent="0.2">
      <c r="A5672" s="518" t="s">
        <v>14502</v>
      </c>
      <c r="B5672" s="519" t="s">
        <v>14503</v>
      </c>
      <c r="C5672" s="519" t="s">
        <v>14504</v>
      </c>
      <c r="D5672" s="429" t="s">
        <v>15192</v>
      </c>
      <c r="E5672" s="617">
        <v>10000</v>
      </c>
      <c r="F5672" s="498" t="s">
        <v>15198</v>
      </c>
      <c r="G5672" s="429" t="s">
        <v>15199</v>
      </c>
      <c r="H5672" s="429"/>
      <c r="I5672" s="429" t="s">
        <v>696</v>
      </c>
      <c r="J5672" s="519" t="s">
        <v>696</v>
      </c>
      <c r="K5672" s="477"/>
      <c r="L5672" s="477"/>
      <c r="M5672" s="618"/>
      <c r="N5672" s="477">
        <v>4</v>
      </c>
      <c r="O5672" s="619">
        <v>3</v>
      </c>
      <c r="P5672" s="620">
        <v>40189.120000000003</v>
      </c>
    </row>
    <row r="5673" spans="1:16" ht="45" x14ac:dyDescent="0.2">
      <c r="A5673" s="518" t="s">
        <v>14502</v>
      </c>
      <c r="B5673" s="519" t="s">
        <v>14503</v>
      </c>
      <c r="C5673" s="519" t="s">
        <v>14504</v>
      </c>
      <c r="D5673" s="429" t="s">
        <v>15200</v>
      </c>
      <c r="E5673" s="617">
        <v>10000</v>
      </c>
      <c r="F5673" s="498" t="s">
        <v>15201</v>
      </c>
      <c r="G5673" s="429" t="s">
        <v>15202</v>
      </c>
      <c r="H5673" s="429"/>
      <c r="I5673" s="429" t="s">
        <v>696</v>
      </c>
      <c r="J5673" s="519" t="s">
        <v>696</v>
      </c>
      <c r="K5673" s="477"/>
      <c r="L5673" s="477"/>
      <c r="M5673" s="618"/>
      <c r="N5673" s="477">
        <v>4</v>
      </c>
      <c r="O5673" s="619">
        <v>3</v>
      </c>
      <c r="P5673" s="620">
        <v>40189.120000000003</v>
      </c>
    </row>
    <row r="5674" spans="1:16" ht="22.5" x14ac:dyDescent="0.2">
      <c r="A5674" s="518" t="s">
        <v>14502</v>
      </c>
      <c r="B5674" s="519" t="s">
        <v>14503</v>
      </c>
      <c r="C5674" s="519" t="s">
        <v>14504</v>
      </c>
      <c r="D5674" s="429" t="s">
        <v>15203</v>
      </c>
      <c r="E5674" s="617">
        <v>9500</v>
      </c>
      <c r="F5674" s="498" t="s">
        <v>15204</v>
      </c>
      <c r="G5674" s="429" t="s">
        <v>15205</v>
      </c>
      <c r="H5674" s="429"/>
      <c r="I5674" s="429" t="s">
        <v>696</v>
      </c>
      <c r="J5674" s="519" t="s">
        <v>696</v>
      </c>
      <c r="K5674" s="477"/>
      <c r="L5674" s="477"/>
      <c r="M5674" s="618"/>
      <c r="N5674" s="477">
        <v>4</v>
      </c>
      <c r="O5674" s="619">
        <v>3</v>
      </c>
      <c r="P5674" s="620">
        <v>28705.78</v>
      </c>
    </row>
    <row r="5675" spans="1:16" ht="33.75" x14ac:dyDescent="0.2">
      <c r="A5675" s="518" t="s">
        <v>14502</v>
      </c>
      <c r="B5675" s="519" t="s">
        <v>14503</v>
      </c>
      <c r="C5675" s="519" t="s">
        <v>14504</v>
      </c>
      <c r="D5675" s="429" t="s">
        <v>15206</v>
      </c>
      <c r="E5675" s="617">
        <v>13500</v>
      </c>
      <c r="F5675" s="498" t="s">
        <v>15207</v>
      </c>
      <c r="G5675" s="429" t="s">
        <v>15208</v>
      </c>
      <c r="H5675" s="429"/>
      <c r="I5675" s="429" t="s">
        <v>696</v>
      </c>
      <c r="J5675" s="519" t="s">
        <v>696</v>
      </c>
      <c r="K5675" s="477"/>
      <c r="L5675" s="477"/>
      <c r="M5675" s="618"/>
      <c r="N5675" s="477">
        <v>4</v>
      </c>
      <c r="O5675" s="619">
        <v>3</v>
      </c>
      <c r="P5675" s="620">
        <v>54072.45</v>
      </c>
    </row>
    <row r="5676" spans="1:16" ht="45" x14ac:dyDescent="0.2">
      <c r="A5676" s="518" t="s">
        <v>14502</v>
      </c>
      <c r="B5676" s="519" t="s">
        <v>14503</v>
      </c>
      <c r="C5676" s="519" t="s">
        <v>14504</v>
      </c>
      <c r="D5676" s="429" t="s">
        <v>15209</v>
      </c>
      <c r="E5676" s="617">
        <v>10000</v>
      </c>
      <c r="F5676" s="498" t="s">
        <v>15210</v>
      </c>
      <c r="G5676" s="429" t="s">
        <v>15211</v>
      </c>
      <c r="H5676" s="429"/>
      <c r="I5676" s="429" t="s">
        <v>696</v>
      </c>
      <c r="J5676" s="519" t="s">
        <v>696</v>
      </c>
      <c r="K5676" s="477"/>
      <c r="L5676" s="477"/>
      <c r="M5676" s="618"/>
      <c r="N5676" s="477">
        <v>4</v>
      </c>
      <c r="O5676" s="619">
        <v>3</v>
      </c>
      <c r="P5676" s="620">
        <v>40189.120000000003</v>
      </c>
    </row>
    <row r="5677" spans="1:16" ht="22.5" x14ac:dyDescent="0.2">
      <c r="A5677" s="518" t="s">
        <v>14502</v>
      </c>
      <c r="B5677" s="519" t="s">
        <v>14503</v>
      </c>
      <c r="C5677" s="519" t="s">
        <v>14504</v>
      </c>
      <c r="D5677" s="429" t="s">
        <v>14959</v>
      </c>
      <c r="E5677" s="617">
        <v>9000</v>
      </c>
      <c r="F5677" s="498" t="s">
        <v>15212</v>
      </c>
      <c r="G5677" s="429" t="s">
        <v>15213</v>
      </c>
      <c r="H5677" s="429"/>
      <c r="I5677" s="429" t="s">
        <v>696</v>
      </c>
      <c r="J5677" s="519" t="s">
        <v>696</v>
      </c>
      <c r="K5677" s="477"/>
      <c r="L5677" s="477"/>
      <c r="M5677" s="618"/>
      <c r="N5677" s="477">
        <v>4</v>
      </c>
      <c r="O5677" s="619">
        <v>3</v>
      </c>
      <c r="P5677" s="620">
        <v>36222.449999999997</v>
      </c>
    </row>
    <row r="5678" spans="1:16" x14ac:dyDescent="0.2">
      <c r="A5678" s="518" t="s">
        <v>14502</v>
      </c>
      <c r="B5678" s="519" t="s">
        <v>14503</v>
      </c>
      <c r="C5678" s="519" t="s">
        <v>14504</v>
      </c>
      <c r="D5678" s="429" t="s">
        <v>3826</v>
      </c>
      <c r="E5678" s="617">
        <v>3000</v>
      </c>
      <c r="F5678" s="498" t="s">
        <v>15214</v>
      </c>
      <c r="G5678" s="429" t="s">
        <v>15215</v>
      </c>
      <c r="H5678" s="429"/>
      <c r="I5678" s="429" t="s">
        <v>718</v>
      </c>
      <c r="J5678" s="519" t="s">
        <v>718</v>
      </c>
      <c r="K5678" s="477"/>
      <c r="L5678" s="477"/>
      <c r="M5678" s="618"/>
      <c r="N5678" s="477">
        <v>4</v>
      </c>
      <c r="O5678" s="619">
        <v>3</v>
      </c>
      <c r="P5678" s="620">
        <v>12422.45</v>
      </c>
    </row>
    <row r="5679" spans="1:16" ht="22.5" x14ac:dyDescent="0.2">
      <c r="A5679" s="518" t="s">
        <v>14502</v>
      </c>
      <c r="B5679" s="519" t="s">
        <v>14503</v>
      </c>
      <c r="C5679" s="519" t="s">
        <v>14504</v>
      </c>
      <c r="D5679" s="429" t="s">
        <v>15216</v>
      </c>
      <c r="E5679" s="617">
        <v>8000</v>
      </c>
      <c r="F5679" s="498" t="s">
        <v>15217</v>
      </c>
      <c r="G5679" s="429" t="s">
        <v>15218</v>
      </c>
      <c r="H5679" s="429"/>
      <c r="I5679" s="429" t="s">
        <v>696</v>
      </c>
      <c r="J5679" s="519" t="s">
        <v>696</v>
      </c>
      <c r="K5679" s="477"/>
      <c r="L5679" s="477"/>
      <c r="M5679" s="618"/>
      <c r="N5679" s="477">
        <v>4</v>
      </c>
      <c r="O5679" s="619">
        <v>3</v>
      </c>
      <c r="P5679" s="620">
        <v>32255.78</v>
      </c>
    </row>
    <row r="5680" spans="1:16" x14ac:dyDescent="0.2">
      <c r="A5680" s="518" t="s">
        <v>14502</v>
      </c>
      <c r="B5680" s="519" t="s">
        <v>14503</v>
      </c>
      <c r="C5680" s="519" t="s">
        <v>14504</v>
      </c>
      <c r="D5680" s="429" t="s">
        <v>15219</v>
      </c>
      <c r="E5680" s="617">
        <v>3500</v>
      </c>
      <c r="F5680" s="498" t="s">
        <v>15220</v>
      </c>
      <c r="G5680" s="429" t="s">
        <v>15221</v>
      </c>
      <c r="H5680" s="429"/>
      <c r="I5680" s="429" t="s">
        <v>718</v>
      </c>
      <c r="J5680" s="519" t="s">
        <v>718</v>
      </c>
      <c r="K5680" s="477"/>
      <c r="L5680" s="477"/>
      <c r="M5680" s="618"/>
      <c r="N5680" s="477">
        <v>4</v>
      </c>
      <c r="O5680" s="619">
        <v>3</v>
      </c>
      <c r="P5680" s="620">
        <v>14405.779999999999</v>
      </c>
    </row>
    <row r="5681" spans="1:16" ht="22.5" x14ac:dyDescent="0.2">
      <c r="A5681" s="518" t="s">
        <v>14502</v>
      </c>
      <c r="B5681" s="519" t="s">
        <v>14503</v>
      </c>
      <c r="C5681" s="519" t="s">
        <v>14504</v>
      </c>
      <c r="D5681" s="429" t="s">
        <v>14630</v>
      </c>
      <c r="E5681" s="617">
        <v>1500</v>
      </c>
      <c r="F5681" s="498" t="s">
        <v>15222</v>
      </c>
      <c r="G5681" s="429" t="s">
        <v>15223</v>
      </c>
      <c r="H5681" s="429"/>
      <c r="I5681" s="429" t="s">
        <v>718</v>
      </c>
      <c r="J5681" s="429" t="s">
        <v>718</v>
      </c>
      <c r="K5681" s="477">
        <v>2</v>
      </c>
      <c r="L5681" s="477">
        <v>2</v>
      </c>
      <c r="M5681" s="618">
        <v>3926.8</v>
      </c>
      <c r="N5681" s="477">
        <v>6</v>
      </c>
      <c r="O5681" s="619">
        <v>6</v>
      </c>
      <c r="P5681" s="620">
        <v>9798.5299999999988</v>
      </c>
    </row>
    <row r="5682" spans="1:16" ht="33.75" x14ac:dyDescent="0.2">
      <c r="A5682" s="518" t="s">
        <v>14502</v>
      </c>
      <c r="B5682" s="519" t="s">
        <v>14503</v>
      </c>
      <c r="C5682" s="519" t="s">
        <v>14504</v>
      </c>
      <c r="D5682" s="429" t="s">
        <v>4483</v>
      </c>
      <c r="E5682" s="617">
        <v>9250</v>
      </c>
      <c r="F5682" s="498" t="s">
        <v>15224</v>
      </c>
      <c r="G5682" s="429" t="s">
        <v>15225</v>
      </c>
      <c r="H5682" s="429"/>
      <c r="I5682" s="429" t="s">
        <v>696</v>
      </c>
      <c r="J5682" s="429" t="s">
        <v>696</v>
      </c>
      <c r="K5682" s="477">
        <v>1</v>
      </c>
      <c r="L5682" s="477">
        <v>6</v>
      </c>
      <c r="M5682" s="618">
        <v>73480.399999999994</v>
      </c>
      <c r="N5682" s="477">
        <v>1</v>
      </c>
      <c r="O5682" s="619">
        <v>4</v>
      </c>
      <c r="P5682" s="620">
        <v>51175.93</v>
      </c>
    </row>
    <row r="5683" spans="1:16" ht="22.5" x14ac:dyDescent="0.2">
      <c r="A5683" s="518" t="s">
        <v>14502</v>
      </c>
      <c r="B5683" s="519" t="s">
        <v>14503</v>
      </c>
      <c r="C5683" s="519" t="s">
        <v>14504</v>
      </c>
      <c r="D5683" s="429" t="s">
        <v>14528</v>
      </c>
      <c r="E5683" s="617">
        <v>6825</v>
      </c>
      <c r="F5683" s="498" t="s">
        <v>15226</v>
      </c>
      <c r="G5683" s="429" t="s">
        <v>15227</v>
      </c>
      <c r="H5683" s="429"/>
      <c r="I5683" s="429" t="s">
        <v>696</v>
      </c>
      <c r="J5683" s="429" t="s">
        <v>696</v>
      </c>
      <c r="K5683" s="477">
        <v>1</v>
      </c>
      <c r="L5683" s="477">
        <v>5</v>
      </c>
      <c r="M5683" s="618">
        <v>60800.333333333336</v>
      </c>
      <c r="N5683" s="477">
        <v>1</v>
      </c>
      <c r="O5683" s="619">
        <v>2</v>
      </c>
      <c r="P5683" s="620">
        <v>26347.449999999997</v>
      </c>
    </row>
    <row r="5684" spans="1:16" ht="33.75" x14ac:dyDescent="0.2">
      <c r="A5684" s="518" t="s">
        <v>14502</v>
      </c>
      <c r="B5684" s="519" t="s">
        <v>14503</v>
      </c>
      <c r="C5684" s="519" t="s">
        <v>14504</v>
      </c>
      <c r="D5684" s="429" t="s">
        <v>14564</v>
      </c>
      <c r="E5684" s="617">
        <v>15000</v>
      </c>
      <c r="F5684" s="498" t="s">
        <v>15228</v>
      </c>
      <c r="G5684" s="429" t="s">
        <v>15229</v>
      </c>
      <c r="H5684" s="429"/>
      <c r="I5684" s="429" t="s">
        <v>696</v>
      </c>
      <c r="J5684" s="429" t="s">
        <v>696</v>
      </c>
      <c r="K5684" s="477">
        <v>1</v>
      </c>
      <c r="L5684" s="477">
        <v>6</v>
      </c>
      <c r="M5684" s="618">
        <v>63180.399999999994</v>
      </c>
      <c r="N5684" s="619">
        <v>1</v>
      </c>
      <c r="O5684" s="619">
        <v>3</v>
      </c>
      <c r="P5684" s="620">
        <v>44480.78</v>
      </c>
    </row>
    <row r="5685" spans="1:16" ht="22.5" x14ac:dyDescent="0.2">
      <c r="A5685" s="518" t="s">
        <v>14502</v>
      </c>
      <c r="B5685" s="519" t="s">
        <v>14503</v>
      </c>
      <c r="C5685" s="519" t="s">
        <v>14504</v>
      </c>
      <c r="D5685" s="429" t="s">
        <v>15230</v>
      </c>
      <c r="E5685" s="617">
        <v>6000</v>
      </c>
      <c r="F5685" s="498" t="s">
        <v>15231</v>
      </c>
      <c r="G5685" s="429" t="s">
        <v>15232</v>
      </c>
      <c r="H5685" s="429"/>
      <c r="I5685" s="429" t="s">
        <v>696</v>
      </c>
      <c r="J5685" s="429" t="s">
        <v>696</v>
      </c>
      <c r="K5685" s="477"/>
      <c r="L5685" s="477"/>
      <c r="M5685" s="618"/>
      <c r="N5685" s="477">
        <v>1</v>
      </c>
      <c r="O5685" s="619">
        <v>2</v>
      </c>
      <c r="P5685" s="620">
        <v>2817.0299999999997</v>
      </c>
    </row>
    <row r="5686" spans="1:16" ht="33.75" x14ac:dyDescent="0.2">
      <c r="A5686" s="518" t="s">
        <v>14502</v>
      </c>
      <c r="B5686" s="519" t="s">
        <v>14503</v>
      </c>
      <c r="C5686" s="519" t="s">
        <v>14504</v>
      </c>
      <c r="D5686" s="429" t="s">
        <v>15233</v>
      </c>
      <c r="E5686" s="617">
        <v>14000</v>
      </c>
      <c r="F5686" s="498" t="s">
        <v>15234</v>
      </c>
      <c r="G5686" s="429" t="s">
        <v>15235</v>
      </c>
      <c r="H5686" s="429"/>
      <c r="I5686" s="429" t="s">
        <v>696</v>
      </c>
      <c r="J5686" s="429" t="s">
        <v>696</v>
      </c>
      <c r="K5686" s="477">
        <v>1</v>
      </c>
      <c r="L5686" s="477">
        <v>4</v>
      </c>
      <c r="M5686" s="618">
        <v>55520.26666666667</v>
      </c>
      <c r="N5686" s="477">
        <v>1</v>
      </c>
      <c r="O5686" s="619">
        <v>4</v>
      </c>
      <c r="P5686" s="620">
        <v>36144.67</v>
      </c>
    </row>
    <row r="5687" spans="1:16" x14ac:dyDescent="0.2">
      <c r="A5687" s="518" t="s">
        <v>14502</v>
      </c>
      <c r="B5687" s="519" t="s">
        <v>14503</v>
      </c>
      <c r="C5687" s="519" t="s">
        <v>14504</v>
      </c>
      <c r="D5687" s="429" t="s">
        <v>8619</v>
      </c>
      <c r="E5687" s="617">
        <v>1820</v>
      </c>
      <c r="F5687" s="498" t="s">
        <v>15236</v>
      </c>
      <c r="G5687" s="429" t="s">
        <v>15237</v>
      </c>
      <c r="H5687" s="429"/>
      <c r="I5687" s="429" t="s">
        <v>696</v>
      </c>
      <c r="J5687" s="429" t="s">
        <v>696</v>
      </c>
      <c r="K5687" s="477">
        <v>1</v>
      </c>
      <c r="L5687" s="477">
        <v>6</v>
      </c>
      <c r="M5687" s="618">
        <v>76647.070000000007</v>
      </c>
      <c r="N5687" s="477">
        <v>1</v>
      </c>
      <c r="O5687" s="619">
        <v>4</v>
      </c>
      <c r="P5687" s="620">
        <v>35824.620000000003</v>
      </c>
    </row>
    <row r="5688" spans="1:16" ht="33.75" x14ac:dyDescent="0.2">
      <c r="A5688" s="518" t="s">
        <v>14502</v>
      </c>
      <c r="B5688" s="519" t="s">
        <v>14503</v>
      </c>
      <c r="C5688" s="519" t="s">
        <v>14504</v>
      </c>
      <c r="D5688" s="429" t="s">
        <v>15238</v>
      </c>
      <c r="E5688" s="617">
        <v>15000</v>
      </c>
      <c r="F5688" s="498" t="s">
        <v>15239</v>
      </c>
      <c r="G5688" s="429" t="s">
        <v>15240</v>
      </c>
      <c r="H5688" s="429"/>
      <c r="I5688" s="429" t="s">
        <v>696</v>
      </c>
      <c r="J5688" s="429" t="s">
        <v>696</v>
      </c>
      <c r="K5688" s="477">
        <v>2</v>
      </c>
      <c r="L5688" s="477">
        <v>2</v>
      </c>
      <c r="M5688" s="618">
        <v>37726.800000000003</v>
      </c>
      <c r="N5688" s="477">
        <v>1</v>
      </c>
      <c r="O5688" s="619">
        <v>1</v>
      </c>
      <c r="P5688" s="620">
        <v>15174.15</v>
      </c>
    </row>
    <row r="5689" spans="1:16" ht="67.5" x14ac:dyDescent="0.2">
      <c r="A5689" s="518" t="s">
        <v>14502</v>
      </c>
      <c r="B5689" s="519" t="s">
        <v>14503</v>
      </c>
      <c r="C5689" s="519" t="s">
        <v>14504</v>
      </c>
      <c r="D5689" s="429" t="s">
        <v>15241</v>
      </c>
      <c r="E5689" s="617">
        <v>14000</v>
      </c>
      <c r="F5689" s="498" t="s">
        <v>15242</v>
      </c>
      <c r="G5689" s="429" t="s">
        <v>15243</v>
      </c>
      <c r="H5689" s="429"/>
      <c r="I5689" s="429" t="s">
        <v>696</v>
      </c>
      <c r="J5689" s="429" t="s">
        <v>696</v>
      </c>
      <c r="K5689" s="477">
        <v>2</v>
      </c>
      <c r="L5689" s="477">
        <v>1</v>
      </c>
      <c r="M5689" s="618">
        <v>18313.400000000001</v>
      </c>
      <c r="N5689" s="477">
        <v>1</v>
      </c>
      <c r="O5689" s="619">
        <v>2</v>
      </c>
      <c r="P5689" s="620">
        <v>7757.48</v>
      </c>
    </row>
    <row r="5690" spans="1:16" ht="33.75" x14ac:dyDescent="0.2">
      <c r="A5690" s="518" t="s">
        <v>14502</v>
      </c>
      <c r="B5690" s="519" t="s">
        <v>14503</v>
      </c>
      <c r="C5690" s="519" t="s">
        <v>14504</v>
      </c>
      <c r="D5690" s="429" t="s">
        <v>15244</v>
      </c>
      <c r="E5690" s="617">
        <v>15000</v>
      </c>
      <c r="F5690" s="498" t="s">
        <v>15245</v>
      </c>
      <c r="G5690" s="429" t="s">
        <v>15246</v>
      </c>
      <c r="H5690" s="429"/>
      <c r="I5690" s="429" t="s">
        <v>696</v>
      </c>
      <c r="J5690" s="429" t="s">
        <v>696</v>
      </c>
      <c r="K5690" s="477">
        <v>1</v>
      </c>
      <c r="L5690" s="477">
        <v>5</v>
      </c>
      <c r="M5690" s="618">
        <v>64867</v>
      </c>
      <c r="N5690" s="477">
        <v>1</v>
      </c>
      <c r="O5690" s="619">
        <v>2</v>
      </c>
      <c r="P5690" s="620">
        <v>22340.82</v>
      </c>
    </row>
    <row r="5691" spans="1:16" ht="22.5" x14ac:dyDescent="0.2">
      <c r="A5691" s="518" t="s">
        <v>14502</v>
      </c>
      <c r="B5691" s="519" t="s">
        <v>14503</v>
      </c>
      <c r="C5691" s="519" t="s">
        <v>14504</v>
      </c>
      <c r="D5691" s="429" t="s">
        <v>15247</v>
      </c>
      <c r="E5691" s="617">
        <v>13000</v>
      </c>
      <c r="F5691" s="498" t="s">
        <v>15248</v>
      </c>
      <c r="G5691" s="429" t="s">
        <v>15249</v>
      </c>
      <c r="H5691" s="429"/>
      <c r="I5691" s="429" t="s">
        <v>696</v>
      </c>
      <c r="J5691" s="429" t="s">
        <v>696</v>
      </c>
      <c r="K5691" s="477">
        <v>1</v>
      </c>
      <c r="L5691" s="477">
        <v>3</v>
      </c>
      <c r="M5691" s="618">
        <v>34136.47</v>
      </c>
      <c r="N5691" s="477">
        <v>1</v>
      </c>
      <c r="O5691" s="619">
        <v>2</v>
      </c>
      <c r="P5691" s="620">
        <v>18566.189999999999</v>
      </c>
    </row>
    <row r="5692" spans="1:16" ht="22.5" x14ac:dyDescent="0.2">
      <c r="A5692" s="518" t="s">
        <v>14502</v>
      </c>
      <c r="B5692" s="519" t="s">
        <v>14503</v>
      </c>
      <c r="C5692" s="519" t="s">
        <v>14504</v>
      </c>
      <c r="D5692" s="429" t="s">
        <v>14630</v>
      </c>
      <c r="E5692" s="617">
        <v>1500</v>
      </c>
      <c r="F5692" s="498" t="s">
        <v>15250</v>
      </c>
      <c r="G5692" s="429" t="s">
        <v>15251</v>
      </c>
      <c r="H5692" s="429"/>
      <c r="I5692" s="429" t="s">
        <v>718</v>
      </c>
      <c r="J5692" s="429" t="s">
        <v>718</v>
      </c>
      <c r="K5692" s="477">
        <v>2</v>
      </c>
      <c r="L5692" s="477">
        <v>2</v>
      </c>
      <c r="M5692" s="618">
        <v>3926.8</v>
      </c>
      <c r="N5692" s="477">
        <v>2</v>
      </c>
      <c r="O5692" s="619">
        <v>2</v>
      </c>
      <c r="P5692" s="620">
        <v>1818.7</v>
      </c>
    </row>
    <row r="5693" spans="1:16" ht="22.5" x14ac:dyDescent="0.2">
      <c r="A5693" s="518" t="s">
        <v>14502</v>
      </c>
      <c r="B5693" s="519" t="s">
        <v>14503</v>
      </c>
      <c r="C5693" s="519" t="s">
        <v>14504</v>
      </c>
      <c r="D5693" s="429" t="s">
        <v>14630</v>
      </c>
      <c r="E5693" s="617">
        <v>1500</v>
      </c>
      <c r="F5693" s="498" t="s">
        <v>15252</v>
      </c>
      <c r="G5693" s="429" t="s">
        <v>15253</v>
      </c>
      <c r="H5693" s="429"/>
      <c r="I5693" s="429" t="s">
        <v>718</v>
      </c>
      <c r="J5693" s="429" t="s">
        <v>718</v>
      </c>
      <c r="K5693" s="477">
        <v>2</v>
      </c>
      <c r="L5693" s="477">
        <v>2</v>
      </c>
      <c r="M5693" s="618">
        <v>3926.8</v>
      </c>
      <c r="N5693" s="477">
        <v>2</v>
      </c>
      <c r="O5693" s="619">
        <v>2</v>
      </c>
      <c r="P5693" s="620">
        <v>3270</v>
      </c>
    </row>
    <row r="5694" spans="1:16" ht="22.5" x14ac:dyDescent="0.2">
      <c r="A5694" s="518" t="s">
        <v>14502</v>
      </c>
      <c r="B5694" s="519" t="s">
        <v>14503</v>
      </c>
      <c r="C5694" s="519" t="s">
        <v>14504</v>
      </c>
      <c r="D5694" s="429" t="s">
        <v>14630</v>
      </c>
      <c r="E5694" s="617">
        <v>1500</v>
      </c>
      <c r="F5694" s="498" t="s">
        <v>15254</v>
      </c>
      <c r="G5694" s="429" t="s">
        <v>15255</v>
      </c>
      <c r="H5694" s="429"/>
      <c r="I5694" s="429" t="s">
        <v>718</v>
      </c>
      <c r="J5694" s="429" t="s">
        <v>718</v>
      </c>
      <c r="K5694" s="477">
        <v>2</v>
      </c>
      <c r="L5694" s="477">
        <v>2</v>
      </c>
      <c r="M5694" s="618">
        <v>3926.8</v>
      </c>
      <c r="N5694" s="477">
        <v>2</v>
      </c>
      <c r="O5694" s="619">
        <v>2</v>
      </c>
      <c r="P5694" s="620">
        <v>1242.03</v>
      </c>
    </row>
    <row r="5695" spans="1:16" ht="22.5" x14ac:dyDescent="0.2">
      <c r="A5695" s="518" t="s">
        <v>14502</v>
      </c>
      <c r="B5695" s="519" t="s">
        <v>14503</v>
      </c>
      <c r="C5695" s="519" t="s">
        <v>14504</v>
      </c>
      <c r="D5695" s="429" t="s">
        <v>14630</v>
      </c>
      <c r="E5695" s="617">
        <v>1500</v>
      </c>
      <c r="F5695" s="498" t="s">
        <v>15256</v>
      </c>
      <c r="G5695" s="429" t="s">
        <v>15257</v>
      </c>
      <c r="H5695" s="429"/>
      <c r="I5695" s="429" t="s">
        <v>718</v>
      </c>
      <c r="J5695" s="429" t="s">
        <v>718</v>
      </c>
      <c r="K5695" s="477">
        <v>2</v>
      </c>
      <c r="L5695" s="477">
        <v>2</v>
      </c>
      <c r="M5695" s="618">
        <v>3926.8</v>
      </c>
      <c r="N5695" s="477">
        <v>1</v>
      </c>
      <c r="O5695" s="619">
        <v>1</v>
      </c>
      <c r="P5695" s="620">
        <v>879.17</v>
      </c>
    </row>
    <row r="5696" spans="1:16" ht="23.25" thickBot="1" x14ac:dyDescent="0.25">
      <c r="A5696" s="524" t="s">
        <v>14502</v>
      </c>
      <c r="B5696" s="525" t="s">
        <v>14503</v>
      </c>
      <c r="C5696" s="525" t="s">
        <v>14504</v>
      </c>
      <c r="D5696" s="430" t="s">
        <v>14630</v>
      </c>
      <c r="E5696" s="621">
        <v>1500</v>
      </c>
      <c r="F5696" s="503" t="s">
        <v>15258</v>
      </c>
      <c r="G5696" s="430" t="s">
        <v>15259</v>
      </c>
      <c r="H5696" s="430"/>
      <c r="I5696" s="430" t="s">
        <v>718</v>
      </c>
      <c r="J5696" s="430" t="s">
        <v>718</v>
      </c>
      <c r="K5696" s="483">
        <v>2</v>
      </c>
      <c r="L5696" s="483">
        <v>1</v>
      </c>
      <c r="M5696" s="622">
        <v>2013.4</v>
      </c>
      <c r="N5696" s="483">
        <v>1</v>
      </c>
      <c r="O5696" s="623">
        <v>1</v>
      </c>
      <c r="P5696" s="624">
        <v>1076.67</v>
      </c>
    </row>
    <row r="5697" spans="1:16" ht="14.25" customHeight="1" x14ac:dyDescent="0.2">
      <c r="A5697" s="1117" t="s">
        <v>15260</v>
      </c>
      <c r="B5697" s="1118"/>
      <c r="C5697" s="1118"/>
      <c r="D5697" s="1118"/>
      <c r="E5697" s="1118"/>
      <c r="F5697" s="1118"/>
      <c r="G5697" s="1118"/>
      <c r="H5697" s="1118"/>
      <c r="I5697" s="1118"/>
      <c r="J5697" s="1119"/>
      <c r="K5697" s="530"/>
      <c r="L5697" s="530"/>
      <c r="M5697" s="531">
        <f>SUM(M5381:M5696)</f>
        <v>2042470.0033333367</v>
      </c>
      <c r="N5697" s="531"/>
      <c r="O5697" s="531"/>
      <c r="P5697" s="531">
        <f>SUM(P5381:P5696)</f>
        <v>7076029.9997000163</v>
      </c>
    </row>
    <row r="5698" spans="1:16" ht="14.25" customHeight="1" x14ac:dyDescent="0.2">
      <c r="A5698" s="1111" t="s">
        <v>15261</v>
      </c>
      <c r="B5698" s="1112"/>
      <c r="C5698" s="1112"/>
      <c r="D5698" s="1112"/>
      <c r="E5698" s="1112"/>
      <c r="F5698" s="1112"/>
      <c r="G5698" s="1112"/>
      <c r="H5698" s="1112"/>
      <c r="I5698" s="1112"/>
      <c r="J5698" s="1113"/>
      <c r="K5698" s="597"/>
      <c r="L5698" s="597"/>
      <c r="M5698" s="598">
        <f>+M5697</f>
        <v>2042470.0033333367</v>
      </c>
      <c r="N5698" s="598"/>
      <c r="O5698" s="598"/>
      <c r="P5698" s="598">
        <f>+P5697</f>
        <v>7076029.9997000163</v>
      </c>
    </row>
    <row r="5700" spans="1:16" ht="15" customHeight="1" x14ac:dyDescent="0.2">
      <c r="A5700" s="486" t="s">
        <v>15262</v>
      </c>
      <c r="B5700" s="487"/>
      <c r="C5700" s="487"/>
      <c r="D5700" s="487"/>
      <c r="E5700" s="488"/>
      <c r="F5700" s="487"/>
      <c r="G5700" s="487"/>
      <c r="H5700" s="487"/>
      <c r="I5700" s="487"/>
      <c r="J5700" s="487"/>
      <c r="K5700" s="599"/>
      <c r="L5700" s="599"/>
      <c r="M5700" s="600"/>
      <c r="N5700" s="599"/>
      <c r="O5700" s="599"/>
      <c r="P5700" s="600"/>
    </row>
    <row r="5701" spans="1:16" ht="15" customHeight="1" thickBot="1" x14ac:dyDescent="0.25">
      <c r="A5701" s="432" t="s">
        <v>14501</v>
      </c>
      <c r="B5701" s="435"/>
      <c r="C5701" s="435"/>
      <c r="D5701" s="435"/>
      <c r="E5701" s="434"/>
      <c r="F5701" s="435"/>
      <c r="G5701" s="435"/>
      <c r="H5701" s="435"/>
      <c r="I5701" s="435"/>
      <c r="J5701" s="435"/>
      <c r="K5701" s="534"/>
      <c r="L5701" s="534"/>
      <c r="M5701" s="535"/>
      <c r="N5701" s="534"/>
      <c r="O5701" s="534"/>
      <c r="P5701" s="535"/>
    </row>
    <row r="5702" spans="1:16" ht="22.5" x14ac:dyDescent="0.2">
      <c r="A5702" s="625">
        <v>1205</v>
      </c>
      <c r="B5702" s="493" t="s">
        <v>15263</v>
      </c>
      <c r="C5702" s="493" t="s">
        <v>111</v>
      </c>
      <c r="D5702" s="513" t="s">
        <v>4071</v>
      </c>
      <c r="E5702" s="613">
        <v>3000</v>
      </c>
      <c r="F5702" s="493" t="s">
        <v>15264</v>
      </c>
      <c r="G5702" s="428" t="s">
        <v>15265</v>
      </c>
      <c r="H5702" s="428" t="s">
        <v>3140</v>
      </c>
      <c r="I5702" s="428" t="s">
        <v>3191</v>
      </c>
      <c r="J5702" s="513" t="s">
        <v>3140</v>
      </c>
      <c r="K5702" s="615">
        <v>2</v>
      </c>
      <c r="L5702" s="615">
        <v>12</v>
      </c>
      <c r="M5702" s="626">
        <v>36000</v>
      </c>
      <c r="N5702" s="615">
        <v>2</v>
      </c>
      <c r="O5702" s="615">
        <v>6</v>
      </c>
      <c r="P5702" s="627">
        <v>18000</v>
      </c>
    </row>
    <row r="5703" spans="1:16" x14ac:dyDescent="0.2">
      <c r="A5703" s="628">
        <v>1205</v>
      </c>
      <c r="B5703" s="498" t="s">
        <v>15263</v>
      </c>
      <c r="C5703" s="498" t="s">
        <v>111</v>
      </c>
      <c r="D5703" s="519" t="s">
        <v>15266</v>
      </c>
      <c r="E5703" s="617">
        <v>4000</v>
      </c>
      <c r="F5703" s="498" t="s">
        <v>15267</v>
      </c>
      <c r="G5703" s="429" t="s">
        <v>15268</v>
      </c>
      <c r="H5703" s="429" t="s">
        <v>3140</v>
      </c>
      <c r="I5703" s="429" t="s">
        <v>3191</v>
      </c>
      <c r="J5703" s="519" t="s">
        <v>3140</v>
      </c>
      <c r="K5703" s="619">
        <v>2</v>
      </c>
      <c r="L5703" s="619">
        <v>12</v>
      </c>
      <c r="M5703" s="629">
        <v>48000</v>
      </c>
      <c r="N5703" s="619">
        <v>2</v>
      </c>
      <c r="O5703" s="619">
        <v>6</v>
      </c>
      <c r="P5703" s="630">
        <v>24000</v>
      </c>
    </row>
    <row r="5704" spans="1:16" ht="22.5" x14ac:dyDescent="0.2">
      <c r="A5704" s="628">
        <v>1205</v>
      </c>
      <c r="B5704" s="498" t="s">
        <v>15263</v>
      </c>
      <c r="C5704" s="498" t="s">
        <v>111</v>
      </c>
      <c r="D5704" s="519" t="s">
        <v>15269</v>
      </c>
      <c r="E5704" s="617">
        <v>10000</v>
      </c>
      <c r="F5704" s="498" t="s">
        <v>15270</v>
      </c>
      <c r="G5704" s="519" t="s">
        <v>15271</v>
      </c>
      <c r="H5704" s="519" t="s">
        <v>15272</v>
      </c>
      <c r="I5704" s="519" t="s">
        <v>3191</v>
      </c>
      <c r="J5704" s="519" t="s">
        <v>15272</v>
      </c>
      <c r="K5704" s="619">
        <v>1</v>
      </c>
      <c r="L5704" s="619">
        <v>3</v>
      </c>
      <c r="M5704" s="629">
        <v>36055.550000000003</v>
      </c>
      <c r="N5704" s="619"/>
      <c r="O5704" s="619"/>
      <c r="P5704" s="630">
        <v>0</v>
      </c>
    </row>
    <row r="5705" spans="1:16" ht="33.75" x14ac:dyDescent="0.2">
      <c r="A5705" s="628">
        <v>1205</v>
      </c>
      <c r="B5705" s="498" t="s">
        <v>15263</v>
      </c>
      <c r="C5705" s="498" t="s">
        <v>111</v>
      </c>
      <c r="D5705" s="519" t="s">
        <v>3204</v>
      </c>
      <c r="E5705" s="617">
        <v>3000</v>
      </c>
      <c r="F5705" s="498" t="s">
        <v>15273</v>
      </c>
      <c r="G5705" s="519" t="s">
        <v>15274</v>
      </c>
      <c r="H5705" s="519" t="s">
        <v>15275</v>
      </c>
      <c r="I5705" s="519" t="s">
        <v>3191</v>
      </c>
      <c r="J5705" s="519" t="s">
        <v>15275</v>
      </c>
      <c r="K5705" s="619">
        <v>2</v>
      </c>
      <c r="L5705" s="619">
        <v>12</v>
      </c>
      <c r="M5705" s="629">
        <v>35863.54</v>
      </c>
      <c r="N5705" s="619">
        <v>2</v>
      </c>
      <c r="O5705" s="619">
        <v>6</v>
      </c>
      <c r="P5705" s="630">
        <v>17929.37</v>
      </c>
    </row>
    <row r="5706" spans="1:16" x14ac:dyDescent="0.2">
      <c r="A5706" s="628">
        <v>1205</v>
      </c>
      <c r="B5706" s="498" t="s">
        <v>15263</v>
      </c>
      <c r="C5706" s="498" t="s">
        <v>111</v>
      </c>
      <c r="D5706" s="519" t="s">
        <v>15276</v>
      </c>
      <c r="E5706" s="617">
        <v>11000</v>
      </c>
      <c r="F5706" s="498" t="s">
        <v>15277</v>
      </c>
      <c r="G5706" s="519" t="s">
        <v>15278</v>
      </c>
      <c r="H5706" s="519" t="s">
        <v>15279</v>
      </c>
      <c r="I5706" s="519" t="s">
        <v>3191</v>
      </c>
      <c r="J5706" s="519" t="s">
        <v>15279</v>
      </c>
      <c r="K5706" s="619">
        <v>2</v>
      </c>
      <c r="L5706" s="619">
        <v>12</v>
      </c>
      <c r="M5706" s="629">
        <v>132000</v>
      </c>
      <c r="N5706" s="619">
        <v>2</v>
      </c>
      <c r="O5706" s="619">
        <v>6</v>
      </c>
      <c r="P5706" s="630">
        <v>66000</v>
      </c>
    </row>
    <row r="5707" spans="1:16" x14ac:dyDescent="0.2">
      <c r="A5707" s="628">
        <v>1205</v>
      </c>
      <c r="B5707" s="498" t="s">
        <v>15263</v>
      </c>
      <c r="C5707" s="498" t="s">
        <v>111</v>
      </c>
      <c r="D5707" s="519" t="s">
        <v>15280</v>
      </c>
      <c r="E5707" s="617">
        <v>8000</v>
      </c>
      <c r="F5707" s="498" t="s">
        <v>15281</v>
      </c>
      <c r="G5707" s="519" t="s">
        <v>15282</v>
      </c>
      <c r="H5707" s="519" t="s">
        <v>15283</v>
      </c>
      <c r="I5707" s="519" t="s">
        <v>3191</v>
      </c>
      <c r="J5707" s="519" t="s">
        <v>15283</v>
      </c>
      <c r="K5707" s="619">
        <v>2</v>
      </c>
      <c r="L5707" s="619">
        <v>12</v>
      </c>
      <c r="M5707" s="629">
        <v>94522.77</v>
      </c>
      <c r="N5707" s="619">
        <v>2</v>
      </c>
      <c r="O5707" s="619">
        <v>6</v>
      </c>
      <c r="P5707" s="630">
        <v>47725</v>
      </c>
    </row>
    <row r="5708" spans="1:16" x14ac:dyDescent="0.2">
      <c r="A5708" s="628">
        <v>1205</v>
      </c>
      <c r="B5708" s="498" t="s">
        <v>15263</v>
      </c>
      <c r="C5708" s="498" t="s">
        <v>111</v>
      </c>
      <c r="D5708" s="519" t="s">
        <v>3204</v>
      </c>
      <c r="E5708" s="617">
        <v>2800</v>
      </c>
      <c r="F5708" s="498" t="s">
        <v>15284</v>
      </c>
      <c r="G5708" s="519" t="s">
        <v>15285</v>
      </c>
      <c r="H5708" s="519" t="s">
        <v>15286</v>
      </c>
      <c r="I5708" s="519" t="s">
        <v>3191</v>
      </c>
      <c r="J5708" s="519" t="s">
        <v>15287</v>
      </c>
      <c r="K5708" s="619">
        <v>2</v>
      </c>
      <c r="L5708" s="619">
        <v>12</v>
      </c>
      <c r="M5708" s="629">
        <v>33389.61</v>
      </c>
      <c r="N5708" s="619">
        <v>2</v>
      </c>
      <c r="O5708" s="619">
        <v>6</v>
      </c>
      <c r="P5708" s="630">
        <v>16800</v>
      </c>
    </row>
    <row r="5709" spans="1:16" x14ac:dyDescent="0.2">
      <c r="A5709" s="628">
        <v>1205</v>
      </c>
      <c r="B5709" s="498" t="s">
        <v>15263</v>
      </c>
      <c r="C5709" s="498" t="s">
        <v>111</v>
      </c>
      <c r="D5709" s="519" t="s">
        <v>15288</v>
      </c>
      <c r="E5709" s="617">
        <v>10000</v>
      </c>
      <c r="F5709" s="498" t="s">
        <v>15289</v>
      </c>
      <c r="G5709" s="519" t="s">
        <v>15290</v>
      </c>
      <c r="H5709" s="519" t="s">
        <v>712</v>
      </c>
      <c r="I5709" s="519" t="s">
        <v>3191</v>
      </c>
      <c r="J5709" s="519" t="s">
        <v>712</v>
      </c>
      <c r="K5709" s="619">
        <v>1</v>
      </c>
      <c r="L5709" s="619">
        <v>3</v>
      </c>
      <c r="M5709" s="629">
        <v>25666.67</v>
      </c>
      <c r="N5709" s="619"/>
      <c r="O5709" s="619"/>
      <c r="P5709" s="630">
        <v>0</v>
      </c>
    </row>
    <row r="5710" spans="1:16" x14ac:dyDescent="0.2">
      <c r="A5710" s="628">
        <v>1205</v>
      </c>
      <c r="B5710" s="498" t="s">
        <v>15263</v>
      </c>
      <c r="C5710" s="498" t="s">
        <v>111</v>
      </c>
      <c r="D5710" s="519" t="s">
        <v>15291</v>
      </c>
      <c r="E5710" s="617">
        <v>5500</v>
      </c>
      <c r="F5710" s="498" t="s">
        <v>15292</v>
      </c>
      <c r="G5710" s="519" t="s">
        <v>15293</v>
      </c>
      <c r="H5710" s="450" t="s">
        <v>712</v>
      </c>
      <c r="I5710" s="450" t="s">
        <v>3191</v>
      </c>
      <c r="J5710" s="450" t="s">
        <v>712</v>
      </c>
      <c r="K5710" s="619">
        <v>1</v>
      </c>
      <c r="L5710" s="619">
        <v>3</v>
      </c>
      <c r="M5710" s="629">
        <v>11550</v>
      </c>
      <c r="N5710" s="619">
        <v>2</v>
      </c>
      <c r="O5710" s="619">
        <v>6</v>
      </c>
      <c r="P5710" s="630">
        <v>33000</v>
      </c>
    </row>
    <row r="5711" spans="1:16" x14ac:dyDescent="0.2">
      <c r="A5711" s="628">
        <v>1205</v>
      </c>
      <c r="B5711" s="498" t="s">
        <v>15263</v>
      </c>
      <c r="C5711" s="498" t="s">
        <v>111</v>
      </c>
      <c r="D5711" s="519" t="s">
        <v>15294</v>
      </c>
      <c r="E5711" s="617">
        <v>9000</v>
      </c>
      <c r="F5711" s="498" t="s">
        <v>15295</v>
      </c>
      <c r="G5711" s="519" t="s">
        <v>15296</v>
      </c>
      <c r="H5711" s="519" t="s">
        <v>3140</v>
      </c>
      <c r="I5711" s="519" t="s">
        <v>3191</v>
      </c>
      <c r="J5711" s="519" t="s">
        <v>3140</v>
      </c>
      <c r="K5711" s="619">
        <v>2</v>
      </c>
      <c r="L5711" s="619">
        <v>12</v>
      </c>
      <c r="M5711" s="629">
        <v>97170.559999999998</v>
      </c>
      <c r="N5711" s="619">
        <v>2</v>
      </c>
      <c r="O5711" s="619">
        <v>6</v>
      </c>
      <c r="P5711" s="630">
        <v>54000</v>
      </c>
    </row>
    <row r="5712" spans="1:16" ht="33.75" x14ac:dyDescent="0.2">
      <c r="A5712" s="628">
        <v>1205</v>
      </c>
      <c r="B5712" s="498" t="s">
        <v>15263</v>
      </c>
      <c r="C5712" s="498" t="s">
        <v>111</v>
      </c>
      <c r="D5712" s="519" t="s">
        <v>15297</v>
      </c>
      <c r="E5712" s="617">
        <v>6000</v>
      </c>
      <c r="F5712" s="498" t="s">
        <v>15298</v>
      </c>
      <c r="G5712" s="519" t="s">
        <v>15299</v>
      </c>
      <c r="H5712" s="519" t="s">
        <v>15275</v>
      </c>
      <c r="I5712" s="519" t="s">
        <v>3191</v>
      </c>
      <c r="J5712" s="519" t="s">
        <v>15275</v>
      </c>
      <c r="K5712" s="619">
        <v>2</v>
      </c>
      <c r="L5712" s="619">
        <v>12</v>
      </c>
      <c r="M5712" s="629">
        <v>71492.92</v>
      </c>
      <c r="N5712" s="619">
        <v>2</v>
      </c>
      <c r="O5712" s="619">
        <v>6</v>
      </c>
      <c r="P5712" s="630">
        <v>36000</v>
      </c>
    </row>
    <row r="5713" spans="1:16" x14ac:dyDescent="0.2">
      <c r="A5713" s="628">
        <v>1205</v>
      </c>
      <c r="B5713" s="498" t="s">
        <v>15263</v>
      </c>
      <c r="C5713" s="498" t="s">
        <v>111</v>
      </c>
      <c r="D5713" s="519" t="s">
        <v>15300</v>
      </c>
      <c r="E5713" s="617">
        <v>9000</v>
      </c>
      <c r="F5713" s="498" t="s">
        <v>15301</v>
      </c>
      <c r="G5713" s="519" t="s">
        <v>15302</v>
      </c>
      <c r="H5713" s="519" t="s">
        <v>3262</v>
      </c>
      <c r="I5713" s="519" t="s">
        <v>3191</v>
      </c>
      <c r="J5713" s="519" t="s">
        <v>5409</v>
      </c>
      <c r="K5713" s="619">
        <v>2</v>
      </c>
      <c r="L5713" s="619">
        <v>12</v>
      </c>
      <c r="M5713" s="629">
        <v>98325.56</v>
      </c>
      <c r="N5713" s="619">
        <v>2</v>
      </c>
      <c r="O5713" s="619">
        <v>6</v>
      </c>
      <c r="P5713" s="630">
        <v>53775</v>
      </c>
    </row>
    <row r="5714" spans="1:16" x14ac:dyDescent="0.2">
      <c r="A5714" s="628">
        <v>1205</v>
      </c>
      <c r="B5714" s="498" t="s">
        <v>15263</v>
      </c>
      <c r="C5714" s="498" t="s">
        <v>111</v>
      </c>
      <c r="D5714" s="519" t="s">
        <v>15303</v>
      </c>
      <c r="E5714" s="617">
        <v>4000</v>
      </c>
      <c r="F5714" s="498" t="s">
        <v>15304</v>
      </c>
      <c r="G5714" s="519" t="s">
        <v>15305</v>
      </c>
      <c r="H5714" s="519" t="s">
        <v>15306</v>
      </c>
      <c r="I5714" s="519" t="s">
        <v>15306</v>
      </c>
      <c r="J5714" s="519" t="s">
        <v>5105</v>
      </c>
      <c r="K5714" s="619">
        <v>2</v>
      </c>
      <c r="L5714" s="619">
        <v>12</v>
      </c>
      <c r="M5714" s="629">
        <v>48000</v>
      </c>
      <c r="N5714" s="619">
        <v>2</v>
      </c>
      <c r="O5714" s="619">
        <v>6</v>
      </c>
      <c r="P5714" s="630">
        <v>24000</v>
      </c>
    </row>
    <row r="5715" spans="1:16" x14ac:dyDescent="0.2">
      <c r="A5715" s="628">
        <v>1205</v>
      </c>
      <c r="B5715" s="498" t="s">
        <v>15263</v>
      </c>
      <c r="C5715" s="498" t="s">
        <v>111</v>
      </c>
      <c r="D5715" s="519" t="s">
        <v>15266</v>
      </c>
      <c r="E5715" s="617">
        <v>3500</v>
      </c>
      <c r="F5715" s="498" t="s">
        <v>15307</v>
      </c>
      <c r="G5715" s="519" t="s">
        <v>15308</v>
      </c>
      <c r="H5715" s="519" t="s">
        <v>15306</v>
      </c>
      <c r="I5715" s="519" t="s">
        <v>15306</v>
      </c>
      <c r="J5715" s="519" t="s">
        <v>15306</v>
      </c>
      <c r="K5715" s="619">
        <v>2</v>
      </c>
      <c r="L5715" s="619">
        <v>12</v>
      </c>
      <c r="M5715" s="629">
        <v>42000</v>
      </c>
      <c r="N5715" s="619">
        <v>2</v>
      </c>
      <c r="O5715" s="619">
        <v>6</v>
      </c>
      <c r="P5715" s="630">
        <v>21000</v>
      </c>
    </row>
    <row r="5716" spans="1:16" x14ac:dyDescent="0.2">
      <c r="A5716" s="628">
        <v>1205</v>
      </c>
      <c r="B5716" s="498" t="s">
        <v>15263</v>
      </c>
      <c r="C5716" s="498" t="s">
        <v>111</v>
      </c>
      <c r="D5716" s="519" t="s">
        <v>15266</v>
      </c>
      <c r="E5716" s="617">
        <v>4000</v>
      </c>
      <c r="F5716" s="498" t="s">
        <v>15309</v>
      </c>
      <c r="G5716" s="519" t="s">
        <v>15310</v>
      </c>
      <c r="H5716" s="519" t="s">
        <v>15311</v>
      </c>
      <c r="I5716" s="519" t="s">
        <v>15306</v>
      </c>
      <c r="J5716" s="519" t="s">
        <v>15311</v>
      </c>
      <c r="K5716" s="619">
        <v>2</v>
      </c>
      <c r="L5716" s="619">
        <v>12</v>
      </c>
      <c r="M5716" s="629">
        <v>52933.33</v>
      </c>
      <c r="N5716" s="619">
        <v>2</v>
      </c>
      <c r="O5716" s="619">
        <v>6</v>
      </c>
      <c r="P5716" s="630">
        <v>24000</v>
      </c>
    </row>
    <row r="5717" spans="1:16" x14ac:dyDescent="0.2">
      <c r="A5717" s="628">
        <v>1205</v>
      </c>
      <c r="B5717" s="498" t="s">
        <v>15263</v>
      </c>
      <c r="C5717" s="498" t="s">
        <v>111</v>
      </c>
      <c r="D5717" s="519" t="s">
        <v>15297</v>
      </c>
      <c r="E5717" s="617">
        <v>4000</v>
      </c>
      <c r="F5717" s="498" t="s">
        <v>15312</v>
      </c>
      <c r="G5717" s="519" t="s">
        <v>15313</v>
      </c>
      <c r="H5717" s="519" t="s">
        <v>15314</v>
      </c>
      <c r="I5717" s="519" t="s">
        <v>15306</v>
      </c>
      <c r="J5717" s="519" t="s">
        <v>15315</v>
      </c>
      <c r="K5717" s="619">
        <v>2</v>
      </c>
      <c r="L5717" s="619">
        <v>12</v>
      </c>
      <c r="M5717" s="629">
        <v>52333.33</v>
      </c>
      <c r="N5717" s="619">
        <v>2</v>
      </c>
      <c r="O5717" s="619">
        <v>6</v>
      </c>
      <c r="P5717" s="630">
        <v>27000</v>
      </c>
    </row>
    <row r="5718" spans="1:16" ht="33.75" x14ac:dyDescent="0.2">
      <c r="A5718" s="628">
        <v>1205</v>
      </c>
      <c r="B5718" s="498" t="s">
        <v>15263</v>
      </c>
      <c r="C5718" s="498" t="s">
        <v>111</v>
      </c>
      <c r="D5718" s="519" t="s">
        <v>15316</v>
      </c>
      <c r="E5718" s="617">
        <v>4500</v>
      </c>
      <c r="F5718" s="498" t="s">
        <v>15317</v>
      </c>
      <c r="G5718" s="519" t="s">
        <v>15318</v>
      </c>
      <c r="H5718" s="519" t="s">
        <v>15275</v>
      </c>
      <c r="I5718" s="519" t="s">
        <v>3191</v>
      </c>
      <c r="J5718" s="519" t="s">
        <v>15275</v>
      </c>
      <c r="K5718" s="619">
        <v>2</v>
      </c>
      <c r="L5718" s="619">
        <v>12</v>
      </c>
      <c r="M5718" s="629">
        <v>55683.33</v>
      </c>
      <c r="N5718" s="619">
        <v>2</v>
      </c>
      <c r="O5718" s="619">
        <v>6</v>
      </c>
      <c r="P5718" s="630">
        <v>33000</v>
      </c>
    </row>
    <row r="5719" spans="1:16" ht="22.5" x14ac:dyDescent="0.2">
      <c r="A5719" s="628">
        <v>1205</v>
      </c>
      <c r="B5719" s="498" t="s">
        <v>15263</v>
      </c>
      <c r="C5719" s="498" t="s">
        <v>111</v>
      </c>
      <c r="D5719" s="519" t="s">
        <v>4071</v>
      </c>
      <c r="E5719" s="617">
        <v>3000</v>
      </c>
      <c r="F5719" s="498" t="s">
        <v>15319</v>
      </c>
      <c r="G5719" s="519" t="s">
        <v>15320</v>
      </c>
      <c r="H5719" s="519" t="s">
        <v>3679</v>
      </c>
      <c r="I5719" s="519" t="s">
        <v>15306</v>
      </c>
      <c r="J5719" s="519" t="s">
        <v>3679</v>
      </c>
      <c r="K5719" s="619">
        <v>2</v>
      </c>
      <c r="L5719" s="619">
        <v>12</v>
      </c>
      <c r="M5719" s="629">
        <v>31855.5</v>
      </c>
      <c r="N5719" s="619">
        <v>2</v>
      </c>
      <c r="O5719" s="619">
        <v>6</v>
      </c>
      <c r="P5719" s="630">
        <v>18000</v>
      </c>
    </row>
    <row r="5720" spans="1:16" ht="22.5" x14ac:dyDescent="0.2">
      <c r="A5720" s="628">
        <v>1205</v>
      </c>
      <c r="B5720" s="498" t="s">
        <v>15263</v>
      </c>
      <c r="C5720" s="498" t="s">
        <v>111</v>
      </c>
      <c r="D5720" s="519" t="s">
        <v>15321</v>
      </c>
      <c r="E5720" s="617">
        <v>4000</v>
      </c>
      <c r="F5720" s="498" t="s">
        <v>15322</v>
      </c>
      <c r="G5720" s="519" t="s">
        <v>15323</v>
      </c>
      <c r="H5720" s="519" t="s">
        <v>15275</v>
      </c>
      <c r="I5720" s="519" t="s">
        <v>3191</v>
      </c>
      <c r="J5720" s="519" t="s">
        <v>15306</v>
      </c>
      <c r="K5720" s="619">
        <v>2</v>
      </c>
      <c r="L5720" s="619">
        <v>12</v>
      </c>
      <c r="M5720" s="629">
        <v>47848.06</v>
      </c>
      <c r="N5720" s="619">
        <v>2</v>
      </c>
      <c r="O5720" s="619">
        <v>6</v>
      </c>
      <c r="P5720" s="630">
        <v>24000</v>
      </c>
    </row>
    <row r="5721" spans="1:16" x14ac:dyDescent="0.2">
      <c r="A5721" s="628">
        <v>1205</v>
      </c>
      <c r="B5721" s="498" t="s">
        <v>15263</v>
      </c>
      <c r="C5721" s="498" t="s">
        <v>111</v>
      </c>
      <c r="D5721" s="519" t="s">
        <v>15324</v>
      </c>
      <c r="E5721" s="617">
        <v>8000</v>
      </c>
      <c r="F5721" s="498" t="s">
        <v>15325</v>
      </c>
      <c r="G5721" s="519" t="s">
        <v>15326</v>
      </c>
      <c r="H5721" s="519" t="s">
        <v>15283</v>
      </c>
      <c r="I5721" s="519" t="s">
        <v>3191</v>
      </c>
      <c r="J5721" s="519" t="s">
        <v>15283</v>
      </c>
      <c r="K5721" s="619">
        <v>2</v>
      </c>
      <c r="L5721" s="619">
        <v>12</v>
      </c>
      <c r="M5721" s="629">
        <v>96000</v>
      </c>
      <c r="N5721" s="619">
        <v>2</v>
      </c>
      <c r="O5721" s="619">
        <v>6</v>
      </c>
      <c r="P5721" s="630">
        <v>48000</v>
      </c>
    </row>
    <row r="5722" spans="1:16" ht="22.5" x14ac:dyDescent="0.2">
      <c r="A5722" s="628">
        <v>1205</v>
      </c>
      <c r="B5722" s="498" t="s">
        <v>15263</v>
      </c>
      <c r="C5722" s="498" t="s">
        <v>111</v>
      </c>
      <c r="D5722" s="519" t="s">
        <v>4071</v>
      </c>
      <c r="E5722" s="617">
        <v>2000</v>
      </c>
      <c r="F5722" s="498" t="s">
        <v>15327</v>
      </c>
      <c r="G5722" s="519" t="s">
        <v>15328</v>
      </c>
      <c r="H5722" s="519" t="s">
        <v>3140</v>
      </c>
      <c r="I5722" s="519" t="s">
        <v>3191</v>
      </c>
      <c r="J5722" s="519" t="s">
        <v>15306</v>
      </c>
      <c r="K5722" s="619">
        <v>2</v>
      </c>
      <c r="L5722" s="619">
        <v>12</v>
      </c>
      <c r="M5722" s="629">
        <v>21480</v>
      </c>
      <c r="N5722" s="619"/>
      <c r="O5722" s="619"/>
      <c r="P5722" s="630">
        <v>0</v>
      </c>
    </row>
    <row r="5723" spans="1:16" x14ac:dyDescent="0.2">
      <c r="A5723" s="628">
        <v>1205</v>
      </c>
      <c r="B5723" s="498" t="s">
        <v>15263</v>
      </c>
      <c r="C5723" s="498" t="s">
        <v>111</v>
      </c>
      <c r="D5723" s="519" t="s">
        <v>15329</v>
      </c>
      <c r="E5723" s="617">
        <v>9000</v>
      </c>
      <c r="F5723" s="498" t="s">
        <v>15330</v>
      </c>
      <c r="G5723" s="519" t="s">
        <v>15331</v>
      </c>
      <c r="H5723" s="519" t="s">
        <v>3140</v>
      </c>
      <c r="I5723" s="519" t="s">
        <v>3191</v>
      </c>
      <c r="J5723" s="519" t="s">
        <v>3140</v>
      </c>
      <c r="K5723" s="619">
        <v>2</v>
      </c>
      <c r="L5723" s="619">
        <v>8</v>
      </c>
      <c r="M5723" s="629">
        <v>37370.620000000003</v>
      </c>
      <c r="N5723" s="619"/>
      <c r="O5723" s="619"/>
      <c r="P5723" s="630">
        <v>0</v>
      </c>
    </row>
    <row r="5724" spans="1:16" x14ac:dyDescent="0.2">
      <c r="A5724" s="628">
        <v>1205</v>
      </c>
      <c r="B5724" s="498" t="s">
        <v>15263</v>
      </c>
      <c r="C5724" s="498" t="s">
        <v>111</v>
      </c>
      <c r="D5724" s="519" t="s">
        <v>15332</v>
      </c>
      <c r="E5724" s="617">
        <v>6000</v>
      </c>
      <c r="F5724" s="498" t="s">
        <v>15333</v>
      </c>
      <c r="G5724" s="519" t="s">
        <v>15334</v>
      </c>
      <c r="H5724" s="519" t="s">
        <v>15279</v>
      </c>
      <c r="I5724" s="519" t="s">
        <v>3191</v>
      </c>
      <c r="J5724" s="519" t="s">
        <v>15279</v>
      </c>
      <c r="K5724" s="619">
        <v>2</v>
      </c>
      <c r="L5724" s="619">
        <v>12</v>
      </c>
      <c r="M5724" s="629">
        <v>71800</v>
      </c>
      <c r="N5724" s="619">
        <v>2</v>
      </c>
      <c r="O5724" s="619">
        <v>6</v>
      </c>
      <c r="P5724" s="630">
        <v>36000</v>
      </c>
    </row>
    <row r="5725" spans="1:16" x14ac:dyDescent="0.2">
      <c r="A5725" s="628">
        <v>1205</v>
      </c>
      <c r="B5725" s="498" t="s">
        <v>15263</v>
      </c>
      <c r="C5725" s="498" t="s">
        <v>111</v>
      </c>
      <c r="D5725" s="519" t="s">
        <v>15288</v>
      </c>
      <c r="E5725" s="617">
        <v>7000</v>
      </c>
      <c r="F5725" s="498" t="s">
        <v>15335</v>
      </c>
      <c r="G5725" s="519" t="s">
        <v>15336</v>
      </c>
      <c r="H5725" s="519" t="s">
        <v>3191</v>
      </c>
      <c r="I5725" s="519" t="s">
        <v>712</v>
      </c>
      <c r="J5725" s="519" t="s">
        <v>712</v>
      </c>
      <c r="K5725" s="619">
        <v>2</v>
      </c>
      <c r="L5725" s="619">
        <v>12</v>
      </c>
      <c r="M5725" s="629">
        <v>83554.73000000001</v>
      </c>
      <c r="N5725" s="619">
        <v>2</v>
      </c>
      <c r="O5725" s="619">
        <v>6</v>
      </c>
      <c r="P5725" s="630">
        <v>41966.46</v>
      </c>
    </row>
    <row r="5726" spans="1:16" x14ac:dyDescent="0.2">
      <c r="A5726" s="628">
        <v>1205</v>
      </c>
      <c r="B5726" s="498" t="s">
        <v>15263</v>
      </c>
      <c r="C5726" s="498" t="s">
        <v>111</v>
      </c>
      <c r="D5726" s="519" t="s">
        <v>15337</v>
      </c>
      <c r="E5726" s="617">
        <v>8000</v>
      </c>
      <c r="F5726" s="498" t="s">
        <v>15338</v>
      </c>
      <c r="G5726" s="519" t="s">
        <v>15339</v>
      </c>
      <c r="H5726" s="519" t="s">
        <v>5409</v>
      </c>
      <c r="I5726" s="519" t="s">
        <v>3191</v>
      </c>
      <c r="J5726" s="519" t="s">
        <v>5409</v>
      </c>
      <c r="K5726" s="619">
        <v>2</v>
      </c>
      <c r="L5726" s="619">
        <v>12</v>
      </c>
      <c r="M5726" s="629">
        <v>96000</v>
      </c>
      <c r="N5726" s="619">
        <v>2</v>
      </c>
      <c r="O5726" s="619">
        <v>6</v>
      </c>
      <c r="P5726" s="630">
        <v>48000</v>
      </c>
    </row>
    <row r="5727" spans="1:16" x14ac:dyDescent="0.2">
      <c r="A5727" s="628">
        <v>1205</v>
      </c>
      <c r="B5727" s="498" t="s">
        <v>15263</v>
      </c>
      <c r="C5727" s="498" t="s">
        <v>111</v>
      </c>
      <c r="D5727" s="519" t="s">
        <v>15266</v>
      </c>
      <c r="E5727" s="617">
        <v>4000</v>
      </c>
      <c r="F5727" s="498" t="s">
        <v>15340</v>
      </c>
      <c r="G5727" s="519" t="s">
        <v>15341</v>
      </c>
      <c r="H5727" s="519" t="s">
        <v>5409</v>
      </c>
      <c r="I5727" s="519" t="s">
        <v>3191</v>
      </c>
      <c r="J5727" s="519" t="s">
        <v>15306</v>
      </c>
      <c r="K5727" s="619">
        <v>2</v>
      </c>
      <c r="L5727" s="619">
        <v>12</v>
      </c>
      <c r="M5727" s="629">
        <v>35740</v>
      </c>
      <c r="N5727" s="619">
        <v>2</v>
      </c>
      <c r="O5727" s="619">
        <v>6</v>
      </c>
      <c r="P5727" s="630">
        <v>24000</v>
      </c>
    </row>
    <row r="5728" spans="1:16" x14ac:dyDescent="0.2">
      <c r="A5728" s="628">
        <v>1205</v>
      </c>
      <c r="B5728" s="498" t="s">
        <v>15263</v>
      </c>
      <c r="C5728" s="498" t="s">
        <v>111</v>
      </c>
      <c r="D5728" s="519" t="s">
        <v>15342</v>
      </c>
      <c r="E5728" s="617">
        <v>9000</v>
      </c>
      <c r="F5728" s="498" t="s">
        <v>15343</v>
      </c>
      <c r="G5728" s="519" t="s">
        <v>15344</v>
      </c>
      <c r="H5728" s="519" t="s">
        <v>15283</v>
      </c>
      <c r="I5728" s="519" t="s">
        <v>3191</v>
      </c>
      <c r="J5728" s="519" t="s">
        <v>15283</v>
      </c>
      <c r="K5728" s="619">
        <v>2</v>
      </c>
      <c r="L5728" s="619">
        <v>12</v>
      </c>
      <c r="M5728" s="629">
        <v>101000</v>
      </c>
      <c r="N5728" s="619">
        <v>2</v>
      </c>
      <c r="O5728" s="619">
        <v>6</v>
      </c>
      <c r="P5728" s="630">
        <v>54000</v>
      </c>
    </row>
    <row r="5729" spans="1:16" ht="22.5" x14ac:dyDescent="0.2">
      <c r="A5729" s="628">
        <v>1205</v>
      </c>
      <c r="B5729" s="498" t="s">
        <v>15263</v>
      </c>
      <c r="C5729" s="498" t="s">
        <v>111</v>
      </c>
      <c r="D5729" s="519" t="s">
        <v>15321</v>
      </c>
      <c r="E5729" s="617">
        <v>6000</v>
      </c>
      <c r="F5729" s="498" t="s">
        <v>15345</v>
      </c>
      <c r="G5729" s="519" t="s">
        <v>15346</v>
      </c>
      <c r="H5729" s="519" t="s">
        <v>7290</v>
      </c>
      <c r="I5729" s="519" t="s">
        <v>3191</v>
      </c>
      <c r="J5729" s="519" t="s">
        <v>7290</v>
      </c>
      <c r="K5729" s="619">
        <v>2</v>
      </c>
      <c r="L5729" s="619">
        <v>12</v>
      </c>
      <c r="M5729" s="629">
        <v>71844.59</v>
      </c>
      <c r="N5729" s="619">
        <v>2</v>
      </c>
      <c r="O5729" s="619">
        <v>6</v>
      </c>
      <c r="P5729" s="630">
        <v>29997.08</v>
      </c>
    </row>
    <row r="5730" spans="1:16" ht="22.5" x14ac:dyDescent="0.2">
      <c r="A5730" s="628">
        <v>1205</v>
      </c>
      <c r="B5730" s="498" t="s">
        <v>15263</v>
      </c>
      <c r="C5730" s="498" t="s">
        <v>111</v>
      </c>
      <c r="D5730" s="519" t="s">
        <v>15266</v>
      </c>
      <c r="E5730" s="617">
        <v>4000</v>
      </c>
      <c r="F5730" s="498" t="s">
        <v>15347</v>
      </c>
      <c r="G5730" s="519" t="s">
        <v>15348</v>
      </c>
      <c r="H5730" s="519" t="s">
        <v>7290</v>
      </c>
      <c r="I5730" s="519" t="s">
        <v>3191</v>
      </c>
      <c r="J5730" s="519" t="s">
        <v>7290</v>
      </c>
      <c r="K5730" s="619">
        <v>2</v>
      </c>
      <c r="L5730" s="619">
        <v>12</v>
      </c>
      <c r="M5730" s="629">
        <v>40000</v>
      </c>
      <c r="N5730" s="619">
        <v>2</v>
      </c>
      <c r="O5730" s="619">
        <v>6</v>
      </c>
      <c r="P5730" s="630">
        <v>24000</v>
      </c>
    </row>
    <row r="5731" spans="1:16" ht="22.5" x14ac:dyDescent="0.2">
      <c r="A5731" s="628">
        <v>1205</v>
      </c>
      <c r="B5731" s="498" t="s">
        <v>15263</v>
      </c>
      <c r="C5731" s="498" t="s">
        <v>111</v>
      </c>
      <c r="D5731" s="519" t="s">
        <v>15349</v>
      </c>
      <c r="E5731" s="617">
        <v>6000</v>
      </c>
      <c r="F5731" s="498" t="s">
        <v>15350</v>
      </c>
      <c r="G5731" s="519" t="s">
        <v>15351</v>
      </c>
      <c r="H5731" s="519" t="s">
        <v>15352</v>
      </c>
      <c r="I5731" s="519" t="s">
        <v>3191</v>
      </c>
      <c r="J5731" s="519" t="s">
        <v>15352</v>
      </c>
      <c r="K5731" s="619">
        <v>2</v>
      </c>
      <c r="L5731" s="619">
        <v>12</v>
      </c>
      <c r="M5731" s="629">
        <v>67775.67</v>
      </c>
      <c r="N5731" s="619">
        <v>2</v>
      </c>
      <c r="O5731" s="619">
        <v>6</v>
      </c>
      <c r="P5731" s="630">
        <v>35962.92</v>
      </c>
    </row>
    <row r="5732" spans="1:16" ht="22.5" x14ac:dyDescent="0.2">
      <c r="A5732" s="628">
        <v>1205</v>
      </c>
      <c r="B5732" s="498" t="s">
        <v>15263</v>
      </c>
      <c r="C5732" s="498" t="s">
        <v>111</v>
      </c>
      <c r="D5732" s="519" t="s">
        <v>15269</v>
      </c>
      <c r="E5732" s="617">
        <v>8000</v>
      </c>
      <c r="F5732" s="498" t="s">
        <v>15353</v>
      </c>
      <c r="G5732" s="519" t="s">
        <v>15354</v>
      </c>
      <c r="H5732" s="519" t="s">
        <v>15272</v>
      </c>
      <c r="I5732" s="519" t="s">
        <v>3191</v>
      </c>
      <c r="J5732" s="519" t="s">
        <v>15272</v>
      </c>
      <c r="K5732" s="619">
        <v>2</v>
      </c>
      <c r="L5732" s="619">
        <v>12</v>
      </c>
      <c r="M5732" s="629">
        <v>102020.7</v>
      </c>
      <c r="N5732" s="619"/>
      <c r="O5732" s="619"/>
      <c r="P5732" s="630">
        <v>0</v>
      </c>
    </row>
    <row r="5733" spans="1:16" x14ac:dyDescent="0.2">
      <c r="A5733" s="628">
        <v>1205</v>
      </c>
      <c r="B5733" s="498" t="s">
        <v>15263</v>
      </c>
      <c r="C5733" s="498" t="s">
        <v>111</v>
      </c>
      <c r="D5733" s="519" t="s">
        <v>15355</v>
      </c>
      <c r="E5733" s="617">
        <v>8000</v>
      </c>
      <c r="F5733" s="498" t="s">
        <v>15356</v>
      </c>
      <c r="G5733" s="519" t="s">
        <v>15357</v>
      </c>
      <c r="H5733" s="519" t="s">
        <v>712</v>
      </c>
      <c r="I5733" s="519" t="s">
        <v>3191</v>
      </c>
      <c r="J5733" s="519" t="s">
        <v>712</v>
      </c>
      <c r="K5733" s="619">
        <v>2</v>
      </c>
      <c r="L5733" s="619">
        <v>12</v>
      </c>
      <c r="M5733" s="629">
        <v>96000</v>
      </c>
      <c r="N5733" s="619">
        <v>2</v>
      </c>
      <c r="O5733" s="619">
        <v>6</v>
      </c>
      <c r="P5733" s="630">
        <v>39934.44</v>
      </c>
    </row>
    <row r="5734" spans="1:16" x14ac:dyDescent="0.2">
      <c r="A5734" s="628">
        <v>1205</v>
      </c>
      <c r="B5734" s="498" t="s">
        <v>15263</v>
      </c>
      <c r="C5734" s="498" t="s">
        <v>111</v>
      </c>
      <c r="D5734" s="519" t="s">
        <v>15288</v>
      </c>
      <c r="E5734" s="617">
        <v>7000</v>
      </c>
      <c r="F5734" s="498" t="s">
        <v>15358</v>
      </c>
      <c r="G5734" s="519" t="s">
        <v>15359</v>
      </c>
      <c r="H5734" s="519" t="s">
        <v>712</v>
      </c>
      <c r="I5734" s="519" t="s">
        <v>3191</v>
      </c>
      <c r="J5734" s="519" t="s">
        <v>712</v>
      </c>
      <c r="K5734" s="619">
        <v>1</v>
      </c>
      <c r="L5734" s="619">
        <v>6</v>
      </c>
      <c r="M5734" s="629">
        <v>48403.06</v>
      </c>
      <c r="N5734" s="619"/>
      <c r="O5734" s="619"/>
      <c r="P5734" s="630">
        <v>0</v>
      </c>
    </row>
    <row r="5735" spans="1:16" x14ac:dyDescent="0.2">
      <c r="A5735" s="628">
        <v>1205</v>
      </c>
      <c r="B5735" s="498" t="s">
        <v>15263</v>
      </c>
      <c r="C5735" s="498" t="s">
        <v>111</v>
      </c>
      <c r="D5735" s="519" t="s">
        <v>5105</v>
      </c>
      <c r="E5735" s="617">
        <v>4000</v>
      </c>
      <c r="F5735" s="498" t="s">
        <v>15360</v>
      </c>
      <c r="G5735" s="519" t="s">
        <v>15361</v>
      </c>
      <c r="H5735" s="519" t="s">
        <v>15306</v>
      </c>
      <c r="I5735" s="519" t="s">
        <v>15306</v>
      </c>
      <c r="J5735" s="519" t="s">
        <v>5105</v>
      </c>
      <c r="K5735" s="619">
        <v>2</v>
      </c>
      <c r="L5735" s="619">
        <v>12</v>
      </c>
      <c r="M5735" s="629">
        <v>37941.33</v>
      </c>
      <c r="N5735" s="619">
        <v>2</v>
      </c>
      <c r="O5735" s="619">
        <v>6</v>
      </c>
      <c r="P5735" s="630">
        <v>24000</v>
      </c>
    </row>
    <row r="5736" spans="1:16" ht="33.75" x14ac:dyDescent="0.2">
      <c r="A5736" s="628">
        <v>1205</v>
      </c>
      <c r="B5736" s="498" t="s">
        <v>15263</v>
      </c>
      <c r="C5736" s="498" t="s">
        <v>111</v>
      </c>
      <c r="D5736" s="519" t="s">
        <v>15342</v>
      </c>
      <c r="E5736" s="617">
        <v>9000</v>
      </c>
      <c r="F5736" s="498" t="s">
        <v>15362</v>
      </c>
      <c r="G5736" s="519" t="s">
        <v>15363</v>
      </c>
      <c r="H5736" s="519" t="s">
        <v>15275</v>
      </c>
      <c r="I5736" s="519" t="s">
        <v>3191</v>
      </c>
      <c r="J5736" s="519" t="s">
        <v>15275</v>
      </c>
      <c r="K5736" s="619"/>
      <c r="L5736" s="619"/>
      <c r="M5736" s="629"/>
      <c r="N5736" s="619">
        <v>1</v>
      </c>
      <c r="O5736" s="619">
        <v>3</v>
      </c>
      <c r="P5736" s="630">
        <v>27000</v>
      </c>
    </row>
    <row r="5737" spans="1:16" ht="33.75" x14ac:dyDescent="0.2">
      <c r="A5737" s="628">
        <v>1205</v>
      </c>
      <c r="B5737" s="498" t="s">
        <v>15263</v>
      </c>
      <c r="C5737" s="498" t="s">
        <v>111</v>
      </c>
      <c r="D5737" s="519" t="s">
        <v>15364</v>
      </c>
      <c r="E5737" s="617">
        <v>3500</v>
      </c>
      <c r="F5737" s="498" t="s">
        <v>15365</v>
      </c>
      <c r="G5737" s="519" t="s">
        <v>15366</v>
      </c>
      <c r="H5737" s="519" t="s">
        <v>15275</v>
      </c>
      <c r="I5737" s="519" t="s">
        <v>3191</v>
      </c>
      <c r="J5737" s="519" t="s">
        <v>15275</v>
      </c>
      <c r="K5737" s="619">
        <v>2</v>
      </c>
      <c r="L5737" s="619">
        <v>12</v>
      </c>
      <c r="M5737" s="629">
        <v>41912.99</v>
      </c>
      <c r="N5737" s="619">
        <v>2</v>
      </c>
      <c r="O5737" s="619">
        <v>6</v>
      </c>
      <c r="P5737" s="630">
        <v>10142.460000000001</v>
      </c>
    </row>
    <row r="5738" spans="1:16" x14ac:dyDescent="0.2">
      <c r="A5738" s="628">
        <v>1205</v>
      </c>
      <c r="B5738" s="498" t="s">
        <v>15263</v>
      </c>
      <c r="C5738" s="498" t="s">
        <v>111</v>
      </c>
      <c r="D5738" s="519" t="s">
        <v>3204</v>
      </c>
      <c r="E5738" s="617">
        <v>3000</v>
      </c>
      <c r="F5738" s="498" t="s">
        <v>15367</v>
      </c>
      <c r="G5738" s="519" t="s">
        <v>15368</v>
      </c>
      <c r="H5738" s="519" t="s">
        <v>3679</v>
      </c>
      <c r="I5738" s="519" t="s">
        <v>15306</v>
      </c>
      <c r="J5738" s="519" t="s">
        <v>3679</v>
      </c>
      <c r="K5738" s="619">
        <v>2</v>
      </c>
      <c r="L5738" s="619">
        <v>12</v>
      </c>
      <c r="M5738" s="629">
        <v>36000</v>
      </c>
      <c r="N5738" s="619">
        <v>2</v>
      </c>
      <c r="O5738" s="619">
        <v>6</v>
      </c>
      <c r="P5738" s="630">
        <v>18000</v>
      </c>
    </row>
    <row r="5739" spans="1:16" ht="22.5" x14ac:dyDescent="0.2">
      <c r="A5739" s="628">
        <v>1205</v>
      </c>
      <c r="B5739" s="498" t="s">
        <v>15263</v>
      </c>
      <c r="C5739" s="498" t="s">
        <v>111</v>
      </c>
      <c r="D5739" s="519" t="s">
        <v>4071</v>
      </c>
      <c r="E5739" s="617">
        <v>3000</v>
      </c>
      <c r="F5739" s="498" t="s">
        <v>15369</v>
      </c>
      <c r="G5739" s="519" t="s">
        <v>15370</v>
      </c>
      <c r="H5739" s="519" t="s">
        <v>3679</v>
      </c>
      <c r="I5739" s="519" t="s">
        <v>15306</v>
      </c>
      <c r="J5739" s="519" t="s">
        <v>3679</v>
      </c>
      <c r="K5739" s="619">
        <v>2</v>
      </c>
      <c r="L5739" s="619">
        <v>12</v>
      </c>
      <c r="M5739" s="629">
        <v>35925</v>
      </c>
      <c r="N5739" s="619">
        <v>2</v>
      </c>
      <c r="O5739" s="619">
        <v>6</v>
      </c>
      <c r="P5739" s="630">
        <v>18000</v>
      </c>
    </row>
    <row r="5740" spans="1:16" x14ac:dyDescent="0.2">
      <c r="A5740" s="628">
        <v>1205</v>
      </c>
      <c r="B5740" s="498" t="s">
        <v>15263</v>
      </c>
      <c r="C5740" s="498" t="s">
        <v>111</v>
      </c>
      <c r="D5740" s="519" t="s">
        <v>15371</v>
      </c>
      <c r="E5740" s="617">
        <v>10000</v>
      </c>
      <c r="F5740" s="498" t="s">
        <v>15372</v>
      </c>
      <c r="G5740" s="519" t="s">
        <v>15373</v>
      </c>
      <c r="H5740" s="519" t="s">
        <v>3262</v>
      </c>
      <c r="I5740" s="519" t="s">
        <v>3191</v>
      </c>
      <c r="J5740" s="519" t="s">
        <v>5409</v>
      </c>
      <c r="K5740" s="619">
        <v>2</v>
      </c>
      <c r="L5740" s="619">
        <v>12</v>
      </c>
      <c r="M5740" s="629">
        <v>112235.83</v>
      </c>
      <c r="N5740" s="619">
        <v>2</v>
      </c>
      <c r="O5740" s="619">
        <v>6</v>
      </c>
      <c r="P5740" s="630">
        <v>60000</v>
      </c>
    </row>
    <row r="5741" spans="1:16" ht="22.5" x14ac:dyDescent="0.2">
      <c r="A5741" s="628">
        <v>1205</v>
      </c>
      <c r="B5741" s="498" t="s">
        <v>15263</v>
      </c>
      <c r="C5741" s="498" t="s">
        <v>111</v>
      </c>
      <c r="D5741" s="519" t="s">
        <v>15316</v>
      </c>
      <c r="E5741" s="617">
        <v>6000</v>
      </c>
      <c r="F5741" s="498" t="s">
        <v>15374</v>
      </c>
      <c r="G5741" s="519" t="s">
        <v>15375</v>
      </c>
      <c r="H5741" s="519" t="s">
        <v>15311</v>
      </c>
      <c r="I5741" s="519" t="s">
        <v>15306</v>
      </c>
      <c r="J5741" s="519" t="s">
        <v>15311</v>
      </c>
      <c r="K5741" s="619">
        <v>2</v>
      </c>
      <c r="L5741" s="619">
        <v>12</v>
      </c>
      <c r="M5741" s="629">
        <v>72000</v>
      </c>
      <c r="N5741" s="619">
        <v>2</v>
      </c>
      <c r="O5741" s="619">
        <v>6</v>
      </c>
      <c r="P5741" s="630">
        <v>36000</v>
      </c>
    </row>
    <row r="5742" spans="1:16" ht="22.5" x14ac:dyDescent="0.2">
      <c r="A5742" s="628">
        <v>1205</v>
      </c>
      <c r="B5742" s="498" t="s">
        <v>15263</v>
      </c>
      <c r="C5742" s="498" t="s">
        <v>111</v>
      </c>
      <c r="D5742" s="519" t="s">
        <v>15266</v>
      </c>
      <c r="E5742" s="617">
        <v>4000</v>
      </c>
      <c r="F5742" s="498" t="s">
        <v>15376</v>
      </c>
      <c r="G5742" s="519" t="s">
        <v>15377</v>
      </c>
      <c r="H5742" s="519" t="s">
        <v>15378</v>
      </c>
      <c r="I5742" s="519" t="s">
        <v>15306</v>
      </c>
      <c r="J5742" s="519" t="s">
        <v>15378</v>
      </c>
      <c r="K5742" s="619">
        <v>2</v>
      </c>
      <c r="L5742" s="619">
        <v>12</v>
      </c>
      <c r="M5742" s="629">
        <v>42500</v>
      </c>
      <c r="N5742" s="619">
        <v>2</v>
      </c>
      <c r="O5742" s="619">
        <v>6</v>
      </c>
      <c r="P5742" s="630">
        <v>24000</v>
      </c>
    </row>
    <row r="5743" spans="1:16" ht="22.5" x14ac:dyDescent="0.2">
      <c r="A5743" s="628">
        <v>1205</v>
      </c>
      <c r="B5743" s="498" t="s">
        <v>15263</v>
      </c>
      <c r="C5743" s="498" t="s">
        <v>111</v>
      </c>
      <c r="D5743" s="519" t="s">
        <v>15266</v>
      </c>
      <c r="E5743" s="617">
        <v>4000</v>
      </c>
      <c r="F5743" s="498" t="s">
        <v>15379</v>
      </c>
      <c r="G5743" s="519" t="s">
        <v>15380</v>
      </c>
      <c r="H5743" s="519" t="s">
        <v>15306</v>
      </c>
      <c r="I5743" s="519" t="s">
        <v>3191</v>
      </c>
      <c r="J5743" s="519" t="s">
        <v>15381</v>
      </c>
      <c r="K5743" s="619">
        <v>2</v>
      </c>
      <c r="L5743" s="619">
        <v>12</v>
      </c>
      <c r="M5743" s="629">
        <v>42500</v>
      </c>
      <c r="N5743" s="619">
        <v>2</v>
      </c>
      <c r="O5743" s="619">
        <v>6</v>
      </c>
      <c r="P5743" s="630">
        <v>27500</v>
      </c>
    </row>
    <row r="5744" spans="1:16" ht="22.5" x14ac:dyDescent="0.2">
      <c r="A5744" s="628">
        <v>1205</v>
      </c>
      <c r="B5744" s="498" t="s">
        <v>15263</v>
      </c>
      <c r="C5744" s="498" t="s">
        <v>111</v>
      </c>
      <c r="D5744" s="519" t="s">
        <v>15324</v>
      </c>
      <c r="E5744" s="617">
        <v>8000</v>
      </c>
      <c r="F5744" s="498" t="s">
        <v>15382</v>
      </c>
      <c r="G5744" s="519" t="s">
        <v>15383</v>
      </c>
      <c r="H5744" s="519" t="s">
        <v>15283</v>
      </c>
      <c r="I5744" s="519" t="s">
        <v>3191</v>
      </c>
      <c r="J5744" s="519" t="s">
        <v>15283</v>
      </c>
      <c r="K5744" s="619">
        <v>2</v>
      </c>
      <c r="L5744" s="619">
        <v>12</v>
      </c>
      <c r="M5744" s="629">
        <v>95775.56</v>
      </c>
      <c r="N5744" s="619">
        <v>2</v>
      </c>
      <c r="O5744" s="619">
        <v>6</v>
      </c>
      <c r="P5744" s="630">
        <v>48081.11</v>
      </c>
    </row>
    <row r="5745" spans="1:16" x14ac:dyDescent="0.2">
      <c r="A5745" s="628">
        <v>1205</v>
      </c>
      <c r="B5745" s="498" t="s">
        <v>15263</v>
      </c>
      <c r="C5745" s="498" t="s">
        <v>111</v>
      </c>
      <c r="D5745" s="519" t="s">
        <v>15384</v>
      </c>
      <c r="E5745" s="617">
        <v>7000</v>
      </c>
      <c r="F5745" s="498" t="s">
        <v>15385</v>
      </c>
      <c r="G5745" s="519" t="s">
        <v>15386</v>
      </c>
      <c r="H5745" s="519" t="s">
        <v>3262</v>
      </c>
      <c r="I5745" s="519" t="s">
        <v>3191</v>
      </c>
      <c r="J5745" s="519" t="s">
        <v>5409</v>
      </c>
      <c r="K5745" s="619">
        <v>2</v>
      </c>
      <c r="L5745" s="619">
        <v>12</v>
      </c>
      <c r="M5745" s="629">
        <v>65616.67</v>
      </c>
      <c r="N5745" s="619">
        <v>2</v>
      </c>
      <c r="O5745" s="619">
        <v>6</v>
      </c>
      <c r="P5745" s="630">
        <v>42000</v>
      </c>
    </row>
    <row r="5746" spans="1:16" x14ac:dyDescent="0.2">
      <c r="A5746" s="628">
        <v>1205</v>
      </c>
      <c r="B5746" s="498" t="s">
        <v>15263</v>
      </c>
      <c r="C5746" s="498" t="s">
        <v>111</v>
      </c>
      <c r="D5746" s="519" t="s">
        <v>15387</v>
      </c>
      <c r="E5746" s="617">
        <v>4000</v>
      </c>
      <c r="F5746" s="498" t="s">
        <v>15388</v>
      </c>
      <c r="G5746" s="519" t="s">
        <v>15389</v>
      </c>
      <c r="H5746" s="519" t="s">
        <v>15306</v>
      </c>
      <c r="I5746" s="519" t="s">
        <v>15306</v>
      </c>
      <c r="J5746" s="519" t="s">
        <v>15306</v>
      </c>
      <c r="K5746" s="619">
        <v>2</v>
      </c>
      <c r="L5746" s="619">
        <v>12</v>
      </c>
      <c r="M5746" s="629">
        <v>47728.61</v>
      </c>
      <c r="N5746" s="619"/>
      <c r="O5746" s="619"/>
      <c r="P5746" s="630">
        <v>0</v>
      </c>
    </row>
    <row r="5747" spans="1:16" x14ac:dyDescent="0.2">
      <c r="A5747" s="628">
        <v>1205</v>
      </c>
      <c r="B5747" s="498" t="s">
        <v>15263</v>
      </c>
      <c r="C5747" s="498" t="s">
        <v>111</v>
      </c>
      <c r="D5747" s="519" t="s">
        <v>15321</v>
      </c>
      <c r="E5747" s="617">
        <v>6000</v>
      </c>
      <c r="F5747" s="498" t="s">
        <v>15390</v>
      </c>
      <c r="G5747" s="519" t="s">
        <v>15391</v>
      </c>
      <c r="H5747" s="519" t="s">
        <v>1140</v>
      </c>
      <c r="I5747" s="519" t="s">
        <v>15306</v>
      </c>
      <c r="J5747" s="519" t="s">
        <v>1140</v>
      </c>
      <c r="K5747" s="619">
        <v>2</v>
      </c>
      <c r="L5747" s="619">
        <v>12</v>
      </c>
      <c r="M5747" s="629">
        <v>66601.98000000001</v>
      </c>
      <c r="N5747" s="619">
        <v>2</v>
      </c>
      <c r="O5747" s="619">
        <v>6</v>
      </c>
      <c r="P5747" s="630">
        <v>41555.21</v>
      </c>
    </row>
    <row r="5748" spans="1:16" x14ac:dyDescent="0.2">
      <c r="A5748" s="628">
        <v>1205</v>
      </c>
      <c r="B5748" s="498" t="s">
        <v>15263</v>
      </c>
      <c r="C5748" s="498" t="s">
        <v>111</v>
      </c>
      <c r="D5748" s="519" t="s">
        <v>15329</v>
      </c>
      <c r="E5748" s="617">
        <v>9000</v>
      </c>
      <c r="F5748" s="498" t="s">
        <v>15392</v>
      </c>
      <c r="G5748" s="519" t="s">
        <v>15393</v>
      </c>
      <c r="H5748" s="519" t="s">
        <v>3140</v>
      </c>
      <c r="I5748" s="519" t="s">
        <v>3191</v>
      </c>
      <c r="J5748" s="519" t="s">
        <v>3140</v>
      </c>
      <c r="K5748" s="619">
        <v>2</v>
      </c>
      <c r="L5748" s="619">
        <v>12</v>
      </c>
      <c r="M5748" s="629">
        <v>107500.60999999999</v>
      </c>
      <c r="N5748" s="619">
        <v>2</v>
      </c>
      <c r="O5748" s="619">
        <v>6</v>
      </c>
      <c r="P5748" s="630">
        <v>53868.740000000005</v>
      </c>
    </row>
    <row r="5749" spans="1:16" x14ac:dyDescent="0.2">
      <c r="A5749" s="628">
        <v>1205</v>
      </c>
      <c r="B5749" s="498" t="s">
        <v>15263</v>
      </c>
      <c r="C5749" s="498" t="s">
        <v>111</v>
      </c>
      <c r="D5749" s="519" t="s">
        <v>15266</v>
      </c>
      <c r="E5749" s="617">
        <v>3000</v>
      </c>
      <c r="F5749" s="498" t="s">
        <v>15394</v>
      </c>
      <c r="G5749" s="519" t="s">
        <v>15395</v>
      </c>
      <c r="H5749" s="519" t="s">
        <v>15306</v>
      </c>
      <c r="I5749" s="519" t="s">
        <v>15306</v>
      </c>
      <c r="J5749" s="519" t="s">
        <v>15306</v>
      </c>
      <c r="K5749" s="619">
        <v>2</v>
      </c>
      <c r="L5749" s="619">
        <v>12</v>
      </c>
      <c r="M5749" s="629">
        <v>35987.5</v>
      </c>
      <c r="N5749" s="619">
        <v>2</v>
      </c>
      <c r="O5749" s="619">
        <v>6</v>
      </c>
      <c r="P5749" s="630">
        <v>18000</v>
      </c>
    </row>
    <row r="5750" spans="1:16" x14ac:dyDescent="0.2">
      <c r="A5750" s="628">
        <v>1205</v>
      </c>
      <c r="B5750" s="498" t="s">
        <v>15263</v>
      </c>
      <c r="C5750" s="498" t="s">
        <v>111</v>
      </c>
      <c r="D5750" s="519" t="s">
        <v>15280</v>
      </c>
      <c r="E5750" s="617">
        <v>8000</v>
      </c>
      <c r="F5750" s="498" t="s">
        <v>15396</v>
      </c>
      <c r="G5750" s="519" t="s">
        <v>15397</v>
      </c>
      <c r="H5750" s="519" t="s">
        <v>15306</v>
      </c>
      <c r="I5750" s="519" t="s">
        <v>3191</v>
      </c>
      <c r="J5750" s="519" t="s">
        <v>15306</v>
      </c>
      <c r="K5750" s="619">
        <v>2</v>
      </c>
      <c r="L5750" s="619">
        <v>12</v>
      </c>
      <c r="M5750" s="629">
        <v>96000</v>
      </c>
      <c r="N5750" s="619">
        <v>2</v>
      </c>
      <c r="O5750" s="619">
        <v>6</v>
      </c>
      <c r="P5750" s="630">
        <v>48000</v>
      </c>
    </row>
    <row r="5751" spans="1:16" ht="22.5" x14ac:dyDescent="0.2">
      <c r="A5751" s="628">
        <v>1205</v>
      </c>
      <c r="B5751" s="498" t="s">
        <v>15263</v>
      </c>
      <c r="C5751" s="498" t="s">
        <v>111</v>
      </c>
      <c r="D5751" s="519" t="s">
        <v>15398</v>
      </c>
      <c r="E5751" s="617">
        <v>7000</v>
      </c>
      <c r="F5751" s="498" t="s">
        <v>15399</v>
      </c>
      <c r="G5751" s="519" t="s">
        <v>15400</v>
      </c>
      <c r="H5751" s="519" t="s">
        <v>6199</v>
      </c>
      <c r="I5751" s="519" t="s">
        <v>3191</v>
      </c>
      <c r="J5751" s="519" t="s">
        <v>6199</v>
      </c>
      <c r="K5751" s="619">
        <v>1</v>
      </c>
      <c r="L5751" s="619">
        <v>2</v>
      </c>
      <c r="M5751" s="629">
        <v>6531.88</v>
      </c>
      <c r="N5751" s="619"/>
      <c r="O5751" s="619"/>
      <c r="P5751" s="630">
        <v>0</v>
      </c>
    </row>
    <row r="5752" spans="1:16" ht="22.5" x14ac:dyDescent="0.2">
      <c r="A5752" s="628">
        <v>1205</v>
      </c>
      <c r="B5752" s="498" t="s">
        <v>15263</v>
      </c>
      <c r="C5752" s="498" t="s">
        <v>111</v>
      </c>
      <c r="D5752" s="519" t="s">
        <v>15401</v>
      </c>
      <c r="E5752" s="617">
        <v>4500</v>
      </c>
      <c r="F5752" s="498" t="s">
        <v>15402</v>
      </c>
      <c r="G5752" s="519" t="s">
        <v>15403</v>
      </c>
      <c r="H5752" s="519" t="s">
        <v>15404</v>
      </c>
      <c r="I5752" s="519" t="s">
        <v>15306</v>
      </c>
      <c r="J5752" s="519" t="s">
        <v>15404</v>
      </c>
      <c r="K5752" s="619">
        <v>2</v>
      </c>
      <c r="L5752" s="619">
        <v>12</v>
      </c>
      <c r="M5752" s="629">
        <v>9553.119999999999</v>
      </c>
      <c r="N5752" s="619"/>
      <c r="O5752" s="619"/>
      <c r="P5752" s="630">
        <v>0</v>
      </c>
    </row>
    <row r="5753" spans="1:16" x14ac:dyDescent="0.2">
      <c r="A5753" s="628">
        <v>1205</v>
      </c>
      <c r="B5753" s="498" t="s">
        <v>15263</v>
      </c>
      <c r="C5753" s="498" t="s">
        <v>111</v>
      </c>
      <c r="D5753" s="519" t="s">
        <v>15405</v>
      </c>
      <c r="E5753" s="617">
        <v>3000</v>
      </c>
      <c r="F5753" s="498" t="s">
        <v>15406</v>
      </c>
      <c r="G5753" s="519" t="s">
        <v>15407</v>
      </c>
      <c r="H5753" s="519" t="s">
        <v>15408</v>
      </c>
      <c r="I5753" s="519" t="s">
        <v>15306</v>
      </c>
      <c r="J5753" s="519" t="s">
        <v>15409</v>
      </c>
      <c r="K5753" s="619">
        <v>2</v>
      </c>
      <c r="L5753" s="619">
        <v>12</v>
      </c>
      <c r="M5753" s="629">
        <v>36000</v>
      </c>
      <c r="N5753" s="619">
        <v>2</v>
      </c>
      <c r="O5753" s="619">
        <v>6</v>
      </c>
      <c r="P5753" s="630">
        <v>18000</v>
      </c>
    </row>
    <row r="5754" spans="1:16" x14ac:dyDescent="0.2">
      <c r="A5754" s="628">
        <v>1205</v>
      </c>
      <c r="B5754" s="498" t="s">
        <v>15263</v>
      </c>
      <c r="C5754" s="498" t="s">
        <v>111</v>
      </c>
      <c r="D5754" s="519" t="s">
        <v>15337</v>
      </c>
      <c r="E5754" s="617">
        <v>9000</v>
      </c>
      <c r="F5754" s="498" t="s">
        <v>15410</v>
      </c>
      <c r="G5754" s="519" t="s">
        <v>15411</v>
      </c>
      <c r="H5754" s="519" t="s">
        <v>712</v>
      </c>
      <c r="I5754" s="519" t="s">
        <v>3191</v>
      </c>
      <c r="J5754" s="519" t="s">
        <v>712</v>
      </c>
      <c r="K5754" s="619">
        <v>2</v>
      </c>
      <c r="L5754" s="619">
        <v>12</v>
      </c>
      <c r="M5754" s="629">
        <v>88729.35</v>
      </c>
      <c r="N5754" s="619">
        <v>2</v>
      </c>
      <c r="O5754" s="619">
        <v>6</v>
      </c>
      <c r="P5754" s="630">
        <v>44739.99</v>
      </c>
    </row>
    <row r="5755" spans="1:16" x14ac:dyDescent="0.2">
      <c r="A5755" s="628">
        <v>1205</v>
      </c>
      <c r="B5755" s="498" t="s">
        <v>15263</v>
      </c>
      <c r="C5755" s="498" t="s">
        <v>111</v>
      </c>
      <c r="D5755" s="519" t="s">
        <v>15412</v>
      </c>
      <c r="E5755" s="617">
        <v>8000</v>
      </c>
      <c r="F5755" s="498" t="s">
        <v>15413</v>
      </c>
      <c r="G5755" s="519" t="s">
        <v>15414</v>
      </c>
      <c r="H5755" s="519" t="s">
        <v>15415</v>
      </c>
      <c r="I5755" s="519" t="s">
        <v>3191</v>
      </c>
      <c r="J5755" s="519" t="s">
        <v>15415</v>
      </c>
      <c r="K5755" s="619"/>
      <c r="L5755" s="619"/>
      <c r="M5755" s="629"/>
      <c r="N5755" s="619">
        <v>2</v>
      </c>
      <c r="O5755" s="619">
        <v>6</v>
      </c>
      <c r="P5755" s="630">
        <v>47622.22</v>
      </c>
    </row>
    <row r="5756" spans="1:16" x14ac:dyDescent="0.2">
      <c r="A5756" s="628">
        <v>1205</v>
      </c>
      <c r="B5756" s="498" t="s">
        <v>15263</v>
      </c>
      <c r="C5756" s="498" t="s">
        <v>111</v>
      </c>
      <c r="D5756" s="519" t="s">
        <v>15405</v>
      </c>
      <c r="E5756" s="617">
        <v>7000</v>
      </c>
      <c r="F5756" s="498" t="s">
        <v>15416</v>
      </c>
      <c r="G5756" s="519" t="s">
        <v>15417</v>
      </c>
      <c r="H5756" s="519" t="s">
        <v>15314</v>
      </c>
      <c r="I5756" s="519" t="s">
        <v>15306</v>
      </c>
      <c r="J5756" s="519" t="s">
        <v>15418</v>
      </c>
      <c r="K5756" s="619">
        <v>2</v>
      </c>
      <c r="L5756" s="619">
        <v>12</v>
      </c>
      <c r="M5756" s="629">
        <v>92291.170000000013</v>
      </c>
      <c r="N5756" s="619">
        <v>2</v>
      </c>
      <c r="O5756" s="619">
        <v>6</v>
      </c>
      <c r="P5756" s="630">
        <v>53885.62</v>
      </c>
    </row>
    <row r="5757" spans="1:16" ht="33.75" x14ac:dyDescent="0.2">
      <c r="A5757" s="628">
        <v>1205</v>
      </c>
      <c r="B5757" s="498" t="s">
        <v>15263</v>
      </c>
      <c r="C5757" s="498" t="s">
        <v>111</v>
      </c>
      <c r="D5757" s="519" t="s">
        <v>15280</v>
      </c>
      <c r="E5757" s="617">
        <v>8000</v>
      </c>
      <c r="F5757" s="498" t="s">
        <v>15419</v>
      </c>
      <c r="G5757" s="519" t="s">
        <v>15420</v>
      </c>
      <c r="H5757" s="519" t="s">
        <v>15275</v>
      </c>
      <c r="I5757" s="519" t="s">
        <v>3191</v>
      </c>
      <c r="J5757" s="519" t="s">
        <v>15275</v>
      </c>
      <c r="K5757" s="619">
        <v>2</v>
      </c>
      <c r="L5757" s="619">
        <v>12</v>
      </c>
      <c r="M5757" s="629">
        <v>95262.21</v>
      </c>
      <c r="N5757" s="619">
        <v>2</v>
      </c>
      <c r="O5757" s="619">
        <v>6</v>
      </c>
      <c r="P5757" s="630">
        <v>47785</v>
      </c>
    </row>
    <row r="5758" spans="1:16" x14ac:dyDescent="0.2">
      <c r="A5758" s="628">
        <v>1205</v>
      </c>
      <c r="B5758" s="498" t="s">
        <v>15263</v>
      </c>
      <c r="C5758" s="498" t="s">
        <v>111</v>
      </c>
      <c r="D5758" s="519" t="s">
        <v>15405</v>
      </c>
      <c r="E5758" s="617">
        <v>4500</v>
      </c>
      <c r="F5758" s="498" t="s">
        <v>15421</v>
      </c>
      <c r="G5758" s="519" t="s">
        <v>15422</v>
      </c>
      <c r="H5758" s="519" t="s">
        <v>15314</v>
      </c>
      <c r="I5758" s="519" t="s">
        <v>15306</v>
      </c>
      <c r="J5758" s="519" t="s">
        <v>15418</v>
      </c>
      <c r="K5758" s="619">
        <v>1</v>
      </c>
      <c r="L5758" s="619">
        <v>6</v>
      </c>
      <c r="M5758" s="629">
        <v>13472.810000000001</v>
      </c>
      <c r="N5758" s="619"/>
      <c r="O5758" s="619"/>
      <c r="P5758" s="630">
        <v>0</v>
      </c>
    </row>
    <row r="5759" spans="1:16" x14ac:dyDescent="0.2">
      <c r="A5759" s="628">
        <v>1205</v>
      </c>
      <c r="B5759" s="498" t="s">
        <v>15263</v>
      </c>
      <c r="C5759" s="498" t="s">
        <v>111</v>
      </c>
      <c r="D5759" s="519" t="s">
        <v>15423</v>
      </c>
      <c r="E5759" s="617">
        <v>8000</v>
      </c>
      <c r="F5759" s="498" t="s">
        <v>15424</v>
      </c>
      <c r="G5759" s="519" t="s">
        <v>15425</v>
      </c>
      <c r="H5759" s="519" t="s">
        <v>857</v>
      </c>
      <c r="I5759" s="519" t="s">
        <v>3191</v>
      </c>
      <c r="J5759" s="519" t="s">
        <v>857</v>
      </c>
      <c r="K5759" s="619">
        <v>2</v>
      </c>
      <c r="L5759" s="619">
        <v>10</v>
      </c>
      <c r="M5759" s="629">
        <v>87415.54</v>
      </c>
      <c r="N5759" s="619"/>
      <c r="O5759" s="619"/>
      <c r="P5759" s="630">
        <v>0</v>
      </c>
    </row>
    <row r="5760" spans="1:16" x14ac:dyDescent="0.2">
      <c r="A5760" s="628">
        <v>1205</v>
      </c>
      <c r="B5760" s="498" t="s">
        <v>15263</v>
      </c>
      <c r="C5760" s="498" t="s">
        <v>111</v>
      </c>
      <c r="D5760" s="519" t="s">
        <v>15405</v>
      </c>
      <c r="E5760" s="617">
        <v>3000</v>
      </c>
      <c r="F5760" s="498" t="s">
        <v>15426</v>
      </c>
      <c r="G5760" s="519" t="s">
        <v>15427</v>
      </c>
      <c r="H5760" s="519" t="s">
        <v>3679</v>
      </c>
      <c r="I5760" s="519" t="s">
        <v>15306</v>
      </c>
      <c r="J5760" s="519" t="s">
        <v>3679</v>
      </c>
      <c r="K5760" s="619">
        <v>2</v>
      </c>
      <c r="L5760" s="619">
        <v>12</v>
      </c>
      <c r="M5760" s="629">
        <v>35292.069999999992</v>
      </c>
      <c r="N5760" s="619">
        <v>2</v>
      </c>
      <c r="O5760" s="619">
        <v>6</v>
      </c>
      <c r="P5760" s="630">
        <v>17797.29</v>
      </c>
    </row>
    <row r="5761" spans="1:16" ht="22.5" x14ac:dyDescent="0.2">
      <c r="A5761" s="628">
        <v>1205</v>
      </c>
      <c r="B5761" s="498" t="s">
        <v>15263</v>
      </c>
      <c r="C5761" s="498" t="s">
        <v>111</v>
      </c>
      <c r="D5761" s="519" t="s">
        <v>15428</v>
      </c>
      <c r="E5761" s="617">
        <v>6000</v>
      </c>
      <c r="F5761" s="498" t="s">
        <v>15429</v>
      </c>
      <c r="G5761" s="519" t="s">
        <v>15430</v>
      </c>
      <c r="H5761" s="519" t="s">
        <v>15431</v>
      </c>
      <c r="I5761" s="519" t="s">
        <v>3191</v>
      </c>
      <c r="J5761" s="519" t="s">
        <v>15306</v>
      </c>
      <c r="K5761" s="619">
        <v>2</v>
      </c>
      <c r="L5761" s="619">
        <v>12</v>
      </c>
      <c r="M5761" s="629">
        <v>77033</v>
      </c>
      <c r="N5761" s="619">
        <v>2</v>
      </c>
      <c r="O5761" s="619">
        <v>6</v>
      </c>
      <c r="P5761" s="630">
        <v>42000</v>
      </c>
    </row>
    <row r="5762" spans="1:16" ht="22.5" x14ac:dyDescent="0.2">
      <c r="A5762" s="628">
        <v>1205</v>
      </c>
      <c r="B5762" s="498" t="s">
        <v>15263</v>
      </c>
      <c r="C5762" s="498" t="s">
        <v>111</v>
      </c>
      <c r="D5762" s="519" t="s">
        <v>15432</v>
      </c>
      <c r="E5762" s="617">
        <v>7000</v>
      </c>
      <c r="F5762" s="498" t="s">
        <v>15433</v>
      </c>
      <c r="G5762" s="519" t="s">
        <v>15434</v>
      </c>
      <c r="H5762" s="519" t="s">
        <v>15272</v>
      </c>
      <c r="I5762" s="519" t="s">
        <v>3191</v>
      </c>
      <c r="J5762" s="519" t="s">
        <v>15272</v>
      </c>
      <c r="K5762" s="619">
        <v>2</v>
      </c>
      <c r="L5762" s="619">
        <v>12</v>
      </c>
      <c r="M5762" s="629">
        <v>88501.04</v>
      </c>
      <c r="N5762" s="619">
        <v>2</v>
      </c>
      <c r="O5762" s="619">
        <v>6</v>
      </c>
      <c r="P5762" s="630">
        <v>48000</v>
      </c>
    </row>
    <row r="5763" spans="1:16" x14ac:dyDescent="0.2">
      <c r="A5763" s="628">
        <v>1205</v>
      </c>
      <c r="B5763" s="498" t="s">
        <v>15263</v>
      </c>
      <c r="C5763" s="498" t="s">
        <v>111</v>
      </c>
      <c r="D5763" s="519" t="s">
        <v>15297</v>
      </c>
      <c r="E5763" s="617">
        <v>10000</v>
      </c>
      <c r="F5763" s="498" t="s">
        <v>15435</v>
      </c>
      <c r="G5763" s="519" t="s">
        <v>15436</v>
      </c>
      <c r="H5763" s="519" t="s">
        <v>15283</v>
      </c>
      <c r="I5763" s="519" t="s">
        <v>3191</v>
      </c>
      <c r="J5763" s="519" t="s">
        <v>15283</v>
      </c>
      <c r="K5763" s="619">
        <v>2</v>
      </c>
      <c r="L5763" s="619">
        <v>12</v>
      </c>
      <c r="M5763" s="629">
        <v>113000</v>
      </c>
      <c r="N5763" s="619"/>
      <c r="O5763" s="619"/>
      <c r="P5763" s="630">
        <v>0</v>
      </c>
    </row>
    <row r="5764" spans="1:16" x14ac:dyDescent="0.2">
      <c r="A5764" s="628">
        <v>1205</v>
      </c>
      <c r="B5764" s="498" t="s">
        <v>15263</v>
      </c>
      <c r="C5764" s="498" t="s">
        <v>111</v>
      </c>
      <c r="D5764" s="519" t="s">
        <v>15266</v>
      </c>
      <c r="E5764" s="617">
        <v>3500</v>
      </c>
      <c r="F5764" s="498" t="s">
        <v>15437</v>
      </c>
      <c r="G5764" s="519" t="s">
        <v>15438</v>
      </c>
      <c r="H5764" s="519" t="s">
        <v>15314</v>
      </c>
      <c r="I5764" s="519" t="s">
        <v>15306</v>
      </c>
      <c r="J5764" s="519" t="s">
        <v>15314</v>
      </c>
      <c r="K5764" s="619"/>
      <c r="L5764" s="619"/>
      <c r="M5764" s="629"/>
      <c r="N5764" s="619">
        <v>2</v>
      </c>
      <c r="O5764" s="619">
        <v>6</v>
      </c>
      <c r="P5764" s="630">
        <v>20883.330000000002</v>
      </c>
    </row>
    <row r="5765" spans="1:16" x14ac:dyDescent="0.2">
      <c r="A5765" s="628">
        <v>1205</v>
      </c>
      <c r="B5765" s="498" t="s">
        <v>15263</v>
      </c>
      <c r="C5765" s="498" t="s">
        <v>111</v>
      </c>
      <c r="D5765" s="519" t="s">
        <v>15439</v>
      </c>
      <c r="E5765" s="617">
        <v>4000</v>
      </c>
      <c r="F5765" s="498" t="s">
        <v>15440</v>
      </c>
      <c r="G5765" s="519" t="s">
        <v>15441</v>
      </c>
      <c r="H5765" s="519" t="s">
        <v>3679</v>
      </c>
      <c r="I5765" s="519" t="s">
        <v>15306</v>
      </c>
      <c r="J5765" s="519" t="s">
        <v>3679</v>
      </c>
      <c r="K5765" s="619">
        <v>2</v>
      </c>
      <c r="L5765" s="619">
        <v>12</v>
      </c>
      <c r="M5765" s="629">
        <v>47983.33</v>
      </c>
      <c r="N5765" s="619">
        <v>2</v>
      </c>
      <c r="O5765" s="619">
        <v>6</v>
      </c>
      <c r="P5765" s="630">
        <v>23976.11</v>
      </c>
    </row>
    <row r="5766" spans="1:16" x14ac:dyDescent="0.2">
      <c r="A5766" s="628">
        <v>1205</v>
      </c>
      <c r="B5766" s="498" t="s">
        <v>15263</v>
      </c>
      <c r="C5766" s="498" t="s">
        <v>111</v>
      </c>
      <c r="D5766" s="519" t="s">
        <v>15442</v>
      </c>
      <c r="E5766" s="617">
        <v>7000</v>
      </c>
      <c r="F5766" s="498" t="s">
        <v>15443</v>
      </c>
      <c r="G5766" s="519" t="s">
        <v>15444</v>
      </c>
      <c r="H5766" s="519" t="s">
        <v>15445</v>
      </c>
      <c r="I5766" s="519" t="s">
        <v>3191</v>
      </c>
      <c r="J5766" s="519" t="s">
        <v>15446</v>
      </c>
      <c r="K5766" s="619">
        <v>2</v>
      </c>
      <c r="L5766" s="619">
        <v>12</v>
      </c>
      <c r="M5766" s="629">
        <v>83752.09</v>
      </c>
      <c r="N5766" s="619">
        <v>2</v>
      </c>
      <c r="O5766" s="619">
        <v>3</v>
      </c>
      <c r="P5766" s="630">
        <v>16340</v>
      </c>
    </row>
    <row r="5767" spans="1:16" ht="22.5" x14ac:dyDescent="0.2">
      <c r="A5767" s="628">
        <v>1205</v>
      </c>
      <c r="B5767" s="498" t="s">
        <v>15263</v>
      </c>
      <c r="C5767" s="498" t="s">
        <v>111</v>
      </c>
      <c r="D5767" s="519" t="s">
        <v>4071</v>
      </c>
      <c r="E5767" s="617">
        <v>3000</v>
      </c>
      <c r="F5767" s="498" t="s">
        <v>15447</v>
      </c>
      <c r="G5767" s="519" t="s">
        <v>15448</v>
      </c>
      <c r="H5767" s="519" t="s">
        <v>3679</v>
      </c>
      <c r="I5767" s="519" t="s">
        <v>15306</v>
      </c>
      <c r="J5767" s="519" t="s">
        <v>3679</v>
      </c>
      <c r="K5767" s="619">
        <v>2</v>
      </c>
      <c r="L5767" s="619">
        <v>12</v>
      </c>
      <c r="M5767" s="629">
        <v>36000</v>
      </c>
      <c r="N5767" s="619">
        <v>2</v>
      </c>
      <c r="O5767" s="619">
        <v>6</v>
      </c>
      <c r="P5767" s="630">
        <v>9070</v>
      </c>
    </row>
    <row r="5768" spans="1:16" x14ac:dyDescent="0.2">
      <c r="A5768" s="628">
        <v>1205</v>
      </c>
      <c r="B5768" s="498" t="s">
        <v>15263</v>
      </c>
      <c r="C5768" s="498" t="s">
        <v>111</v>
      </c>
      <c r="D5768" s="519" t="s">
        <v>15449</v>
      </c>
      <c r="E5768" s="617">
        <v>9000</v>
      </c>
      <c r="F5768" s="498" t="s">
        <v>15450</v>
      </c>
      <c r="G5768" s="519" t="s">
        <v>15451</v>
      </c>
      <c r="H5768" s="450" t="s">
        <v>712</v>
      </c>
      <c r="I5768" s="450" t="s">
        <v>3191</v>
      </c>
      <c r="J5768" s="450" t="s">
        <v>712</v>
      </c>
      <c r="K5768" s="619">
        <v>2</v>
      </c>
      <c r="L5768" s="619">
        <v>4</v>
      </c>
      <c r="M5768" s="629">
        <v>34127.490000000005</v>
      </c>
      <c r="N5768" s="619">
        <v>1</v>
      </c>
      <c r="O5768" s="619">
        <v>2</v>
      </c>
      <c r="P5768" s="630">
        <v>11561.87</v>
      </c>
    </row>
    <row r="5769" spans="1:16" x14ac:dyDescent="0.2">
      <c r="A5769" s="628">
        <v>1205</v>
      </c>
      <c r="B5769" s="498" t="s">
        <v>15263</v>
      </c>
      <c r="C5769" s="498" t="s">
        <v>111</v>
      </c>
      <c r="D5769" s="519" t="s">
        <v>8776</v>
      </c>
      <c r="E5769" s="617">
        <v>11000</v>
      </c>
      <c r="F5769" s="498" t="s">
        <v>15452</v>
      </c>
      <c r="G5769" s="519" t="s">
        <v>15453</v>
      </c>
      <c r="H5769" s="450" t="s">
        <v>712</v>
      </c>
      <c r="I5769" s="450" t="s">
        <v>3191</v>
      </c>
      <c r="J5769" s="450" t="s">
        <v>712</v>
      </c>
      <c r="K5769" s="619">
        <v>2</v>
      </c>
      <c r="L5769" s="619">
        <v>12</v>
      </c>
      <c r="M5769" s="629">
        <v>39966.67</v>
      </c>
      <c r="N5769" s="619"/>
      <c r="O5769" s="619"/>
      <c r="P5769" s="630">
        <v>0</v>
      </c>
    </row>
    <row r="5770" spans="1:16" ht="33.75" x14ac:dyDescent="0.2">
      <c r="A5770" s="628">
        <v>1205</v>
      </c>
      <c r="B5770" s="498" t="s">
        <v>15263</v>
      </c>
      <c r="C5770" s="498" t="s">
        <v>111</v>
      </c>
      <c r="D5770" s="519" t="s">
        <v>15454</v>
      </c>
      <c r="E5770" s="617">
        <v>7000</v>
      </c>
      <c r="F5770" s="498" t="s">
        <v>15455</v>
      </c>
      <c r="G5770" s="519" t="s">
        <v>15456</v>
      </c>
      <c r="H5770" s="519" t="s">
        <v>15457</v>
      </c>
      <c r="I5770" s="519" t="s">
        <v>3191</v>
      </c>
      <c r="J5770" s="519" t="s">
        <v>15457</v>
      </c>
      <c r="K5770" s="619">
        <v>2</v>
      </c>
      <c r="L5770" s="619">
        <v>12</v>
      </c>
      <c r="M5770" s="629">
        <v>82530</v>
      </c>
      <c r="N5770" s="619">
        <v>2</v>
      </c>
      <c r="O5770" s="619">
        <v>6</v>
      </c>
      <c r="P5770" s="630">
        <v>42000</v>
      </c>
    </row>
    <row r="5771" spans="1:16" ht="22.5" x14ac:dyDescent="0.2">
      <c r="A5771" s="628">
        <v>1205</v>
      </c>
      <c r="B5771" s="498" t="s">
        <v>15263</v>
      </c>
      <c r="C5771" s="498" t="s">
        <v>111</v>
      </c>
      <c r="D5771" s="519" t="s">
        <v>4071</v>
      </c>
      <c r="E5771" s="617">
        <v>3000</v>
      </c>
      <c r="F5771" s="498" t="s">
        <v>15458</v>
      </c>
      <c r="G5771" s="519" t="s">
        <v>15459</v>
      </c>
      <c r="H5771" s="519" t="s">
        <v>3679</v>
      </c>
      <c r="I5771" s="519" t="s">
        <v>15306</v>
      </c>
      <c r="J5771" s="519" t="s">
        <v>3679</v>
      </c>
      <c r="K5771" s="619">
        <v>2</v>
      </c>
      <c r="L5771" s="619">
        <v>12</v>
      </c>
      <c r="M5771" s="629">
        <v>36000</v>
      </c>
      <c r="N5771" s="619">
        <v>2</v>
      </c>
      <c r="O5771" s="619">
        <v>6</v>
      </c>
      <c r="P5771" s="630">
        <v>18000</v>
      </c>
    </row>
    <row r="5772" spans="1:16" ht="22.5" x14ac:dyDescent="0.2">
      <c r="A5772" s="628">
        <v>1205</v>
      </c>
      <c r="B5772" s="498" t="s">
        <v>15263</v>
      </c>
      <c r="C5772" s="498" t="s">
        <v>111</v>
      </c>
      <c r="D5772" s="519" t="s">
        <v>15460</v>
      </c>
      <c r="E5772" s="617">
        <v>8000</v>
      </c>
      <c r="F5772" s="498" t="s">
        <v>15461</v>
      </c>
      <c r="G5772" s="519" t="s">
        <v>15462</v>
      </c>
      <c r="H5772" s="519" t="s">
        <v>5409</v>
      </c>
      <c r="I5772" s="519" t="s">
        <v>3191</v>
      </c>
      <c r="J5772" s="519" t="s">
        <v>5409</v>
      </c>
      <c r="K5772" s="619">
        <v>2</v>
      </c>
      <c r="L5772" s="619">
        <v>12</v>
      </c>
      <c r="M5772" s="629">
        <v>119250.69</v>
      </c>
      <c r="N5772" s="619">
        <v>2</v>
      </c>
      <c r="O5772" s="619">
        <v>6</v>
      </c>
      <c r="P5772" s="630">
        <v>60000</v>
      </c>
    </row>
    <row r="5773" spans="1:16" ht="22.5" x14ac:dyDescent="0.2">
      <c r="A5773" s="628">
        <v>1205</v>
      </c>
      <c r="B5773" s="498" t="s">
        <v>15263</v>
      </c>
      <c r="C5773" s="498" t="s">
        <v>111</v>
      </c>
      <c r="D5773" s="519" t="s">
        <v>15266</v>
      </c>
      <c r="E5773" s="617">
        <v>3000</v>
      </c>
      <c r="F5773" s="498" t="s">
        <v>15463</v>
      </c>
      <c r="G5773" s="519" t="s">
        <v>15464</v>
      </c>
      <c r="H5773" s="519" t="s">
        <v>15404</v>
      </c>
      <c r="I5773" s="519" t="s">
        <v>15306</v>
      </c>
      <c r="J5773" s="519" t="s">
        <v>15404</v>
      </c>
      <c r="K5773" s="619">
        <v>2</v>
      </c>
      <c r="L5773" s="619">
        <v>12</v>
      </c>
      <c r="M5773" s="629">
        <v>36000</v>
      </c>
      <c r="N5773" s="619">
        <v>2</v>
      </c>
      <c r="O5773" s="619">
        <v>6</v>
      </c>
      <c r="P5773" s="630">
        <v>18000</v>
      </c>
    </row>
    <row r="5774" spans="1:16" x14ac:dyDescent="0.2">
      <c r="A5774" s="628">
        <v>1205</v>
      </c>
      <c r="B5774" s="498" t="s">
        <v>15263</v>
      </c>
      <c r="C5774" s="498" t="s">
        <v>111</v>
      </c>
      <c r="D5774" s="519" t="s">
        <v>15294</v>
      </c>
      <c r="E5774" s="617">
        <v>8000</v>
      </c>
      <c r="F5774" s="498" t="s">
        <v>15465</v>
      </c>
      <c r="G5774" s="519" t="s">
        <v>15466</v>
      </c>
      <c r="H5774" s="519" t="s">
        <v>712</v>
      </c>
      <c r="I5774" s="519" t="s">
        <v>3191</v>
      </c>
      <c r="J5774" s="519" t="s">
        <v>712</v>
      </c>
      <c r="K5774" s="619">
        <v>2</v>
      </c>
      <c r="L5774" s="619">
        <v>12</v>
      </c>
      <c r="M5774" s="629">
        <v>95274.44</v>
      </c>
      <c r="N5774" s="619">
        <v>2</v>
      </c>
      <c r="O5774" s="619">
        <v>6</v>
      </c>
      <c r="P5774" s="630">
        <v>53550.62</v>
      </c>
    </row>
    <row r="5775" spans="1:16" x14ac:dyDescent="0.2">
      <c r="A5775" s="628">
        <v>1205</v>
      </c>
      <c r="B5775" s="498" t="s">
        <v>15263</v>
      </c>
      <c r="C5775" s="498" t="s">
        <v>111</v>
      </c>
      <c r="D5775" s="519" t="s">
        <v>3204</v>
      </c>
      <c r="E5775" s="617">
        <v>3000</v>
      </c>
      <c r="F5775" s="498" t="s">
        <v>15467</v>
      </c>
      <c r="G5775" s="519" t="s">
        <v>15468</v>
      </c>
      <c r="H5775" s="519" t="s">
        <v>15306</v>
      </c>
      <c r="I5775" s="519" t="s">
        <v>15306</v>
      </c>
      <c r="J5775" s="519" t="s">
        <v>15306</v>
      </c>
      <c r="K5775" s="619">
        <v>2</v>
      </c>
      <c r="L5775" s="619">
        <v>12</v>
      </c>
      <c r="M5775" s="629">
        <v>28396.170000000002</v>
      </c>
      <c r="N5775" s="619">
        <v>2</v>
      </c>
      <c r="O5775" s="619">
        <v>6</v>
      </c>
      <c r="P5775" s="630">
        <v>18000</v>
      </c>
    </row>
    <row r="5776" spans="1:16" x14ac:dyDescent="0.2">
      <c r="A5776" s="628">
        <v>1205</v>
      </c>
      <c r="B5776" s="498" t="s">
        <v>15263</v>
      </c>
      <c r="C5776" s="498" t="s">
        <v>111</v>
      </c>
      <c r="D5776" s="519" t="s">
        <v>15266</v>
      </c>
      <c r="E5776" s="617">
        <v>4000</v>
      </c>
      <c r="F5776" s="498" t="s">
        <v>15469</v>
      </c>
      <c r="G5776" s="519" t="s">
        <v>15470</v>
      </c>
      <c r="H5776" s="519" t="s">
        <v>15471</v>
      </c>
      <c r="I5776" s="519" t="s">
        <v>15306</v>
      </c>
      <c r="J5776" s="519" t="s">
        <v>15471</v>
      </c>
      <c r="K5776" s="619">
        <v>2</v>
      </c>
      <c r="L5776" s="619">
        <v>12</v>
      </c>
      <c r="M5776" s="629">
        <v>48000</v>
      </c>
      <c r="N5776" s="619">
        <v>2</v>
      </c>
      <c r="O5776" s="619">
        <v>6</v>
      </c>
      <c r="P5776" s="630">
        <v>24000</v>
      </c>
    </row>
    <row r="5777" spans="1:16" x14ac:dyDescent="0.2">
      <c r="A5777" s="628">
        <v>1205</v>
      </c>
      <c r="B5777" s="498" t="s">
        <v>15263</v>
      </c>
      <c r="C5777" s="498" t="s">
        <v>111</v>
      </c>
      <c r="D5777" s="519" t="s">
        <v>15266</v>
      </c>
      <c r="E5777" s="617">
        <v>4500</v>
      </c>
      <c r="F5777" s="498" t="s">
        <v>15472</v>
      </c>
      <c r="G5777" s="519" t="s">
        <v>15473</v>
      </c>
      <c r="H5777" s="519" t="s">
        <v>15314</v>
      </c>
      <c r="I5777" s="519" t="s">
        <v>15306</v>
      </c>
      <c r="J5777" s="519" t="s">
        <v>15306</v>
      </c>
      <c r="K5777" s="619">
        <v>2</v>
      </c>
      <c r="L5777" s="619">
        <v>12</v>
      </c>
      <c r="M5777" s="629">
        <v>53995.94</v>
      </c>
      <c r="N5777" s="619">
        <v>2</v>
      </c>
      <c r="O5777" s="619">
        <v>6</v>
      </c>
      <c r="P5777" s="630">
        <v>27000</v>
      </c>
    </row>
    <row r="5778" spans="1:16" ht="22.5" x14ac:dyDescent="0.2">
      <c r="A5778" s="628">
        <v>1205</v>
      </c>
      <c r="B5778" s="498" t="s">
        <v>15263</v>
      </c>
      <c r="C5778" s="498" t="s">
        <v>111</v>
      </c>
      <c r="D5778" s="519" t="s">
        <v>4071</v>
      </c>
      <c r="E5778" s="617">
        <v>3000</v>
      </c>
      <c r="F5778" s="498" t="s">
        <v>15474</v>
      </c>
      <c r="G5778" s="519" t="s">
        <v>15475</v>
      </c>
      <c r="H5778" s="519" t="s">
        <v>15476</v>
      </c>
      <c r="I5778" s="519" t="s">
        <v>3191</v>
      </c>
      <c r="J5778" s="519" t="s">
        <v>15476</v>
      </c>
      <c r="K5778" s="619">
        <v>2</v>
      </c>
      <c r="L5778" s="619">
        <v>12</v>
      </c>
      <c r="M5778" s="629">
        <v>36000</v>
      </c>
      <c r="N5778" s="619"/>
      <c r="O5778" s="619"/>
      <c r="P5778" s="630">
        <v>0</v>
      </c>
    </row>
    <row r="5779" spans="1:16" x14ac:dyDescent="0.2">
      <c r="A5779" s="628">
        <v>1205</v>
      </c>
      <c r="B5779" s="498" t="s">
        <v>15263</v>
      </c>
      <c r="C5779" s="498" t="s">
        <v>111</v>
      </c>
      <c r="D5779" s="519" t="s">
        <v>15266</v>
      </c>
      <c r="E5779" s="617">
        <v>4000</v>
      </c>
      <c r="F5779" s="498" t="s">
        <v>15477</v>
      </c>
      <c r="G5779" s="519" t="s">
        <v>15478</v>
      </c>
      <c r="H5779" s="519" t="s">
        <v>15314</v>
      </c>
      <c r="I5779" s="519" t="s">
        <v>15306</v>
      </c>
      <c r="J5779" s="519" t="s">
        <v>15479</v>
      </c>
      <c r="K5779" s="619">
        <v>2</v>
      </c>
      <c r="L5779" s="619">
        <v>12</v>
      </c>
      <c r="M5779" s="629">
        <v>48000</v>
      </c>
      <c r="N5779" s="619">
        <v>2</v>
      </c>
      <c r="O5779" s="619">
        <v>6</v>
      </c>
      <c r="P5779" s="630">
        <v>10844.44</v>
      </c>
    </row>
    <row r="5780" spans="1:16" ht="22.5" x14ac:dyDescent="0.2">
      <c r="A5780" s="628">
        <v>1205</v>
      </c>
      <c r="B5780" s="498" t="s">
        <v>15263</v>
      </c>
      <c r="C5780" s="498" t="s">
        <v>111</v>
      </c>
      <c r="D5780" s="519" t="s">
        <v>15405</v>
      </c>
      <c r="E5780" s="617">
        <v>5500</v>
      </c>
      <c r="F5780" s="498" t="s">
        <v>15480</v>
      </c>
      <c r="G5780" s="519" t="s">
        <v>15481</v>
      </c>
      <c r="H5780" s="519" t="s">
        <v>15404</v>
      </c>
      <c r="I5780" s="519" t="s">
        <v>15306</v>
      </c>
      <c r="J5780" s="519" t="s">
        <v>15404</v>
      </c>
      <c r="K5780" s="619">
        <v>2</v>
      </c>
      <c r="L5780" s="619">
        <v>12</v>
      </c>
      <c r="M5780" s="629">
        <v>65956.08</v>
      </c>
      <c r="N5780" s="619">
        <v>2</v>
      </c>
      <c r="O5780" s="619">
        <v>6</v>
      </c>
      <c r="P5780" s="630">
        <v>33000</v>
      </c>
    </row>
    <row r="5781" spans="1:16" ht="22.5" x14ac:dyDescent="0.2">
      <c r="A5781" s="628">
        <v>1205</v>
      </c>
      <c r="B5781" s="498" t="s">
        <v>15263</v>
      </c>
      <c r="C5781" s="498" t="s">
        <v>111</v>
      </c>
      <c r="D5781" s="519" t="s">
        <v>15482</v>
      </c>
      <c r="E5781" s="617">
        <v>8000</v>
      </c>
      <c r="F5781" s="498" t="s">
        <v>15483</v>
      </c>
      <c r="G5781" s="519" t="s">
        <v>15484</v>
      </c>
      <c r="H5781" s="519" t="s">
        <v>5409</v>
      </c>
      <c r="I5781" s="519" t="s">
        <v>3191</v>
      </c>
      <c r="J5781" s="519" t="s">
        <v>5409</v>
      </c>
      <c r="K5781" s="619">
        <v>2</v>
      </c>
      <c r="L5781" s="619">
        <v>12</v>
      </c>
      <c r="M5781" s="629">
        <v>95891.67</v>
      </c>
      <c r="N5781" s="619">
        <v>2</v>
      </c>
      <c r="O5781" s="619">
        <v>6</v>
      </c>
      <c r="P5781" s="630">
        <v>48000</v>
      </c>
    </row>
    <row r="5782" spans="1:16" x14ac:dyDescent="0.2">
      <c r="A5782" s="628">
        <v>1205</v>
      </c>
      <c r="B5782" s="498" t="s">
        <v>15263</v>
      </c>
      <c r="C5782" s="498" t="s">
        <v>111</v>
      </c>
      <c r="D5782" s="519" t="s">
        <v>15485</v>
      </c>
      <c r="E5782" s="617">
        <v>6000</v>
      </c>
      <c r="F5782" s="498" t="s">
        <v>15486</v>
      </c>
      <c r="G5782" s="519" t="s">
        <v>15487</v>
      </c>
      <c r="H5782" s="519" t="s">
        <v>15306</v>
      </c>
      <c r="I5782" s="519" t="s">
        <v>15306</v>
      </c>
      <c r="J5782" s="519" t="s">
        <v>15306</v>
      </c>
      <c r="K5782" s="619">
        <v>2</v>
      </c>
      <c r="L5782" s="619">
        <v>12</v>
      </c>
      <c r="M5782" s="629">
        <v>55815.520000000004</v>
      </c>
      <c r="N5782" s="619">
        <v>2</v>
      </c>
      <c r="O5782" s="619">
        <v>6</v>
      </c>
      <c r="P5782" s="630">
        <v>35895.839999999997</v>
      </c>
    </row>
    <row r="5783" spans="1:16" ht="22.5" x14ac:dyDescent="0.2">
      <c r="A5783" s="628">
        <v>1205</v>
      </c>
      <c r="B5783" s="498" t="s">
        <v>15263</v>
      </c>
      <c r="C5783" s="498" t="s">
        <v>111</v>
      </c>
      <c r="D5783" s="519" t="s">
        <v>4071</v>
      </c>
      <c r="E5783" s="617">
        <v>3000</v>
      </c>
      <c r="F5783" s="498" t="s">
        <v>15488</v>
      </c>
      <c r="G5783" s="519" t="s">
        <v>15489</v>
      </c>
      <c r="H5783" s="519" t="s">
        <v>15306</v>
      </c>
      <c r="I5783" s="519" t="s">
        <v>15306</v>
      </c>
      <c r="J5783" s="519" t="s">
        <v>15306</v>
      </c>
      <c r="K5783" s="619">
        <v>2</v>
      </c>
      <c r="L5783" s="619">
        <v>12</v>
      </c>
      <c r="M5783" s="629">
        <v>36000</v>
      </c>
      <c r="N5783" s="619">
        <v>2</v>
      </c>
      <c r="O5783" s="619">
        <v>6</v>
      </c>
      <c r="P5783" s="630">
        <v>18000</v>
      </c>
    </row>
    <row r="5784" spans="1:16" x14ac:dyDescent="0.2">
      <c r="A5784" s="628">
        <v>1205</v>
      </c>
      <c r="B5784" s="498" t="s">
        <v>15263</v>
      </c>
      <c r="C5784" s="498" t="s">
        <v>111</v>
      </c>
      <c r="D5784" s="519" t="s">
        <v>15297</v>
      </c>
      <c r="E5784" s="617">
        <v>8000</v>
      </c>
      <c r="F5784" s="498" t="s">
        <v>15490</v>
      </c>
      <c r="G5784" s="519" t="s">
        <v>15491</v>
      </c>
      <c r="H5784" s="519" t="s">
        <v>15283</v>
      </c>
      <c r="I5784" s="519" t="s">
        <v>3191</v>
      </c>
      <c r="J5784" s="519" t="s">
        <v>15283</v>
      </c>
      <c r="K5784" s="619">
        <v>2</v>
      </c>
      <c r="L5784" s="619">
        <v>12</v>
      </c>
      <c r="M5784" s="629">
        <v>94065.55</v>
      </c>
      <c r="N5784" s="619">
        <v>2</v>
      </c>
      <c r="O5784" s="619">
        <v>6</v>
      </c>
      <c r="P5784" s="630">
        <v>46933.34</v>
      </c>
    </row>
    <row r="5785" spans="1:16" x14ac:dyDescent="0.2">
      <c r="A5785" s="628">
        <v>1205</v>
      </c>
      <c r="B5785" s="498" t="s">
        <v>15263</v>
      </c>
      <c r="C5785" s="498" t="s">
        <v>111</v>
      </c>
      <c r="D5785" s="519" t="s">
        <v>3204</v>
      </c>
      <c r="E5785" s="617">
        <v>2800</v>
      </c>
      <c r="F5785" s="498" t="s">
        <v>15492</v>
      </c>
      <c r="G5785" s="519" t="s">
        <v>15493</v>
      </c>
      <c r="H5785" s="519" t="s">
        <v>857</v>
      </c>
      <c r="I5785" s="519" t="s">
        <v>3191</v>
      </c>
      <c r="J5785" s="519" t="s">
        <v>15306</v>
      </c>
      <c r="K5785" s="619">
        <v>2</v>
      </c>
      <c r="L5785" s="619">
        <v>12</v>
      </c>
      <c r="M5785" s="629">
        <v>36000</v>
      </c>
      <c r="N5785" s="619">
        <v>2</v>
      </c>
      <c r="O5785" s="619">
        <v>6</v>
      </c>
      <c r="P5785" s="630">
        <v>24000</v>
      </c>
    </row>
    <row r="5786" spans="1:16" ht="22.5" x14ac:dyDescent="0.2">
      <c r="A5786" s="628">
        <v>1205</v>
      </c>
      <c r="B5786" s="498" t="s">
        <v>15263</v>
      </c>
      <c r="C5786" s="498" t="s">
        <v>111</v>
      </c>
      <c r="D5786" s="519" t="s">
        <v>15401</v>
      </c>
      <c r="E5786" s="617">
        <v>3000</v>
      </c>
      <c r="F5786" s="498" t="s">
        <v>15494</v>
      </c>
      <c r="G5786" s="519" t="s">
        <v>15495</v>
      </c>
      <c r="H5786" s="519" t="s">
        <v>15496</v>
      </c>
      <c r="I5786" s="519" t="s">
        <v>15306</v>
      </c>
      <c r="J5786" s="519" t="s">
        <v>15496</v>
      </c>
      <c r="K5786" s="619">
        <v>2</v>
      </c>
      <c r="L5786" s="619">
        <v>12</v>
      </c>
      <c r="M5786" s="629">
        <v>39311.870000000003</v>
      </c>
      <c r="N5786" s="619">
        <v>2</v>
      </c>
      <c r="O5786" s="619">
        <v>6</v>
      </c>
      <c r="P5786" s="630">
        <v>23832.78</v>
      </c>
    </row>
    <row r="5787" spans="1:16" x14ac:dyDescent="0.2">
      <c r="A5787" s="628">
        <v>1205</v>
      </c>
      <c r="B5787" s="498" t="s">
        <v>15263</v>
      </c>
      <c r="C5787" s="498" t="s">
        <v>111</v>
      </c>
      <c r="D5787" s="519" t="s">
        <v>15405</v>
      </c>
      <c r="E5787" s="617">
        <v>3000</v>
      </c>
      <c r="F5787" s="498" t="s">
        <v>15497</v>
      </c>
      <c r="G5787" s="519" t="s">
        <v>15498</v>
      </c>
      <c r="H5787" s="519" t="s">
        <v>15279</v>
      </c>
      <c r="I5787" s="519" t="s">
        <v>3191</v>
      </c>
      <c r="J5787" s="519" t="s">
        <v>15279</v>
      </c>
      <c r="K5787" s="619">
        <v>2</v>
      </c>
      <c r="L5787" s="619">
        <v>12</v>
      </c>
      <c r="M5787" s="629">
        <v>47760.28</v>
      </c>
      <c r="N5787" s="619">
        <v>2</v>
      </c>
      <c r="O5787" s="619">
        <v>6</v>
      </c>
      <c r="P5787" s="630">
        <v>24000</v>
      </c>
    </row>
    <row r="5788" spans="1:16" ht="22.5" x14ac:dyDescent="0.2">
      <c r="A5788" s="628">
        <v>1205</v>
      </c>
      <c r="B5788" s="498" t="s">
        <v>15263</v>
      </c>
      <c r="C5788" s="498" t="s">
        <v>111</v>
      </c>
      <c r="D5788" s="519" t="s">
        <v>15499</v>
      </c>
      <c r="E5788" s="617">
        <v>7000</v>
      </c>
      <c r="F5788" s="498" t="s">
        <v>15500</v>
      </c>
      <c r="G5788" s="519" t="s">
        <v>15501</v>
      </c>
      <c r="H5788" s="519" t="s">
        <v>3262</v>
      </c>
      <c r="I5788" s="519" t="s">
        <v>3191</v>
      </c>
      <c r="J5788" s="519" t="s">
        <v>15306</v>
      </c>
      <c r="K5788" s="619">
        <v>2</v>
      </c>
      <c r="L5788" s="619">
        <v>12</v>
      </c>
      <c r="M5788" s="629">
        <v>83788.060000000012</v>
      </c>
      <c r="N5788" s="619">
        <v>2</v>
      </c>
      <c r="O5788" s="619">
        <v>6</v>
      </c>
      <c r="P5788" s="630">
        <v>42000</v>
      </c>
    </row>
    <row r="5789" spans="1:16" ht="33.75" x14ac:dyDescent="0.2">
      <c r="A5789" s="628">
        <v>1205</v>
      </c>
      <c r="B5789" s="498" t="s">
        <v>15263</v>
      </c>
      <c r="C5789" s="498" t="s">
        <v>111</v>
      </c>
      <c r="D5789" s="519" t="s">
        <v>15502</v>
      </c>
      <c r="E5789" s="617">
        <v>4500</v>
      </c>
      <c r="F5789" s="498" t="s">
        <v>15503</v>
      </c>
      <c r="G5789" s="519" t="s">
        <v>15504</v>
      </c>
      <c r="H5789" s="519" t="s">
        <v>15275</v>
      </c>
      <c r="I5789" s="519" t="s">
        <v>3191</v>
      </c>
      <c r="J5789" s="519" t="s">
        <v>15275</v>
      </c>
      <c r="K5789" s="619">
        <v>2</v>
      </c>
      <c r="L5789" s="619">
        <v>12</v>
      </c>
      <c r="M5789" s="629">
        <v>55683.33</v>
      </c>
      <c r="N5789" s="619">
        <v>2</v>
      </c>
      <c r="O5789" s="619">
        <v>6</v>
      </c>
      <c r="P5789" s="630">
        <v>33000</v>
      </c>
    </row>
    <row r="5790" spans="1:16" x14ac:dyDescent="0.2">
      <c r="A5790" s="628">
        <v>1205</v>
      </c>
      <c r="B5790" s="498" t="s">
        <v>15263</v>
      </c>
      <c r="C5790" s="498" t="s">
        <v>111</v>
      </c>
      <c r="D5790" s="519" t="s">
        <v>15266</v>
      </c>
      <c r="E5790" s="617">
        <v>4000</v>
      </c>
      <c r="F5790" s="498" t="s">
        <v>15505</v>
      </c>
      <c r="G5790" s="519" t="s">
        <v>15506</v>
      </c>
      <c r="H5790" s="519" t="s">
        <v>15507</v>
      </c>
      <c r="I5790" s="519" t="s">
        <v>15306</v>
      </c>
      <c r="J5790" s="519" t="s">
        <v>15508</v>
      </c>
      <c r="K5790" s="619">
        <v>2</v>
      </c>
      <c r="L5790" s="619">
        <v>12</v>
      </c>
      <c r="M5790" s="629">
        <v>48000</v>
      </c>
      <c r="N5790" s="619">
        <v>2</v>
      </c>
      <c r="O5790" s="619">
        <v>6</v>
      </c>
      <c r="P5790" s="630">
        <v>24000</v>
      </c>
    </row>
    <row r="5791" spans="1:16" x14ac:dyDescent="0.2">
      <c r="A5791" s="628">
        <v>1205</v>
      </c>
      <c r="B5791" s="498" t="s">
        <v>15263</v>
      </c>
      <c r="C5791" s="498" t="s">
        <v>111</v>
      </c>
      <c r="D5791" s="519" t="s">
        <v>3204</v>
      </c>
      <c r="E5791" s="617">
        <v>3500</v>
      </c>
      <c r="F5791" s="498" t="s">
        <v>15509</v>
      </c>
      <c r="G5791" s="519" t="s">
        <v>15510</v>
      </c>
      <c r="H5791" s="519" t="s">
        <v>3140</v>
      </c>
      <c r="I5791" s="519" t="s">
        <v>3191</v>
      </c>
      <c r="J5791" s="519" t="s">
        <v>3140</v>
      </c>
      <c r="K5791" s="619">
        <v>2</v>
      </c>
      <c r="L5791" s="619">
        <v>12</v>
      </c>
      <c r="M5791" s="629">
        <v>36702.92</v>
      </c>
      <c r="N5791" s="619">
        <v>2</v>
      </c>
      <c r="O5791" s="619">
        <v>6</v>
      </c>
      <c r="P5791" s="630">
        <v>21000</v>
      </c>
    </row>
    <row r="5792" spans="1:16" x14ac:dyDescent="0.2">
      <c r="A5792" s="628">
        <v>1205</v>
      </c>
      <c r="B5792" s="498" t="s">
        <v>15263</v>
      </c>
      <c r="C5792" s="498" t="s">
        <v>111</v>
      </c>
      <c r="D5792" s="519" t="s">
        <v>15324</v>
      </c>
      <c r="E5792" s="617">
        <v>8000</v>
      </c>
      <c r="F5792" s="498" t="s">
        <v>15511</v>
      </c>
      <c r="G5792" s="519" t="s">
        <v>15512</v>
      </c>
      <c r="H5792" s="519" t="s">
        <v>15283</v>
      </c>
      <c r="I5792" s="519" t="s">
        <v>3191</v>
      </c>
      <c r="J5792" s="519" t="s">
        <v>15283</v>
      </c>
      <c r="K5792" s="619">
        <v>2</v>
      </c>
      <c r="L5792" s="619">
        <v>12</v>
      </c>
      <c r="M5792" s="629">
        <v>48000</v>
      </c>
      <c r="N5792" s="619"/>
      <c r="O5792" s="619"/>
      <c r="P5792" s="630">
        <v>0</v>
      </c>
    </row>
    <row r="5793" spans="1:16" x14ac:dyDescent="0.2">
      <c r="A5793" s="628">
        <v>1205</v>
      </c>
      <c r="B5793" s="498" t="s">
        <v>15263</v>
      </c>
      <c r="C5793" s="498" t="s">
        <v>111</v>
      </c>
      <c r="D5793" s="519" t="s">
        <v>15513</v>
      </c>
      <c r="E5793" s="617">
        <v>12500</v>
      </c>
      <c r="F5793" s="498" t="s">
        <v>15514</v>
      </c>
      <c r="G5793" s="519" t="s">
        <v>15515</v>
      </c>
      <c r="H5793" s="519" t="s">
        <v>857</v>
      </c>
      <c r="I5793" s="519" t="s">
        <v>3191</v>
      </c>
      <c r="J5793" s="519" t="s">
        <v>857</v>
      </c>
      <c r="K5793" s="619">
        <v>1</v>
      </c>
      <c r="L5793" s="619">
        <v>5</v>
      </c>
      <c r="M5793" s="629">
        <v>62500</v>
      </c>
      <c r="N5793" s="619"/>
      <c r="O5793" s="619"/>
      <c r="P5793" s="630">
        <v>0</v>
      </c>
    </row>
    <row r="5794" spans="1:16" ht="22.5" x14ac:dyDescent="0.2">
      <c r="A5794" s="628">
        <v>1205</v>
      </c>
      <c r="B5794" s="498" t="s">
        <v>15263</v>
      </c>
      <c r="C5794" s="498" t="s">
        <v>111</v>
      </c>
      <c r="D5794" s="519" t="s">
        <v>15516</v>
      </c>
      <c r="E5794" s="617">
        <v>11000</v>
      </c>
      <c r="F5794" s="498" t="s">
        <v>15517</v>
      </c>
      <c r="G5794" s="519" t="s">
        <v>15518</v>
      </c>
      <c r="H5794" s="519" t="s">
        <v>15519</v>
      </c>
      <c r="I5794" s="519" t="s">
        <v>3191</v>
      </c>
      <c r="J5794" s="519" t="s">
        <v>15519</v>
      </c>
      <c r="K5794" s="619">
        <v>2</v>
      </c>
      <c r="L5794" s="619">
        <v>12</v>
      </c>
      <c r="M5794" s="629">
        <v>127100</v>
      </c>
      <c r="N5794" s="619">
        <v>2</v>
      </c>
      <c r="O5794" s="619">
        <v>6</v>
      </c>
      <c r="P5794" s="630">
        <v>66000</v>
      </c>
    </row>
    <row r="5795" spans="1:16" x14ac:dyDescent="0.2">
      <c r="A5795" s="628">
        <v>1205</v>
      </c>
      <c r="B5795" s="498" t="s">
        <v>15263</v>
      </c>
      <c r="C5795" s="498" t="s">
        <v>111</v>
      </c>
      <c r="D5795" s="519" t="s">
        <v>15266</v>
      </c>
      <c r="E5795" s="617">
        <v>4000</v>
      </c>
      <c r="F5795" s="498" t="s">
        <v>15520</v>
      </c>
      <c r="G5795" s="519" t="s">
        <v>15521</v>
      </c>
      <c r="H5795" s="519" t="s">
        <v>15306</v>
      </c>
      <c r="I5795" s="519" t="s">
        <v>15306</v>
      </c>
      <c r="J5795" s="519" t="s">
        <v>15306</v>
      </c>
      <c r="K5795" s="619">
        <v>2</v>
      </c>
      <c r="L5795" s="619">
        <v>12</v>
      </c>
      <c r="M5795" s="629">
        <v>48000</v>
      </c>
      <c r="N5795" s="619">
        <v>2</v>
      </c>
      <c r="O5795" s="619">
        <v>6</v>
      </c>
      <c r="P5795" s="630">
        <v>24000</v>
      </c>
    </row>
    <row r="5796" spans="1:16" x14ac:dyDescent="0.2">
      <c r="A5796" s="628">
        <v>1205</v>
      </c>
      <c r="B5796" s="498" t="s">
        <v>15263</v>
      </c>
      <c r="C5796" s="498" t="s">
        <v>111</v>
      </c>
      <c r="D5796" s="519" t="s">
        <v>15288</v>
      </c>
      <c r="E5796" s="617">
        <v>7000</v>
      </c>
      <c r="F5796" s="498" t="s">
        <v>15522</v>
      </c>
      <c r="G5796" s="519" t="s">
        <v>15523</v>
      </c>
      <c r="H5796" s="519" t="s">
        <v>712</v>
      </c>
      <c r="I5796" s="519" t="s">
        <v>3191</v>
      </c>
      <c r="J5796" s="519" t="s">
        <v>712</v>
      </c>
      <c r="K5796" s="619">
        <v>2</v>
      </c>
      <c r="L5796" s="619">
        <v>12</v>
      </c>
      <c r="M5796" s="629">
        <v>95479.45</v>
      </c>
      <c r="N5796" s="619">
        <v>2</v>
      </c>
      <c r="O5796" s="619">
        <v>6</v>
      </c>
      <c r="P5796" s="630">
        <v>48000</v>
      </c>
    </row>
    <row r="5797" spans="1:16" x14ac:dyDescent="0.2">
      <c r="A5797" s="628">
        <v>1205</v>
      </c>
      <c r="B5797" s="498" t="s">
        <v>15263</v>
      </c>
      <c r="C5797" s="498" t="s">
        <v>111</v>
      </c>
      <c r="D5797" s="519" t="s">
        <v>15405</v>
      </c>
      <c r="E5797" s="617">
        <v>3000</v>
      </c>
      <c r="F5797" s="498" t="s">
        <v>15524</v>
      </c>
      <c r="G5797" s="519" t="s">
        <v>15525</v>
      </c>
      <c r="H5797" s="519" t="s">
        <v>15306</v>
      </c>
      <c r="I5797" s="519" t="s">
        <v>15306</v>
      </c>
      <c r="J5797" s="519" t="s">
        <v>15306</v>
      </c>
      <c r="K5797" s="619">
        <v>2</v>
      </c>
      <c r="L5797" s="619">
        <v>12</v>
      </c>
      <c r="M5797" s="629">
        <v>35875.199999999997</v>
      </c>
      <c r="N5797" s="619">
        <v>2</v>
      </c>
      <c r="O5797" s="619">
        <v>6</v>
      </c>
      <c r="P5797" s="630">
        <v>17998.12</v>
      </c>
    </row>
    <row r="5798" spans="1:16" x14ac:dyDescent="0.2">
      <c r="A5798" s="628">
        <v>1205</v>
      </c>
      <c r="B5798" s="498" t="s">
        <v>15263</v>
      </c>
      <c r="C5798" s="498" t="s">
        <v>111</v>
      </c>
      <c r="D5798" s="519" t="s">
        <v>15526</v>
      </c>
      <c r="E5798" s="617">
        <v>3000</v>
      </c>
      <c r="F5798" s="498" t="s">
        <v>15527</v>
      </c>
      <c r="G5798" s="519" t="s">
        <v>15528</v>
      </c>
      <c r="H5798" s="519" t="s">
        <v>3679</v>
      </c>
      <c r="I5798" s="519" t="s">
        <v>15306</v>
      </c>
      <c r="J5798" s="519" t="s">
        <v>3679</v>
      </c>
      <c r="K5798" s="619">
        <v>2</v>
      </c>
      <c r="L5798" s="619">
        <v>12</v>
      </c>
      <c r="M5798" s="629">
        <v>35449.479999999996</v>
      </c>
      <c r="N5798" s="619">
        <v>2</v>
      </c>
      <c r="O5798" s="619">
        <v>6</v>
      </c>
      <c r="P5798" s="630">
        <v>22800</v>
      </c>
    </row>
    <row r="5799" spans="1:16" x14ac:dyDescent="0.2">
      <c r="A5799" s="628">
        <v>1205</v>
      </c>
      <c r="B5799" s="498" t="s">
        <v>15263</v>
      </c>
      <c r="C5799" s="498" t="s">
        <v>111</v>
      </c>
      <c r="D5799" s="519" t="s">
        <v>15529</v>
      </c>
      <c r="E5799" s="617">
        <v>7000</v>
      </c>
      <c r="F5799" s="498">
        <v>43378352</v>
      </c>
      <c r="G5799" s="519" t="s">
        <v>15530</v>
      </c>
      <c r="H5799" s="519" t="s">
        <v>15283</v>
      </c>
      <c r="I5799" s="519" t="s">
        <v>3191</v>
      </c>
      <c r="J5799" s="519" t="s">
        <v>15283</v>
      </c>
      <c r="K5799" s="619">
        <v>2</v>
      </c>
      <c r="L5799" s="619">
        <v>12</v>
      </c>
      <c r="M5799" s="629">
        <v>71406.67</v>
      </c>
      <c r="N5799" s="619">
        <v>2</v>
      </c>
      <c r="O5799" s="619">
        <v>6</v>
      </c>
      <c r="P5799" s="630">
        <v>34765.21</v>
      </c>
    </row>
    <row r="5800" spans="1:16" x14ac:dyDescent="0.2">
      <c r="A5800" s="628">
        <v>1205</v>
      </c>
      <c r="B5800" s="498" t="s">
        <v>15263</v>
      </c>
      <c r="C5800" s="498" t="s">
        <v>111</v>
      </c>
      <c r="D5800" s="519" t="s">
        <v>15531</v>
      </c>
      <c r="E5800" s="617">
        <v>4000</v>
      </c>
      <c r="F5800" s="498" t="s">
        <v>15532</v>
      </c>
      <c r="G5800" s="519" t="s">
        <v>15533</v>
      </c>
      <c r="H5800" s="519" t="s">
        <v>3679</v>
      </c>
      <c r="I5800" s="519" t="s">
        <v>15306</v>
      </c>
      <c r="J5800" s="519" t="s">
        <v>3679</v>
      </c>
      <c r="K5800" s="619">
        <v>2</v>
      </c>
      <c r="L5800" s="619">
        <v>12</v>
      </c>
      <c r="M5800" s="629">
        <v>49154.16</v>
      </c>
      <c r="N5800" s="619">
        <v>2</v>
      </c>
      <c r="O5800" s="619">
        <v>6</v>
      </c>
      <c r="P5800" s="630">
        <v>24000</v>
      </c>
    </row>
    <row r="5801" spans="1:16" x14ac:dyDescent="0.2">
      <c r="A5801" s="628">
        <v>1205</v>
      </c>
      <c r="B5801" s="498" t="s">
        <v>15263</v>
      </c>
      <c r="C5801" s="498" t="s">
        <v>111</v>
      </c>
      <c r="D5801" s="519" t="s">
        <v>3204</v>
      </c>
      <c r="E5801" s="617">
        <v>4500</v>
      </c>
      <c r="F5801" s="498" t="s">
        <v>15534</v>
      </c>
      <c r="G5801" s="519" t="s">
        <v>15535</v>
      </c>
      <c r="H5801" s="519" t="s">
        <v>15306</v>
      </c>
      <c r="I5801" s="519" t="s">
        <v>15306</v>
      </c>
      <c r="J5801" s="519" t="s">
        <v>15306</v>
      </c>
      <c r="K5801" s="619">
        <v>2</v>
      </c>
      <c r="L5801" s="619">
        <v>12</v>
      </c>
      <c r="M5801" s="629">
        <v>54000</v>
      </c>
      <c r="N5801" s="619">
        <v>2</v>
      </c>
      <c r="O5801" s="619">
        <v>6</v>
      </c>
      <c r="P5801" s="630">
        <v>16875</v>
      </c>
    </row>
    <row r="5802" spans="1:16" ht="22.5" x14ac:dyDescent="0.2">
      <c r="A5802" s="628">
        <v>1205</v>
      </c>
      <c r="B5802" s="498" t="s">
        <v>15263</v>
      </c>
      <c r="C5802" s="498" t="s">
        <v>111</v>
      </c>
      <c r="D5802" s="519" t="s">
        <v>15536</v>
      </c>
      <c r="E5802" s="617">
        <v>3500</v>
      </c>
      <c r="F5802" s="498" t="s">
        <v>15537</v>
      </c>
      <c r="G5802" s="519" t="s">
        <v>15538</v>
      </c>
      <c r="H5802" s="519" t="s">
        <v>15275</v>
      </c>
      <c r="I5802" s="519" t="s">
        <v>3191</v>
      </c>
      <c r="J5802" s="519" t="s">
        <v>15306</v>
      </c>
      <c r="K5802" s="619">
        <v>2</v>
      </c>
      <c r="L5802" s="619">
        <v>12</v>
      </c>
      <c r="M5802" s="629">
        <v>53799.049999999996</v>
      </c>
      <c r="N5802" s="619">
        <v>2</v>
      </c>
      <c r="O5802" s="619">
        <v>6</v>
      </c>
      <c r="P5802" s="630">
        <v>27000</v>
      </c>
    </row>
    <row r="5803" spans="1:16" ht="22.5" x14ac:dyDescent="0.2">
      <c r="A5803" s="628">
        <v>1205</v>
      </c>
      <c r="B5803" s="498" t="s">
        <v>15263</v>
      </c>
      <c r="C5803" s="498" t="s">
        <v>111</v>
      </c>
      <c r="D5803" s="519" t="s">
        <v>15539</v>
      </c>
      <c r="E5803" s="617">
        <v>7000</v>
      </c>
      <c r="F5803" s="498" t="s">
        <v>15540</v>
      </c>
      <c r="G5803" s="519" t="s">
        <v>15541</v>
      </c>
      <c r="H5803" s="519" t="s">
        <v>4037</v>
      </c>
      <c r="I5803" s="519" t="s">
        <v>3191</v>
      </c>
      <c r="J5803" s="519" t="s">
        <v>4037</v>
      </c>
      <c r="K5803" s="619">
        <v>2</v>
      </c>
      <c r="L5803" s="619">
        <v>12</v>
      </c>
      <c r="M5803" s="629">
        <v>83974.720000000001</v>
      </c>
      <c r="N5803" s="619">
        <v>2</v>
      </c>
      <c r="O5803" s="619">
        <v>6</v>
      </c>
      <c r="P5803" s="630">
        <v>41997.57</v>
      </c>
    </row>
    <row r="5804" spans="1:16" x14ac:dyDescent="0.2">
      <c r="A5804" s="628">
        <v>1205</v>
      </c>
      <c r="B5804" s="498" t="s">
        <v>15263</v>
      </c>
      <c r="C5804" s="498" t="s">
        <v>111</v>
      </c>
      <c r="D5804" s="519" t="s">
        <v>15342</v>
      </c>
      <c r="E5804" s="617">
        <v>9000</v>
      </c>
      <c r="F5804" s="498" t="s">
        <v>15542</v>
      </c>
      <c r="G5804" s="519" t="s">
        <v>15543</v>
      </c>
      <c r="H5804" s="519" t="s">
        <v>15279</v>
      </c>
      <c r="I5804" s="519" t="s">
        <v>3191</v>
      </c>
      <c r="J5804" s="519" t="s">
        <v>15279</v>
      </c>
      <c r="K5804" s="619">
        <v>2</v>
      </c>
      <c r="L5804" s="619">
        <v>12</v>
      </c>
      <c r="M5804" s="629">
        <v>101000</v>
      </c>
      <c r="N5804" s="619">
        <v>2</v>
      </c>
      <c r="O5804" s="619">
        <v>6</v>
      </c>
      <c r="P5804" s="630">
        <v>54000</v>
      </c>
    </row>
    <row r="5805" spans="1:16" x14ac:dyDescent="0.2">
      <c r="A5805" s="628">
        <v>1205</v>
      </c>
      <c r="B5805" s="498" t="s">
        <v>15263</v>
      </c>
      <c r="C5805" s="498" t="s">
        <v>111</v>
      </c>
      <c r="D5805" s="519" t="s">
        <v>15266</v>
      </c>
      <c r="E5805" s="617">
        <v>3500</v>
      </c>
      <c r="F5805" s="498" t="s">
        <v>15544</v>
      </c>
      <c r="G5805" s="519" t="s">
        <v>15545</v>
      </c>
      <c r="H5805" s="519" t="s">
        <v>15306</v>
      </c>
      <c r="I5805" s="519" t="s">
        <v>15306</v>
      </c>
      <c r="J5805" s="519" t="s">
        <v>15306</v>
      </c>
      <c r="K5805" s="619">
        <v>2</v>
      </c>
      <c r="L5805" s="619">
        <v>12</v>
      </c>
      <c r="M5805" s="629">
        <v>42500</v>
      </c>
      <c r="N5805" s="619">
        <v>2</v>
      </c>
      <c r="O5805" s="619">
        <v>6</v>
      </c>
      <c r="P5805" s="630">
        <v>24000</v>
      </c>
    </row>
    <row r="5806" spans="1:16" x14ac:dyDescent="0.2">
      <c r="A5806" s="628">
        <v>1205</v>
      </c>
      <c r="B5806" s="498" t="s">
        <v>15263</v>
      </c>
      <c r="C5806" s="498" t="s">
        <v>111</v>
      </c>
      <c r="D5806" s="519" t="s">
        <v>15546</v>
      </c>
      <c r="E5806" s="617">
        <v>5500</v>
      </c>
      <c r="F5806" s="498" t="s">
        <v>15547</v>
      </c>
      <c r="G5806" s="519" t="s">
        <v>15548</v>
      </c>
      <c r="H5806" s="519" t="s">
        <v>15311</v>
      </c>
      <c r="I5806" s="519" t="s">
        <v>15306</v>
      </c>
      <c r="J5806" s="519" t="s">
        <v>15311</v>
      </c>
      <c r="K5806" s="619">
        <v>2</v>
      </c>
      <c r="L5806" s="619">
        <v>12</v>
      </c>
      <c r="M5806" s="629">
        <v>65988.160000000003</v>
      </c>
      <c r="N5806" s="619">
        <v>2</v>
      </c>
      <c r="O5806" s="619">
        <v>6</v>
      </c>
      <c r="P5806" s="630">
        <v>32998.089999999997</v>
      </c>
    </row>
    <row r="5807" spans="1:16" ht="22.5" x14ac:dyDescent="0.2">
      <c r="A5807" s="628">
        <v>1205</v>
      </c>
      <c r="B5807" s="498" t="s">
        <v>15263</v>
      </c>
      <c r="C5807" s="498" t="s">
        <v>111</v>
      </c>
      <c r="D5807" s="519" t="s">
        <v>15549</v>
      </c>
      <c r="E5807" s="617">
        <v>9000</v>
      </c>
      <c r="F5807" s="498" t="s">
        <v>15550</v>
      </c>
      <c r="G5807" s="519" t="s">
        <v>15551</v>
      </c>
      <c r="H5807" s="519" t="s">
        <v>15552</v>
      </c>
      <c r="I5807" s="519" t="s">
        <v>3191</v>
      </c>
      <c r="J5807" s="519" t="s">
        <v>15552</v>
      </c>
      <c r="K5807" s="619">
        <v>2</v>
      </c>
      <c r="L5807" s="619">
        <v>12</v>
      </c>
      <c r="M5807" s="629">
        <v>107999.37</v>
      </c>
      <c r="N5807" s="619">
        <v>2</v>
      </c>
      <c r="O5807" s="619">
        <v>6</v>
      </c>
      <c r="P5807" s="630">
        <v>54000</v>
      </c>
    </row>
    <row r="5808" spans="1:16" ht="22.5" x14ac:dyDescent="0.2">
      <c r="A5808" s="628">
        <v>1205</v>
      </c>
      <c r="B5808" s="498" t="s">
        <v>15263</v>
      </c>
      <c r="C5808" s="498" t="s">
        <v>111</v>
      </c>
      <c r="D5808" s="519" t="s">
        <v>15539</v>
      </c>
      <c r="E5808" s="617">
        <v>8000</v>
      </c>
      <c r="F5808" s="498" t="s">
        <v>15553</v>
      </c>
      <c r="G5808" s="519" t="s">
        <v>15554</v>
      </c>
      <c r="H5808" s="519" t="s">
        <v>4037</v>
      </c>
      <c r="I5808" s="519" t="s">
        <v>3191</v>
      </c>
      <c r="J5808" s="519" t="s">
        <v>4037</v>
      </c>
      <c r="K5808" s="619">
        <v>2</v>
      </c>
      <c r="L5808" s="619">
        <v>12</v>
      </c>
      <c r="M5808" s="629">
        <v>95988.33</v>
      </c>
      <c r="N5808" s="619">
        <v>2</v>
      </c>
      <c r="O5808" s="619">
        <v>6</v>
      </c>
      <c r="P5808" s="630">
        <v>48000</v>
      </c>
    </row>
    <row r="5809" spans="1:16" x14ac:dyDescent="0.2">
      <c r="A5809" s="628">
        <v>1205</v>
      </c>
      <c r="B5809" s="498" t="s">
        <v>15263</v>
      </c>
      <c r="C5809" s="498" t="s">
        <v>111</v>
      </c>
      <c r="D5809" s="519" t="s">
        <v>15266</v>
      </c>
      <c r="E5809" s="617">
        <v>4000</v>
      </c>
      <c r="F5809" s="498" t="s">
        <v>15555</v>
      </c>
      <c r="G5809" s="519" t="s">
        <v>15556</v>
      </c>
      <c r="H5809" s="519" t="s">
        <v>15314</v>
      </c>
      <c r="I5809" s="519" t="s">
        <v>15306</v>
      </c>
      <c r="J5809" s="519" t="s">
        <v>15557</v>
      </c>
      <c r="K5809" s="619">
        <v>2</v>
      </c>
      <c r="L5809" s="619">
        <v>12</v>
      </c>
      <c r="M5809" s="629">
        <v>48000</v>
      </c>
      <c r="N5809" s="619">
        <v>2</v>
      </c>
      <c r="O5809" s="619">
        <v>6</v>
      </c>
      <c r="P5809" s="630">
        <v>24000</v>
      </c>
    </row>
    <row r="5810" spans="1:16" x14ac:dyDescent="0.2">
      <c r="A5810" s="628">
        <v>1205</v>
      </c>
      <c r="B5810" s="498" t="s">
        <v>15263</v>
      </c>
      <c r="C5810" s="498" t="s">
        <v>111</v>
      </c>
      <c r="D5810" s="519" t="s">
        <v>15439</v>
      </c>
      <c r="E5810" s="617">
        <v>4500</v>
      </c>
      <c r="F5810" s="498" t="s">
        <v>15558</v>
      </c>
      <c r="G5810" s="519" t="s">
        <v>15559</v>
      </c>
      <c r="H5810" s="519" t="s">
        <v>15306</v>
      </c>
      <c r="I5810" s="519" t="s">
        <v>15306</v>
      </c>
      <c r="J5810" s="519" t="s">
        <v>15311</v>
      </c>
      <c r="K5810" s="619">
        <v>2</v>
      </c>
      <c r="L5810" s="619">
        <v>12</v>
      </c>
      <c r="M5810" s="629">
        <v>54000</v>
      </c>
      <c r="N5810" s="619">
        <v>2</v>
      </c>
      <c r="O5810" s="619">
        <v>6</v>
      </c>
      <c r="P5810" s="630">
        <v>27000</v>
      </c>
    </row>
    <row r="5811" spans="1:16" ht="22.5" x14ac:dyDescent="0.2">
      <c r="A5811" s="628">
        <v>1205</v>
      </c>
      <c r="B5811" s="498" t="s">
        <v>15263</v>
      </c>
      <c r="C5811" s="498" t="s">
        <v>111</v>
      </c>
      <c r="D5811" s="519" t="s">
        <v>15269</v>
      </c>
      <c r="E5811" s="617">
        <v>7000</v>
      </c>
      <c r="F5811" s="498" t="s">
        <v>15560</v>
      </c>
      <c r="G5811" s="519" t="s">
        <v>15561</v>
      </c>
      <c r="H5811" s="519" t="s">
        <v>15562</v>
      </c>
      <c r="I5811" s="519" t="s">
        <v>3191</v>
      </c>
      <c r="J5811" s="519" t="s">
        <v>15562</v>
      </c>
      <c r="K5811" s="619">
        <v>2</v>
      </c>
      <c r="L5811" s="619">
        <v>12</v>
      </c>
      <c r="M5811" s="629">
        <v>81543.199999999997</v>
      </c>
      <c r="N5811" s="619">
        <v>2</v>
      </c>
      <c r="O5811" s="619">
        <v>6</v>
      </c>
      <c r="P5811" s="630">
        <v>41326.74</v>
      </c>
    </row>
    <row r="5812" spans="1:16" x14ac:dyDescent="0.2">
      <c r="A5812" s="628">
        <v>1205</v>
      </c>
      <c r="B5812" s="498" t="s">
        <v>15263</v>
      </c>
      <c r="C5812" s="498" t="s">
        <v>111</v>
      </c>
      <c r="D5812" s="519" t="s">
        <v>15412</v>
      </c>
      <c r="E5812" s="617">
        <v>8000</v>
      </c>
      <c r="F5812" s="498" t="s">
        <v>15563</v>
      </c>
      <c r="G5812" s="519" t="s">
        <v>15564</v>
      </c>
      <c r="H5812" s="519" t="s">
        <v>15415</v>
      </c>
      <c r="I5812" s="519" t="s">
        <v>3191</v>
      </c>
      <c r="J5812" s="519" t="s">
        <v>15415</v>
      </c>
      <c r="K5812" s="619"/>
      <c r="L5812" s="619"/>
      <c r="M5812" s="629"/>
      <c r="N5812" s="619">
        <v>1</v>
      </c>
      <c r="O5812" s="619">
        <v>3</v>
      </c>
      <c r="P5812" s="630">
        <v>14444.44</v>
      </c>
    </row>
    <row r="5813" spans="1:16" ht="22.5" x14ac:dyDescent="0.2">
      <c r="A5813" s="628">
        <v>1205</v>
      </c>
      <c r="B5813" s="498" t="s">
        <v>15263</v>
      </c>
      <c r="C5813" s="498" t="s">
        <v>111</v>
      </c>
      <c r="D5813" s="519" t="s">
        <v>15565</v>
      </c>
      <c r="E5813" s="617">
        <v>8000</v>
      </c>
      <c r="F5813" s="498" t="s">
        <v>15566</v>
      </c>
      <c r="G5813" s="519" t="s">
        <v>15567</v>
      </c>
      <c r="H5813" s="519" t="s">
        <v>6199</v>
      </c>
      <c r="I5813" s="519" t="s">
        <v>3191</v>
      </c>
      <c r="J5813" s="519" t="s">
        <v>6199</v>
      </c>
      <c r="K5813" s="619">
        <v>2</v>
      </c>
      <c r="L5813" s="619">
        <v>12</v>
      </c>
      <c r="M5813" s="629">
        <v>70133.33</v>
      </c>
      <c r="N5813" s="619">
        <v>2</v>
      </c>
      <c r="O5813" s="619">
        <v>6</v>
      </c>
      <c r="P5813" s="630">
        <v>47983.33</v>
      </c>
    </row>
    <row r="5814" spans="1:16" x14ac:dyDescent="0.2">
      <c r="A5814" s="628">
        <v>1205</v>
      </c>
      <c r="B5814" s="498" t="s">
        <v>15263</v>
      </c>
      <c r="C5814" s="498" t="s">
        <v>111</v>
      </c>
      <c r="D5814" s="519" t="s">
        <v>509</v>
      </c>
      <c r="E5814" s="617">
        <v>5000</v>
      </c>
      <c r="F5814" s="498" t="s">
        <v>15568</v>
      </c>
      <c r="G5814" s="519" t="s">
        <v>15569</v>
      </c>
      <c r="H5814" s="519" t="s">
        <v>3140</v>
      </c>
      <c r="I5814" s="519" t="s">
        <v>3191</v>
      </c>
      <c r="J5814" s="519" t="s">
        <v>3140</v>
      </c>
      <c r="K5814" s="619">
        <v>2</v>
      </c>
      <c r="L5814" s="619">
        <v>12</v>
      </c>
      <c r="M5814" s="629">
        <v>63151.049999999996</v>
      </c>
      <c r="N5814" s="619">
        <v>2</v>
      </c>
      <c r="O5814" s="619">
        <v>6</v>
      </c>
      <c r="P5814" s="630">
        <v>35975</v>
      </c>
    </row>
    <row r="5815" spans="1:16" ht="22.5" x14ac:dyDescent="0.2">
      <c r="A5815" s="628">
        <v>1205</v>
      </c>
      <c r="B5815" s="498" t="s">
        <v>15263</v>
      </c>
      <c r="C5815" s="498" t="s">
        <v>111</v>
      </c>
      <c r="D5815" s="519" t="s">
        <v>3204</v>
      </c>
      <c r="E5815" s="617">
        <v>2800</v>
      </c>
      <c r="F5815" s="498" t="s">
        <v>15570</v>
      </c>
      <c r="G5815" s="519" t="s">
        <v>15571</v>
      </c>
      <c r="H5815" s="519" t="s">
        <v>15275</v>
      </c>
      <c r="I5815" s="519" t="s">
        <v>3191</v>
      </c>
      <c r="J5815" s="519" t="s">
        <v>15306</v>
      </c>
      <c r="K5815" s="619">
        <v>2</v>
      </c>
      <c r="L5815" s="619">
        <v>12</v>
      </c>
      <c r="M5815" s="629">
        <v>32795.589999999997</v>
      </c>
      <c r="N5815" s="619">
        <v>2</v>
      </c>
      <c r="O5815" s="619">
        <v>6</v>
      </c>
      <c r="P5815" s="630">
        <v>16786.580000000002</v>
      </c>
    </row>
    <row r="5816" spans="1:16" x14ac:dyDescent="0.2">
      <c r="A5816" s="628">
        <v>1205</v>
      </c>
      <c r="B5816" s="498" t="s">
        <v>15263</v>
      </c>
      <c r="C5816" s="498" t="s">
        <v>111</v>
      </c>
      <c r="D5816" s="519" t="s">
        <v>15405</v>
      </c>
      <c r="E5816" s="617">
        <v>4500</v>
      </c>
      <c r="F5816" s="498" t="s">
        <v>15572</v>
      </c>
      <c r="G5816" s="519" t="s">
        <v>15573</v>
      </c>
      <c r="H5816" s="519" t="s">
        <v>15314</v>
      </c>
      <c r="I5816" s="519" t="s">
        <v>15306</v>
      </c>
      <c r="J5816" s="519" t="s">
        <v>15315</v>
      </c>
      <c r="K5816" s="619">
        <v>2</v>
      </c>
      <c r="L5816" s="619">
        <v>12</v>
      </c>
      <c r="M5816" s="629">
        <v>54000</v>
      </c>
      <c r="N5816" s="619">
        <v>2</v>
      </c>
      <c r="O5816" s="619">
        <v>6</v>
      </c>
      <c r="P5816" s="630">
        <v>27000</v>
      </c>
    </row>
    <row r="5817" spans="1:16" ht="22.5" x14ac:dyDescent="0.2">
      <c r="A5817" s="628">
        <v>1205</v>
      </c>
      <c r="B5817" s="498" t="s">
        <v>15263</v>
      </c>
      <c r="C5817" s="498" t="s">
        <v>111</v>
      </c>
      <c r="D5817" s="519" t="s">
        <v>15405</v>
      </c>
      <c r="E5817" s="617">
        <v>4500</v>
      </c>
      <c r="F5817" s="498" t="s">
        <v>15574</v>
      </c>
      <c r="G5817" s="519" t="s">
        <v>15575</v>
      </c>
      <c r="H5817" s="519" t="s">
        <v>15496</v>
      </c>
      <c r="I5817" s="519" t="s">
        <v>15306</v>
      </c>
      <c r="J5817" s="519" t="s">
        <v>15496</v>
      </c>
      <c r="K5817" s="619">
        <v>2</v>
      </c>
      <c r="L5817" s="619">
        <v>12</v>
      </c>
      <c r="M5817" s="629">
        <v>53819.979999999996</v>
      </c>
      <c r="N5817" s="619">
        <v>2</v>
      </c>
      <c r="O5817" s="619">
        <v>6</v>
      </c>
      <c r="P5817" s="630">
        <v>27000</v>
      </c>
    </row>
    <row r="5818" spans="1:16" ht="22.5" x14ac:dyDescent="0.2">
      <c r="A5818" s="628">
        <v>1205</v>
      </c>
      <c r="B5818" s="498" t="s">
        <v>15263</v>
      </c>
      <c r="C5818" s="498" t="s">
        <v>111</v>
      </c>
      <c r="D5818" s="519" t="s">
        <v>15401</v>
      </c>
      <c r="E5818" s="617">
        <v>5500</v>
      </c>
      <c r="F5818" s="498" t="s">
        <v>15576</v>
      </c>
      <c r="G5818" s="519" t="s">
        <v>15577</v>
      </c>
      <c r="H5818" s="519" t="s">
        <v>15404</v>
      </c>
      <c r="I5818" s="519" t="s">
        <v>15306</v>
      </c>
      <c r="J5818" s="519" t="s">
        <v>15404</v>
      </c>
      <c r="K5818" s="619">
        <v>2</v>
      </c>
      <c r="L5818" s="619">
        <v>12</v>
      </c>
      <c r="M5818" s="629">
        <v>53664.680000000008</v>
      </c>
      <c r="N5818" s="619">
        <v>2</v>
      </c>
      <c r="O5818" s="619">
        <v>6</v>
      </c>
      <c r="P5818" s="630">
        <v>32954.17</v>
      </c>
    </row>
    <row r="5819" spans="1:16" ht="22.5" x14ac:dyDescent="0.2">
      <c r="A5819" s="628">
        <v>1205</v>
      </c>
      <c r="B5819" s="498" t="s">
        <v>15263</v>
      </c>
      <c r="C5819" s="498" t="s">
        <v>111</v>
      </c>
      <c r="D5819" s="519" t="s">
        <v>15531</v>
      </c>
      <c r="E5819" s="617">
        <v>3700</v>
      </c>
      <c r="F5819" s="498" t="s">
        <v>15578</v>
      </c>
      <c r="G5819" s="519" t="s">
        <v>15579</v>
      </c>
      <c r="H5819" s="519" t="s">
        <v>15306</v>
      </c>
      <c r="I5819" s="519" t="s">
        <v>15306</v>
      </c>
      <c r="J5819" s="519" t="s">
        <v>871</v>
      </c>
      <c r="K5819" s="619">
        <v>2</v>
      </c>
      <c r="L5819" s="619">
        <v>12</v>
      </c>
      <c r="M5819" s="629">
        <v>44400</v>
      </c>
      <c r="N5819" s="619">
        <v>2</v>
      </c>
      <c r="O5819" s="619">
        <v>6</v>
      </c>
      <c r="P5819" s="630">
        <v>22200</v>
      </c>
    </row>
    <row r="5820" spans="1:16" x14ac:dyDescent="0.2">
      <c r="A5820" s="628">
        <v>1205</v>
      </c>
      <c r="B5820" s="498" t="s">
        <v>15263</v>
      </c>
      <c r="C5820" s="498" t="s">
        <v>111</v>
      </c>
      <c r="D5820" s="519" t="s">
        <v>15280</v>
      </c>
      <c r="E5820" s="617">
        <v>5500</v>
      </c>
      <c r="F5820" s="498" t="s">
        <v>15580</v>
      </c>
      <c r="G5820" s="519" t="s">
        <v>15581</v>
      </c>
      <c r="H5820" s="519" t="s">
        <v>15415</v>
      </c>
      <c r="I5820" s="519" t="s">
        <v>3191</v>
      </c>
      <c r="J5820" s="519" t="s">
        <v>15415</v>
      </c>
      <c r="K5820" s="619">
        <v>2</v>
      </c>
      <c r="L5820" s="619">
        <v>12</v>
      </c>
      <c r="M5820" s="629">
        <v>65839.97</v>
      </c>
      <c r="N5820" s="619">
        <v>2</v>
      </c>
      <c r="O5820" s="619">
        <v>6</v>
      </c>
      <c r="P5820" s="630">
        <v>33000</v>
      </c>
    </row>
    <row r="5821" spans="1:16" x14ac:dyDescent="0.2">
      <c r="A5821" s="628">
        <v>1205</v>
      </c>
      <c r="B5821" s="498" t="s">
        <v>15263</v>
      </c>
      <c r="C5821" s="498" t="s">
        <v>111</v>
      </c>
      <c r="D5821" s="519" t="s">
        <v>15297</v>
      </c>
      <c r="E5821" s="617">
        <v>8000</v>
      </c>
      <c r="F5821" s="498" t="s">
        <v>15582</v>
      </c>
      <c r="G5821" s="519" t="s">
        <v>15583</v>
      </c>
      <c r="H5821" s="519" t="s">
        <v>712</v>
      </c>
      <c r="I5821" s="519" t="s">
        <v>3191</v>
      </c>
      <c r="J5821" s="519" t="s">
        <v>712</v>
      </c>
      <c r="K5821" s="619">
        <v>2</v>
      </c>
      <c r="L5821" s="619">
        <v>12</v>
      </c>
      <c r="M5821" s="629">
        <v>93161.66</v>
      </c>
      <c r="N5821" s="619">
        <v>2</v>
      </c>
      <c r="O5821" s="619">
        <v>6</v>
      </c>
      <c r="P5821" s="630">
        <v>47590.55</v>
      </c>
    </row>
    <row r="5822" spans="1:16" ht="22.5" x14ac:dyDescent="0.2">
      <c r="A5822" s="628">
        <v>1205</v>
      </c>
      <c r="B5822" s="498" t="s">
        <v>15263</v>
      </c>
      <c r="C5822" s="498" t="s">
        <v>111</v>
      </c>
      <c r="D5822" s="519" t="s">
        <v>15405</v>
      </c>
      <c r="E5822" s="617">
        <v>4000</v>
      </c>
      <c r="F5822" s="498" t="s">
        <v>15584</v>
      </c>
      <c r="G5822" s="519" t="s">
        <v>15585</v>
      </c>
      <c r="H5822" s="519" t="s">
        <v>15586</v>
      </c>
      <c r="I5822" s="519" t="s">
        <v>15306</v>
      </c>
      <c r="J5822" s="519" t="s">
        <v>15586</v>
      </c>
      <c r="K5822" s="619">
        <v>2</v>
      </c>
      <c r="L5822" s="619">
        <v>12</v>
      </c>
      <c r="M5822" s="629">
        <v>48000</v>
      </c>
      <c r="N5822" s="619">
        <v>2</v>
      </c>
      <c r="O5822" s="619">
        <v>6</v>
      </c>
      <c r="P5822" s="630">
        <v>24000</v>
      </c>
    </row>
    <row r="5823" spans="1:16" x14ac:dyDescent="0.2">
      <c r="A5823" s="628">
        <v>1205</v>
      </c>
      <c r="B5823" s="498" t="s">
        <v>15263</v>
      </c>
      <c r="C5823" s="498" t="s">
        <v>111</v>
      </c>
      <c r="D5823" s="519" t="s">
        <v>15587</v>
      </c>
      <c r="E5823" s="617">
        <v>8000</v>
      </c>
      <c r="F5823" s="498" t="s">
        <v>15588</v>
      </c>
      <c r="G5823" s="519" t="s">
        <v>15589</v>
      </c>
      <c r="H5823" s="519" t="s">
        <v>15415</v>
      </c>
      <c r="I5823" s="519" t="s">
        <v>3191</v>
      </c>
      <c r="J5823" s="519" t="s">
        <v>15415</v>
      </c>
      <c r="K5823" s="619">
        <v>2</v>
      </c>
      <c r="L5823" s="619">
        <v>12</v>
      </c>
      <c r="M5823" s="629">
        <v>74790.55</v>
      </c>
      <c r="N5823" s="619"/>
      <c r="O5823" s="619"/>
      <c r="P5823" s="630">
        <v>0</v>
      </c>
    </row>
    <row r="5824" spans="1:16" x14ac:dyDescent="0.2">
      <c r="A5824" s="628">
        <v>1205</v>
      </c>
      <c r="B5824" s="498" t="s">
        <v>15263</v>
      </c>
      <c r="C5824" s="498" t="s">
        <v>111</v>
      </c>
      <c r="D5824" s="519" t="s">
        <v>3679</v>
      </c>
      <c r="E5824" s="617">
        <v>3000</v>
      </c>
      <c r="F5824" s="498" t="s">
        <v>15590</v>
      </c>
      <c r="G5824" s="519" t="s">
        <v>15591</v>
      </c>
      <c r="H5824" s="519" t="s">
        <v>3679</v>
      </c>
      <c r="I5824" s="519" t="s">
        <v>15306</v>
      </c>
      <c r="J5824" s="519" t="s">
        <v>3679</v>
      </c>
      <c r="K5824" s="619">
        <v>2</v>
      </c>
      <c r="L5824" s="619">
        <v>12</v>
      </c>
      <c r="M5824" s="629">
        <v>37660</v>
      </c>
      <c r="N5824" s="619">
        <v>2</v>
      </c>
      <c r="O5824" s="619">
        <v>6</v>
      </c>
      <c r="P5824" s="630">
        <v>22800</v>
      </c>
    </row>
    <row r="5825" spans="1:16" x14ac:dyDescent="0.2">
      <c r="A5825" s="628">
        <v>1205</v>
      </c>
      <c r="B5825" s="498" t="s">
        <v>15263</v>
      </c>
      <c r="C5825" s="498" t="s">
        <v>111</v>
      </c>
      <c r="D5825" s="519" t="s">
        <v>15587</v>
      </c>
      <c r="E5825" s="617">
        <v>9000</v>
      </c>
      <c r="F5825" s="498" t="s">
        <v>15592</v>
      </c>
      <c r="G5825" s="519" t="s">
        <v>15593</v>
      </c>
      <c r="H5825" s="519" t="s">
        <v>1261</v>
      </c>
      <c r="I5825" s="519" t="s">
        <v>3191</v>
      </c>
      <c r="J5825" s="519" t="s">
        <v>1261</v>
      </c>
      <c r="K5825" s="619">
        <v>2</v>
      </c>
      <c r="L5825" s="619">
        <v>12</v>
      </c>
      <c r="M5825" s="629">
        <v>108000</v>
      </c>
      <c r="N5825" s="619">
        <v>2</v>
      </c>
      <c r="O5825" s="619">
        <v>6</v>
      </c>
      <c r="P5825" s="630">
        <v>54000</v>
      </c>
    </row>
    <row r="5826" spans="1:16" x14ac:dyDescent="0.2">
      <c r="A5826" s="628">
        <v>1205</v>
      </c>
      <c r="B5826" s="498" t="s">
        <v>15263</v>
      </c>
      <c r="C5826" s="498" t="s">
        <v>111</v>
      </c>
      <c r="D5826" s="519" t="s">
        <v>15266</v>
      </c>
      <c r="E5826" s="617">
        <v>3000</v>
      </c>
      <c r="F5826" s="498" t="s">
        <v>15594</v>
      </c>
      <c r="G5826" s="519" t="s">
        <v>15595</v>
      </c>
      <c r="H5826" s="519" t="s">
        <v>15306</v>
      </c>
      <c r="I5826" s="519" t="s">
        <v>15306</v>
      </c>
      <c r="J5826" s="519" t="s">
        <v>15306</v>
      </c>
      <c r="K5826" s="619">
        <v>2</v>
      </c>
      <c r="L5826" s="619">
        <v>12</v>
      </c>
      <c r="M5826" s="629">
        <v>35985.21</v>
      </c>
      <c r="N5826" s="619">
        <v>2</v>
      </c>
      <c r="O5826" s="619">
        <v>6</v>
      </c>
      <c r="P5826" s="630">
        <v>18000</v>
      </c>
    </row>
    <row r="5827" spans="1:16" x14ac:dyDescent="0.2">
      <c r="A5827" s="628">
        <v>1205</v>
      </c>
      <c r="B5827" s="498" t="s">
        <v>15263</v>
      </c>
      <c r="C5827" s="498" t="s">
        <v>111</v>
      </c>
      <c r="D5827" s="519" t="s">
        <v>15266</v>
      </c>
      <c r="E5827" s="617">
        <v>4000</v>
      </c>
      <c r="F5827" s="498" t="s">
        <v>15596</v>
      </c>
      <c r="G5827" s="519" t="s">
        <v>15597</v>
      </c>
      <c r="H5827" s="519" t="s">
        <v>15314</v>
      </c>
      <c r="I5827" s="519" t="s">
        <v>15306</v>
      </c>
      <c r="J5827" s="519" t="s">
        <v>15314</v>
      </c>
      <c r="K5827" s="619">
        <v>2</v>
      </c>
      <c r="L5827" s="619">
        <v>12</v>
      </c>
      <c r="M5827" s="629">
        <v>48000</v>
      </c>
      <c r="N5827" s="619">
        <v>2</v>
      </c>
      <c r="O5827" s="619">
        <v>6</v>
      </c>
      <c r="P5827" s="630">
        <v>24000</v>
      </c>
    </row>
    <row r="5828" spans="1:16" ht="22.5" x14ac:dyDescent="0.2">
      <c r="A5828" s="628">
        <v>1205</v>
      </c>
      <c r="B5828" s="498" t="s">
        <v>15263</v>
      </c>
      <c r="C5828" s="498" t="s">
        <v>111</v>
      </c>
      <c r="D5828" s="519" t="s">
        <v>15439</v>
      </c>
      <c r="E5828" s="617">
        <v>3500</v>
      </c>
      <c r="F5828" s="498" t="s">
        <v>15598</v>
      </c>
      <c r="G5828" s="519" t="s">
        <v>15599</v>
      </c>
      <c r="H5828" s="519" t="s">
        <v>15404</v>
      </c>
      <c r="I5828" s="519" t="s">
        <v>15306</v>
      </c>
      <c r="J5828" s="519" t="s">
        <v>15404</v>
      </c>
      <c r="K5828" s="619">
        <v>2</v>
      </c>
      <c r="L5828" s="619">
        <v>12</v>
      </c>
      <c r="M5828" s="629">
        <v>41602.850000000006</v>
      </c>
      <c r="N5828" s="619">
        <v>2</v>
      </c>
      <c r="O5828" s="619">
        <v>6</v>
      </c>
      <c r="P5828" s="630">
        <v>20919.55</v>
      </c>
    </row>
    <row r="5829" spans="1:16" x14ac:dyDescent="0.2">
      <c r="A5829" s="628">
        <v>1205</v>
      </c>
      <c r="B5829" s="498" t="s">
        <v>15263</v>
      </c>
      <c r="C5829" s="498" t="s">
        <v>111</v>
      </c>
      <c r="D5829" s="519" t="s">
        <v>15401</v>
      </c>
      <c r="E5829" s="617">
        <v>4000</v>
      </c>
      <c r="F5829" s="498" t="s">
        <v>15600</v>
      </c>
      <c r="G5829" s="519" t="s">
        <v>15601</v>
      </c>
      <c r="H5829" s="519" t="s">
        <v>15602</v>
      </c>
      <c r="I5829" s="519" t="s">
        <v>3191</v>
      </c>
      <c r="J5829" s="519" t="s">
        <v>15306</v>
      </c>
      <c r="K5829" s="619">
        <v>2</v>
      </c>
      <c r="L5829" s="619">
        <v>12</v>
      </c>
      <c r="M5829" s="629">
        <v>48000</v>
      </c>
      <c r="N5829" s="619">
        <v>2</v>
      </c>
      <c r="O5829" s="619">
        <v>6</v>
      </c>
      <c r="P5829" s="630">
        <v>24000</v>
      </c>
    </row>
    <row r="5830" spans="1:16" ht="22.5" x14ac:dyDescent="0.2">
      <c r="A5830" s="628">
        <v>1205</v>
      </c>
      <c r="B5830" s="498" t="s">
        <v>15263</v>
      </c>
      <c r="C5830" s="498" t="s">
        <v>111</v>
      </c>
      <c r="D5830" s="519" t="s">
        <v>15342</v>
      </c>
      <c r="E5830" s="617">
        <v>9000</v>
      </c>
      <c r="F5830" s="498" t="s">
        <v>15603</v>
      </c>
      <c r="G5830" s="519" t="s">
        <v>15604</v>
      </c>
      <c r="H5830" s="519" t="s">
        <v>15605</v>
      </c>
      <c r="I5830" s="519" t="s">
        <v>3191</v>
      </c>
      <c r="J5830" s="519" t="s">
        <v>15605</v>
      </c>
      <c r="K5830" s="619">
        <v>2</v>
      </c>
      <c r="L5830" s="619">
        <v>12</v>
      </c>
      <c r="M5830" s="629">
        <v>101000</v>
      </c>
      <c r="N5830" s="619">
        <v>2</v>
      </c>
      <c r="O5830" s="619">
        <v>6</v>
      </c>
      <c r="P5830" s="630">
        <v>54000</v>
      </c>
    </row>
    <row r="5831" spans="1:16" ht="22.5" x14ac:dyDescent="0.2">
      <c r="A5831" s="628">
        <v>1205</v>
      </c>
      <c r="B5831" s="498" t="s">
        <v>15263</v>
      </c>
      <c r="C5831" s="498" t="s">
        <v>111</v>
      </c>
      <c r="D5831" s="519" t="s">
        <v>15502</v>
      </c>
      <c r="E5831" s="617">
        <v>6000</v>
      </c>
      <c r="F5831" s="498" t="s">
        <v>15606</v>
      </c>
      <c r="G5831" s="519" t="s">
        <v>15607</v>
      </c>
      <c r="H5831" s="519" t="s">
        <v>15279</v>
      </c>
      <c r="I5831" s="519" t="s">
        <v>3191</v>
      </c>
      <c r="J5831" s="519" t="s">
        <v>15279</v>
      </c>
      <c r="K5831" s="619">
        <v>2</v>
      </c>
      <c r="L5831" s="619">
        <v>12</v>
      </c>
      <c r="M5831" s="629">
        <v>98267.81</v>
      </c>
      <c r="N5831" s="619">
        <v>2</v>
      </c>
      <c r="O5831" s="619">
        <v>6</v>
      </c>
      <c r="P5831" s="630">
        <v>48000</v>
      </c>
    </row>
    <row r="5832" spans="1:16" x14ac:dyDescent="0.2">
      <c r="A5832" s="628">
        <v>1205</v>
      </c>
      <c r="B5832" s="498" t="s">
        <v>15263</v>
      </c>
      <c r="C5832" s="498" t="s">
        <v>111</v>
      </c>
      <c r="D5832" s="519" t="s">
        <v>15405</v>
      </c>
      <c r="E5832" s="617">
        <v>4500</v>
      </c>
      <c r="F5832" s="498" t="s">
        <v>15608</v>
      </c>
      <c r="G5832" s="519" t="s">
        <v>15609</v>
      </c>
      <c r="H5832" s="519" t="s">
        <v>15314</v>
      </c>
      <c r="I5832" s="519" t="s">
        <v>15306</v>
      </c>
      <c r="J5832" s="519" t="s">
        <v>15610</v>
      </c>
      <c r="K5832" s="619">
        <v>2</v>
      </c>
      <c r="L5832" s="619">
        <v>12</v>
      </c>
      <c r="M5832" s="629">
        <v>54000</v>
      </c>
      <c r="N5832" s="619">
        <v>2</v>
      </c>
      <c r="O5832" s="619">
        <v>6</v>
      </c>
      <c r="P5832" s="630">
        <v>27000</v>
      </c>
    </row>
    <row r="5833" spans="1:16" x14ac:dyDescent="0.2">
      <c r="A5833" s="628">
        <v>1205</v>
      </c>
      <c r="B5833" s="498" t="s">
        <v>15263</v>
      </c>
      <c r="C5833" s="498" t="s">
        <v>111</v>
      </c>
      <c r="D5833" s="519" t="s">
        <v>15536</v>
      </c>
      <c r="E5833" s="617">
        <v>4500</v>
      </c>
      <c r="F5833" s="498" t="s">
        <v>15611</v>
      </c>
      <c r="G5833" s="519" t="s">
        <v>15612</v>
      </c>
      <c r="H5833" s="519" t="s">
        <v>15613</v>
      </c>
      <c r="I5833" s="519" t="s">
        <v>3191</v>
      </c>
      <c r="J5833" s="519" t="s">
        <v>15613</v>
      </c>
      <c r="K5833" s="619">
        <v>2</v>
      </c>
      <c r="L5833" s="619">
        <v>12</v>
      </c>
      <c r="M5833" s="629">
        <v>53646.23</v>
      </c>
      <c r="N5833" s="619">
        <v>2</v>
      </c>
      <c r="O5833" s="619">
        <v>6</v>
      </c>
      <c r="P5833" s="630">
        <v>32738.37</v>
      </c>
    </row>
    <row r="5834" spans="1:16" ht="22.5" x14ac:dyDescent="0.2">
      <c r="A5834" s="628">
        <v>1205</v>
      </c>
      <c r="B5834" s="498" t="s">
        <v>15263</v>
      </c>
      <c r="C5834" s="498" t="s">
        <v>111</v>
      </c>
      <c r="D5834" s="519" t="s">
        <v>15614</v>
      </c>
      <c r="E5834" s="617">
        <v>6000</v>
      </c>
      <c r="F5834" s="498" t="s">
        <v>15615</v>
      </c>
      <c r="G5834" s="519" t="s">
        <v>15616</v>
      </c>
      <c r="H5834" s="519" t="s">
        <v>15586</v>
      </c>
      <c r="I5834" s="519" t="s">
        <v>15306</v>
      </c>
      <c r="J5834" s="519" t="s">
        <v>15586</v>
      </c>
      <c r="K5834" s="619">
        <v>2</v>
      </c>
      <c r="L5834" s="619">
        <v>12</v>
      </c>
      <c r="M5834" s="629">
        <v>71942.5</v>
      </c>
      <c r="N5834" s="619">
        <v>2</v>
      </c>
      <c r="O5834" s="619">
        <v>6</v>
      </c>
      <c r="P5834" s="630">
        <v>36000</v>
      </c>
    </row>
    <row r="5835" spans="1:16" ht="22.5" x14ac:dyDescent="0.2">
      <c r="A5835" s="628">
        <v>1205</v>
      </c>
      <c r="B5835" s="498" t="s">
        <v>15263</v>
      </c>
      <c r="C5835" s="498" t="s">
        <v>111</v>
      </c>
      <c r="D5835" s="519" t="s">
        <v>15617</v>
      </c>
      <c r="E5835" s="617">
        <v>9000</v>
      </c>
      <c r="F5835" s="498" t="s">
        <v>15618</v>
      </c>
      <c r="G5835" s="519" t="s">
        <v>15619</v>
      </c>
      <c r="H5835" s="519" t="s">
        <v>5409</v>
      </c>
      <c r="I5835" s="519" t="s">
        <v>3191</v>
      </c>
      <c r="J5835" s="519" t="s">
        <v>5409</v>
      </c>
      <c r="K5835" s="619">
        <v>2</v>
      </c>
      <c r="L5835" s="619">
        <v>12</v>
      </c>
      <c r="M5835" s="629">
        <v>107646.86</v>
      </c>
      <c r="N5835" s="619">
        <v>2</v>
      </c>
      <c r="O5835" s="619">
        <v>6</v>
      </c>
      <c r="P5835" s="630">
        <v>53681.87</v>
      </c>
    </row>
    <row r="5836" spans="1:16" ht="22.5" x14ac:dyDescent="0.2">
      <c r="A5836" s="628">
        <v>1205</v>
      </c>
      <c r="B5836" s="498" t="s">
        <v>15263</v>
      </c>
      <c r="C5836" s="498" t="s">
        <v>111</v>
      </c>
      <c r="D5836" s="519" t="s">
        <v>4071</v>
      </c>
      <c r="E5836" s="617">
        <v>2000</v>
      </c>
      <c r="F5836" s="498" t="s">
        <v>15620</v>
      </c>
      <c r="G5836" s="519" t="s">
        <v>15621</v>
      </c>
      <c r="H5836" s="519" t="s">
        <v>3679</v>
      </c>
      <c r="I5836" s="519" t="s">
        <v>15306</v>
      </c>
      <c r="J5836" s="519" t="s">
        <v>3679</v>
      </c>
      <c r="K5836" s="619">
        <v>2</v>
      </c>
      <c r="L5836" s="619">
        <v>12</v>
      </c>
      <c r="M5836" s="629">
        <v>26366.67</v>
      </c>
      <c r="N5836" s="619">
        <v>2</v>
      </c>
      <c r="O5836" s="619">
        <v>6</v>
      </c>
      <c r="P5836" s="630">
        <v>17634</v>
      </c>
    </row>
    <row r="5837" spans="1:16" x14ac:dyDescent="0.2">
      <c r="A5837" s="628">
        <v>1205</v>
      </c>
      <c r="B5837" s="498" t="s">
        <v>15263</v>
      </c>
      <c r="C5837" s="498" t="s">
        <v>111</v>
      </c>
      <c r="D5837" s="519" t="s">
        <v>15266</v>
      </c>
      <c r="E5837" s="617">
        <v>3000</v>
      </c>
      <c r="F5837" s="498" t="s">
        <v>15622</v>
      </c>
      <c r="G5837" s="519" t="s">
        <v>15623</v>
      </c>
      <c r="H5837" s="519" t="s">
        <v>15306</v>
      </c>
      <c r="I5837" s="519" t="s">
        <v>15306</v>
      </c>
      <c r="J5837" s="519" t="s">
        <v>15306</v>
      </c>
      <c r="K5837" s="619">
        <v>2</v>
      </c>
      <c r="L5837" s="619">
        <v>12</v>
      </c>
      <c r="M5837" s="629">
        <v>36000</v>
      </c>
      <c r="N5837" s="619">
        <v>2</v>
      </c>
      <c r="O5837" s="619">
        <v>6</v>
      </c>
      <c r="P5837" s="630">
        <v>11675</v>
      </c>
    </row>
    <row r="5838" spans="1:16" x14ac:dyDescent="0.2">
      <c r="A5838" s="628">
        <v>1205</v>
      </c>
      <c r="B5838" s="498" t="s">
        <v>15263</v>
      </c>
      <c r="C5838" s="498" t="s">
        <v>111</v>
      </c>
      <c r="D5838" s="519" t="s">
        <v>15288</v>
      </c>
      <c r="E5838" s="617">
        <v>8000</v>
      </c>
      <c r="F5838" s="498" t="s">
        <v>15624</v>
      </c>
      <c r="G5838" s="519" t="s">
        <v>15625</v>
      </c>
      <c r="H5838" s="519" t="s">
        <v>712</v>
      </c>
      <c r="I5838" s="519" t="s">
        <v>3191</v>
      </c>
      <c r="J5838" s="519" t="s">
        <v>712</v>
      </c>
      <c r="K5838" s="619">
        <v>2</v>
      </c>
      <c r="L5838" s="619">
        <v>12</v>
      </c>
      <c r="M5838" s="629">
        <v>99317.21</v>
      </c>
      <c r="N5838" s="619">
        <v>2</v>
      </c>
      <c r="O5838" s="619">
        <v>6</v>
      </c>
      <c r="P5838" s="630">
        <v>59913.19</v>
      </c>
    </row>
    <row r="5839" spans="1:16" x14ac:dyDescent="0.2">
      <c r="A5839" s="628">
        <v>1205</v>
      </c>
      <c r="B5839" s="498" t="s">
        <v>15263</v>
      </c>
      <c r="C5839" s="498" t="s">
        <v>111</v>
      </c>
      <c r="D5839" s="519" t="s">
        <v>15626</v>
      </c>
      <c r="E5839" s="617">
        <v>4000</v>
      </c>
      <c r="F5839" s="498" t="s">
        <v>15627</v>
      </c>
      <c r="G5839" s="519" t="s">
        <v>15628</v>
      </c>
      <c r="H5839" s="519" t="s">
        <v>3679</v>
      </c>
      <c r="I5839" s="519" t="s">
        <v>15306</v>
      </c>
      <c r="J5839" s="519" t="s">
        <v>3679</v>
      </c>
      <c r="K5839" s="619">
        <v>2</v>
      </c>
      <c r="L5839" s="619">
        <v>12</v>
      </c>
      <c r="M5839" s="629">
        <v>47775.55</v>
      </c>
      <c r="N5839" s="619">
        <v>2</v>
      </c>
      <c r="O5839" s="619">
        <v>6</v>
      </c>
      <c r="P5839" s="630">
        <v>23945</v>
      </c>
    </row>
    <row r="5840" spans="1:16" x14ac:dyDescent="0.2">
      <c r="A5840" s="628">
        <v>1205</v>
      </c>
      <c r="B5840" s="498" t="s">
        <v>15263</v>
      </c>
      <c r="C5840" s="498" t="s">
        <v>111</v>
      </c>
      <c r="D5840" s="519" t="s">
        <v>15297</v>
      </c>
      <c r="E5840" s="617">
        <v>8000</v>
      </c>
      <c r="F5840" s="498" t="s">
        <v>15629</v>
      </c>
      <c r="G5840" s="519" t="s">
        <v>15630</v>
      </c>
      <c r="H5840" s="519" t="s">
        <v>15279</v>
      </c>
      <c r="I5840" s="519" t="s">
        <v>8631</v>
      </c>
      <c r="J5840" s="519" t="s">
        <v>15279</v>
      </c>
      <c r="K5840" s="619">
        <v>2</v>
      </c>
      <c r="L5840" s="619">
        <v>12</v>
      </c>
      <c r="M5840" s="629">
        <v>107695.62</v>
      </c>
      <c r="N5840" s="619">
        <v>2</v>
      </c>
      <c r="O5840" s="619">
        <v>6</v>
      </c>
      <c r="P5840" s="630">
        <v>54000</v>
      </c>
    </row>
    <row r="5841" spans="1:16" x14ac:dyDescent="0.2">
      <c r="A5841" s="628">
        <v>1205</v>
      </c>
      <c r="B5841" s="498" t="s">
        <v>15263</v>
      </c>
      <c r="C5841" s="498" t="s">
        <v>111</v>
      </c>
      <c r="D5841" s="519" t="s">
        <v>15266</v>
      </c>
      <c r="E5841" s="617">
        <v>4000</v>
      </c>
      <c r="F5841" s="498" t="s">
        <v>15631</v>
      </c>
      <c r="G5841" s="519" t="s">
        <v>15632</v>
      </c>
      <c r="H5841" s="519" t="s">
        <v>15311</v>
      </c>
      <c r="I5841" s="519" t="s">
        <v>15306</v>
      </c>
      <c r="J5841" s="519" t="s">
        <v>15311</v>
      </c>
      <c r="K5841" s="619">
        <v>2</v>
      </c>
      <c r="L5841" s="619">
        <v>12</v>
      </c>
      <c r="M5841" s="629">
        <v>48000</v>
      </c>
      <c r="N5841" s="619">
        <v>2</v>
      </c>
      <c r="O5841" s="619">
        <v>6</v>
      </c>
      <c r="P5841" s="630">
        <v>24000</v>
      </c>
    </row>
    <row r="5842" spans="1:16" x14ac:dyDescent="0.2">
      <c r="A5842" s="628">
        <v>1205</v>
      </c>
      <c r="B5842" s="498" t="s">
        <v>15263</v>
      </c>
      <c r="C5842" s="498" t="s">
        <v>111</v>
      </c>
      <c r="D5842" s="519" t="s">
        <v>15342</v>
      </c>
      <c r="E5842" s="617">
        <v>9000</v>
      </c>
      <c r="F5842" s="498" t="s">
        <v>15633</v>
      </c>
      <c r="G5842" s="519" t="s">
        <v>15634</v>
      </c>
      <c r="H5842" s="519" t="s">
        <v>15635</v>
      </c>
      <c r="I5842" s="519" t="s">
        <v>1186</v>
      </c>
      <c r="J5842" s="519" t="s">
        <v>15635</v>
      </c>
      <c r="K5842" s="619">
        <v>2</v>
      </c>
      <c r="L5842" s="619">
        <v>12</v>
      </c>
      <c r="M5842" s="629">
        <v>87500</v>
      </c>
      <c r="N5842" s="619">
        <v>2</v>
      </c>
      <c r="O5842" s="619">
        <v>6</v>
      </c>
      <c r="P5842" s="630">
        <v>54000</v>
      </c>
    </row>
    <row r="5843" spans="1:16" x14ac:dyDescent="0.2">
      <c r="A5843" s="628">
        <v>1205</v>
      </c>
      <c r="B5843" s="498" t="s">
        <v>15263</v>
      </c>
      <c r="C5843" s="498" t="s">
        <v>111</v>
      </c>
      <c r="D5843" s="519" t="s">
        <v>15342</v>
      </c>
      <c r="E5843" s="617">
        <v>9000</v>
      </c>
      <c r="F5843" s="498" t="s">
        <v>15636</v>
      </c>
      <c r="G5843" s="519" t="s">
        <v>15637</v>
      </c>
      <c r="H5843" s="519" t="s">
        <v>15279</v>
      </c>
      <c r="I5843" s="519" t="s">
        <v>3191</v>
      </c>
      <c r="J5843" s="519" t="s">
        <v>15279</v>
      </c>
      <c r="K5843" s="619">
        <v>2</v>
      </c>
      <c r="L5843" s="619">
        <v>12</v>
      </c>
      <c r="M5843" s="629">
        <v>101000</v>
      </c>
      <c r="N5843" s="619">
        <v>2</v>
      </c>
      <c r="O5843" s="619">
        <v>6</v>
      </c>
      <c r="P5843" s="630">
        <v>54000</v>
      </c>
    </row>
    <row r="5844" spans="1:16" x14ac:dyDescent="0.2">
      <c r="A5844" s="628">
        <v>1205</v>
      </c>
      <c r="B5844" s="498" t="s">
        <v>15263</v>
      </c>
      <c r="C5844" s="498" t="s">
        <v>111</v>
      </c>
      <c r="D5844" s="519" t="s">
        <v>15638</v>
      </c>
      <c r="E5844" s="617">
        <v>4500</v>
      </c>
      <c r="F5844" s="498" t="s">
        <v>15639</v>
      </c>
      <c r="G5844" s="519" t="s">
        <v>15640</v>
      </c>
      <c r="H5844" s="519" t="s">
        <v>15314</v>
      </c>
      <c r="I5844" s="519" t="s">
        <v>15306</v>
      </c>
      <c r="J5844" s="519" t="s">
        <v>15641</v>
      </c>
      <c r="K5844" s="619">
        <v>2</v>
      </c>
      <c r="L5844" s="619">
        <v>12</v>
      </c>
      <c r="M5844" s="629">
        <v>54000</v>
      </c>
      <c r="N5844" s="619">
        <v>2</v>
      </c>
      <c r="O5844" s="619">
        <v>6</v>
      </c>
      <c r="P5844" s="630">
        <v>27000</v>
      </c>
    </row>
    <row r="5845" spans="1:16" ht="22.5" x14ac:dyDescent="0.2">
      <c r="A5845" s="628">
        <v>1205</v>
      </c>
      <c r="B5845" s="498" t="s">
        <v>15263</v>
      </c>
      <c r="C5845" s="498" t="s">
        <v>111</v>
      </c>
      <c r="D5845" s="519" t="s">
        <v>15642</v>
      </c>
      <c r="E5845" s="617">
        <v>6000</v>
      </c>
      <c r="F5845" s="498" t="s">
        <v>15643</v>
      </c>
      <c r="G5845" s="519" t="s">
        <v>15644</v>
      </c>
      <c r="H5845" s="519" t="s">
        <v>15283</v>
      </c>
      <c r="I5845" s="519" t="s">
        <v>3191</v>
      </c>
      <c r="J5845" s="519" t="s">
        <v>15283</v>
      </c>
      <c r="K5845" s="619">
        <v>2</v>
      </c>
      <c r="L5845" s="619">
        <v>12</v>
      </c>
      <c r="M5845" s="629">
        <v>71998.75</v>
      </c>
      <c r="N5845" s="619">
        <v>2</v>
      </c>
      <c r="O5845" s="619">
        <v>6</v>
      </c>
      <c r="P5845" s="630">
        <v>36000</v>
      </c>
    </row>
    <row r="5846" spans="1:16" x14ac:dyDescent="0.2">
      <c r="A5846" s="628">
        <v>1205</v>
      </c>
      <c r="B5846" s="498" t="s">
        <v>15263</v>
      </c>
      <c r="C5846" s="498" t="s">
        <v>111</v>
      </c>
      <c r="D5846" s="519" t="s">
        <v>15638</v>
      </c>
      <c r="E5846" s="617">
        <v>3500</v>
      </c>
      <c r="F5846" s="498" t="s">
        <v>15645</v>
      </c>
      <c r="G5846" s="519" t="s">
        <v>15646</v>
      </c>
      <c r="H5846" s="519" t="s">
        <v>15306</v>
      </c>
      <c r="I5846" s="519" t="s">
        <v>15306</v>
      </c>
      <c r="J5846" s="519" t="s">
        <v>15306</v>
      </c>
      <c r="K5846" s="619">
        <v>2</v>
      </c>
      <c r="L5846" s="619">
        <v>12</v>
      </c>
      <c r="M5846" s="629">
        <v>14262.5</v>
      </c>
      <c r="N5846" s="619"/>
      <c r="O5846" s="619"/>
      <c r="P5846" s="630">
        <v>0</v>
      </c>
    </row>
    <row r="5847" spans="1:16" ht="22.5" x14ac:dyDescent="0.2">
      <c r="A5847" s="628">
        <v>1205</v>
      </c>
      <c r="B5847" s="498" t="s">
        <v>15263</v>
      </c>
      <c r="C5847" s="498" t="s">
        <v>111</v>
      </c>
      <c r="D5847" s="519" t="s">
        <v>15647</v>
      </c>
      <c r="E5847" s="617">
        <v>10000</v>
      </c>
      <c r="F5847" s="498" t="s">
        <v>15648</v>
      </c>
      <c r="G5847" s="519" t="s">
        <v>15649</v>
      </c>
      <c r="H5847" s="519" t="s">
        <v>712</v>
      </c>
      <c r="I5847" s="519" t="s">
        <v>3191</v>
      </c>
      <c r="J5847" s="519" t="s">
        <v>712</v>
      </c>
      <c r="K5847" s="619">
        <v>2</v>
      </c>
      <c r="L5847" s="619">
        <v>12</v>
      </c>
      <c r="M5847" s="629">
        <v>119999.31</v>
      </c>
      <c r="N5847" s="619">
        <v>2</v>
      </c>
      <c r="O5847" s="619">
        <v>6</v>
      </c>
      <c r="P5847" s="630">
        <v>59987.5</v>
      </c>
    </row>
    <row r="5848" spans="1:16" ht="33.75" x14ac:dyDescent="0.2">
      <c r="A5848" s="628">
        <v>1205</v>
      </c>
      <c r="B5848" s="498" t="s">
        <v>15263</v>
      </c>
      <c r="C5848" s="498" t="s">
        <v>111</v>
      </c>
      <c r="D5848" s="519" t="s">
        <v>15428</v>
      </c>
      <c r="E5848" s="617">
        <v>6000</v>
      </c>
      <c r="F5848" s="498" t="s">
        <v>15650</v>
      </c>
      <c r="G5848" s="519" t="s">
        <v>15651</v>
      </c>
      <c r="H5848" s="519" t="s">
        <v>15275</v>
      </c>
      <c r="I5848" s="519" t="s">
        <v>3191</v>
      </c>
      <c r="J5848" s="519" t="s">
        <v>15275</v>
      </c>
      <c r="K5848" s="619">
        <v>2</v>
      </c>
      <c r="L5848" s="619">
        <v>12</v>
      </c>
      <c r="M5848" s="629">
        <v>76600</v>
      </c>
      <c r="N5848" s="619">
        <v>2</v>
      </c>
      <c r="O5848" s="619">
        <v>6</v>
      </c>
      <c r="P5848" s="630">
        <v>42000</v>
      </c>
    </row>
    <row r="5849" spans="1:16" ht="22.5" x14ac:dyDescent="0.2">
      <c r="A5849" s="628">
        <v>1205</v>
      </c>
      <c r="B5849" s="498" t="s">
        <v>15263</v>
      </c>
      <c r="C5849" s="498" t="s">
        <v>111</v>
      </c>
      <c r="D5849" s="519" t="s">
        <v>15652</v>
      </c>
      <c r="E5849" s="617">
        <v>3000</v>
      </c>
      <c r="F5849" s="498" t="s">
        <v>15653</v>
      </c>
      <c r="G5849" s="519" t="s">
        <v>15654</v>
      </c>
      <c r="H5849" s="519" t="s">
        <v>15586</v>
      </c>
      <c r="I5849" s="519" t="s">
        <v>15306</v>
      </c>
      <c r="J5849" s="519" t="s">
        <v>15586</v>
      </c>
      <c r="K5849" s="619">
        <v>2</v>
      </c>
      <c r="L5849" s="619">
        <v>12</v>
      </c>
      <c r="M5849" s="629">
        <v>35918.74</v>
      </c>
      <c r="N5849" s="619">
        <v>2</v>
      </c>
      <c r="O5849" s="619">
        <v>6</v>
      </c>
      <c r="P5849" s="630">
        <v>17895.62</v>
      </c>
    </row>
    <row r="5850" spans="1:16" x14ac:dyDescent="0.2">
      <c r="A5850" s="628">
        <v>1205</v>
      </c>
      <c r="B5850" s="498" t="s">
        <v>15263</v>
      </c>
      <c r="C5850" s="498" t="s">
        <v>111</v>
      </c>
      <c r="D5850" s="519" t="s">
        <v>15266</v>
      </c>
      <c r="E5850" s="617">
        <v>3000</v>
      </c>
      <c r="F5850" s="498" t="s">
        <v>15655</v>
      </c>
      <c r="G5850" s="519" t="s">
        <v>15656</v>
      </c>
      <c r="H5850" s="519" t="s">
        <v>15306</v>
      </c>
      <c r="I5850" s="519" t="s">
        <v>15306</v>
      </c>
      <c r="J5850" s="519" t="s">
        <v>15306</v>
      </c>
      <c r="K5850" s="619">
        <v>2</v>
      </c>
      <c r="L5850" s="619">
        <v>12</v>
      </c>
      <c r="M5850" s="629">
        <v>5999.37</v>
      </c>
      <c r="N5850" s="619"/>
      <c r="O5850" s="619"/>
      <c r="P5850" s="630">
        <v>0</v>
      </c>
    </row>
    <row r="5851" spans="1:16" x14ac:dyDescent="0.2">
      <c r="A5851" s="628">
        <v>1205</v>
      </c>
      <c r="B5851" s="498" t="s">
        <v>15263</v>
      </c>
      <c r="C5851" s="498" t="s">
        <v>111</v>
      </c>
      <c r="D5851" s="519" t="s">
        <v>15266</v>
      </c>
      <c r="E5851" s="617">
        <v>4000</v>
      </c>
      <c r="F5851" s="498" t="s">
        <v>15657</v>
      </c>
      <c r="G5851" s="519" t="s">
        <v>15658</v>
      </c>
      <c r="H5851" s="519" t="s">
        <v>3140</v>
      </c>
      <c r="I5851" s="519" t="s">
        <v>3191</v>
      </c>
      <c r="J5851" s="519" t="s">
        <v>3140</v>
      </c>
      <c r="K5851" s="619">
        <v>2</v>
      </c>
      <c r="L5851" s="619">
        <v>12</v>
      </c>
      <c r="M5851" s="629">
        <v>48000</v>
      </c>
      <c r="N5851" s="619">
        <v>2</v>
      </c>
      <c r="O5851" s="619">
        <v>6</v>
      </c>
      <c r="P5851" s="630">
        <v>24000</v>
      </c>
    </row>
    <row r="5852" spans="1:16" ht="22.5" x14ac:dyDescent="0.2">
      <c r="A5852" s="628">
        <v>1205</v>
      </c>
      <c r="B5852" s="498" t="s">
        <v>15263</v>
      </c>
      <c r="C5852" s="498" t="s">
        <v>111</v>
      </c>
      <c r="D5852" s="519" t="s">
        <v>4071</v>
      </c>
      <c r="E5852" s="617">
        <v>3000</v>
      </c>
      <c r="F5852" s="498" t="s">
        <v>15659</v>
      </c>
      <c r="G5852" s="519" t="s">
        <v>15660</v>
      </c>
      <c r="H5852" s="519" t="s">
        <v>15306</v>
      </c>
      <c r="I5852" s="519" t="s">
        <v>3191</v>
      </c>
      <c r="J5852" s="519" t="s">
        <v>15415</v>
      </c>
      <c r="K5852" s="619">
        <v>2</v>
      </c>
      <c r="L5852" s="619">
        <v>12</v>
      </c>
      <c r="M5852" s="629">
        <v>36000</v>
      </c>
      <c r="N5852" s="619">
        <v>2</v>
      </c>
      <c r="O5852" s="619">
        <v>6</v>
      </c>
      <c r="P5852" s="630">
        <v>18000</v>
      </c>
    </row>
    <row r="5853" spans="1:16" x14ac:dyDescent="0.2">
      <c r="A5853" s="628">
        <v>1205</v>
      </c>
      <c r="B5853" s="498" t="s">
        <v>15263</v>
      </c>
      <c r="C5853" s="498" t="s">
        <v>111</v>
      </c>
      <c r="D5853" s="519" t="s">
        <v>15587</v>
      </c>
      <c r="E5853" s="617">
        <v>8000</v>
      </c>
      <c r="F5853" s="498" t="s">
        <v>15661</v>
      </c>
      <c r="G5853" s="519" t="s">
        <v>15662</v>
      </c>
      <c r="H5853" s="519" t="s">
        <v>15415</v>
      </c>
      <c r="I5853" s="519" t="s">
        <v>3191</v>
      </c>
      <c r="J5853" s="519" t="s">
        <v>15415</v>
      </c>
      <c r="K5853" s="619">
        <v>2</v>
      </c>
      <c r="L5853" s="619">
        <v>12</v>
      </c>
      <c r="M5853" s="629">
        <v>95343.89</v>
      </c>
      <c r="N5853" s="619">
        <v>2</v>
      </c>
      <c r="O5853" s="619">
        <v>6</v>
      </c>
      <c r="P5853" s="630">
        <v>59477.770000000004</v>
      </c>
    </row>
    <row r="5854" spans="1:16" ht="22.5" x14ac:dyDescent="0.2">
      <c r="A5854" s="628">
        <v>1205</v>
      </c>
      <c r="B5854" s="498" t="s">
        <v>15263</v>
      </c>
      <c r="C5854" s="498" t="s">
        <v>111</v>
      </c>
      <c r="D5854" s="519" t="s">
        <v>4071</v>
      </c>
      <c r="E5854" s="617">
        <v>3000</v>
      </c>
      <c r="F5854" s="498" t="s">
        <v>15663</v>
      </c>
      <c r="G5854" s="519" t="s">
        <v>15664</v>
      </c>
      <c r="H5854" s="519" t="s">
        <v>3140</v>
      </c>
      <c r="I5854" s="519" t="s">
        <v>3191</v>
      </c>
      <c r="J5854" s="519" t="s">
        <v>3140</v>
      </c>
      <c r="K5854" s="619">
        <v>2</v>
      </c>
      <c r="L5854" s="619">
        <v>12</v>
      </c>
      <c r="M5854" s="629">
        <v>36000</v>
      </c>
      <c r="N5854" s="619">
        <v>2</v>
      </c>
      <c r="O5854" s="619">
        <v>6</v>
      </c>
      <c r="P5854" s="630">
        <v>18000</v>
      </c>
    </row>
    <row r="5855" spans="1:16" x14ac:dyDescent="0.2">
      <c r="A5855" s="628">
        <v>1205</v>
      </c>
      <c r="B5855" s="498" t="s">
        <v>15263</v>
      </c>
      <c r="C5855" s="498" t="s">
        <v>111</v>
      </c>
      <c r="D5855" s="519" t="s">
        <v>15665</v>
      </c>
      <c r="E5855" s="617">
        <v>7000</v>
      </c>
      <c r="F5855" s="498" t="s">
        <v>15666</v>
      </c>
      <c r="G5855" s="519" t="s">
        <v>15667</v>
      </c>
      <c r="H5855" s="519" t="s">
        <v>15283</v>
      </c>
      <c r="I5855" s="519" t="s">
        <v>3191</v>
      </c>
      <c r="J5855" s="519" t="s">
        <v>15283</v>
      </c>
      <c r="K5855" s="619">
        <v>2</v>
      </c>
      <c r="L5855" s="619">
        <v>12</v>
      </c>
      <c r="M5855" s="629">
        <v>83871.67</v>
      </c>
      <c r="N5855" s="619">
        <v>2</v>
      </c>
      <c r="O5855" s="619">
        <v>6</v>
      </c>
      <c r="P5855" s="630">
        <v>42000</v>
      </c>
    </row>
    <row r="5856" spans="1:16" ht="22.5" x14ac:dyDescent="0.2">
      <c r="A5856" s="628">
        <v>1205</v>
      </c>
      <c r="B5856" s="498" t="s">
        <v>15263</v>
      </c>
      <c r="C5856" s="498" t="s">
        <v>111</v>
      </c>
      <c r="D5856" s="519" t="s">
        <v>15405</v>
      </c>
      <c r="E5856" s="617">
        <v>4500</v>
      </c>
      <c r="F5856" s="498" t="s">
        <v>15668</v>
      </c>
      <c r="G5856" s="519" t="s">
        <v>15669</v>
      </c>
      <c r="H5856" s="519" t="s">
        <v>15670</v>
      </c>
      <c r="I5856" s="519" t="s">
        <v>15306</v>
      </c>
      <c r="J5856" s="519" t="s">
        <v>15670</v>
      </c>
      <c r="K5856" s="619">
        <v>2</v>
      </c>
      <c r="L5856" s="619">
        <v>12</v>
      </c>
      <c r="M5856" s="629">
        <v>54000</v>
      </c>
      <c r="N5856" s="619">
        <v>2</v>
      </c>
      <c r="O5856" s="619">
        <v>6</v>
      </c>
      <c r="P5856" s="630">
        <v>27000</v>
      </c>
    </row>
    <row r="5857" spans="1:16" x14ac:dyDescent="0.2">
      <c r="A5857" s="628">
        <v>1205</v>
      </c>
      <c r="B5857" s="498" t="s">
        <v>15263</v>
      </c>
      <c r="C5857" s="498" t="s">
        <v>111</v>
      </c>
      <c r="D5857" s="519" t="s">
        <v>15266</v>
      </c>
      <c r="E5857" s="617">
        <v>3000</v>
      </c>
      <c r="F5857" s="498" t="s">
        <v>15671</v>
      </c>
      <c r="G5857" s="519" t="s">
        <v>15672</v>
      </c>
      <c r="H5857" s="519" t="s">
        <v>15306</v>
      </c>
      <c r="I5857" s="519" t="s">
        <v>15306</v>
      </c>
      <c r="J5857" s="519" t="s">
        <v>15306</v>
      </c>
      <c r="K5857" s="619">
        <v>2</v>
      </c>
      <c r="L5857" s="619">
        <v>12</v>
      </c>
      <c r="M5857" s="629">
        <v>36000</v>
      </c>
      <c r="N5857" s="619">
        <v>2</v>
      </c>
      <c r="O5857" s="619">
        <v>6</v>
      </c>
      <c r="P5857" s="630">
        <v>18000</v>
      </c>
    </row>
    <row r="5858" spans="1:16" ht="33.75" x14ac:dyDescent="0.2">
      <c r="A5858" s="628">
        <v>1205</v>
      </c>
      <c r="B5858" s="498" t="s">
        <v>15263</v>
      </c>
      <c r="C5858" s="498" t="s">
        <v>111</v>
      </c>
      <c r="D5858" s="519" t="s">
        <v>15342</v>
      </c>
      <c r="E5858" s="617">
        <v>9000</v>
      </c>
      <c r="F5858" s="498" t="s">
        <v>15673</v>
      </c>
      <c r="G5858" s="519" t="s">
        <v>15674</v>
      </c>
      <c r="H5858" s="519" t="s">
        <v>15275</v>
      </c>
      <c r="I5858" s="519" t="s">
        <v>3191</v>
      </c>
      <c r="J5858" s="519" t="s">
        <v>15275</v>
      </c>
      <c r="K5858" s="619">
        <v>2</v>
      </c>
      <c r="L5858" s="619">
        <v>12</v>
      </c>
      <c r="M5858" s="629">
        <v>101000</v>
      </c>
      <c r="N5858" s="619">
        <v>2</v>
      </c>
      <c r="O5858" s="619">
        <v>6</v>
      </c>
      <c r="P5858" s="630">
        <v>54000</v>
      </c>
    </row>
    <row r="5859" spans="1:16" x14ac:dyDescent="0.2">
      <c r="A5859" s="628">
        <v>1205</v>
      </c>
      <c r="B5859" s="498" t="s">
        <v>15263</v>
      </c>
      <c r="C5859" s="498" t="s">
        <v>111</v>
      </c>
      <c r="D5859" s="519" t="s">
        <v>15342</v>
      </c>
      <c r="E5859" s="617">
        <v>9000</v>
      </c>
      <c r="F5859" s="498" t="s">
        <v>15675</v>
      </c>
      <c r="G5859" s="519" t="s">
        <v>15676</v>
      </c>
      <c r="H5859" s="519" t="s">
        <v>15283</v>
      </c>
      <c r="I5859" s="519" t="s">
        <v>3191</v>
      </c>
      <c r="J5859" s="519" t="s">
        <v>15283</v>
      </c>
      <c r="K5859" s="619">
        <v>2</v>
      </c>
      <c r="L5859" s="619">
        <v>12</v>
      </c>
      <c r="M5859" s="629">
        <v>98700</v>
      </c>
      <c r="N5859" s="619">
        <v>2</v>
      </c>
      <c r="O5859" s="619">
        <v>6</v>
      </c>
      <c r="P5859" s="630">
        <v>54000</v>
      </c>
    </row>
    <row r="5860" spans="1:16" x14ac:dyDescent="0.2">
      <c r="A5860" s="628">
        <v>1205</v>
      </c>
      <c r="B5860" s="498" t="s">
        <v>15263</v>
      </c>
      <c r="C5860" s="498" t="s">
        <v>111</v>
      </c>
      <c r="D5860" s="519" t="s">
        <v>15677</v>
      </c>
      <c r="E5860" s="617">
        <v>11000</v>
      </c>
      <c r="F5860" s="498" t="s">
        <v>15678</v>
      </c>
      <c r="G5860" s="519" t="s">
        <v>15679</v>
      </c>
      <c r="H5860" s="519" t="s">
        <v>769</v>
      </c>
      <c r="I5860" s="519" t="s">
        <v>3191</v>
      </c>
      <c r="J5860" s="519" t="s">
        <v>769</v>
      </c>
      <c r="K5860" s="619">
        <v>1</v>
      </c>
      <c r="L5860" s="619">
        <v>4</v>
      </c>
      <c r="M5860" s="629">
        <v>41780.14</v>
      </c>
      <c r="N5860" s="619">
        <v>2</v>
      </c>
      <c r="O5860" s="619">
        <v>6</v>
      </c>
      <c r="P5860" s="630">
        <v>65878.55</v>
      </c>
    </row>
    <row r="5861" spans="1:16" x14ac:dyDescent="0.2">
      <c r="A5861" s="628">
        <v>1205</v>
      </c>
      <c r="B5861" s="498" t="s">
        <v>15263</v>
      </c>
      <c r="C5861" s="498" t="s">
        <v>111</v>
      </c>
      <c r="D5861" s="519" t="s">
        <v>15300</v>
      </c>
      <c r="E5861" s="617">
        <v>4000</v>
      </c>
      <c r="F5861" s="498" t="s">
        <v>15680</v>
      </c>
      <c r="G5861" s="519" t="s">
        <v>15681</v>
      </c>
      <c r="H5861" s="519" t="s">
        <v>15306</v>
      </c>
      <c r="I5861" s="519" t="s">
        <v>3191</v>
      </c>
      <c r="J5861" s="519" t="s">
        <v>15306</v>
      </c>
      <c r="K5861" s="619">
        <v>2</v>
      </c>
      <c r="L5861" s="619">
        <v>12</v>
      </c>
      <c r="M5861" s="629">
        <v>48000</v>
      </c>
      <c r="N5861" s="619">
        <v>2</v>
      </c>
      <c r="O5861" s="619">
        <v>6</v>
      </c>
      <c r="P5861" s="630">
        <v>24000</v>
      </c>
    </row>
    <row r="5862" spans="1:16" ht="22.5" x14ac:dyDescent="0.2">
      <c r="A5862" s="628">
        <v>1205</v>
      </c>
      <c r="B5862" s="498" t="s">
        <v>15263</v>
      </c>
      <c r="C5862" s="498" t="s">
        <v>111</v>
      </c>
      <c r="D5862" s="519" t="s">
        <v>15502</v>
      </c>
      <c r="E5862" s="617">
        <v>6000</v>
      </c>
      <c r="F5862" s="498" t="s">
        <v>15682</v>
      </c>
      <c r="G5862" s="519" t="s">
        <v>15683</v>
      </c>
      <c r="H5862" s="519" t="s">
        <v>15684</v>
      </c>
      <c r="I5862" s="519" t="s">
        <v>3191</v>
      </c>
      <c r="J5862" s="519" t="s">
        <v>15684</v>
      </c>
      <c r="K5862" s="619">
        <v>2</v>
      </c>
      <c r="L5862" s="619">
        <v>12</v>
      </c>
      <c r="M5862" s="629">
        <v>71992.92</v>
      </c>
      <c r="N5862" s="619">
        <v>2</v>
      </c>
      <c r="O5862" s="619">
        <v>6</v>
      </c>
      <c r="P5862" s="630">
        <v>36000</v>
      </c>
    </row>
    <row r="5863" spans="1:16" ht="22.5" x14ac:dyDescent="0.2">
      <c r="A5863" s="628">
        <v>1205</v>
      </c>
      <c r="B5863" s="498" t="s">
        <v>15263</v>
      </c>
      <c r="C5863" s="498" t="s">
        <v>111</v>
      </c>
      <c r="D5863" s="519" t="s">
        <v>15280</v>
      </c>
      <c r="E5863" s="617">
        <v>7000</v>
      </c>
      <c r="F5863" s="498" t="s">
        <v>15685</v>
      </c>
      <c r="G5863" s="519" t="s">
        <v>15686</v>
      </c>
      <c r="H5863" s="519" t="s">
        <v>15687</v>
      </c>
      <c r="I5863" s="519" t="s">
        <v>3191</v>
      </c>
      <c r="J5863" s="519" t="s">
        <v>15687</v>
      </c>
      <c r="K5863" s="619">
        <v>2</v>
      </c>
      <c r="L5863" s="619">
        <v>12</v>
      </c>
      <c r="M5863" s="629">
        <v>83955.28</v>
      </c>
      <c r="N5863" s="619">
        <v>2</v>
      </c>
      <c r="O5863" s="619">
        <v>6</v>
      </c>
      <c r="P5863" s="630">
        <v>41891.599999999999</v>
      </c>
    </row>
    <row r="5864" spans="1:16" x14ac:dyDescent="0.2">
      <c r="A5864" s="628">
        <v>1205</v>
      </c>
      <c r="B5864" s="498" t="s">
        <v>15263</v>
      </c>
      <c r="C5864" s="498" t="s">
        <v>111</v>
      </c>
      <c r="D5864" s="519" t="s">
        <v>15531</v>
      </c>
      <c r="E5864" s="617">
        <v>3000</v>
      </c>
      <c r="F5864" s="498" t="s">
        <v>15688</v>
      </c>
      <c r="G5864" s="519" t="s">
        <v>15689</v>
      </c>
      <c r="H5864" s="519" t="s">
        <v>3679</v>
      </c>
      <c r="I5864" s="519" t="s">
        <v>15306</v>
      </c>
      <c r="J5864" s="519" t="s">
        <v>3679</v>
      </c>
      <c r="K5864" s="619">
        <v>2</v>
      </c>
      <c r="L5864" s="619">
        <v>12</v>
      </c>
      <c r="M5864" s="629">
        <v>38132.089999999997</v>
      </c>
      <c r="N5864" s="619">
        <v>2</v>
      </c>
      <c r="O5864" s="619">
        <v>6</v>
      </c>
      <c r="P5864" s="630">
        <v>23909.72</v>
      </c>
    </row>
    <row r="5865" spans="1:16" ht="33.75" x14ac:dyDescent="0.2">
      <c r="A5865" s="628">
        <v>1205</v>
      </c>
      <c r="B5865" s="498" t="s">
        <v>15263</v>
      </c>
      <c r="C5865" s="498" t="s">
        <v>111</v>
      </c>
      <c r="D5865" s="519" t="s">
        <v>15321</v>
      </c>
      <c r="E5865" s="617">
        <v>6000</v>
      </c>
      <c r="F5865" s="498" t="s">
        <v>15690</v>
      </c>
      <c r="G5865" s="519" t="s">
        <v>15691</v>
      </c>
      <c r="H5865" s="519" t="s">
        <v>15275</v>
      </c>
      <c r="I5865" s="519" t="s">
        <v>3191</v>
      </c>
      <c r="J5865" s="519" t="s">
        <v>15275</v>
      </c>
      <c r="K5865" s="619">
        <v>2</v>
      </c>
      <c r="L5865" s="619">
        <v>12</v>
      </c>
      <c r="M5865" s="629">
        <v>71871.67</v>
      </c>
      <c r="N5865" s="619">
        <v>2</v>
      </c>
      <c r="O5865" s="619">
        <v>6</v>
      </c>
      <c r="P5865" s="630">
        <v>29956.67</v>
      </c>
    </row>
    <row r="5866" spans="1:16" x14ac:dyDescent="0.2">
      <c r="A5866" s="628">
        <v>1205</v>
      </c>
      <c r="B5866" s="498" t="s">
        <v>15263</v>
      </c>
      <c r="C5866" s="498" t="s">
        <v>111</v>
      </c>
      <c r="D5866" s="519" t="s">
        <v>15536</v>
      </c>
      <c r="E5866" s="617">
        <v>3500</v>
      </c>
      <c r="F5866" s="498" t="s">
        <v>15692</v>
      </c>
      <c r="G5866" s="519" t="s">
        <v>15693</v>
      </c>
      <c r="H5866" s="519" t="s">
        <v>15279</v>
      </c>
      <c r="I5866" s="519" t="s">
        <v>3191</v>
      </c>
      <c r="J5866" s="519" t="s">
        <v>15279</v>
      </c>
      <c r="K5866" s="619">
        <v>2</v>
      </c>
      <c r="L5866" s="619">
        <v>12</v>
      </c>
      <c r="M5866" s="629">
        <v>43716.67</v>
      </c>
      <c r="N5866" s="619">
        <v>2</v>
      </c>
      <c r="O5866" s="619">
        <v>6</v>
      </c>
      <c r="P5866" s="630">
        <v>27000</v>
      </c>
    </row>
    <row r="5867" spans="1:16" x14ac:dyDescent="0.2">
      <c r="A5867" s="628">
        <v>1205</v>
      </c>
      <c r="B5867" s="498" t="s">
        <v>15263</v>
      </c>
      <c r="C5867" s="498" t="s">
        <v>111</v>
      </c>
      <c r="D5867" s="519" t="s">
        <v>15266</v>
      </c>
      <c r="E5867" s="617">
        <v>4000</v>
      </c>
      <c r="F5867" s="498" t="s">
        <v>15694</v>
      </c>
      <c r="G5867" s="519" t="s">
        <v>15695</v>
      </c>
      <c r="H5867" s="519" t="s">
        <v>3679</v>
      </c>
      <c r="I5867" s="519" t="s">
        <v>15306</v>
      </c>
      <c r="J5867" s="519" t="s">
        <v>15696</v>
      </c>
      <c r="K5867" s="619">
        <v>2</v>
      </c>
      <c r="L5867" s="619">
        <v>12</v>
      </c>
      <c r="M5867" s="629">
        <v>47244</v>
      </c>
      <c r="N5867" s="619">
        <v>2</v>
      </c>
      <c r="O5867" s="619">
        <v>6</v>
      </c>
      <c r="P5867" s="630">
        <v>24000</v>
      </c>
    </row>
    <row r="5868" spans="1:16" ht="22.5" x14ac:dyDescent="0.2">
      <c r="A5868" s="628">
        <v>1205</v>
      </c>
      <c r="B5868" s="498" t="s">
        <v>15263</v>
      </c>
      <c r="C5868" s="498" t="s">
        <v>111</v>
      </c>
      <c r="D5868" s="519" t="s">
        <v>15697</v>
      </c>
      <c r="E5868" s="617">
        <v>4500</v>
      </c>
      <c r="F5868" s="498" t="s">
        <v>15698</v>
      </c>
      <c r="G5868" s="519" t="s">
        <v>15699</v>
      </c>
      <c r="H5868" s="519" t="s">
        <v>15670</v>
      </c>
      <c r="I5868" s="519" t="s">
        <v>15306</v>
      </c>
      <c r="J5868" s="519" t="s">
        <v>15670</v>
      </c>
      <c r="K5868" s="619">
        <v>2</v>
      </c>
      <c r="L5868" s="619">
        <v>5</v>
      </c>
      <c r="M5868" s="629">
        <v>22297.5</v>
      </c>
      <c r="N5868" s="619">
        <v>2</v>
      </c>
      <c r="O5868" s="619">
        <v>6</v>
      </c>
      <c r="P5868" s="630">
        <v>26995</v>
      </c>
    </row>
    <row r="5869" spans="1:16" x14ac:dyDescent="0.2">
      <c r="A5869" s="628">
        <v>1205</v>
      </c>
      <c r="B5869" s="498" t="s">
        <v>15263</v>
      </c>
      <c r="C5869" s="498" t="s">
        <v>111</v>
      </c>
      <c r="D5869" s="519" t="s">
        <v>15700</v>
      </c>
      <c r="E5869" s="617">
        <v>3000</v>
      </c>
      <c r="F5869" s="498" t="s">
        <v>15701</v>
      </c>
      <c r="G5869" s="519" t="s">
        <v>15702</v>
      </c>
      <c r="H5869" s="519" t="s">
        <v>15306</v>
      </c>
      <c r="I5869" s="519" t="s">
        <v>15306</v>
      </c>
      <c r="J5869" s="519" t="s">
        <v>15306</v>
      </c>
      <c r="K5869" s="619">
        <v>1</v>
      </c>
      <c r="L5869" s="619">
        <v>2</v>
      </c>
      <c r="M5869" s="629">
        <v>3400</v>
      </c>
      <c r="N5869" s="619">
        <v>2</v>
      </c>
      <c r="O5869" s="619">
        <v>6</v>
      </c>
      <c r="P5869" s="630">
        <v>18000</v>
      </c>
    </row>
    <row r="5870" spans="1:16" x14ac:dyDescent="0.2">
      <c r="A5870" s="628">
        <v>1205</v>
      </c>
      <c r="B5870" s="498" t="s">
        <v>15263</v>
      </c>
      <c r="C5870" s="498" t="s">
        <v>111</v>
      </c>
      <c r="D5870" s="519" t="s">
        <v>15405</v>
      </c>
      <c r="E5870" s="617">
        <v>8000</v>
      </c>
      <c r="F5870" s="498" t="s">
        <v>15703</v>
      </c>
      <c r="G5870" s="519" t="s">
        <v>15704</v>
      </c>
      <c r="H5870" s="519" t="s">
        <v>15279</v>
      </c>
      <c r="I5870" s="519" t="s">
        <v>3191</v>
      </c>
      <c r="J5870" s="519" t="s">
        <v>15279</v>
      </c>
      <c r="K5870" s="619">
        <v>2</v>
      </c>
      <c r="L5870" s="619">
        <v>12</v>
      </c>
      <c r="M5870" s="629">
        <v>95718.89</v>
      </c>
      <c r="N5870" s="619">
        <v>2</v>
      </c>
      <c r="O5870" s="619">
        <v>6</v>
      </c>
      <c r="P5870" s="630">
        <v>47732.22</v>
      </c>
    </row>
    <row r="5871" spans="1:16" ht="22.5" x14ac:dyDescent="0.2">
      <c r="A5871" s="628">
        <v>1205</v>
      </c>
      <c r="B5871" s="498" t="s">
        <v>15263</v>
      </c>
      <c r="C5871" s="498" t="s">
        <v>111</v>
      </c>
      <c r="D5871" s="519" t="s">
        <v>15401</v>
      </c>
      <c r="E5871" s="617">
        <v>3500</v>
      </c>
      <c r="F5871" s="498" t="s">
        <v>15705</v>
      </c>
      <c r="G5871" s="519" t="s">
        <v>15706</v>
      </c>
      <c r="H5871" s="519" t="s">
        <v>15670</v>
      </c>
      <c r="I5871" s="519" t="s">
        <v>15306</v>
      </c>
      <c r="J5871" s="519" t="s">
        <v>15670</v>
      </c>
      <c r="K5871" s="619">
        <v>2</v>
      </c>
      <c r="L5871" s="619">
        <v>12</v>
      </c>
      <c r="M5871" s="629">
        <v>46511.310000000005</v>
      </c>
      <c r="N5871" s="619">
        <v>2</v>
      </c>
      <c r="O5871" s="619">
        <v>6</v>
      </c>
      <c r="P5871" s="630">
        <v>26750</v>
      </c>
    </row>
    <row r="5872" spans="1:16" ht="22.5" x14ac:dyDescent="0.2">
      <c r="A5872" s="628">
        <v>1205</v>
      </c>
      <c r="B5872" s="498" t="s">
        <v>15263</v>
      </c>
      <c r="C5872" s="498" t="s">
        <v>111</v>
      </c>
      <c r="D5872" s="519" t="s">
        <v>15652</v>
      </c>
      <c r="E5872" s="617">
        <v>5500</v>
      </c>
      <c r="F5872" s="498" t="s">
        <v>15707</v>
      </c>
      <c r="G5872" s="519" t="s">
        <v>15708</v>
      </c>
      <c r="H5872" s="519" t="s">
        <v>15670</v>
      </c>
      <c r="I5872" s="519" t="s">
        <v>15306</v>
      </c>
      <c r="J5872" s="519" t="s">
        <v>15670</v>
      </c>
      <c r="K5872" s="619">
        <v>2</v>
      </c>
      <c r="L5872" s="619">
        <v>12</v>
      </c>
      <c r="M5872" s="629">
        <v>65708.960000000006</v>
      </c>
      <c r="N5872" s="619">
        <v>2</v>
      </c>
      <c r="O5872" s="619">
        <v>6</v>
      </c>
      <c r="P5872" s="630">
        <v>32974.03</v>
      </c>
    </row>
    <row r="5873" spans="1:16" ht="22.5" x14ac:dyDescent="0.2">
      <c r="A5873" s="628">
        <v>1205</v>
      </c>
      <c r="B5873" s="498" t="s">
        <v>15263</v>
      </c>
      <c r="C5873" s="498" t="s">
        <v>111</v>
      </c>
      <c r="D5873" s="519" t="s">
        <v>15266</v>
      </c>
      <c r="E5873" s="617">
        <v>3000</v>
      </c>
      <c r="F5873" s="498" t="s">
        <v>15709</v>
      </c>
      <c r="G5873" s="519" t="s">
        <v>15710</v>
      </c>
      <c r="H5873" s="519" t="s">
        <v>15670</v>
      </c>
      <c r="I5873" s="519" t="s">
        <v>15306</v>
      </c>
      <c r="J5873" s="519" t="s">
        <v>15670</v>
      </c>
      <c r="K5873" s="619">
        <v>2</v>
      </c>
      <c r="L5873" s="619">
        <v>12</v>
      </c>
      <c r="M5873" s="629">
        <v>36000</v>
      </c>
      <c r="N5873" s="619">
        <v>2</v>
      </c>
      <c r="O5873" s="619">
        <v>6</v>
      </c>
      <c r="P5873" s="630">
        <v>18000</v>
      </c>
    </row>
    <row r="5874" spans="1:16" ht="22.5" x14ac:dyDescent="0.2">
      <c r="A5874" s="628">
        <v>1205</v>
      </c>
      <c r="B5874" s="498" t="s">
        <v>15263</v>
      </c>
      <c r="C5874" s="498" t="s">
        <v>111</v>
      </c>
      <c r="D5874" s="519" t="s">
        <v>15617</v>
      </c>
      <c r="E5874" s="617">
        <v>7000</v>
      </c>
      <c r="F5874" s="498" t="s">
        <v>15711</v>
      </c>
      <c r="G5874" s="519" t="s">
        <v>15712</v>
      </c>
      <c r="H5874" s="519" t="s">
        <v>15713</v>
      </c>
      <c r="I5874" s="519" t="s">
        <v>3191</v>
      </c>
      <c r="J5874" s="519" t="s">
        <v>15713</v>
      </c>
      <c r="K5874" s="619">
        <v>2</v>
      </c>
      <c r="L5874" s="619">
        <v>12</v>
      </c>
      <c r="M5874" s="629">
        <v>83611.600000000006</v>
      </c>
      <c r="N5874" s="619">
        <v>2</v>
      </c>
      <c r="O5874" s="619">
        <v>6</v>
      </c>
      <c r="P5874" s="630">
        <v>47306.11</v>
      </c>
    </row>
    <row r="5875" spans="1:16" x14ac:dyDescent="0.2">
      <c r="A5875" s="628">
        <v>1205</v>
      </c>
      <c r="B5875" s="498" t="s">
        <v>15263</v>
      </c>
      <c r="C5875" s="498" t="s">
        <v>111</v>
      </c>
      <c r="D5875" s="519" t="s">
        <v>15714</v>
      </c>
      <c r="E5875" s="617">
        <v>3000</v>
      </c>
      <c r="F5875" s="498" t="s">
        <v>15715</v>
      </c>
      <c r="G5875" s="519" t="s">
        <v>15716</v>
      </c>
      <c r="H5875" s="519" t="s">
        <v>3679</v>
      </c>
      <c r="I5875" s="519" t="s">
        <v>15306</v>
      </c>
      <c r="J5875" s="519" t="s">
        <v>3679</v>
      </c>
      <c r="K5875" s="619">
        <v>2</v>
      </c>
      <c r="L5875" s="619">
        <v>12</v>
      </c>
      <c r="M5875" s="629">
        <v>41044.93</v>
      </c>
      <c r="N5875" s="619">
        <v>2</v>
      </c>
      <c r="O5875" s="619">
        <v>6</v>
      </c>
      <c r="P5875" s="630">
        <v>24000</v>
      </c>
    </row>
    <row r="5876" spans="1:16" x14ac:dyDescent="0.2">
      <c r="A5876" s="628">
        <v>1205</v>
      </c>
      <c r="B5876" s="498" t="s">
        <v>15263</v>
      </c>
      <c r="C5876" s="498" t="s">
        <v>111</v>
      </c>
      <c r="D5876" s="519" t="s">
        <v>15269</v>
      </c>
      <c r="E5876" s="617">
        <v>8000</v>
      </c>
      <c r="F5876" s="498" t="s">
        <v>15717</v>
      </c>
      <c r="G5876" s="519" t="s">
        <v>15718</v>
      </c>
      <c r="H5876" s="519" t="s">
        <v>857</v>
      </c>
      <c r="I5876" s="519" t="s">
        <v>3191</v>
      </c>
      <c r="J5876" s="519" t="s">
        <v>857</v>
      </c>
      <c r="K5876" s="619">
        <v>2</v>
      </c>
      <c r="L5876" s="619">
        <v>12</v>
      </c>
      <c r="M5876" s="629">
        <v>95546.11</v>
      </c>
      <c r="N5876" s="619">
        <v>2</v>
      </c>
      <c r="O5876" s="619">
        <v>6</v>
      </c>
      <c r="P5876" s="630">
        <v>47923.89</v>
      </c>
    </row>
    <row r="5877" spans="1:16" x14ac:dyDescent="0.2">
      <c r="A5877" s="628">
        <v>1205</v>
      </c>
      <c r="B5877" s="498" t="s">
        <v>15263</v>
      </c>
      <c r="C5877" s="498" t="s">
        <v>111</v>
      </c>
      <c r="D5877" s="519" t="s">
        <v>15266</v>
      </c>
      <c r="E5877" s="617">
        <v>3000</v>
      </c>
      <c r="F5877" s="498" t="s">
        <v>15719</v>
      </c>
      <c r="G5877" s="519" t="s">
        <v>15720</v>
      </c>
      <c r="H5877" s="519" t="s">
        <v>917</v>
      </c>
      <c r="I5877" s="519" t="s">
        <v>3191</v>
      </c>
      <c r="J5877" s="519" t="s">
        <v>917</v>
      </c>
      <c r="K5877" s="619">
        <v>2</v>
      </c>
      <c r="L5877" s="619">
        <v>12</v>
      </c>
      <c r="M5877" s="629">
        <v>35980.619999999995</v>
      </c>
      <c r="N5877" s="619">
        <v>2</v>
      </c>
      <c r="O5877" s="619">
        <v>6</v>
      </c>
      <c r="P5877" s="630">
        <v>18000</v>
      </c>
    </row>
    <row r="5878" spans="1:16" x14ac:dyDescent="0.2">
      <c r="A5878" s="628">
        <v>1205</v>
      </c>
      <c r="B5878" s="498" t="s">
        <v>15263</v>
      </c>
      <c r="C5878" s="498" t="s">
        <v>111</v>
      </c>
      <c r="D5878" s="519" t="s">
        <v>15321</v>
      </c>
      <c r="E5878" s="617">
        <v>6000</v>
      </c>
      <c r="F5878" s="498" t="s">
        <v>15721</v>
      </c>
      <c r="G5878" s="519" t="s">
        <v>15722</v>
      </c>
      <c r="H5878" s="519" t="s">
        <v>917</v>
      </c>
      <c r="I5878" s="519" t="s">
        <v>3191</v>
      </c>
      <c r="J5878" s="519" t="s">
        <v>917</v>
      </c>
      <c r="K5878" s="619">
        <v>2</v>
      </c>
      <c r="L5878" s="619">
        <v>12</v>
      </c>
      <c r="M5878" s="629">
        <v>76528.75</v>
      </c>
      <c r="N5878" s="619">
        <v>2</v>
      </c>
      <c r="O5878" s="619">
        <v>6</v>
      </c>
      <c r="P5878" s="630">
        <v>42000</v>
      </c>
    </row>
    <row r="5879" spans="1:16" x14ac:dyDescent="0.2">
      <c r="A5879" s="628">
        <v>1205</v>
      </c>
      <c r="B5879" s="498" t="s">
        <v>15263</v>
      </c>
      <c r="C5879" s="498" t="s">
        <v>111</v>
      </c>
      <c r="D5879" s="519" t="s">
        <v>15266</v>
      </c>
      <c r="E5879" s="617">
        <v>4000</v>
      </c>
      <c r="F5879" s="498" t="s">
        <v>15723</v>
      </c>
      <c r="G5879" s="519" t="s">
        <v>15724</v>
      </c>
      <c r="H5879" s="519" t="s">
        <v>3679</v>
      </c>
      <c r="I5879" s="519" t="s">
        <v>15306</v>
      </c>
      <c r="J5879" s="519" t="s">
        <v>3679</v>
      </c>
      <c r="K5879" s="619">
        <v>2</v>
      </c>
      <c r="L5879" s="619">
        <v>12</v>
      </c>
      <c r="M5879" s="629">
        <v>48000</v>
      </c>
      <c r="N5879" s="619">
        <v>2</v>
      </c>
      <c r="O5879" s="619">
        <v>6</v>
      </c>
      <c r="P5879" s="630">
        <v>24000</v>
      </c>
    </row>
    <row r="5880" spans="1:16" x14ac:dyDescent="0.2">
      <c r="A5880" s="628">
        <v>1205</v>
      </c>
      <c r="B5880" s="498" t="s">
        <v>15263</v>
      </c>
      <c r="C5880" s="498" t="s">
        <v>111</v>
      </c>
      <c r="D5880" s="519" t="s">
        <v>15294</v>
      </c>
      <c r="E5880" s="617">
        <v>8000</v>
      </c>
      <c r="F5880" s="498" t="s">
        <v>15725</v>
      </c>
      <c r="G5880" s="519" t="s">
        <v>15726</v>
      </c>
      <c r="H5880" s="519" t="s">
        <v>3140</v>
      </c>
      <c r="I5880" s="519" t="s">
        <v>3191</v>
      </c>
      <c r="J5880" s="519" t="s">
        <v>3140</v>
      </c>
      <c r="K5880" s="619">
        <v>2</v>
      </c>
      <c r="L5880" s="619">
        <v>12</v>
      </c>
      <c r="M5880" s="629">
        <v>100533.33</v>
      </c>
      <c r="N5880" s="619">
        <v>2</v>
      </c>
      <c r="O5880" s="619">
        <v>6</v>
      </c>
      <c r="P5880" s="630">
        <v>54000</v>
      </c>
    </row>
    <row r="5881" spans="1:16" ht="22.5" x14ac:dyDescent="0.2">
      <c r="A5881" s="628">
        <v>1205</v>
      </c>
      <c r="B5881" s="498" t="s">
        <v>15263</v>
      </c>
      <c r="C5881" s="498" t="s">
        <v>111</v>
      </c>
      <c r="D5881" s="519" t="s">
        <v>15727</v>
      </c>
      <c r="E5881" s="617">
        <v>4500</v>
      </c>
      <c r="F5881" s="498" t="s">
        <v>15728</v>
      </c>
      <c r="G5881" s="519" t="s">
        <v>15729</v>
      </c>
      <c r="H5881" s="519" t="s">
        <v>4037</v>
      </c>
      <c r="I5881" s="519" t="s">
        <v>3191</v>
      </c>
      <c r="J5881" s="519" t="s">
        <v>4037</v>
      </c>
      <c r="K5881" s="619">
        <v>2</v>
      </c>
      <c r="L5881" s="619">
        <v>12</v>
      </c>
      <c r="M5881" s="629">
        <v>53460.3</v>
      </c>
      <c r="N5881" s="619">
        <v>2</v>
      </c>
      <c r="O5881" s="619">
        <v>6</v>
      </c>
      <c r="P5881" s="630">
        <v>27150</v>
      </c>
    </row>
    <row r="5882" spans="1:16" ht="22.5" x14ac:dyDescent="0.2">
      <c r="A5882" s="628">
        <v>1205</v>
      </c>
      <c r="B5882" s="498" t="s">
        <v>15263</v>
      </c>
      <c r="C5882" s="498" t="s">
        <v>111</v>
      </c>
      <c r="D5882" s="519" t="s">
        <v>15387</v>
      </c>
      <c r="E5882" s="617">
        <v>4000</v>
      </c>
      <c r="F5882" s="498" t="s">
        <v>15730</v>
      </c>
      <c r="G5882" s="519" t="s">
        <v>15731</v>
      </c>
      <c r="H5882" s="519" t="s">
        <v>11963</v>
      </c>
      <c r="I5882" s="519" t="s">
        <v>15306</v>
      </c>
      <c r="J5882" s="519" t="s">
        <v>11963</v>
      </c>
      <c r="K5882" s="619">
        <v>2</v>
      </c>
      <c r="L5882" s="619">
        <v>12</v>
      </c>
      <c r="M5882" s="629">
        <v>47804.17</v>
      </c>
      <c r="N5882" s="619">
        <v>2</v>
      </c>
      <c r="O5882" s="619">
        <v>6</v>
      </c>
      <c r="P5882" s="630">
        <v>23899.440000000002</v>
      </c>
    </row>
    <row r="5883" spans="1:16" x14ac:dyDescent="0.2">
      <c r="A5883" s="628">
        <v>1205</v>
      </c>
      <c r="B5883" s="498" t="s">
        <v>15263</v>
      </c>
      <c r="C5883" s="498" t="s">
        <v>111</v>
      </c>
      <c r="D5883" s="519" t="s">
        <v>15638</v>
      </c>
      <c r="E5883" s="617">
        <v>4500</v>
      </c>
      <c r="F5883" s="498" t="s">
        <v>15732</v>
      </c>
      <c r="G5883" s="519" t="s">
        <v>15733</v>
      </c>
      <c r="H5883" s="519" t="s">
        <v>15314</v>
      </c>
      <c r="I5883" s="519" t="s">
        <v>15306</v>
      </c>
      <c r="J5883" s="519" t="s">
        <v>15610</v>
      </c>
      <c r="K5883" s="619">
        <v>2</v>
      </c>
      <c r="L5883" s="619">
        <v>12</v>
      </c>
      <c r="M5883" s="629">
        <v>54000</v>
      </c>
      <c r="N5883" s="619">
        <v>2</v>
      </c>
      <c r="O5883" s="619">
        <v>6</v>
      </c>
      <c r="P5883" s="630">
        <v>27000</v>
      </c>
    </row>
    <row r="5884" spans="1:16" ht="33.75" x14ac:dyDescent="0.2">
      <c r="A5884" s="628">
        <v>1205</v>
      </c>
      <c r="B5884" s="498" t="s">
        <v>15263</v>
      </c>
      <c r="C5884" s="498" t="s">
        <v>111</v>
      </c>
      <c r="D5884" s="519" t="s">
        <v>15734</v>
      </c>
      <c r="E5884" s="617">
        <v>3000</v>
      </c>
      <c r="F5884" s="498" t="s">
        <v>15735</v>
      </c>
      <c r="G5884" s="519" t="s">
        <v>15736</v>
      </c>
      <c r="H5884" s="519" t="s">
        <v>15457</v>
      </c>
      <c r="I5884" s="519" t="s">
        <v>3191</v>
      </c>
      <c r="J5884" s="519" t="s">
        <v>15457</v>
      </c>
      <c r="K5884" s="619">
        <v>2</v>
      </c>
      <c r="L5884" s="619">
        <v>12</v>
      </c>
      <c r="M5884" s="629">
        <v>38286.049999999996</v>
      </c>
      <c r="N5884" s="619">
        <v>2</v>
      </c>
      <c r="O5884" s="619">
        <v>6</v>
      </c>
      <c r="P5884" s="630">
        <v>23882.5</v>
      </c>
    </row>
    <row r="5885" spans="1:16" x14ac:dyDescent="0.2">
      <c r="A5885" s="628">
        <v>1205</v>
      </c>
      <c r="B5885" s="498" t="s">
        <v>15263</v>
      </c>
      <c r="C5885" s="498" t="s">
        <v>111</v>
      </c>
      <c r="D5885" s="519" t="s">
        <v>15303</v>
      </c>
      <c r="E5885" s="617">
        <v>3500</v>
      </c>
      <c r="F5885" s="498" t="s">
        <v>15737</v>
      </c>
      <c r="G5885" s="519" t="s">
        <v>15738</v>
      </c>
      <c r="H5885" s="519" t="s">
        <v>15306</v>
      </c>
      <c r="I5885" s="519" t="s">
        <v>15306</v>
      </c>
      <c r="J5885" s="519" t="s">
        <v>15306</v>
      </c>
      <c r="K5885" s="619">
        <v>2</v>
      </c>
      <c r="L5885" s="619">
        <v>12</v>
      </c>
      <c r="M5885" s="629">
        <v>43518.82</v>
      </c>
      <c r="N5885" s="619">
        <v>2</v>
      </c>
      <c r="O5885" s="619">
        <v>6</v>
      </c>
      <c r="P5885" s="630">
        <v>23980.84</v>
      </c>
    </row>
    <row r="5886" spans="1:16" ht="22.5" x14ac:dyDescent="0.2">
      <c r="A5886" s="628">
        <v>1205</v>
      </c>
      <c r="B5886" s="498" t="s">
        <v>15263</v>
      </c>
      <c r="C5886" s="498" t="s">
        <v>111</v>
      </c>
      <c r="D5886" s="519" t="s">
        <v>4071</v>
      </c>
      <c r="E5886" s="617">
        <v>3000</v>
      </c>
      <c r="F5886" s="498" t="s">
        <v>15739</v>
      </c>
      <c r="G5886" s="519" t="s">
        <v>15740</v>
      </c>
      <c r="H5886" s="519" t="s">
        <v>15496</v>
      </c>
      <c r="I5886" s="519" t="s">
        <v>15306</v>
      </c>
      <c r="J5886" s="519" t="s">
        <v>15496</v>
      </c>
      <c r="K5886" s="619">
        <v>2</v>
      </c>
      <c r="L5886" s="619">
        <v>12</v>
      </c>
      <c r="M5886" s="629">
        <v>36000</v>
      </c>
      <c r="N5886" s="619">
        <v>2</v>
      </c>
      <c r="O5886" s="619">
        <v>6</v>
      </c>
      <c r="P5886" s="630">
        <v>18000</v>
      </c>
    </row>
    <row r="5887" spans="1:16" x14ac:dyDescent="0.2">
      <c r="A5887" s="628">
        <v>1205</v>
      </c>
      <c r="B5887" s="498" t="s">
        <v>15263</v>
      </c>
      <c r="C5887" s="498" t="s">
        <v>111</v>
      </c>
      <c r="D5887" s="519" t="s">
        <v>15741</v>
      </c>
      <c r="E5887" s="617">
        <v>8000</v>
      </c>
      <c r="F5887" s="498" t="s">
        <v>15742</v>
      </c>
      <c r="G5887" s="519" t="s">
        <v>15743</v>
      </c>
      <c r="H5887" s="519" t="s">
        <v>5409</v>
      </c>
      <c r="I5887" s="519" t="s">
        <v>3191</v>
      </c>
      <c r="J5887" s="519" t="s">
        <v>5409</v>
      </c>
      <c r="K5887" s="619">
        <v>1</v>
      </c>
      <c r="L5887" s="619">
        <v>5</v>
      </c>
      <c r="M5887" s="629">
        <v>42046.1</v>
      </c>
      <c r="N5887" s="619">
        <v>2</v>
      </c>
      <c r="O5887" s="619">
        <v>6</v>
      </c>
      <c r="P5887" s="630">
        <v>48000</v>
      </c>
    </row>
    <row r="5888" spans="1:16" x14ac:dyDescent="0.2">
      <c r="A5888" s="628">
        <v>1205</v>
      </c>
      <c r="B5888" s="498" t="s">
        <v>15263</v>
      </c>
      <c r="C5888" s="498" t="s">
        <v>111</v>
      </c>
      <c r="D5888" s="519" t="s">
        <v>15269</v>
      </c>
      <c r="E5888" s="617">
        <v>10000</v>
      </c>
      <c r="F5888" s="498" t="s">
        <v>15744</v>
      </c>
      <c r="G5888" s="519" t="s">
        <v>15745</v>
      </c>
      <c r="H5888" s="519" t="s">
        <v>15279</v>
      </c>
      <c r="I5888" s="519" t="s">
        <v>3191</v>
      </c>
      <c r="J5888" s="519" t="s">
        <v>15279</v>
      </c>
      <c r="K5888" s="619">
        <v>2</v>
      </c>
      <c r="L5888" s="619">
        <v>12</v>
      </c>
      <c r="M5888" s="629">
        <v>119666.67</v>
      </c>
      <c r="N5888" s="619">
        <v>2</v>
      </c>
      <c r="O5888" s="619">
        <v>6</v>
      </c>
      <c r="P5888" s="630">
        <v>60000</v>
      </c>
    </row>
    <row r="5889" spans="1:16" x14ac:dyDescent="0.2">
      <c r="A5889" s="628">
        <v>1205</v>
      </c>
      <c r="B5889" s="498" t="s">
        <v>15263</v>
      </c>
      <c r="C5889" s="498" t="s">
        <v>111</v>
      </c>
      <c r="D5889" s="519" t="s">
        <v>15266</v>
      </c>
      <c r="E5889" s="617">
        <v>4000</v>
      </c>
      <c r="F5889" s="498" t="s">
        <v>15746</v>
      </c>
      <c r="G5889" s="519" t="s">
        <v>15747</v>
      </c>
      <c r="H5889" s="519" t="s">
        <v>15314</v>
      </c>
      <c r="I5889" s="519" t="s">
        <v>15306</v>
      </c>
      <c r="J5889" s="519" t="s">
        <v>15748</v>
      </c>
      <c r="K5889" s="619">
        <v>2</v>
      </c>
      <c r="L5889" s="619">
        <v>12</v>
      </c>
      <c r="M5889" s="629">
        <v>48000</v>
      </c>
      <c r="N5889" s="619">
        <v>2</v>
      </c>
      <c r="O5889" s="619">
        <v>6</v>
      </c>
      <c r="P5889" s="630">
        <v>24000</v>
      </c>
    </row>
    <row r="5890" spans="1:16" x14ac:dyDescent="0.2">
      <c r="A5890" s="628">
        <v>1205</v>
      </c>
      <c r="B5890" s="498" t="s">
        <v>15263</v>
      </c>
      <c r="C5890" s="498" t="s">
        <v>111</v>
      </c>
      <c r="D5890" s="519" t="s">
        <v>15638</v>
      </c>
      <c r="E5890" s="617">
        <v>3500</v>
      </c>
      <c r="F5890" s="498" t="s">
        <v>15749</v>
      </c>
      <c r="G5890" s="519" t="s">
        <v>15750</v>
      </c>
      <c r="H5890" s="519" t="s">
        <v>15306</v>
      </c>
      <c r="I5890" s="519" t="s">
        <v>15306</v>
      </c>
      <c r="J5890" s="519" t="s">
        <v>15306</v>
      </c>
      <c r="K5890" s="619">
        <v>2</v>
      </c>
      <c r="L5890" s="619">
        <v>12</v>
      </c>
      <c r="M5890" s="629">
        <v>42000</v>
      </c>
      <c r="N5890" s="619">
        <v>2</v>
      </c>
      <c r="O5890" s="619">
        <v>6</v>
      </c>
      <c r="P5890" s="630">
        <v>21000</v>
      </c>
    </row>
    <row r="5891" spans="1:16" x14ac:dyDescent="0.2">
      <c r="A5891" s="628">
        <v>1205</v>
      </c>
      <c r="B5891" s="498" t="s">
        <v>15263</v>
      </c>
      <c r="C5891" s="498" t="s">
        <v>111</v>
      </c>
      <c r="D5891" s="519" t="s">
        <v>15549</v>
      </c>
      <c r="E5891" s="617">
        <v>8000</v>
      </c>
      <c r="F5891" s="498" t="s">
        <v>15751</v>
      </c>
      <c r="G5891" s="519" t="s">
        <v>15752</v>
      </c>
      <c r="H5891" s="519" t="s">
        <v>769</v>
      </c>
      <c r="I5891" s="519" t="s">
        <v>3191</v>
      </c>
      <c r="J5891" s="519" t="s">
        <v>769</v>
      </c>
      <c r="K5891" s="619">
        <v>2</v>
      </c>
      <c r="L5891" s="619">
        <v>12</v>
      </c>
      <c r="M5891" s="629">
        <v>101000</v>
      </c>
      <c r="N5891" s="619">
        <v>2</v>
      </c>
      <c r="O5891" s="619">
        <v>6</v>
      </c>
      <c r="P5891" s="630">
        <v>54000</v>
      </c>
    </row>
    <row r="5892" spans="1:16" x14ac:dyDescent="0.2">
      <c r="A5892" s="628">
        <v>1205</v>
      </c>
      <c r="B5892" s="498" t="s">
        <v>15263</v>
      </c>
      <c r="C5892" s="498" t="s">
        <v>111</v>
      </c>
      <c r="D5892" s="519" t="s">
        <v>15405</v>
      </c>
      <c r="E5892" s="617">
        <v>4500</v>
      </c>
      <c r="F5892" s="498" t="s">
        <v>15753</v>
      </c>
      <c r="G5892" s="519" t="s">
        <v>15754</v>
      </c>
      <c r="H5892" s="519" t="s">
        <v>15314</v>
      </c>
      <c r="I5892" s="519" t="s">
        <v>15306</v>
      </c>
      <c r="J5892" s="519" t="s">
        <v>15314</v>
      </c>
      <c r="K5892" s="619">
        <v>2</v>
      </c>
      <c r="L5892" s="619">
        <v>12</v>
      </c>
      <c r="M5892" s="629">
        <v>54000</v>
      </c>
      <c r="N5892" s="619">
        <v>2</v>
      </c>
      <c r="O5892" s="619">
        <v>6</v>
      </c>
      <c r="P5892" s="630">
        <v>27000</v>
      </c>
    </row>
    <row r="5893" spans="1:16" ht="22.5" x14ac:dyDescent="0.2">
      <c r="A5893" s="628">
        <v>1205</v>
      </c>
      <c r="B5893" s="498" t="s">
        <v>15263</v>
      </c>
      <c r="C5893" s="498" t="s">
        <v>111</v>
      </c>
      <c r="D5893" s="519" t="s">
        <v>15755</v>
      </c>
      <c r="E5893" s="617">
        <v>7000</v>
      </c>
      <c r="F5893" s="498" t="s">
        <v>15756</v>
      </c>
      <c r="G5893" s="519" t="s">
        <v>15757</v>
      </c>
      <c r="H5893" s="519" t="s">
        <v>721</v>
      </c>
      <c r="I5893" s="519" t="s">
        <v>3191</v>
      </c>
      <c r="J5893" s="519" t="s">
        <v>721</v>
      </c>
      <c r="K5893" s="619">
        <v>2</v>
      </c>
      <c r="L5893" s="619">
        <v>12</v>
      </c>
      <c r="M5893" s="629">
        <v>83658.749999999985</v>
      </c>
      <c r="N5893" s="619">
        <v>2</v>
      </c>
      <c r="O5893" s="619">
        <v>6</v>
      </c>
      <c r="P5893" s="630">
        <v>42000</v>
      </c>
    </row>
    <row r="5894" spans="1:16" ht="22.5" x14ac:dyDescent="0.2">
      <c r="A5894" s="628">
        <v>1205</v>
      </c>
      <c r="B5894" s="498" t="s">
        <v>15263</v>
      </c>
      <c r="C5894" s="498" t="s">
        <v>111</v>
      </c>
      <c r="D5894" s="519" t="s">
        <v>15539</v>
      </c>
      <c r="E5894" s="617">
        <v>6000</v>
      </c>
      <c r="F5894" s="498" t="s">
        <v>15758</v>
      </c>
      <c r="G5894" s="519" t="s">
        <v>15759</v>
      </c>
      <c r="H5894" s="519" t="s">
        <v>4037</v>
      </c>
      <c r="I5894" s="519" t="s">
        <v>3191</v>
      </c>
      <c r="J5894" s="519" t="s">
        <v>4037</v>
      </c>
      <c r="K5894" s="619">
        <v>2</v>
      </c>
      <c r="L5894" s="619">
        <v>12</v>
      </c>
      <c r="M5894" s="629">
        <v>72075.400000000009</v>
      </c>
      <c r="N5894" s="619">
        <v>2</v>
      </c>
      <c r="O5894" s="619">
        <v>6</v>
      </c>
      <c r="P5894" s="630">
        <v>41857.57</v>
      </c>
    </row>
    <row r="5895" spans="1:16" ht="22.5" x14ac:dyDescent="0.2">
      <c r="A5895" s="628">
        <v>1205</v>
      </c>
      <c r="B5895" s="498" t="s">
        <v>15263</v>
      </c>
      <c r="C5895" s="498" t="s">
        <v>111</v>
      </c>
      <c r="D5895" s="519" t="s">
        <v>4071</v>
      </c>
      <c r="E5895" s="617">
        <v>4500</v>
      </c>
      <c r="F5895" s="498" t="s">
        <v>15760</v>
      </c>
      <c r="G5895" s="519" t="s">
        <v>15761</v>
      </c>
      <c r="H5895" s="519" t="s">
        <v>15670</v>
      </c>
      <c r="I5895" s="519" t="s">
        <v>15306</v>
      </c>
      <c r="J5895" s="519" t="s">
        <v>15670</v>
      </c>
      <c r="K5895" s="619">
        <v>2</v>
      </c>
      <c r="L5895" s="619">
        <v>12</v>
      </c>
      <c r="M5895" s="629">
        <v>54000</v>
      </c>
      <c r="N5895" s="619">
        <v>2</v>
      </c>
      <c r="O5895" s="619">
        <v>6</v>
      </c>
      <c r="P5895" s="630">
        <v>27000</v>
      </c>
    </row>
    <row r="5896" spans="1:16" x14ac:dyDescent="0.2">
      <c r="A5896" s="628">
        <v>1205</v>
      </c>
      <c r="B5896" s="498" t="s">
        <v>15263</v>
      </c>
      <c r="C5896" s="498" t="s">
        <v>111</v>
      </c>
      <c r="D5896" s="519" t="s">
        <v>15321</v>
      </c>
      <c r="E5896" s="617">
        <v>6000</v>
      </c>
      <c r="F5896" s="498" t="s">
        <v>15762</v>
      </c>
      <c r="G5896" s="519" t="s">
        <v>15763</v>
      </c>
      <c r="H5896" s="519" t="s">
        <v>15764</v>
      </c>
      <c r="I5896" s="519" t="s">
        <v>3191</v>
      </c>
      <c r="J5896" s="519" t="s">
        <v>15764</v>
      </c>
      <c r="K5896" s="619">
        <v>2</v>
      </c>
      <c r="L5896" s="619">
        <v>12</v>
      </c>
      <c r="M5896" s="629">
        <v>71690.42</v>
      </c>
      <c r="N5896" s="619">
        <v>2</v>
      </c>
      <c r="O5896" s="619">
        <v>6</v>
      </c>
      <c r="P5896" s="630">
        <v>41599.93</v>
      </c>
    </row>
    <row r="5897" spans="1:16" x14ac:dyDescent="0.2">
      <c r="A5897" s="628">
        <v>1205</v>
      </c>
      <c r="B5897" s="498" t="s">
        <v>15263</v>
      </c>
      <c r="C5897" s="498" t="s">
        <v>111</v>
      </c>
      <c r="D5897" s="519" t="s">
        <v>15765</v>
      </c>
      <c r="E5897" s="617">
        <v>5000</v>
      </c>
      <c r="F5897" s="498" t="s">
        <v>15766</v>
      </c>
      <c r="G5897" s="519" t="s">
        <v>15767</v>
      </c>
      <c r="H5897" s="519" t="s">
        <v>1140</v>
      </c>
      <c r="I5897" s="519" t="s">
        <v>15306</v>
      </c>
      <c r="J5897" s="519" t="s">
        <v>1140</v>
      </c>
      <c r="K5897" s="619">
        <v>2</v>
      </c>
      <c r="L5897" s="619">
        <v>12</v>
      </c>
      <c r="M5897" s="629">
        <v>59497.21</v>
      </c>
      <c r="N5897" s="619">
        <v>2</v>
      </c>
      <c r="O5897" s="619">
        <v>6</v>
      </c>
      <c r="P5897" s="630">
        <v>30000</v>
      </c>
    </row>
    <row r="5898" spans="1:16" x14ac:dyDescent="0.2">
      <c r="A5898" s="628">
        <v>1205</v>
      </c>
      <c r="B5898" s="498" t="s">
        <v>15263</v>
      </c>
      <c r="C5898" s="498" t="s">
        <v>111</v>
      </c>
      <c r="D5898" s="519" t="s">
        <v>15288</v>
      </c>
      <c r="E5898" s="617">
        <v>9000</v>
      </c>
      <c r="F5898" s="498" t="s">
        <v>15768</v>
      </c>
      <c r="G5898" s="519" t="s">
        <v>15769</v>
      </c>
      <c r="H5898" s="519" t="s">
        <v>712</v>
      </c>
      <c r="I5898" s="519" t="s">
        <v>3191</v>
      </c>
      <c r="J5898" s="519" t="s">
        <v>712</v>
      </c>
      <c r="K5898" s="619">
        <v>2</v>
      </c>
      <c r="L5898" s="619">
        <v>12</v>
      </c>
      <c r="M5898" s="629">
        <v>105207.45999999999</v>
      </c>
      <c r="N5898" s="619">
        <v>2</v>
      </c>
      <c r="O5898" s="619">
        <v>6</v>
      </c>
      <c r="P5898" s="630">
        <v>53893.75</v>
      </c>
    </row>
    <row r="5899" spans="1:16" x14ac:dyDescent="0.2">
      <c r="A5899" s="628">
        <v>1205</v>
      </c>
      <c r="B5899" s="498" t="s">
        <v>15263</v>
      </c>
      <c r="C5899" s="498" t="s">
        <v>111</v>
      </c>
      <c r="D5899" s="519" t="s">
        <v>15770</v>
      </c>
      <c r="E5899" s="617">
        <v>4000</v>
      </c>
      <c r="F5899" s="498" t="s">
        <v>15771</v>
      </c>
      <c r="G5899" s="519" t="s">
        <v>15772</v>
      </c>
      <c r="H5899" s="519" t="s">
        <v>3679</v>
      </c>
      <c r="I5899" s="519" t="s">
        <v>15306</v>
      </c>
      <c r="J5899" s="519" t="s">
        <v>4826</v>
      </c>
      <c r="K5899" s="619">
        <v>2</v>
      </c>
      <c r="L5899" s="619">
        <v>12</v>
      </c>
      <c r="M5899" s="629">
        <v>47582.51</v>
      </c>
      <c r="N5899" s="619">
        <v>2</v>
      </c>
      <c r="O5899" s="619">
        <v>6</v>
      </c>
      <c r="P5899" s="630">
        <v>23411.11</v>
      </c>
    </row>
    <row r="5900" spans="1:16" x14ac:dyDescent="0.2">
      <c r="A5900" s="628">
        <v>1205</v>
      </c>
      <c r="B5900" s="498" t="s">
        <v>15263</v>
      </c>
      <c r="C5900" s="498" t="s">
        <v>111</v>
      </c>
      <c r="D5900" s="519" t="s">
        <v>15696</v>
      </c>
      <c r="E5900" s="617">
        <v>3500</v>
      </c>
      <c r="F5900" s="498" t="s">
        <v>15773</v>
      </c>
      <c r="G5900" s="519" t="s">
        <v>15774</v>
      </c>
      <c r="H5900" s="519" t="s">
        <v>3679</v>
      </c>
      <c r="I5900" s="519" t="s">
        <v>15306</v>
      </c>
      <c r="J5900" s="519" t="s">
        <v>4826</v>
      </c>
      <c r="K5900" s="619"/>
      <c r="L5900" s="619"/>
      <c r="M5900" s="629"/>
      <c r="N5900" s="619">
        <v>1</v>
      </c>
      <c r="O5900" s="619">
        <v>3</v>
      </c>
      <c r="P5900" s="630">
        <v>12950</v>
      </c>
    </row>
    <row r="5901" spans="1:16" x14ac:dyDescent="0.2">
      <c r="A5901" s="628">
        <v>1205</v>
      </c>
      <c r="B5901" s="498" t="s">
        <v>15263</v>
      </c>
      <c r="C5901" s="498" t="s">
        <v>111</v>
      </c>
      <c r="D5901" s="519" t="s">
        <v>8776</v>
      </c>
      <c r="E5901" s="617">
        <v>11000</v>
      </c>
      <c r="F5901" s="498" t="s">
        <v>15775</v>
      </c>
      <c r="G5901" s="519" t="s">
        <v>15776</v>
      </c>
      <c r="H5901" s="519" t="s">
        <v>1004</v>
      </c>
      <c r="I5901" s="519" t="s">
        <v>3191</v>
      </c>
      <c r="J5901" s="519" t="s">
        <v>1004</v>
      </c>
      <c r="K5901" s="619">
        <v>2</v>
      </c>
      <c r="L5901" s="619">
        <v>12</v>
      </c>
      <c r="M5901" s="629">
        <v>116966.67</v>
      </c>
      <c r="N5901" s="619">
        <v>2</v>
      </c>
      <c r="O5901" s="619">
        <v>6</v>
      </c>
      <c r="P5901" s="630">
        <v>65920.56</v>
      </c>
    </row>
    <row r="5902" spans="1:16" x14ac:dyDescent="0.2">
      <c r="A5902" s="628">
        <v>1205</v>
      </c>
      <c r="B5902" s="498" t="s">
        <v>15263</v>
      </c>
      <c r="C5902" s="498" t="s">
        <v>111</v>
      </c>
      <c r="D5902" s="519" t="s">
        <v>15266</v>
      </c>
      <c r="E5902" s="617">
        <v>3000</v>
      </c>
      <c r="F5902" s="498" t="s">
        <v>15777</v>
      </c>
      <c r="G5902" s="519" t="s">
        <v>15778</v>
      </c>
      <c r="H5902" s="519" t="s">
        <v>15306</v>
      </c>
      <c r="I5902" s="519" t="s">
        <v>15306</v>
      </c>
      <c r="J5902" s="519" t="s">
        <v>15306</v>
      </c>
      <c r="K5902" s="619">
        <v>2</v>
      </c>
      <c r="L5902" s="619">
        <v>12</v>
      </c>
      <c r="M5902" s="629">
        <v>36000</v>
      </c>
      <c r="N5902" s="619">
        <v>2</v>
      </c>
      <c r="O5902" s="619">
        <v>6</v>
      </c>
      <c r="P5902" s="630">
        <v>18000</v>
      </c>
    </row>
    <row r="5903" spans="1:16" x14ac:dyDescent="0.2">
      <c r="A5903" s="628">
        <v>1205</v>
      </c>
      <c r="B5903" s="498" t="s">
        <v>15263</v>
      </c>
      <c r="C5903" s="498" t="s">
        <v>111</v>
      </c>
      <c r="D5903" s="519" t="s">
        <v>15700</v>
      </c>
      <c r="E5903" s="617">
        <v>3000</v>
      </c>
      <c r="F5903" s="498" t="s">
        <v>15779</v>
      </c>
      <c r="G5903" s="519" t="s">
        <v>15780</v>
      </c>
      <c r="H5903" s="519" t="s">
        <v>15306</v>
      </c>
      <c r="I5903" s="519" t="s">
        <v>15306</v>
      </c>
      <c r="J5903" s="519" t="s">
        <v>15306</v>
      </c>
      <c r="K5903" s="619">
        <v>1</v>
      </c>
      <c r="L5903" s="619">
        <v>2</v>
      </c>
      <c r="M5903" s="629">
        <v>2700</v>
      </c>
      <c r="N5903" s="619">
        <v>2</v>
      </c>
      <c r="O5903" s="619">
        <v>6</v>
      </c>
      <c r="P5903" s="630">
        <v>17676.669999999998</v>
      </c>
    </row>
    <row r="5904" spans="1:16" x14ac:dyDescent="0.2">
      <c r="A5904" s="628">
        <v>1205</v>
      </c>
      <c r="B5904" s="498" t="s">
        <v>15263</v>
      </c>
      <c r="C5904" s="498" t="s">
        <v>111</v>
      </c>
      <c r="D5904" s="519" t="s">
        <v>15269</v>
      </c>
      <c r="E5904" s="617">
        <v>6000</v>
      </c>
      <c r="F5904" s="498" t="s">
        <v>15781</v>
      </c>
      <c r="G5904" s="519" t="s">
        <v>15782</v>
      </c>
      <c r="H5904" s="519" t="s">
        <v>721</v>
      </c>
      <c r="I5904" s="519" t="s">
        <v>3191</v>
      </c>
      <c r="J5904" s="519" t="s">
        <v>721</v>
      </c>
      <c r="K5904" s="619">
        <v>2</v>
      </c>
      <c r="L5904" s="619">
        <v>12</v>
      </c>
      <c r="M5904" s="629">
        <v>76600</v>
      </c>
      <c r="N5904" s="619">
        <v>2</v>
      </c>
      <c r="O5904" s="619">
        <v>6</v>
      </c>
      <c r="P5904" s="630">
        <v>42000</v>
      </c>
    </row>
    <row r="5905" spans="1:16" x14ac:dyDescent="0.2">
      <c r="A5905" s="628">
        <v>1205</v>
      </c>
      <c r="B5905" s="498" t="s">
        <v>15263</v>
      </c>
      <c r="C5905" s="498" t="s">
        <v>111</v>
      </c>
      <c r="D5905" s="519" t="s">
        <v>15783</v>
      </c>
      <c r="E5905" s="617">
        <v>8000</v>
      </c>
      <c r="F5905" s="498" t="s">
        <v>15784</v>
      </c>
      <c r="G5905" s="519" t="s">
        <v>15785</v>
      </c>
      <c r="H5905" s="519" t="s">
        <v>5409</v>
      </c>
      <c r="I5905" s="519" t="s">
        <v>3191</v>
      </c>
      <c r="J5905" s="519" t="s">
        <v>5409</v>
      </c>
      <c r="K5905" s="619">
        <v>2</v>
      </c>
      <c r="L5905" s="619">
        <v>12</v>
      </c>
      <c r="M5905" s="629">
        <v>96000</v>
      </c>
      <c r="N5905" s="619">
        <v>2</v>
      </c>
      <c r="O5905" s="619">
        <v>6</v>
      </c>
      <c r="P5905" s="630">
        <v>48000</v>
      </c>
    </row>
    <row r="5906" spans="1:16" x14ac:dyDescent="0.2">
      <c r="A5906" s="628">
        <v>1205</v>
      </c>
      <c r="B5906" s="498" t="s">
        <v>15263</v>
      </c>
      <c r="C5906" s="498" t="s">
        <v>111</v>
      </c>
      <c r="D5906" s="519" t="s">
        <v>15786</v>
      </c>
      <c r="E5906" s="617">
        <v>8000</v>
      </c>
      <c r="F5906" s="498" t="s">
        <v>15787</v>
      </c>
      <c r="G5906" s="519" t="s">
        <v>15788</v>
      </c>
      <c r="H5906" s="519" t="s">
        <v>15789</v>
      </c>
      <c r="I5906" s="519" t="s">
        <v>3191</v>
      </c>
      <c r="J5906" s="519" t="s">
        <v>15789</v>
      </c>
      <c r="K5906" s="619">
        <v>2</v>
      </c>
      <c r="L5906" s="619">
        <v>12</v>
      </c>
      <c r="M5906" s="629">
        <v>107933.74</v>
      </c>
      <c r="N5906" s="619">
        <v>2</v>
      </c>
      <c r="O5906" s="619">
        <v>6</v>
      </c>
      <c r="P5906" s="630">
        <v>54000</v>
      </c>
    </row>
    <row r="5907" spans="1:16" x14ac:dyDescent="0.2">
      <c r="A5907" s="628">
        <v>1205</v>
      </c>
      <c r="B5907" s="498" t="s">
        <v>15263</v>
      </c>
      <c r="C5907" s="498" t="s">
        <v>111</v>
      </c>
      <c r="D5907" s="519" t="s">
        <v>15266</v>
      </c>
      <c r="E5907" s="617">
        <v>3000</v>
      </c>
      <c r="F5907" s="498" t="s">
        <v>15790</v>
      </c>
      <c r="G5907" s="519" t="s">
        <v>15791</v>
      </c>
      <c r="H5907" s="519" t="s">
        <v>3679</v>
      </c>
      <c r="I5907" s="519" t="s">
        <v>15306</v>
      </c>
      <c r="J5907" s="519" t="s">
        <v>4826</v>
      </c>
      <c r="K5907" s="619">
        <v>2</v>
      </c>
      <c r="L5907" s="619">
        <v>12</v>
      </c>
      <c r="M5907" s="629">
        <v>36000</v>
      </c>
      <c r="N5907" s="619">
        <v>2</v>
      </c>
      <c r="O5907" s="619">
        <v>6</v>
      </c>
      <c r="P5907" s="630">
        <v>18000</v>
      </c>
    </row>
    <row r="5908" spans="1:16" ht="33.75" x14ac:dyDescent="0.2">
      <c r="A5908" s="628">
        <v>1205</v>
      </c>
      <c r="B5908" s="498" t="s">
        <v>15263</v>
      </c>
      <c r="C5908" s="498" t="s">
        <v>111</v>
      </c>
      <c r="D5908" s="519" t="s">
        <v>15792</v>
      </c>
      <c r="E5908" s="617">
        <v>9000</v>
      </c>
      <c r="F5908" s="498" t="s">
        <v>15793</v>
      </c>
      <c r="G5908" s="519" t="s">
        <v>15794</v>
      </c>
      <c r="H5908" s="519" t="s">
        <v>15275</v>
      </c>
      <c r="I5908" s="519" t="s">
        <v>3191</v>
      </c>
      <c r="J5908" s="519" t="s">
        <v>15275</v>
      </c>
      <c r="K5908" s="619">
        <v>2</v>
      </c>
      <c r="L5908" s="619">
        <v>12</v>
      </c>
      <c r="M5908" s="629">
        <v>43200</v>
      </c>
      <c r="N5908" s="619">
        <v>2</v>
      </c>
      <c r="O5908" s="619">
        <v>6</v>
      </c>
      <c r="P5908" s="630">
        <v>54000</v>
      </c>
    </row>
    <row r="5909" spans="1:16" x14ac:dyDescent="0.2">
      <c r="A5909" s="628">
        <v>1205</v>
      </c>
      <c r="B5909" s="498" t="s">
        <v>15263</v>
      </c>
      <c r="C5909" s="498" t="s">
        <v>111</v>
      </c>
      <c r="D5909" s="519" t="s">
        <v>15266</v>
      </c>
      <c r="E5909" s="617">
        <v>3500</v>
      </c>
      <c r="F5909" s="498" t="s">
        <v>15795</v>
      </c>
      <c r="G5909" s="519" t="s">
        <v>15796</v>
      </c>
      <c r="H5909" s="519" t="s">
        <v>15306</v>
      </c>
      <c r="I5909" s="519" t="s">
        <v>15306</v>
      </c>
      <c r="J5909" s="519" t="s">
        <v>15306</v>
      </c>
      <c r="K5909" s="619">
        <v>2</v>
      </c>
      <c r="L5909" s="619">
        <v>12</v>
      </c>
      <c r="M5909" s="629">
        <v>42000</v>
      </c>
      <c r="N5909" s="619">
        <v>2</v>
      </c>
      <c r="O5909" s="619">
        <v>6</v>
      </c>
      <c r="P5909" s="630">
        <v>21000</v>
      </c>
    </row>
    <row r="5910" spans="1:16" ht="22.5" x14ac:dyDescent="0.2">
      <c r="A5910" s="628">
        <v>1205</v>
      </c>
      <c r="B5910" s="498" t="s">
        <v>15263</v>
      </c>
      <c r="C5910" s="498" t="s">
        <v>111</v>
      </c>
      <c r="D5910" s="519" t="s">
        <v>15266</v>
      </c>
      <c r="E5910" s="617">
        <v>4000</v>
      </c>
      <c r="F5910" s="498" t="s">
        <v>15797</v>
      </c>
      <c r="G5910" s="519" t="s">
        <v>15798</v>
      </c>
      <c r="H5910" s="519" t="s">
        <v>15799</v>
      </c>
      <c r="I5910" s="519" t="s">
        <v>15306</v>
      </c>
      <c r="J5910" s="519" t="s">
        <v>15799</v>
      </c>
      <c r="K5910" s="619">
        <v>2</v>
      </c>
      <c r="L5910" s="619">
        <v>12</v>
      </c>
      <c r="M5910" s="629">
        <v>48000</v>
      </c>
      <c r="N5910" s="619">
        <v>2</v>
      </c>
      <c r="O5910" s="619">
        <v>6</v>
      </c>
      <c r="P5910" s="630">
        <v>24000</v>
      </c>
    </row>
    <row r="5911" spans="1:16" x14ac:dyDescent="0.2">
      <c r="A5911" s="628">
        <v>1205</v>
      </c>
      <c r="B5911" s="498" t="s">
        <v>15263</v>
      </c>
      <c r="C5911" s="498" t="s">
        <v>111</v>
      </c>
      <c r="D5911" s="519" t="s">
        <v>15288</v>
      </c>
      <c r="E5911" s="617">
        <v>9000</v>
      </c>
      <c r="F5911" s="498" t="s">
        <v>15800</v>
      </c>
      <c r="G5911" s="519" t="s">
        <v>15801</v>
      </c>
      <c r="H5911" s="519" t="s">
        <v>712</v>
      </c>
      <c r="I5911" s="519" t="s">
        <v>3191</v>
      </c>
      <c r="J5911" s="519" t="s">
        <v>712</v>
      </c>
      <c r="K5911" s="619">
        <v>2</v>
      </c>
      <c r="L5911" s="619">
        <v>12</v>
      </c>
      <c r="M5911" s="629">
        <v>62868.75</v>
      </c>
      <c r="N5911" s="619"/>
      <c r="O5911" s="619"/>
      <c r="P5911" s="630">
        <v>0</v>
      </c>
    </row>
    <row r="5912" spans="1:16" x14ac:dyDescent="0.2">
      <c r="A5912" s="628">
        <v>1205</v>
      </c>
      <c r="B5912" s="498" t="s">
        <v>15263</v>
      </c>
      <c r="C5912" s="498" t="s">
        <v>111</v>
      </c>
      <c r="D5912" s="519" t="s">
        <v>15266</v>
      </c>
      <c r="E5912" s="617">
        <v>4000</v>
      </c>
      <c r="F5912" s="498" t="s">
        <v>15802</v>
      </c>
      <c r="G5912" s="519" t="s">
        <v>15803</v>
      </c>
      <c r="H5912" s="519" t="s">
        <v>15804</v>
      </c>
      <c r="I5912" s="519" t="s">
        <v>3191</v>
      </c>
      <c r="J5912" s="519" t="s">
        <v>15804</v>
      </c>
      <c r="K5912" s="619">
        <v>2</v>
      </c>
      <c r="L5912" s="619">
        <v>12</v>
      </c>
      <c r="M5912" s="629">
        <v>48000</v>
      </c>
      <c r="N5912" s="619">
        <v>2</v>
      </c>
      <c r="O5912" s="619">
        <v>6</v>
      </c>
      <c r="P5912" s="630">
        <v>24000</v>
      </c>
    </row>
    <row r="5913" spans="1:16" x14ac:dyDescent="0.2">
      <c r="A5913" s="628">
        <v>1205</v>
      </c>
      <c r="B5913" s="498" t="s">
        <v>15263</v>
      </c>
      <c r="C5913" s="498" t="s">
        <v>111</v>
      </c>
      <c r="D5913" s="519" t="s">
        <v>15300</v>
      </c>
      <c r="E5913" s="617">
        <v>9000</v>
      </c>
      <c r="F5913" s="498" t="s">
        <v>15805</v>
      </c>
      <c r="G5913" s="519" t="s">
        <v>15806</v>
      </c>
      <c r="H5913" s="519" t="s">
        <v>712</v>
      </c>
      <c r="I5913" s="519" t="s">
        <v>3191</v>
      </c>
      <c r="J5913" s="519" t="s">
        <v>712</v>
      </c>
      <c r="K5913" s="619">
        <v>2</v>
      </c>
      <c r="L5913" s="619">
        <v>12</v>
      </c>
      <c r="M5913" s="629">
        <v>8805.6200000000008</v>
      </c>
      <c r="N5913" s="619"/>
      <c r="O5913" s="619"/>
      <c r="P5913" s="630">
        <v>0</v>
      </c>
    </row>
    <row r="5914" spans="1:16" x14ac:dyDescent="0.2">
      <c r="A5914" s="628">
        <v>1205</v>
      </c>
      <c r="B5914" s="498" t="s">
        <v>15263</v>
      </c>
      <c r="C5914" s="498" t="s">
        <v>111</v>
      </c>
      <c r="D5914" s="519" t="s">
        <v>15412</v>
      </c>
      <c r="E5914" s="617">
        <v>8000</v>
      </c>
      <c r="F5914" s="498" t="s">
        <v>15807</v>
      </c>
      <c r="G5914" s="519" t="s">
        <v>15808</v>
      </c>
      <c r="H5914" s="519" t="s">
        <v>15415</v>
      </c>
      <c r="I5914" s="519" t="s">
        <v>3191</v>
      </c>
      <c r="J5914" s="519" t="s">
        <v>15415</v>
      </c>
      <c r="K5914" s="619">
        <v>2</v>
      </c>
      <c r="L5914" s="619">
        <v>12</v>
      </c>
      <c r="M5914" s="629">
        <v>30400</v>
      </c>
      <c r="N5914" s="619"/>
      <c r="O5914" s="619"/>
      <c r="P5914" s="630">
        <v>0</v>
      </c>
    </row>
    <row r="5915" spans="1:16" x14ac:dyDescent="0.2">
      <c r="A5915" s="628">
        <v>1205</v>
      </c>
      <c r="B5915" s="498" t="s">
        <v>15263</v>
      </c>
      <c r="C5915" s="498" t="s">
        <v>111</v>
      </c>
      <c r="D5915" s="519" t="s">
        <v>15449</v>
      </c>
      <c r="E5915" s="617">
        <v>8000</v>
      </c>
      <c r="F5915" s="498" t="s">
        <v>15809</v>
      </c>
      <c r="G5915" s="519" t="s">
        <v>15810</v>
      </c>
      <c r="H5915" s="450" t="s">
        <v>712</v>
      </c>
      <c r="I5915" s="450" t="s">
        <v>3191</v>
      </c>
      <c r="J5915" s="450" t="s">
        <v>712</v>
      </c>
      <c r="K5915" s="619">
        <v>2</v>
      </c>
      <c r="L5915" s="619">
        <v>12</v>
      </c>
      <c r="M5915" s="629">
        <v>94602.23</v>
      </c>
      <c r="N5915" s="619">
        <v>2</v>
      </c>
      <c r="O5915" s="619">
        <v>6</v>
      </c>
      <c r="P5915" s="630">
        <v>47885.55</v>
      </c>
    </row>
    <row r="5916" spans="1:16" ht="22.5" x14ac:dyDescent="0.2">
      <c r="A5916" s="628">
        <v>1205</v>
      </c>
      <c r="B5916" s="498" t="s">
        <v>15263</v>
      </c>
      <c r="C5916" s="498" t="s">
        <v>111</v>
      </c>
      <c r="D5916" s="519" t="s">
        <v>15405</v>
      </c>
      <c r="E5916" s="617">
        <v>6000</v>
      </c>
      <c r="F5916" s="498" t="s">
        <v>15811</v>
      </c>
      <c r="G5916" s="519" t="s">
        <v>15812</v>
      </c>
      <c r="H5916" s="519" t="s">
        <v>15813</v>
      </c>
      <c r="I5916" s="519" t="s">
        <v>3191</v>
      </c>
      <c r="J5916" s="519" t="s">
        <v>15813</v>
      </c>
      <c r="K5916" s="619">
        <v>2</v>
      </c>
      <c r="L5916" s="619">
        <v>12</v>
      </c>
      <c r="M5916" s="629">
        <v>75299.03</v>
      </c>
      <c r="N5916" s="619">
        <v>2</v>
      </c>
      <c r="O5916" s="619">
        <v>6</v>
      </c>
      <c r="P5916" s="630">
        <v>41969.86</v>
      </c>
    </row>
    <row r="5917" spans="1:16" x14ac:dyDescent="0.2">
      <c r="A5917" s="628">
        <v>1205</v>
      </c>
      <c r="B5917" s="498" t="s">
        <v>15263</v>
      </c>
      <c r="C5917" s="498" t="s">
        <v>111</v>
      </c>
      <c r="D5917" s="519" t="s">
        <v>718</v>
      </c>
      <c r="E5917" s="617">
        <v>3500</v>
      </c>
      <c r="F5917" s="498" t="s">
        <v>15814</v>
      </c>
      <c r="G5917" s="519" t="s">
        <v>15815</v>
      </c>
      <c r="H5917" s="519" t="s">
        <v>15306</v>
      </c>
      <c r="I5917" s="519" t="s">
        <v>15306</v>
      </c>
      <c r="J5917" s="519" t="s">
        <v>15306</v>
      </c>
      <c r="K5917" s="619">
        <v>2</v>
      </c>
      <c r="L5917" s="619">
        <v>12</v>
      </c>
      <c r="M5917" s="629">
        <v>41450.939999999995</v>
      </c>
      <c r="N5917" s="619">
        <v>2</v>
      </c>
      <c r="O5917" s="619">
        <v>6</v>
      </c>
      <c r="P5917" s="630">
        <v>20926.11</v>
      </c>
    </row>
    <row r="5918" spans="1:16" ht="22.5" x14ac:dyDescent="0.2">
      <c r="A5918" s="628">
        <v>1205</v>
      </c>
      <c r="B5918" s="498" t="s">
        <v>15263</v>
      </c>
      <c r="C5918" s="498" t="s">
        <v>111</v>
      </c>
      <c r="D5918" s="519" t="s">
        <v>15816</v>
      </c>
      <c r="E5918" s="617">
        <v>8000</v>
      </c>
      <c r="F5918" s="498" t="s">
        <v>15817</v>
      </c>
      <c r="G5918" s="519" t="s">
        <v>15818</v>
      </c>
      <c r="H5918" s="519" t="s">
        <v>5409</v>
      </c>
      <c r="I5918" s="519" t="s">
        <v>3191</v>
      </c>
      <c r="J5918" s="519" t="s">
        <v>5409</v>
      </c>
      <c r="K5918" s="619">
        <v>2</v>
      </c>
      <c r="L5918" s="619">
        <v>12</v>
      </c>
      <c r="M5918" s="629">
        <v>95733.88</v>
      </c>
      <c r="N5918" s="619">
        <v>2</v>
      </c>
      <c r="O5918" s="619">
        <v>6</v>
      </c>
      <c r="P5918" s="630">
        <v>47976.11</v>
      </c>
    </row>
    <row r="5919" spans="1:16" x14ac:dyDescent="0.2">
      <c r="A5919" s="628">
        <v>1205</v>
      </c>
      <c r="B5919" s="498" t="s">
        <v>15263</v>
      </c>
      <c r="C5919" s="498" t="s">
        <v>111</v>
      </c>
      <c r="D5919" s="519" t="s">
        <v>15269</v>
      </c>
      <c r="E5919" s="617">
        <v>9000</v>
      </c>
      <c r="F5919" s="498" t="s">
        <v>15819</v>
      </c>
      <c r="G5919" s="519" t="s">
        <v>15820</v>
      </c>
      <c r="H5919" s="519" t="s">
        <v>1004</v>
      </c>
      <c r="I5919" s="519" t="s">
        <v>3191</v>
      </c>
      <c r="J5919" s="519" t="s">
        <v>1004</v>
      </c>
      <c r="K5919" s="619"/>
      <c r="L5919" s="619"/>
      <c r="M5919" s="629"/>
      <c r="N5919" s="619">
        <v>2</v>
      </c>
      <c r="O5919" s="619">
        <v>6</v>
      </c>
      <c r="P5919" s="630">
        <v>53400</v>
      </c>
    </row>
    <row r="5920" spans="1:16" x14ac:dyDescent="0.2">
      <c r="A5920" s="628">
        <v>1205</v>
      </c>
      <c r="B5920" s="498" t="s">
        <v>15263</v>
      </c>
      <c r="C5920" s="498" t="s">
        <v>111</v>
      </c>
      <c r="D5920" s="519" t="s">
        <v>15342</v>
      </c>
      <c r="E5920" s="617">
        <v>9000</v>
      </c>
      <c r="F5920" s="498" t="s">
        <v>15821</v>
      </c>
      <c r="G5920" s="519" t="s">
        <v>15822</v>
      </c>
      <c r="H5920" s="519" t="s">
        <v>15279</v>
      </c>
      <c r="I5920" s="519" t="s">
        <v>3191</v>
      </c>
      <c r="J5920" s="519" t="s">
        <v>15279</v>
      </c>
      <c r="K5920" s="619">
        <v>2</v>
      </c>
      <c r="L5920" s="619">
        <v>12</v>
      </c>
      <c r="M5920" s="629">
        <v>101000</v>
      </c>
      <c r="N5920" s="619">
        <v>2</v>
      </c>
      <c r="O5920" s="619">
        <v>6</v>
      </c>
      <c r="P5920" s="630">
        <v>54000</v>
      </c>
    </row>
    <row r="5921" spans="1:16" x14ac:dyDescent="0.2">
      <c r="A5921" s="628">
        <v>1205</v>
      </c>
      <c r="B5921" s="498" t="s">
        <v>15263</v>
      </c>
      <c r="C5921" s="498" t="s">
        <v>111</v>
      </c>
      <c r="D5921" s="519" t="s">
        <v>15823</v>
      </c>
      <c r="E5921" s="617">
        <v>3000</v>
      </c>
      <c r="F5921" s="498" t="s">
        <v>15824</v>
      </c>
      <c r="G5921" s="519" t="s">
        <v>15825</v>
      </c>
      <c r="H5921" s="519" t="s">
        <v>15306</v>
      </c>
      <c r="I5921" s="519" t="s">
        <v>15306</v>
      </c>
      <c r="J5921" s="519" t="s">
        <v>15306</v>
      </c>
      <c r="K5921" s="619">
        <v>2</v>
      </c>
      <c r="L5921" s="619">
        <v>5</v>
      </c>
      <c r="M5921" s="629">
        <v>15800</v>
      </c>
      <c r="N5921" s="619">
        <v>2</v>
      </c>
      <c r="O5921" s="619">
        <v>6</v>
      </c>
      <c r="P5921" s="630">
        <v>18000</v>
      </c>
    </row>
    <row r="5922" spans="1:16" x14ac:dyDescent="0.2">
      <c r="A5922" s="628">
        <v>1205</v>
      </c>
      <c r="B5922" s="498" t="s">
        <v>15263</v>
      </c>
      <c r="C5922" s="498" t="s">
        <v>111</v>
      </c>
      <c r="D5922" s="519" t="s">
        <v>15269</v>
      </c>
      <c r="E5922" s="617">
        <v>10000</v>
      </c>
      <c r="F5922" s="498" t="s">
        <v>15826</v>
      </c>
      <c r="G5922" s="519" t="s">
        <v>15827</v>
      </c>
      <c r="H5922" s="519" t="s">
        <v>857</v>
      </c>
      <c r="I5922" s="519" t="s">
        <v>3191</v>
      </c>
      <c r="J5922" s="519" t="s">
        <v>857</v>
      </c>
      <c r="K5922" s="619">
        <v>2</v>
      </c>
      <c r="L5922" s="619">
        <v>12</v>
      </c>
      <c r="M5922" s="629">
        <v>118152.8</v>
      </c>
      <c r="N5922" s="619">
        <v>2</v>
      </c>
      <c r="O5922" s="619">
        <v>6</v>
      </c>
      <c r="P5922" s="630">
        <v>60000</v>
      </c>
    </row>
    <row r="5923" spans="1:16" ht="23.25" thickBot="1" x14ac:dyDescent="0.25">
      <c r="A5923" s="631">
        <v>1205</v>
      </c>
      <c r="B5923" s="503" t="s">
        <v>15263</v>
      </c>
      <c r="C5923" s="503" t="s">
        <v>111</v>
      </c>
      <c r="D5923" s="525" t="s">
        <v>15617</v>
      </c>
      <c r="E5923" s="621">
        <v>7000</v>
      </c>
      <c r="F5923" s="503" t="s">
        <v>15828</v>
      </c>
      <c r="G5923" s="525" t="s">
        <v>15829</v>
      </c>
      <c r="H5923" s="525" t="s">
        <v>15713</v>
      </c>
      <c r="I5923" s="525" t="s">
        <v>3191</v>
      </c>
      <c r="J5923" s="525" t="s">
        <v>15713</v>
      </c>
      <c r="K5923" s="623">
        <v>2</v>
      </c>
      <c r="L5923" s="623">
        <v>12</v>
      </c>
      <c r="M5923" s="632">
        <v>83950.9</v>
      </c>
      <c r="N5923" s="623">
        <v>2</v>
      </c>
      <c r="O5923" s="623">
        <v>6</v>
      </c>
      <c r="P5923" s="633">
        <v>41934.369999999995</v>
      </c>
    </row>
    <row r="5924" spans="1:16" ht="18.75" customHeight="1" x14ac:dyDescent="0.2">
      <c r="A5924" s="1117" t="s">
        <v>15830</v>
      </c>
      <c r="B5924" s="1118"/>
      <c r="C5924" s="1118"/>
      <c r="D5924" s="1118"/>
      <c r="E5924" s="1118"/>
      <c r="F5924" s="1118"/>
      <c r="G5924" s="1118"/>
      <c r="H5924" s="1118"/>
      <c r="I5924" s="1118"/>
      <c r="J5924" s="1119"/>
      <c r="K5924" s="530"/>
      <c r="L5924" s="530"/>
      <c r="M5924" s="531">
        <f>SUM(M5702:M5923)</f>
        <v>13314389.000000004</v>
      </c>
      <c r="N5924" s="531"/>
      <c r="O5924" s="531"/>
      <c r="P5924" s="531">
        <f>SUM(P5702:P5923)</f>
        <v>6755951.0699999994</v>
      </c>
    </row>
    <row r="5925" spans="1:16" ht="18.75" customHeight="1" x14ac:dyDescent="0.2">
      <c r="A5925" s="1111" t="s">
        <v>15831</v>
      </c>
      <c r="B5925" s="1112"/>
      <c r="C5925" s="1112"/>
      <c r="D5925" s="1112"/>
      <c r="E5925" s="1112"/>
      <c r="F5925" s="1112"/>
      <c r="G5925" s="1112"/>
      <c r="H5925" s="1112"/>
      <c r="I5925" s="1112"/>
      <c r="J5925" s="1113"/>
      <c r="K5925" s="597"/>
      <c r="L5925" s="597"/>
      <c r="M5925" s="598">
        <f>+M5924</f>
        <v>13314389.000000004</v>
      </c>
      <c r="N5925" s="598"/>
      <c r="O5925" s="598"/>
      <c r="P5925" s="598">
        <f>+P5924</f>
        <v>6755951.0699999994</v>
      </c>
    </row>
    <row r="5926" spans="1:16" ht="10.5" customHeight="1" x14ac:dyDescent="0.2"/>
    <row r="5927" spans="1:16" ht="18.75" customHeight="1" x14ac:dyDescent="0.2">
      <c r="A5927" s="1114" t="s">
        <v>15832</v>
      </c>
      <c r="B5927" s="1115"/>
      <c r="C5927" s="1115"/>
      <c r="D5927" s="1115"/>
      <c r="E5927" s="1115"/>
      <c r="F5927" s="1115"/>
      <c r="G5927" s="1115"/>
      <c r="H5927" s="1115"/>
      <c r="I5927" s="1115"/>
      <c r="J5927" s="1116"/>
      <c r="K5927" s="634"/>
      <c r="L5927" s="634"/>
      <c r="M5927" s="635">
        <f>+M5925+M5698+M5377+M2982</f>
        <v>228081394.15000001</v>
      </c>
      <c r="N5927" s="635"/>
      <c r="O5927" s="635"/>
      <c r="P5927" s="635">
        <f>+P5925+P5698+P5377+P2982</f>
        <v>128495235.41636671</v>
      </c>
    </row>
  </sheetData>
  <mergeCells count="17">
    <mergeCell ref="K4:M4"/>
    <mergeCell ref="N4:P4"/>
    <mergeCell ref="A4:E4"/>
    <mergeCell ref="F4:J4"/>
    <mergeCell ref="A1227:J1227"/>
    <mergeCell ref="A1877:J1877"/>
    <mergeCell ref="A2041:J2041"/>
    <mergeCell ref="A2737:J2737"/>
    <mergeCell ref="A2981:J2981"/>
    <mergeCell ref="A2982:J2982"/>
    <mergeCell ref="A5925:J5925"/>
    <mergeCell ref="A5927:J5927"/>
    <mergeCell ref="A5376:J5376"/>
    <mergeCell ref="A5377:J5377"/>
    <mergeCell ref="A5697:J5697"/>
    <mergeCell ref="A5698:J5698"/>
    <mergeCell ref="A5924:J5924"/>
  </mergeCells>
  <conditionalFormatting sqref="F1880:F1882">
    <cfRule type="duplicateValues" dxfId="3" priority="4"/>
  </conditionalFormatting>
  <conditionalFormatting sqref="F1883:F2021">
    <cfRule type="duplicateValues" dxfId="2" priority="3"/>
  </conditionalFormatting>
  <conditionalFormatting sqref="F2022:F2040">
    <cfRule type="duplicateValues" dxfId="1" priority="2"/>
  </conditionalFormatting>
  <conditionalFormatting sqref="F2044:F2736">
    <cfRule type="duplicateValues" dxfId="0" priority="1"/>
  </conditionalFormatting>
  <printOptions horizontalCentered="1"/>
  <pageMargins left="0.23622047244094491" right="0.23622047244094491" top="0.74803149606299213" bottom="0.74803149606299213" header="0.31496062992125984" footer="0.31496062992125984"/>
  <pageSetup paperSize="9" scale="55" fitToHeight="300"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REPÚBLICA&amp;R&amp;P de &amp;N</oddFooter>
  </headerFooter>
  <ignoredErrors>
    <ignoredError sqref="F8:F1226 F1230:F1876 F1880:F2040 F2044:F2736 F2743:F2980 F2986:F5375 F5381:F5696 F5702:F5923"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pageSetUpPr fitToPage="1"/>
  </sheetPr>
  <dimension ref="A1:S237"/>
  <sheetViews>
    <sheetView showGridLines="0" view="pageBreakPreview" zoomScaleNormal="100" zoomScaleSheetLayoutView="100" zoomScalePageLayoutView="85" workbookViewId="0"/>
  </sheetViews>
  <sheetFormatPr baseColWidth="10" defaultColWidth="11.42578125" defaultRowHeight="12" x14ac:dyDescent="0.2"/>
  <cols>
    <col min="1" max="1" width="52.85546875" style="1001" customWidth="1"/>
    <col min="2" max="2" width="51.42578125" style="1001" customWidth="1"/>
    <col min="3" max="3" width="36.7109375" style="319" customWidth="1"/>
    <col min="4" max="4" width="16.28515625" style="319" customWidth="1"/>
    <col min="5" max="5" width="14.85546875" style="319" customWidth="1"/>
    <col min="6" max="6" width="31.140625" style="319" bestFit="1" customWidth="1"/>
    <col min="7" max="7" width="11.5703125" style="506" customWidth="1"/>
    <col min="8" max="8" width="6.7109375" style="506" customWidth="1"/>
    <col min="9" max="9" width="11.5703125" style="319" customWidth="1"/>
    <col min="10" max="10" width="42.42578125" style="319" customWidth="1"/>
    <col min="11" max="11" width="15.85546875" style="319" bestFit="1" customWidth="1"/>
    <col min="12" max="12" width="18.28515625" style="319" customWidth="1"/>
    <col min="13" max="13" width="14.5703125" style="319" bestFit="1" customWidth="1"/>
    <col min="14" max="14" width="16.85546875" style="319" bestFit="1" customWidth="1"/>
    <col min="15" max="16384" width="11.42578125" style="319"/>
  </cols>
  <sheetData>
    <row r="1" spans="1:19" s="504" customFormat="1" ht="12.75" x14ac:dyDescent="0.2">
      <c r="A1" s="1021" t="s">
        <v>424</v>
      </c>
      <c r="B1" s="1000"/>
    </row>
    <row r="2" spans="1:19" s="505" customFormat="1" ht="12.75" x14ac:dyDescent="0.2">
      <c r="A2" s="998" t="s">
        <v>457</v>
      </c>
      <c r="B2" s="999"/>
      <c r="C2" s="74"/>
      <c r="D2" s="74"/>
      <c r="E2" s="74"/>
      <c r="F2" s="74"/>
      <c r="G2" s="74"/>
      <c r="H2" s="74"/>
      <c r="I2" s="74"/>
      <c r="J2" s="74"/>
      <c r="K2" s="74"/>
      <c r="L2" s="74"/>
      <c r="M2" s="74"/>
      <c r="N2" s="74"/>
      <c r="O2" s="74"/>
      <c r="P2" s="74"/>
      <c r="Q2" s="74"/>
      <c r="R2" s="74"/>
      <c r="S2" s="74"/>
    </row>
    <row r="3" spans="1:19" ht="12.75" thickBot="1" x14ac:dyDescent="0.25"/>
    <row r="4" spans="1:19" s="507" customFormat="1" ht="12.75" thickBot="1" x14ac:dyDescent="0.25">
      <c r="A4" s="1128" t="s">
        <v>317</v>
      </c>
      <c r="B4" s="1130"/>
      <c r="C4" s="1129" t="s">
        <v>318</v>
      </c>
      <c r="D4" s="1129"/>
      <c r="E4" s="1131" t="s">
        <v>321</v>
      </c>
      <c r="F4" s="1132"/>
      <c r="G4" s="1132"/>
      <c r="H4" s="1132"/>
      <c r="I4" s="1134"/>
      <c r="J4" s="1129" t="s">
        <v>322</v>
      </c>
      <c r="K4" s="1129"/>
      <c r="L4" s="1130"/>
      <c r="M4" s="1064" t="s">
        <v>19044</v>
      </c>
      <c r="N4" s="1135" t="s">
        <v>19045</v>
      </c>
    </row>
    <row r="5" spans="1:19" s="509" customFormat="1" ht="43.5" thickBot="1" x14ac:dyDescent="0.25">
      <c r="A5" s="976" t="s">
        <v>113</v>
      </c>
      <c r="B5" s="144" t="s">
        <v>114</v>
      </c>
      <c r="C5" s="143" t="s">
        <v>320</v>
      </c>
      <c r="D5" s="974" t="s">
        <v>319</v>
      </c>
      <c r="E5" s="976" t="s">
        <v>325</v>
      </c>
      <c r="F5" s="977" t="s">
        <v>326</v>
      </c>
      <c r="G5" s="145" t="s">
        <v>327</v>
      </c>
      <c r="H5" s="145" t="s">
        <v>328</v>
      </c>
      <c r="I5" s="146" t="s">
        <v>23</v>
      </c>
      <c r="J5" s="976" t="s">
        <v>323</v>
      </c>
      <c r="K5" s="143" t="s">
        <v>324</v>
      </c>
      <c r="L5" s="975" t="s">
        <v>329</v>
      </c>
      <c r="M5" s="1065"/>
      <c r="N5" s="1136"/>
    </row>
    <row r="6" spans="1:19" x14ac:dyDescent="0.2">
      <c r="A6" s="1002" t="s">
        <v>19046</v>
      </c>
      <c r="B6" s="1002" t="s">
        <v>18900</v>
      </c>
      <c r="C6" s="970" t="s">
        <v>19047</v>
      </c>
      <c r="D6" s="971">
        <v>12032474</v>
      </c>
      <c r="E6" s="1003" t="s">
        <v>19048</v>
      </c>
      <c r="F6" s="1004"/>
      <c r="G6" s="1004">
        <v>1979.75</v>
      </c>
      <c r="H6" s="1004"/>
      <c r="I6" s="1005"/>
      <c r="J6" s="1019">
        <v>44262</v>
      </c>
      <c r="K6" s="972">
        <v>53393.56</v>
      </c>
      <c r="L6" s="1006" t="s">
        <v>19049</v>
      </c>
      <c r="M6" s="1007">
        <v>533935.6</v>
      </c>
      <c r="N6" s="1007">
        <v>320361.36</v>
      </c>
    </row>
    <row r="7" spans="1:19" x14ac:dyDescent="0.2">
      <c r="A7" s="1008" t="s">
        <v>19046</v>
      </c>
      <c r="B7" s="1008" t="s">
        <v>18900</v>
      </c>
      <c r="C7" s="807" t="s">
        <v>19050</v>
      </c>
      <c r="D7" s="21" t="s">
        <v>19051</v>
      </c>
      <c r="E7" s="1003" t="s">
        <v>19048</v>
      </c>
      <c r="F7" s="1004"/>
      <c r="G7" s="1004">
        <v>107.82</v>
      </c>
      <c r="H7" s="1004"/>
      <c r="I7" s="1005"/>
      <c r="J7" s="1019">
        <v>44306</v>
      </c>
      <c r="K7" s="972">
        <v>9000</v>
      </c>
      <c r="L7" s="1006" t="s">
        <v>19049</v>
      </c>
      <c r="M7" s="1007">
        <v>108000</v>
      </c>
      <c r="N7" s="1007">
        <v>54000</v>
      </c>
    </row>
    <row r="8" spans="1:19" x14ac:dyDescent="0.2">
      <c r="A8" s="1008" t="s">
        <v>19046</v>
      </c>
      <c r="B8" s="1008" t="s">
        <v>18900</v>
      </c>
      <c r="C8" s="807" t="s">
        <v>19052</v>
      </c>
      <c r="D8" s="21">
        <v>6761377</v>
      </c>
      <c r="E8" s="1003" t="s">
        <v>19048</v>
      </c>
      <c r="F8" s="1004">
        <v>11066331</v>
      </c>
      <c r="G8" s="1004">
        <v>107.81</v>
      </c>
      <c r="H8" s="1004"/>
      <c r="I8" s="1005"/>
      <c r="J8" s="1019">
        <v>44311</v>
      </c>
      <c r="K8" s="972">
        <v>6400</v>
      </c>
      <c r="L8" s="1006" t="s">
        <v>19049</v>
      </c>
      <c r="M8" s="1007">
        <v>76800</v>
      </c>
      <c r="N8" s="1007">
        <v>38400</v>
      </c>
    </row>
    <row r="9" spans="1:19" x14ac:dyDescent="0.2">
      <c r="A9" s="1008" t="s">
        <v>19046</v>
      </c>
      <c r="B9" s="1008" t="s">
        <v>18900</v>
      </c>
      <c r="C9" s="807" t="s">
        <v>19053</v>
      </c>
      <c r="D9" s="21">
        <v>13118819</v>
      </c>
      <c r="E9" s="1003" t="s">
        <v>19048</v>
      </c>
      <c r="F9" s="1004">
        <v>7934338</v>
      </c>
      <c r="G9" s="1004">
        <v>551.6</v>
      </c>
      <c r="H9" s="1004"/>
      <c r="I9" s="1005"/>
      <c r="J9" s="1019">
        <v>44180</v>
      </c>
      <c r="K9" s="972">
        <v>28342.92</v>
      </c>
      <c r="L9" s="1006" t="s">
        <v>19049</v>
      </c>
      <c r="M9" s="1007">
        <v>0</v>
      </c>
      <c r="N9" s="1007">
        <v>141714.59999999998</v>
      </c>
    </row>
    <row r="10" spans="1:19" x14ac:dyDescent="0.2">
      <c r="A10" s="1008" t="s">
        <v>19046</v>
      </c>
      <c r="B10" s="1008" t="s">
        <v>18900</v>
      </c>
      <c r="C10" s="807" t="s">
        <v>19053</v>
      </c>
      <c r="D10" s="21">
        <v>13118819</v>
      </c>
      <c r="E10" s="1003" t="s">
        <v>19048</v>
      </c>
      <c r="F10" s="1004">
        <v>7934338</v>
      </c>
      <c r="G10" s="1004"/>
      <c r="H10" s="1004"/>
      <c r="I10" s="1005"/>
      <c r="J10" s="1019">
        <v>44254</v>
      </c>
      <c r="K10" s="972">
        <v>24196.639999999999</v>
      </c>
      <c r="L10" s="1006" t="s">
        <v>19049</v>
      </c>
      <c r="M10" s="1007">
        <v>0</v>
      </c>
      <c r="N10" s="1007">
        <v>24196.639999999999</v>
      </c>
    </row>
    <row r="11" spans="1:19" ht="24" x14ac:dyDescent="0.2">
      <c r="A11" s="1008" t="s">
        <v>19046</v>
      </c>
      <c r="B11" s="1008" t="s">
        <v>18900</v>
      </c>
      <c r="C11" s="807" t="s">
        <v>19054</v>
      </c>
      <c r="D11" s="21">
        <v>17844411</v>
      </c>
      <c r="E11" s="1003" t="s">
        <v>19048</v>
      </c>
      <c r="F11" s="1004">
        <v>11013181</v>
      </c>
      <c r="G11" s="1004">
        <v>583.54999999999995</v>
      </c>
      <c r="H11" s="1004"/>
      <c r="I11" s="1005"/>
      <c r="J11" s="1020" t="s">
        <v>19055</v>
      </c>
      <c r="K11" s="972">
        <v>15182.356666666667</v>
      </c>
      <c r="L11" s="1006" t="s">
        <v>19056</v>
      </c>
      <c r="M11" s="1007">
        <v>122188.28</v>
      </c>
      <c r="N11" s="1007">
        <v>0</v>
      </c>
    </row>
    <row r="12" spans="1:19" ht="24" x14ac:dyDescent="0.2">
      <c r="A12" s="1008" t="s">
        <v>19046</v>
      </c>
      <c r="B12" s="1008" t="s">
        <v>18900</v>
      </c>
      <c r="C12" s="807" t="s">
        <v>19057</v>
      </c>
      <c r="D12" s="21">
        <v>6669866</v>
      </c>
      <c r="E12" s="1003" t="s">
        <v>19048</v>
      </c>
      <c r="F12" s="1004" t="s">
        <v>19058</v>
      </c>
      <c r="G12" s="1004">
        <v>567</v>
      </c>
      <c r="H12" s="1004"/>
      <c r="I12" s="1005"/>
      <c r="J12" s="1020" t="s">
        <v>19059</v>
      </c>
      <c r="K12" s="972">
        <v>8500</v>
      </c>
      <c r="L12" s="1006" t="s">
        <v>19056</v>
      </c>
      <c r="M12" s="1007">
        <v>103963.51999999999</v>
      </c>
      <c r="N12" s="1007">
        <v>52963.519999999997</v>
      </c>
    </row>
    <row r="13" spans="1:19" x14ac:dyDescent="0.2">
      <c r="A13" s="1008" t="s">
        <v>19046</v>
      </c>
      <c r="B13" s="1008" t="s">
        <v>18900</v>
      </c>
      <c r="C13" s="807" t="s">
        <v>19060</v>
      </c>
      <c r="D13" s="21">
        <v>10297368031</v>
      </c>
      <c r="E13" s="1003" t="s">
        <v>19048</v>
      </c>
      <c r="F13" s="1004" t="s">
        <v>19061</v>
      </c>
      <c r="G13" s="1004">
        <v>542.67999999999995</v>
      </c>
      <c r="H13" s="1004"/>
      <c r="I13" s="1005"/>
      <c r="J13" s="1019">
        <v>44152</v>
      </c>
      <c r="K13" s="972">
        <v>8125</v>
      </c>
      <c r="L13" s="1006" t="s">
        <v>19056</v>
      </c>
      <c r="M13" s="1007">
        <v>99376.9</v>
      </c>
      <c r="N13" s="1007">
        <v>50626.9</v>
      </c>
    </row>
    <row r="14" spans="1:19" x14ac:dyDescent="0.2">
      <c r="A14" s="1008" t="s">
        <v>19046</v>
      </c>
      <c r="B14" s="1008" t="s">
        <v>18900</v>
      </c>
      <c r="C14" s="807" t="s">
        <v>19062</v>
      </c>
      <c r="D14" s="21" t="s">
        <v>19063</v>
      </c>
      <c r="E14" s="1003" t="s">
        <v>19048</v>
      </c>
      <c r="F14" s="1004" t="s">
        <v>19064</v>
      </c>
      <c r="G14" s="1004">
        <v>304.02999999999997</v>
      </c>
      <c r="H14" s="1004"/>
      <c r="I14" s="1005"/>
      <c r="J14" s="1020" t="s">
        <v>19065</v>
      </c>
      <c r="K14" s="972">
        <v>5600</v>
      </c>
      <c r="L14" s="1006" t="s">
        <v>19056</v>
      </c>
      <c r="M14" s="1007">
        <v>90893.62</v>
      </c>
      <c r="N14" s="1007">
        <v>34893.620000000003</v>
      </c>
    </row>
    <row r="15" spans="1:19" x14ac:dyDescent="0.2">
      <c r="A15" s="1008" t="s">
        <v>19046</v>
      </c>
      <c r="B15" s="1008" t="s">
        <v>18900</v>
      </c>
      <c r="C15" s="807" t="s">
        <v>19066</v>
      </c>
      <c r="D15" s="21">
        <v>11119976</v>
      </c>
      <c r="E15" s="1003" t="s">
        <v>19048</v>
      </c>
      <c r="F15" s="1004" t="s">
        <v>19067</v>
      </c>
      <c r="G15" s="1004">
        <v>100</v>
      </c>
      <c r="H15" s="1004"/>
      <c r="I15" s="1005"/>
      <c r="J15" s="1019">
        <v>44166</v>
      </c>
      <c r="K15" s="972">
        <v>5000</v>
      </c>
      <c r="L15" s="1006" t="s">
        <v>19056</v>
      </c>
      <c r="M15" s="1007">
        <v>91188.03</v>
      </c>
      <c r="N15" s="1007">
        <v>31188.02</v>
      </c>
    </row>
    <row r="16" spans="1:19" x14ac:dyDescent="0.2">
      <c r="A16" s="1008" t="s">
        <v>19046</v>
      </c>
      <c r="B16" s="1008" t="s">
        <v>18900</v>
      </c>
      <c r="C16" s="807" t="s">
        <v>19068</v>
      </c>
      <c r="D16" s="21">
        <v>9586947</v>
      </c>
      <c r="E16" s="1003" t="s">
        <v>19048</v>
      </c>
      <c r="F16" s="1004" t="s">
        <v>19069</v>
      </c>
      <c r="G16" s="1004">
        <v>550</v>
      </c>
      <c r="H16" s="1004"/>
      <c r="I16" s="1005"/>
      <c r="J16" s="1019">
        <v>44167</v>
      </c>
      <c r="K16" s="972">
        <v>8000</v>
      </c>
      <c r="L16" s="1006" t="s">
        <v>19056</v>
      </c>
      <c r="M16" s="1007">
        <v>97900.85</v>
      </c>
      <c r="N16" s="1007">
        <v>49900.85</v>
      </c>
    </row>
    <row r="17" spans="1:14" x14ac:dyDescent="0.2">
      <c r="A17" s="1008" t="s">
        <v>19046</v>
      </c>
      <c r="B17" s="1008" t="s">
        <v>18900</v>
      </c>
      <c r="C17" s="807" t="s">
        <v>19070</v>
      </c>
      <c r="D17" s="21">
        <v>9968827</v>
      </c>
      <c r="E17" s="1003" t="s">
        <v>19048</v>
      </c>
      <c r="F17" s="1004" t="s">
        <v>19071</v>
      </c>
      <c r="G17" s="1004">
        <v>274</v>
      </c>
      <c r="H17" s="1004"/>
      <c r="I17" s="1005"/>
      <c r="J17" s="1019">
        <v>44170</v>
      </c>
      <c r="K17" s="972">
        <v>10000</v>
      </c>
      <c r="L17" s="1006" t="s">
        <v>19056</v>
      </c>
      <c r="M17" s="1007">
        <v>182376.06</v>
      </c>
      <c r="N17" s="1007">
        <v>62376.06</v>
      </c>
    </row>
    <row r="18" spans="1:14" x14ac:dyDescent="0.2">
      <c r="A18" s="1008" t="s">
        <v>19046</v>
      </c>
      <c r="B18" s="1008" t="s">
        <v>18900</v>
      </c>
      <c r="C18" s="807" t="s">
        <v>19072</v>
      </c>
      <c r="D18" s="21" t="s">
        <v>19073</v>
      </c>
      <c r="E18" s="1003" t="s">
        <v>19048</v>
      </c>
      <c r="F18" s="1004" t="s">
        <v>19074</v>
      </c>
      <c r="G18" s="1004">
        <v>700</v>
      </c>
      <c r="H18" s="1004"/>
      <c r="I18" s="1005"/>
      <c r="J18" s="1019">
        <v>44179</v>
      </c>
      <c r="K18" s="972">
        <v>5800</v>
      </c>
      <c r="L18" s="1006" t="s">
        <v>19056</v>
      </c>
      <c r="M18" s="1007">
        <v>70978.11</v>
      </c>
      <c r="N18" s="1007">
        <v>36178.11</v>
      </c>
    </row>
    <row r="19" spans="1:14" x14ac:dyDescent="0.2">
      <c r="A19" s="1008" t="s">
        <v>19046</v>
      </c>
      <c r="B19" s="1008" t="s">
        <v>18900</v>
      </c>
      <c r="C19" s="807" t="s">
        <v>19075</v>
      </c>
      <c r="D19" s="21">
        <v>11002368</v>
      </c>
      <c r="E19" s="1003" t="s">
        <v>19048</v>
      </c>
      <c r="F19" s="1004" t="s">
        <v>19076</v>
      </c>
      <c r="G19" s="1004">
        <v>400</v>
      </c>
      <c r="H19" s="1004"/>
      <c r="I19" s="1005"/>
      <c r="J19" s="1019">
        <v>44297</v>
      </c>
      <c r="K19" s="972">
        <v>11000</v>
      </c>
      <c r="L19" s="1006" t="s">
        <v>19056</v>
      </c>
      <c r="M19" s="1007">
        <v>132000</v>
      </c>
      <c r="N19" s="1007">
        <v>66000</v>
      </c>
    </row>
    <row r="20" spans="1:14" x14ac:dyDescent="0.2">
      <c r="A20" s="1008" t="s">
        <v>19046</v>
      </c>
      <c r="B20" s="1008" t="s">
        <v>18900</v>
      </c>
      <c r="C20" s="807" t="s">
        <v>19077</v>
      </c>
      <c r="D20" s="21" t="s">
        <v>19078</v>
      </c>
      <c r="E20" s="1003" t="s">
        <v>19048</v>
      </c>
      <c r="F20" s="1004" t="s">
        <v>19079</v>
      </c>
      <c r="G20" s="1004">
        <v>733.53</v>
      </c>
      <c r="H20" s="1004"/>
      <c r="I20" s="1005"/>
      <c r="J20" s="1019">
        <v>44274</v>
      </c>
      <c r="K20" s="972">
        <v>13000</v>
      </c>
      <c r="L20" s="1006" t="s">
        <v>19056</v>
      </c>
      <c r="M20" s="1007">
        <v>156000</v>
      </c>
      <c r="N20" s="1007">
        <v>78000</v>
      </c>
    </row>
    <row r="21" spans="1:14" x14ac:dyDescent="0.2">
      <c r="A21" s="1008" t="s">
        <v>19046</v>
      </c>
      <c r="B21" s="1008" t="s">
        <v>18900</v>
      </c>
      <c r="C21" s="807" t="s">
        <v>19080</v>
      </c>
      <c r="D21" s="21">
        <v>2890432</v>
      </c>
      <c r="E21" s="1003" t="s">
        <v>19048</v>
      </c>
      <c r="F21" s="1004" t="s">
        <v>19081</v>
      </c>
      <c r="G21" s="1004">
        <v>437</v>
      </c>
      <c r="H21" s="1004"/>
      <c r="I21" s="1005"/>
      <c r="J21" s="1019">
        <v>44115</v>
      </c>
      <c r="K21" s="972">
        <v>10500</v>
      </c>
      <c r="L21" s="1006" t="s">
        <v>19056</v>
      </c>
      <c r="M21" s="1007">
        <v>121212</v>
      </c>
      <c r="N21" s="1007">
        <v>63000</v>
      </c>
    </row>
    <row r="22" spans="1:14" x14ac:dyDescent="0.2">
      <c r="A22" s="1008" t="s">
        <v>19046</v>
      </c>
      <c r="B22" s="1008" t="s">
        <v>18900</v>
      </c>
      <c r="C22" s="807" t="s">
        <v>19082</v>
      </c>
      <c r="D22" s="21">
        <v>16477335</v>
      </c>
      <c r="E22" s="1003" t="s">
        <v>19048</v>
      </c>
      <c r="F22" s="1004" t="s">
        <v>19083</v>
      </c>
      <c r="G22" s="1004"/>
      <c r="H22" s="1004"/>
      <c r="I22" s="1005"/>
      <c r="J22" s="1019">
        <v>44195</v>
      </c>
      <c r="K22" s="972">
        <v>12000</v>
      </c>
      <c r="L22" s="1006" t="s">
        <v>19049</v>
      </c>
      <c r="M22" s="1007">
        <v>0</v>
      </c>
      <c r="N22" s="1007">
        <v>84000</v>
      </c>
    </row>
    <row r="23" spans="1:14" ht="24" x14ac:dyDescent="0.2">
      <c r="A23" s="1008" t="s">
        <v>19046</v>
      </c>
      <c r="B23" s="1008" t="s">
        <v>19084</v>
      </c>
      <c r="C23" s="807" t="s">
        <v>19085</v>
      </c>
      <c r="D23" s="21" t="s">
        <v>19086</v>
      </c>
      <c r="E23" s="1003" t="s">
        <v>19048</v>
      </c>
      <c r="F23" s="1004" t="s">
        <v>19087</v>
      </c>
      <c r="G23" s="1004" t="s">
        <v>19088</v>
      </c>
      <c r="H23" s="1004" t="s">
        <v>19089</v>
      </c>
      <c r="I23" s="1005"/>
      <c r="J23" s="1020" t="s">
        <v>19090</v>
      </c>
      <c r="K23" s="972">
        <v>60444.574999999997</v>
      </c>
      <c r="L23" s="1006" t="s">
        <v>19049</v>
      </c>
      <c r="M23" s="1007">
        <v>655086.6</v>
      </c>
      <c r="N23" s="1007"/>
    </row>
    <row r="24" spans="1:14" ht="24" x14ac:dyDescent="0.2">
      <c r="A24" s="1008" t="s">
        <v>19046</v>
      </c>
      <c r="B24" s="1008" t="s">
        <v>19084</v>
      </c>
      <c r="C24" s="807" t="s">
        <v>19085</v>
      </c>
      <c r="D24" s="21" t="s">
        <v>19086</v>
      </c>
      <c r="E24" s="1003" t="s">
        <v>19048</v>
      </c>
      <c r="F24" s="1004" t="s">
        <v>19087</v>
      </c>
      <c r="G24" s="1004" t="s">
        <v>19088</v>
      </c>
      <c r="H24" s="1004" t="s">
        <v>19089</v>
      </c>
      <c r="I24" s="1005"/>
      <c r="J24" s="1020" t="s">
        <v>19091</v>
      </c>
      <c r="K24" s="972">
        <v>60444.574999999997</v>
      </c>
      <c r="L24" s="1006" t="s">
        <v>19049</v>
      </c>
      <c r="M24" s="1007"/>
      <c r="N24" s="1007">
        <v>426249.24</v>
      </c>
    </row>
    <row r="25" spans="1:14" ht="24" x14ac:dyDescent="0.2">
      <c r="A25" s="1008" t="s">
        <v>19046</v>
      </c>
      <c r="B25" s="1008" t="s">
        <v>19084</v>
      </c>
      <c r="C25" s="807" t="s">
        <v>19092</v>
      </c>
      <c r="D25" s="21" t="s">
        <v>19093</v>
      </c>
      <c r="E25" s="1003" t="s">
        <v>19048</v>
      </c>
      <c r="F25" s="1004" t="s">
        <v>19093</v>
      </c>
      <c r="G25" s="1004" t="s">
        <v>19094</v>
      </c>
      <c r="H25" s="1004" t="s">
        <v>19095</v>
      </c>
      <c r="I25" s="1005"/>
      <c r="J25" s="1020" t="s">
        <v>19096</v>
      </c>
      <c r="K25" s="972">
        <v>112642.238</v>
      </c>
      <c r="L25" s="1006" t="s">
        <v>19049</v>
      </c>
      <c r="M25" s="1007">
        <v>1552177.49</v>
      </c>
      <c r="N25" s="1007">
        <v>566366.9</v>
      </c>
    </row>
    <row r="26" spans="1:14" ht="24" x14ac:dyDescent="0.2">
      <c r="A26" s="1008" t="s">
        <v>19046</v>
      </c>
      <c r="B26" s="1008" t="s">
        <v>19084</v>
      </c>
      <c r="C26" s="807" t="s">
        <v>19092</v>
      </c>
      <c r="D26" s="21" t="s">
        <v>19093</v>
      </c>
      <c r="E26" s="1003" t="s">
        <v>19048</v>
      </c>
      <c r="F26" s="1004" t="s">
        <v>19093</v>
      </c>
      <c r="G26" s="1004" t="s">
        <v>19094</v>
      </c>
      <c r="H26" s="1004" t="s">
        <v>19095</v>
      </c>
      <c r="I26" s="1005"/>
      <c r="J26" s="1020" t="s">
        <v>19097</v>
      </c>
      <c r="K26" s="972"/>
      <c r="L26" s="1006" t="s">
        <v>19049</v>
      </c>
      <c r="M26" s="1007">
        <v>216828.84</v>
      </c>
      <c r="N26" s="1007"/>
    </row>
    <row r="27" spans="1:14" ht="24" x14ac:dyDescent="0.2">
      <c r="A27" s="1008" t="s">
        <v>19046</v>
      </c>
      <c r="B27" s="1008" t="s">
        <v>19084</v>
      </c>
      <c r="C27" s="807" t="s">
        <v>19098</v>
      </c>
      <c r="D27" s="21" t="s">
        <v>19099</v>
      </c>
      <c r="E27" s="1003" t="s">
        <v>19100</v>
      </c>
      <c r="F27" s="1004" t="s">
        <v>19087</v>
      </c>
      <c r="G27" s="1004" t="s">
        <v>19101</v>
      </c>
      <c r="H27" s="1004"/>
      <c r="I27" s="1005"/>
      <c r="J27" s="1020" t="s">
        <v>19102</v>
      </c>
      <c r="K27" s="972"/>
      <c r="L27" s="1006" t="s">
        <v>19049</v>
      </c>
      <c r="M27" s="1007">
        <v>111756</v>
      </c>
      <c r="N27" s="1007"/>
    </row>
    <row r="28" spans="1:14" ht="36" x14ac:dyDescent="0.2">
      <c r="A28" s="1008" t="s">
        <v>19046</v>
      </c>
      <c r="B28" s="1008" t="s">
        <v>19084</v>
      </c>
      <c r="C28" s="807" t="s">
        <v>19103</v>
      </c>
      <c r="D28" s="21" t="s">
        <v>19087</v>
      </c>
      <c r="E28" s="1003" t="s">
        <v>19087</v>
      </c>
      <c r="F28" s="1004" t="s">
        <v>19087</v>
      </c>
      <c r="G28" s="1004" t="s">
        <v>19104</v>
      </c>
      <c r="H28" s="1004" t="s">
        <v>19087</v>
      </c>
      <c r="I28" s="1005"/>
      <c r="J28" s="1020" t="s">
        <v>19105</v>
      </c>
      <c r="K28" s="972">
        <v>7000</v>
      </c>
      <c r="L28" s="1006" t="s">
        <v>19049</v>
      </c>
      <c r="M28" s="1007">
        <v>14000</v>
      </c>
      <c r="N28" s="1007"/>
    </row>
    <row r="29" spans="1:14" x14ac:dyDescent="0.2">
      <c r="A29" s="1008" t="s">
        <v>19046</v>
      </c>
      <c r="B29" s="1008" t="s">
        <v>19084</v>
      </c>
      <c r="C29" s="807" t="s">
        <v>19106</v>
      </c>
      <c r="D29" s="21">
        <v>11020483</v>
      </c>
      <c r="E29" s="1003" t="s">
        <v>19107</v>
      </c>
      <c r="F29" s="1004">
        <v>110204883</v>
      </c>
      <c r="G29" s="1004" t="s">
        <v>19108</v>
      </c>
      <c r="H29" s="1004" t="s">
        <v>19087</v>
      </c>
      <c r="I29" s="1005"/>
      <c r="J29" s="1020" t="s">
        <v>19109</v>
      </c>
      <c r="K29" s="972">
        <v>4250</v>
      </c>
      <c r="L29" s="1006" t="s">
        <v>19049</v>
      </c>
      <c r="M29" s="1007">
        <v>42500</v>
      </c>
      <c r="N29" s="1007"/>
    </row>
    <row r="30" spans="1:14" ht="24" x14ac:dyDescent="0.2">
      <c r="A30" s="1008" t="s">
        <v>19046</v>
      </c>
      <c r="B30" s="1008" t="s">
        <v>19084</v>
      </c>
      <c r="C30" s="807" t="s">
        <v>19106</v>
      </c>
      <c r="D30" s="21">
        <v>11020483</v>
      </c>
      <c r="E30" s="1003" t="s">
        <v>19107</v>
      </c>
      <c r="F30" s="1004">
        <v>110204883</v>
      </c>
      <c r="G30" s="1004" t="s">
        <v>19108</v>
      </c>
      <c r="H30" s="1004" t="s">
        <v>19087</v>
      </c>
      <c r="I30" s="1005"/>
      <c r="J30" s="1020" t="s">
        <v>19110</v>
      </c>
      <c r="K30" s="972">
        <v>4600</v>
      </c>
      <c r="L30" s="1006" t="s">
        <v>19049</v>
      </c>
      <c r="M30" s="1007">
        <v>18400</v>
      </c>
      <c r="N30" s="1007">
        <v>27600</v>
      </c>
    </row>
    <row r="31" spans="1:14" x14ac:dyDescent="0.2">
      <c r="A31" s="1008" t="s">
        <v>19046</v>
      </c>
      <c r="B31" s="1008" t="s">
        <v>19084</v>
      </c>
      <c r="C31" s="807" t="s">
        <v>19111</v>
      </c>
      <c r="D31" s="21" t="s">
        <v>19112</v>
      </c>
      <c r="E31" s="1003" t="s">
        <v>19048</v>
      </c>
      <c r="F31" s="1004" t="s">
        <v>19112</v>
      </c>
      <c r="G31" s="1004" t="s">
        <v>19113</v>
      </c>
      <c r="H31" s="1004" t="s">
        <v>19087</v>
      </c>
      <c r="I31" s="1005"/>
      <c r="J31" s="1020" t="s">
        <v>19114</v>
      </c>
      <c r="K31" s="972">
        <v>2800</v>
      </c>
      <c r="L31" s="1006" t="s">
        <v>19049</v>
      </c>
      <c r="M31" s="1007">
        <v>35600</v>
      </c>
      <c r="N31" s="1007"/>
    </row>
    <row r="32" spans="1:14" x14ac:dyDescent="0.2">
      <c r="A32" s="1008" t="s">
        <v>19046</v>
      </c>
      <c r="B32" s="1008" t="s">
        <v>19084</v>
      </c>
      <c r="C32" s="807" t="s">
        <v>19111</v>
      </c>
      <c r="D32" s="21" t="s">
        <v>19112</v>
      </c>
      <c r="E32" s="1003" t="s">
        <v>19048</v>
      </c>
      <c r="F32" s="1004" t="s">
        <v>19112</v>
      </c>
      <c r="G32" s="1004" t="s">
        <v>19113</v>
      </c>
      <c r="H32" s="1004" t="s">
        <v>19087</v>
      </c>
      <c r="I32" s="1005"/>
      <c r="J32" s="1020" t="s">
        <v>19115</v>
      </c>
      <c r="K32" s="972">
        <v>3600</v>
      </c>
      <c r="L32" s="1006" t="s">
        <v>19049</v>
      </c>
      <c r="M32" s="1007"/>
      <c r="N32" s="1007">
        <v>18000</v>
      </c>
    </row>
    <row r="33" spans="1:14" x14ac:dyDescent="0.2">
      <c r="A33" s="1008" t="s">
        <v>19046</v>
      </c>
      <c r="B33" s="1008" t="s">
        <v>19084</v>
      </c>
      <c r="C33" s="807" t="s">
        <v>19111</v>
      </c>
      <c r="D33" s="21" t="s">
        <v>19087</v>
      </c>
      <c r="E33" s="1003" t="s">
        <v>19087</v>
      </c>
      <c r="F33" s="1004" t="s">
        <v>19087</v>
      </c>
      <c r="G33" s="1004" t="s">
        <v>19087</v>
      </c>
      <c r="H33" s="1004" t="s">
        <v>19087</v>
      </c>
      <c r="I33" s="1005"/>
      <c r="J33" s="1020" t="s">
        <v>19116</v>
      </c>
      <c r="K33" s="972">
        <v>1100</v>
      </c>
      <c r="L33" s="1006" t="s">
        <v>19049</v>
      </c>
      <c r="M33" s="1007">
        <v>13200</v>
      </c>
      <c r="N33" s="1007">
        <v>800</v>
      </c>
    </row>
    <row r="34" spans="1:14" x14ac:dyDescent="0.2">
      <c r="A34" s="1008" t="s">
        <v>19046</v>
      </c>
      <c r="B34" s="1008" t="s">
        <v>19084</v>
      </c>
      <c r="C34" s="807" t="s">
        <v>19117</v>
      </c>
      <c r="D34" s="21" t="s">
        <v>19118</v>
      </c>
      <c r="E34" s="1003" t="s">
        <v>19048</v>
      </c>
      <c r="F34" s="1004" t="s">
        <v>19119</v>
      </c>
      <c r="G34" s="1004" t="s">
        <v>19120</v>
      </c>
      <c r="H34" s="1004" t="s">
        <v>19087</v>
      </c>
      <c r="I34" s="1005"/>
      <c r="J34" s="1020" t="s">
        <v>19114</v>
      </c>
      <c r="K34" s="972">
        <v>8000</v>
      </c>
      <c r="L34" s="1006" t="s">
        <v>19049</v>
      </c>
      <c r="M34" s="1007">
        <v>96000</v>
      </c>
      <c r="N34" s="1007"/>
    </row>
    <row r="35" spans="1:14" ht="24" x14ac:dyDescent="0.2">
      <c r="A35" s="1008" t="s">
        <v>19046</v>
      </c>
      <c r="B35" s="1008" t="s">
        <v>19084</v>
      </c>
      <c r="C35" s="807" t="s">
        <v>19117</v>
      </c>
      <c r="D35" s="21" t="s">
        <v>19118</v>
      </c>
      <c r="E35" s="1003" t="s">
        <v>19048</v>
      </c>
      <c r="F35" s="1004" t="s">
        <v>19119</v>
      </c>
      <c r="G35" s="1004" t="s">
        <v>19120</v>
      </c>
      <c r="H35" s="1004" t="s">
        <v>19087</v>
      </c>
      <c r="I35" s="1005"/>
      <c r="J35" s="1020" t="s">
        <v>19121</v>
      </c>
      <c r="K35" s="972">
        <v>8000</v>
      </c>
      <c r="L35" s="1006" t="s">
        <v>19049</v>
      </c>
      <c r="M35" s="1007"/>
      <c r="N35" s="1007">
        <v>48000</v>
      </c>
    </row>
    <row r="36" spans="1:14" x14ac:dyDescent="0.2">
      <c r="A36" s="1008" t="s">
        <v>19046</v>
      </c>
      <c r="B36" s="1008" t="s">
        <v>19084</v>
      </c>
      <c r="C36" s="807" t="s">
        <v>19122</v>
      </c>
      <c r="D36" s="21" t="s">
        <v>19087</v>
      </c>
      <c r="E36" s="1003" t="s">
        <v>19087</v>
      </c>
      <c r="F36" s="1004" t="s">
        <v>19087</v>
      </c>
      <c r="G36" s="1004" t="s">
        <v>19123</v>
      </c>
      <c r="H36" s="1004" t="s">
        <v>19087</v>
      </c>
      <c r="I36" s="1005"/>
      <c r="J36" s="1020" t="s">
        <v>19124</v>
      </c>
      <c r="K36" s="972">
        <v>785</v>
      </c>
      <c r="L36" s="1006" t="s">
        <v>19049</v>
      </c>
      <c r="M36" s="1007"/>
      <c r="N36" s="1007">
        <v>785</v>
      </c>
    </row>
    <row r="37" spans="1:14" x14ac:dyDescent="0.2">
      <c r="A37" s="1008" t="s">
        <v>19046</v>
      </c>
      <c r="B37" s="1008" t="s">
        <v>19084</v>
      </c>
      <c r="C37" s="807" t="s">
        <v>19122</v>
      </c>
      <c r="D37" s="21" t="s">
        <v>19087</v>
      </c>
      <c r="E37" s="1003" t="s">
        <v>19087</v>
      </c>
      <c r="F37" s="1004" t="s">
        <v>19087</v>
      </c>
      <c r="G37" s="1004" t="s">
        <v>19087</v>
      </c>
      <c r="H37" s="1004" t="s">
        <v>19087</v>
      </c>
      <c r="I37" s="1005"/>
      <c r="J37" s="1020" t="s">
        <v>19114</v>
      </c>
      <c r="K37" s="972">
        <v>73.333333333333329</v>
      </c>
      <c r="L37" s="1006" t="s">
        <v>19049</v>
      </c>
      <c r="M37" s="1007">
        <v>880</v>
      </c>
      <c r="N37" s="1007"/>
    </row>
    <row r="38" spans="1:14" x14ac:dyDescent="0.2">
      <c r="A38" s="1008" t="s">
        <v>19046</v>
      </c>
      <c r="B38" s="1008" t="s">
        <v>19084</v>
      </c>
      <c r="C38" s="807" t="s">
        <v>19125</v>
      </c>
      <c r="D38" s="21" t="s">
        <v>19126</v>
      </c>
      <c r="E38" s="1003" t="s">
        <v>19048</v>
      </c>
      <c r="F38" s="1004" t="s">
        <v>19087</v>
      </c>
      <c r="G38" s="1004" t="s">
        <v>19127</v>
      </c>
      <c r="H38" s="1004" t="s">
        <v>19087</v>
      </c>
      <c r="I38" s="1005"/>
      <c r="J38" s="1020" t="s">
        <v>19114</v>
      </c>
      <c r="K38" s="972">
        <v>3800</v>
      </c>
      <c r="L38" s="1006" t="s">
        <v>19049</v>
      </c>
      <c r="M38" s="1007">
        <v>51810</v>
      </c>
      <c r="N38" s="1007"/>
    </row>
    <row r="39" spans="1:14" x14ac:dyDescent="0.2">
      <c r="A39" s="1008" t="s">
        <v>19046</v>
      </c>
      <c r="B39" s="1008" t="s">
        <v>19084</v>
      </c>
      <c r="C39" s="807" t="s">
        <v>19125</v>
      </c>
      <c r="D39" s="21" t="s">
        <v>19126</v>
      </c>
      <c r="E39" s="1003" t="s">
        <v>19048</v>
      </c>
      <c r="F39" s="1004" t="s">
        <v>19087</v>
      </c>
      <c r="G39" s="1004" t="s">
        <v>19127</v>
      </c>
      <c r="H39" s="1004" t="s">
        <v>19087</v>
      </c>
      <c r="I39" s="1005"/>
      <c r="J39" s="1020" t="s">
        <v>19115</v>
      </c>
      <c r="K39" s="972">
        <v>3800</v>
      </c>
      <c r="L39" s="1006" t="s">
        <v>19049</v>
      </c>
      <c r="M39" s="1007"/>
      <c r="N39" s="1007">
        <v>22800</v>
      </c>
    </row>
    <row r="40" spans="1:14" x14ac:dyDescent="0.2">
      <c r="A40" s="1008" t="s">
        <v>19046</v>
      </c>
      <c r="B40" s="1008" t="s">
        <v>19084</v>
      </c>
      <c r="C40" s="807" t="s">
        <v>19128</v>
      </c>
      <c r="D40" s="21" t="s">
        <v>19087</v>
      </c>
      <c r="E40" s="1003" t="s">
        <v>19087</v>
      </c>
      <c r="F40" s="1004" t="s">
        <v>19087</v>
      </c>
      <c r="G40" s="1004" t="s">
        <v>19129</v>
      </c>
      <c r="H40" s="1004" t="s">
        <v>19087</v>
      </c>
      <c r="I40" s="1005"/>
      <c r="J40" s="1020" t="s">
        <v>19114</v>
      </c>
      <c r="K40" s="972">
        <v>750</v>
      </c>
      <c r="L40" s="1006" t="s">
        <v>19049</v>
      </c>
      <c r="M40" s="1007">
        <v>9000</v>
      </c>
      <c r="N40" s="1007"/>
    </row>
    <row r="41" spans="1:14" x14ac:dyDescent="0.2">
      <c r="A41" s="1008" t="s">
        <v>19046</v>
      </c>
      <c r="B41" s="1008" t="s">
        <v>19084</v>
      </c>
      <c r="C41" s="807" t="s">
        <v>19128</v>
      </c>
      <c r="D41" s="21" t="s">
        <v>19087</v>
      </c>
      <c r="E41" s="1003" t="s">
        <v>19087</v>
      </c>
      <c r="F41" s="1004" t="s">
        <v>19087</v>
      </c>
      <c r="G41" s="1004" t="s">
        <v>19129</v>
      </c>
      <c r="H41" s="1004" t="s">
        <v>19087</v>
      </c>
      <c r="I41" s="1005"/>
      <c r="J41" s="1020" t="s">
        <v>19114</v>
      </c>
      <c r="K41" s="972">
        <v>100</v>
      </c>
      <c r="L41" s="1006" t="s">
        <v>19049</v>
      </c>
      <c r="M41" s="1007">
        <v>1200</v>
      </c>
      <c r="N41" s="1007"/>
    </row>
    <row r="42" spans="1:14" x14ac:dyDescent="0.2">
      <c r="A42" s="1008" t="s">
        <v>19046</v>
      </c>
      <c r="B42" s="1008" t="s">
        <v>19084</v>
      </c>
      <c r="C42" s="807" t="s">
        <v>19128</v>
      </c>
      <c r="D42" s="21" t="s">
        <v>19087</v>
      </c>
      <c r="E42" s="1003" t="s">
        <v>19087</v>
      </c>
      <c r="F42" s="1004" t="s">
        <v>19087</v>
      </c>
      <c r="G42" s="1004" t="s">
        <v>19087</v>
      </c>
      <c r="H42" s="1004" t="s">
        <v>19087</v>
      </c>
      <c r="I42" s="1005"/>
      <c r="J42" s="1020" t="s">
        <v>19130</v>
      </c>
      <c r="K42" s="972">
        <v>130</v>
      </c>
      <c r="L42" s="1006" t="s">
        <v>19049</v>
      </c>
      <c r="M42" s="1007">
        <v>1560</v>
      </c>
      <c r="N42" s="1007">
        <v>800</v>
      </c>
    </row>
    <row r="43" spans="1:14" x14ac:dyDescent="0.2">
      <c r="A43" s="1008" t="s">
        <v>19046</v>
      </c>
      <c r="B43" s="1008" t="s">
        <v>19084</v>
      </c>
      <c r="C43" s="807" t="s">
        <v>19131</v>
      </c>
      <c r="D43" s="21" t="s">
        <v>19087</v>
      </c>
      <c r="E43" s="1003" t="s">
        <v>19087</v>
      </c>
      <c r="F43" s="1004" t="s">
        <v>19087</v>
      </c>
      <c r="G43" s="1004" t="s">
        <v>19132</v>
      </c>
      <c r="H43" s="1004" t="s">
        <v>19087</v>
      </c>
      <c r="I43" s="1005"/>
      <c r="J43" s="1020" t="s">
        <v>19133</v>
      </c>
      <c r="K43" s="972">
        <v>1000</v>
      </c>
      <c r="L43" s="1006" t="s">
        <v>19049</v>
      </c>
      <c r="M43" s="1007"/>
      <c r="N43" s="1007">
        <v>4000</v>
      </c>
    </row>
    <row r="44" spans="1:14" x14ac:dyDescent="0.2">
      <c r="A44" s="1008" t="s">
        <v>19046</v>
      </c>
      <c r="B44" s="1008" t="s">
        <v>19084</v>
      </c>
      <c r="C44" s="807" t="s">
        <v>19134</v>
      </c>
      <c r="D44" s="21" t="s">
        <v>19087</v>
      </c>
      <c r="E44" s="1003" t="s">
        <v>19087</v>
      </c>
      <c r="F44" s="1004" t="s">
        <v>19087</v>
      </c>
      <c r="G44" s="1004" t="s">
        <v>19135</v>
      </c>
      <c r="H44" s="1004" t="s">
        <v>19087</v>
      </c>
      <c r="I44" s="1005"/>
      <c r="J44" s="1020" t="s">
        <v>19136</v>
      </c>
      <c r="K44" s="972">
        <v>600</v>
      </c>
      <c r="L44" s="1006" t="s">
        <v>19049</v>
      </c>
      <c r="M44" s="1007"/>
      <c r="N44" s="1007">
        <v>600</v>
      </c>
    </row>
    <row r="45" spans="1:14" x14ac:dyDescent="0.2">
      <c r="A45" s="1008" t="s">
        <v>19046</v>
      </c>
      <c r="B45" s="1008" t="s">
        <v>19084</v>
      </c>
      <c r="C45" s="807" t="s">
        <v>19137</v>
      </c>
      <c r="D45" s="21" t="s">
        <v>19087</v>
      </c>
      <c r="E45" s="1003" t="s">
        <v>19087</v>
      </c>
      <c r="F45" s="1004" t="s">
        <v>19087</v>
      </c>
      <c r="G45" s="1004" t="s">
        <v>19138</v>
      </c>
      <c r="H45" s="1004" t="s">
        <v>19087</v>
      </c>
      <c r="I45" s="1005"/>
      <c r="J45" s="1020" t="s">
        <v>19139</v>
      </c>
      <c r="K45" s="972">
        <v>1000</v>
      </c>
      <c r="L45" s="1006" t="s">
        <v>19049</v>
      </c>
      <c r="M45" s="1007"/>
      <c r="N45" s="1007">
        <v>3000</v>
      </c>
    </row>
    <row r="46" spans="1:14" x14ac:dyDescent="0.2">
      <c r="A46" s="1008" t="s">
        <v>19046</v>
      </c>
      <c r="B46" s="1008" t="s">
        <v>19084</v>
      </c>
      <c r="C46" s="807" t="s">
        <v>19140</v>
      </c>
      <c r="D46" s="21">
        <v>70465841</v>
      </c>
      <c r="E46" s="1003" t="s">
        <v>19048</v>
      </c>
      <c r="F46" s="1004" t="s">
        <v>19087</v>
      </c>
      <c r="G46" s="1004" t="s">
        <v>19141</v>
      </c>
      <c r="H46" s="1004" t="s">
        <v>19087</v>
      </c>
      <c r="I46" s="1005"/>
      <c r="J46" s="1020" t="s">
        <v>19142</v>
      </c>
      <c r="K46" s="972">
        <v>2700</v>
      </c>
      <c r="L46" s="1006" t="s">
        <v>19049</v>
      </c>
      <c r="M46" s="1007">
        <v>27000</v>
      </c>
      <c r="N46" s="1007"/>
    </row>
    <row r="47" spans="1:14" x14ac:dyDescent="0.2">
      <c r="A47" s="1008" t="s">
        <v>19046</v>
      </c>
      <c r="B47" s="1008" t="s">
        <v>19084</v>
      </c>
      <c r="C47" s="807" t="s">
        <v>19143</v>
      </c>
      <c r="D47" s="21" t="s">
        <v>19087</v>
      </c>
      <c r="E47" s="1003" t="s">
        <v>19087</v>
      </c>
      <c r="F47" s="1004" t="s">
        <v>19087</v>
      </c>
      <c r="G47" s="1004" t="s">
        <v>19144</v>
      </c>
      <c r="H47" s="1004" t="s">
        <v>19087</v>
      </c>
      <c r="I47" s="1005"/>
      <c r="J47" s="1020" t="s">
        <v>19145</v>
      </c>
      <c r="K47" s="972">
        <v>600</v>
      </c>
      <c r="L47" s="1006" t="s">
        <v>19049</v>
      </c>
      <c r="M47" s="1007">
        <v>6000</v>
      </c>
      <c r="N47" s="1007"/>
    </row>
    <row r="48" spans="1:14" x14ac:dyDescent="0.2">
      <c r="A48" s="1008" t="s">
        <v>19046</v>
      </c>
      <c r="B48" s="1008" t="s">
        <v>19084</v>
      </c>
      <c r="C48" s="807" t="s">
        <v>19143</v>
      </c>
      <c r="D48" s="21" t="s">
        <v>19087</v>
      </c>
      <c r="E48" s="1003" t="s">
        <v>19087</v>
      </c>
      <c r="F48" s="1004" t="s">
        <v>19087</v>
      </c>
      <c r="G48" s="1004" t="s">
        <v>19144</v>
      </c>
      <c r="H48" s="1004" t="s">
        <v>19087</v>
      </c>
      <c r="I48" s="1005"/>
      <c r="J48" s="1020" t="s">
        <v>19146</v>
      </c>
      <c r="K48" s="972">
        <v>600</v>
      </c>
      <c r="L48" s="1006" t="s">
        <v>19049</v>
      </c>
      <c r="M48" s="1007"/>
      <c r="N48" s="1007">
        <v>3000</v>
      </c>
    </row>
    <row r="49" spans="1:14" x14ac:dyDescent="0.2">
      <c r="A49" s="1008" t="s">
        <v>19046</v>
      </c>
      <c r="B49" s="1008" t="s">
        <v>19084</v>
      </c>
      <c r="C49" s="807" t="s">
        <v>19147</v>
      </c>
      <c r="D49" s="21" t="s">
        <v>19148</v>
      </c>
      <c r="E49" s="1003" t="s">
        <v>19048</v>
      </c>
      <c r="F49" s="1004" t="s">
        <v>19087</v>
      </c>
      <c r="G49" s="1004" t="s">
        <v>19149</v>
      </c>
      <c r="H49" s="1004" t="s">
        <v>19087</v>
      </c>
      <c r="I49" s="1005"/>
      <c r="J49" s="1020" t="s">
        <v>19150</v>
      </c>
      <c r="K49" s="972">
        <v>4100</v>
      </c>
      <c r="L49" s="1006" t="s">
        <v>19049</v>
      </c>
      <c r="M49" s="1007">
        <v>49200</v>
      </c>
      <c r="N49" s="1007"/>
    </row>
    <row r="50" spans="1:14" x14ac:dyDescent="0.2">
      <c r="A50" s="1008" t="s">
        <v>19046</v>
      </c>
      <c r="B50" s="1008" t="s">
        <v>19084</v>
      </c>
      <c r="C50" s="807" t="s">
        <v>19151</v>
      </c>
      <c r="D50" s="21" t="s">
        <v>19148</v>
      </c>
      <c r="E50" s="1003" t="s">
        <v>19048</v>
      </c>
      <c r="F50" s="1004" t="s">
        <v>19087</v>
      </c>
      <c r="G50" s="1004" t="s">
        <v>19149</v>
      </c>
      <c r="H50" s="1004" t="s">
        <v>19087</v>
      </c>
      <c r="I50" s="1005"/>
      <c r="J50" s="1020" t="s">
        <v>19152</v>
      </c>
      <c r="K50" s="972">
        <v>4100</v>
      </c>
      <c r="L50" s="1006" t="s">
        <v>19049</v>
      </c>
      <c r="M50" s="1007"/>
      <c r="N50" s="1007">
        <v>24600</v>
      </c>
    </row>
    <row r="51" spans="1:14" x14ac:dyDescent="0.2">
      <c r="A51" s="1008" t="s">
        <v>19046</v>
      </c>
      <c r="B51" s="1008" t="s">
        <v>19084</v>
      </c>
      <c r="C51" s="807" t="s">
        <v>19153</v>
      </c>
      <c r="D51" s="21" t="s">
        <v>19154</v>
      </c>
      <c r="E51" s="1003" t="s">
        <v>19048</v>
      </c>
      <c r="F51" s="1004" t="s">
        <v>19087</v>
      </c>
      <c r="G51" s="1004" t="s">
        <v>19155</v>
      </c>
      <c r="H51" s="1004" t="s">
        <v>19087</v>
      </c>
      <c r="I51" s="1005"/>
      <c r="J51" s="1020" t="s">
        <v>19150</v>
      </c>
      <c r="K51" s="972">
        <v>2250</v>
      </c>
      <c r="L51" s="1006" t="s">
        <v>19049</v>
      </c>
      <c r="M51" s="1007">
        <v>27000</v>
      </c>
      <c r="N51" s="1007"/>
    </row>
    <row r="52" spans="1:14" x14ac:dyDescent="0.2">
      <c r="A52" s="1008" t="s">
        <v>19046</v>
      </c>
      <c r="B52" s="1008" t="s">
        <v>19084</v>
      </c>
      <c r="C52" s="807" t="s">
        <v>19153</v>
      </c>
      <c r="D52" s="21" t="s">
        <v>19154</v>
      </c>
      <c r="E52" s="1003" t="s">
        <v>19048</v>
      </c>
      <c r="F52" s="1004" t="s">
        <v>19087</v>
      </c>
      <c r="G52" s="1004" t="s">
        <v>19155</v>
      </c>
      <c r="H52" s="1004" t="s">
        <v>19087</v>
      </c>
      <c r="I52" s="1005"/>
      <c r="J52" s="1020" t="s">
        <v>19115</v>
      </c>
      <c r="K52" s="972">
        <v>2250</v>
      </c>
      <c r="L52" s="1006" t="s">
        <v>19049</v>
      </c>
      <c r="M52" s="1007"/>
      <c r="N52" s="1007">
        <v>13500</v>
      </c>
    </row>
    <row r="53" spans="1:14" x14ac:dyDescent="0.2">
      <c r="A53" s="1008" t="s">
        <v>19046</v>
      </c>
      <c r="B53" s="1008" t="s">
        <v>19084</v>
      </c>
      <c r="C53" s="807" t="s">
        <v>19156</v>
      </c>
      <c r="D53" s="21">
        <v>8151150</v>
      </c>
      <c r="E53" s="1003" t="s">
        <v>19048</v>
      </c>
      <c r="F53" s="1004" t="s">
        <v>19087</v>
      </c>
      <c r="G53" s="1004" t="s">
        <v>19157</v>
      </c>
      <c r="H53" s="1004" t="s">
        <v>19087</v>
      </c>
      <c r="I53" s="1005"/>
      <c r="J53" s="1020" t="s">
        <v>19115</v>
      </c>
      <c r="K53" s="972">
        <v>5000</v>
      </c>
      <c r="L53" s="1006" t="s">
        <v>19049</v>
      </c>
      <c r="M53" s="1007">
        <v>73500</v>
      </c>
      <c r="N53" s="1007"/>
    </row>
    <row r="54" spans="1:14" ht="24" x14ac:dyDescent="0.2">
      <c r="A54" s="1008" t="s">
        <v>19046</v>
      </c>
      <c r="B54" s="1008" t="s">
        <v>19084</v>
      </c>
      <c r="C54" s="807" t="s">
        <v>19156</v>
      </c>
      <c r="D54" s="21">
        <v>8151150</v>
      </c>
      <c r="E54" s="1003" t="s">
        <v>19048</v>
      </c>
      <c r="F54" s="1004" t="s">
        <v>19087</v>
      </c>
      <c r="G54" s="1004" t="s">
        <v>19157</v>
      </c>
      <c r="H54" s="1004" t="s">
        <v>19087</v>
      </c>
      <c r="I54" s="1005"/>
      <c r="J54" s="1020" t="s">
        <v>19158</v>
      </c>
      <c r="K54" s="972">
        <v>6500</v>
      </c>
      <c r="L54" s="1006" t="s">
        <v>19049</v>
      </c>
      <c r="M54" s="1007"/>
      <c r="N54" s="1007">
        <v>39000</v>
      </c>
    </row>
    <row r="55" spans="1:14" x14ac:dyDescent="0.2">
      <c r="A55" s="1008" t="s">
        <v>19046</v>
      </c>
      <c r="B55" s="1008" t="s">
        <v>19084</v>
      </c>
      <c r="C55" s="807" t="s">
        <v>19159</v>
      </c>
      <c r="D55" s="21">
        <v>43382321</v>
      </c>
      <c r="E55" s="1003" t="s">
        <v>19160</v>
      </c>
      <c r="F55" s="1004" t="s">
        <v>19087</v>
      </c>
      <c r="G55" s="1004" t="s">
        <v>19161</v>
      </c>
      <c r="H55" s="1004" t="s">
        <v>19087</v>
      </c>
      <c r="I55" s="1005"/>
      <c r="J55" s="1020" t="s">
        <v>19162</v>
      </c>
      <c r="K55" s="972">
        <v>1200</v>
      </c>
      <c r="L55" s="1006" t="s">
        <v>19049</v>
      </c>
      <c r="M55" s="1007">
        <v>12000</v>
      </c>
      <c r="N55" s="1007"/>
    </row>
    <row r="56" spans="1:14" x14ac:dyDescent="0.2">
      <c r="A56" s="1008" t="s">
        <v>19046</v>
      </c>
      <c r="B56" s="1008" t="s">
        <v>19084</v>
      </c>
      <c r="C56" s="807" t="s">
        <v>19159</v>
      </c>
      <c r="D56" s="21">
        <v>43382321</v>
      </c>
      <c r="E56" s="1003" t="s">
        <v>19160</v>
      </c>
      <c r="F56" s="1004" t="s">
        <v>19087</v>
      </c>
      <c r="G56" s="1004" t="s">
        <v>19163</v>
      </c>
      <c r="H56" s="1004" t="s">
        <v>19087</v>
      </c>
      <c r="I56" s="1005"/>
      <c r="J56" s="1020" t="s">
        <v>19164</v>
      </c>
      <c r="K56" s="972">
        <v>1200</v>
      </c>
      <c r="L56" s="1006" t="s">
        <v>19049</v>
      </c>
      <c r="M56" s="1007"/>
      <c r="N56" s="1007">
        <v>2400</v>
      </c>
    </row>
    <row r="57" spans="1:14" x14ac:dyDescent="0.2">
      <c r="A57" s="1008" t="s">
        <v>19046</v>
      </c>
      <c r="B57" s="1008" t="s">
        <v>19084</v>
      </c>
      <c r="C57" s="807" t="s">
        <v>19159</v>
      </c>
      <c r="D57" s="21">
        <v>43382321</v>
      </c>
      <c r="E57" s="1003" t="s">
        <v>19160</v>
      </c>
      <c r="F57" s="1004" t="s">
        <v>19087</v>
      </c>
      <c r="G57" s="1004" t="s">
        <v>19087</v>
      </c>
      <c r="H57" s="1004" t="s">
        <v>19087</v>
      </c>
      <c r="I57" s="1005"/>
      <c r="J57" s="1020" t="s">
        <v>19114</v>
      </c>
      <c r="K57" s="972">
        <v>312.5</v>
      </c>
      <c r="L57" s="1006" t="s">
        <v>19049</v>
      </c>
      <c r="M57" s="1007">
        <v>3750</v>
      </c>
      <c r="N57" s="1007"/>
    </row>
    <row r="58" spans="1:14" x14ac:dyDescent="0.2">
      <c r="A58" s="1008" t="s">
        <v>19046</v>
      </c>
      <c r="B58" s="1008" t="s">
        <v>19084</v>
      </c>
      <c r="C58" s="807" t="s">
        <v>19159</v>
      </c>
      <c r="D58" s="21">
        <v>43382321</v>
      </c>
      <c r="E58" s="1003" t="s">
        <v>19160</v>
      </c>
      <c r="F58" s="1004" t="s">
        <v>19087</v>
      </c>
      <c r="G58" s="1004" t="s">
        <v>19087</v>
      </c>
      <c r="H58" s="1004" t="s">
        <v>19087</v>
      </c>
      <c r="I58" s="1005"/>
      <c r="J58" s="1020" t="s">
        <v>19114</v>
      </c>
      <c r="K58" s="972">
        <v>41.666666666666664</v>
      </c>
      <c r="L58" s="1006" t="s">
        <v>19049</v>
      </c>
      <c r="M58" s="1007">
        <v>500</v>
      </c>
      <c r="N58" s="1007"/>
    </row>
    <row r="59" spans="1:14" x14ac:dyDescent="0.2">
      <c r="A59" s="1008" t="s">
        <v>19046</v>
      </c>
      <c r="B59" s="1008" t="s">
        <v>19084</v>
      </c>
      <c r="C59" s="807" t="s">
        <v>19159</v>
      </c>
      <c r="D59" s="21">
        <v>43382321</v>
      </c>
      <c r="E59" s="1003" t="s">
        <v>19160</v>
      </c>
      <c r="F59" s="1004" t="s">
        <v>19087</v>
      </c>
      <c r="G59" s="1004" t="s">
        <v>19087</v>
      </c>
      <c r="H59" s="1004" t="s">
        <v>19087</v>
      </c>
      <c r="I59" s="1005"/>
      <c r="J59" s="1020" t="s">
        <v>19114</v>
      </c>
      <c r="K59" s="972">
        <v>600</v>
      </c>
      <c r="L59" s="1006" t="s">
        <v>19049</v>
      </c>
      <c r="M59" s="1007">
        <v>7200</v>
      </c>
      <c r="N59" s="1007"/>
    </row>
    <row r="60" spans="1:14" x14ac:dyDescent="0.2">
      <c r="A60" s="1008" t="s">
        <v>19046</v>
      </c>
      <c r="B60" s="1008" t="s">
        <v>19084</v>
      </c>
      <c r="C60" s="807" t="s">
        <v>19159</v>
      </c>
      <c r="D60" s="21">
        <v>43382321</v>
      </c>
      <c r="E60" s="1003" t="s">
        <v>19160</v>
      </c>
      <c r="F60" s="1004" t="s">
        <v>19087</v>
      </c>
      <c r="G60" s="1004" t="s">
        <v>19087</v>
      </c>
      <c r="H60" s="1004" t="s">
        <v>19087</v>
      </c>
      <c r="I60" s="1005"/>
      <c r="J60" s="1020" t="s">
        <v>19114</v>
      </c>
      <c r="K60" s="972">
        <v>291.66666666666669</v>
      </c>
      <c r="L60" s="1006" t="s">
        <v>19049</v>
      </c>
      <c r="M60" s="1007">
        <v>3500</v>
      </c>
      <c r="N60" s="1007"/>
    </row>
    <row r="61" spans="1:14" x14ac:dyDescent="0.2">
      <c r="A61" s="1008" t="s">
        <v>19046</v>
      </c>
      <c r="B61" s="1008" t="s">
        <v>19084</v>
      </c>
      <c r="C61" s="807" t="s">
        <v>19165</v>
      </c>
      <c r="D61" s="21" t="s">
        <v>19087</v>
      </c>
      <c r="E61" s="1003" t="s">
        <v>19087</v>
      </c>
      <c r="F61" s="1004" t="s">
        <v>19087</v>
      </c>
      <c r="G61" s="1004" t="s">
        <v>19104</v>
      </c>
      <c r="H61" s="1004" t="s">
        <v>19087</v>
      </c>
      <c r="I61" s="1005"/>
      <c r="J61" s="1020" t="s">
        <v>19166</v>
      </c>
      <c r="K61" s="972">
        <v>570</v>
      </c>
      <c r="L61" s="1006" t="s">
        <v>19049</v>
      </c>
      <c r="M61" s="1007">
        <v>3600</v>
      </c>
      <c r="N61" s="1007"/>
    </row>
    <row r="62" spans="1:14" x14ac:dyDescent="0.2">
      <c r="A62" s="1008" t="s">
        <v>19046</v>
      </c>
      <c r="B62" s="1008" t="s">
        <v>19084</v>
      </c>
      <c r="C62" s="807" t="s">
        <v>19167</v>
      </c>
      <c r="D62" s="21" t="s">
        <v>19087</v>
      </c>
      <c r="E62" s="1003" t="s">
        <v>19087</v>
      </c>
      <c r="F62" s="1004" t="s">
        <v>19087</v>
      </c>
      <c r="G62" s="1004" t="s">
        <v>19168</v>
      </c>
      <c r="H62" s="1004" t="s">
        <v>19087</v>
      </c>
      <c r="I62" s="1005"/>
      <c r="J62" s="1020" t="s">
        <v>19169</v>
      </c>
      <c r="K62" s="972">
        <v>800</v>
      </c>
      <c r="L62" s="1006" t="s">
        <v>19049</v>
      </c>
      <c r="M62" s="1007">
        <v>12200</v>
      </c>
      <c r="N62" s="1007">
        <v>800</v>
      </c>
    </row>
    <row r="63" spans="1:14" x14ac:dyDescent="0.2">
      <c r="A63" s="1008" t="s">
        <v>19046</v>
      </c>
      <c r="B63" s="1008" t="s">
        <v>19084</v>
      </c>
      <c r="C63" s="807" t="s">
        <v>19170</v>
      </c>
      <c r="D63" s="21" t="s">
        <v>19087</v>
      </c>
      <c r="E63" s="1003" t="s">
        <v>19087</v>
      </c>
      <c r="F63" s="1004" t="s">
        <v>19087</v>
      </c>
      <c r="G63" s="1004" t="s">
        <v>19168</v>
      </c>
      <c r="H63" s="1004" t="s">
        <v>19087</v>
      </c>
      <c r="I63" s="1005"/>
      <c r="J63" s="1020" t="s">
        <v>19171</v>
      </c>
      <c r="K63" s="972">
        <v>500</v>
      </c>
      <c r="L63" s="1006" t="s">
        <v>19049</v>
      </c>
      <c r="M63" s="1007">
        <v>4000</v>
      </c>
      <c r="N63" s="1007"/>
    </row>
    <row r="64" spans="1:14" x14ac:dyDescent="0.2">
      <c r="A64" s="1008" t="s">
        <v>19046</v>
      </c>
      <c r="B64" s="1008" t="s">
        <v>19084</v>
      </c>
      <c r="C64" s="807" t="s">
        <v>19172</v>
      </c>
      <c r="D64" s="21">
        <v>20063654</v>
      </c>
      <c r="E64" s="1003" t="s">
        <v>19048</v>
      </c>
      <c r="F64" s="1004" t="s">
        <v>19087</v>
      </c>
      <c r="G64" s="1004" t="s">
        <v>19173</v>
      </c>
      <c r="H64" s="1004" t="s">
        <v>19087</v>
      </c>
      <c r="I64" s="1005"/>
      <c r="J64" s="1020" t="s">
        <v>19174</v>
      </c>
      <c r="K64" s="972">
        <v>2500</v>
      </c>
      <c r="L64" s="1006" t="s">
        <v>19049</v>
      </c>
      <c r="M64" s="1007">
        <v>32500</v>
      </c>
      <c r="N64" s="1007"/>
    </row>
    <row r="65" spans="1:14" ht="24" x14ac:dyDescent="0.2">
      <c r="A65" s="1008" t="s">
        <v>19046</v>
      </c>
      <c r="B65" s="1008" t="s">
        <v>19084</v>
      </c>
      <c r="C65" s="807" t="s">
        <v>19172</v>
      </c>
      <c r="D65" s="21">
        <v>20063654</v>
      </c>
      <c r="E65" s="1003" t="s">
        <v>19048</v>
      </c>
      <c r="F65" s="1004" t="s">
        <v>19087</v>
      </c>
      <c r="G65" s="1004" t="s">
        <v>19173</v>
      </c>
      <c r="H65" s="1004" t="s">
        <v>19087</v>
      </c>
      <c r="I65" s="1005"/>
      <c r="J65" s="1020" t="s">
        <v>19175</v>
      </c>
      <c r="K65" s="972">
        <v>2500</v>
      </c>
      <c r="L65" s="1006" t="s">
        <v>19049</v>
      </c>
      <c r="M65" s="1007"/>
      <c r="N65" s="1007">
        <v>12500</v>
      </c>
    </row>
    <row r="66" spans="1:14" x14ac:dyDescent="0.2">
      <c r="A66" s="1008" t="s">
        <v>19046</v>
      </c>
      <c r="B66" s="1008" t="s">
        <v>19084</v>
      </c>
      <c r="C66" s="807" t="s">
        <v>19176</v>
      </c>
      <c r="D66" s="21" t="s">
        <v>19087</v>
      </c>
      <c r="E66" s="1003" t="s">
        <v>19087</v>
      </c>
      <c r="F66" s="1004" t="s">
        <v>19087</v>
      </c>
      <c r="G66" s="1004" t="s">
        <v>19141</v>
      </c>
      <c r="H66" s="1004" t="s">
        <v>19087</v>
      </c>
      <c r="I66" s="1005"/>
      <c r="J66" s="1020" t="s">
        <v>19177</v>
      </c>
      <c r="K66" s="972">
        <v>388.89</v>
      </c>
      <c r="L66" s="1006" t="s">
        <v>19049</v>
      </c>
      <c r="M66" s="1007">
        <v>4277.79</v>
      </c>
      <c r="N66" s="1007">
        <v>1555.56</v>
      </c>
    </row>
    <row r="67" spans="1:14" x14ac:dyDescent="0.2">
      <c r="A67" s="1008" t="s">
        <v>19046</v>
      </c>
      <c r="B67" s="1008" t="s">
        <v>19084</v>
      </c>
      <c r="C67" s="807" t="s">
        <v>19178</v>
      </c>
      <c r="D67" s="21" t="s">
        <v>19179</v>
      </c>
      <c r="E67" s="1003" t="s">
        <v>19048</v>
      </c>
      <c r="F67" s="1004" t="s">
        <v>19087</v>
      </c>
      <c r="G67" s="1004" t="s">
        <v>19180</v>
      </c>
      <c r="H67" s="1004" t="s">
        <v>19087</v>
      </c>
      <c r="I67" s="1005"/>
      <c r="J67" s="1020" t="s">
        <v>19114</v>
      </c>
      <c r="K67" s="972">
        <v>5200</v>
      </c>
      <c r="L67" s="1006" t="s">
        <v>19049</v>
      </c>
      <c r="M67" s="1007">
        <v>62400</v>
      </c>
      <c r="N67" s="1007"/>
    </row>
    <row r="68" spans="1:14" x14ac:dyDescent="0.2">
      <c r="A68" s="1008" t="s">
        <v>19046</v>
      </c>
      <c r="B68" s="1008" t="s">
        <v>19084</v>
      </c>
      <c r="C68" s="807" t="s">
        <v>19178</v>
      </c>
      <c r="D68" s="21" t="s">
        <v>19179</v>
      </c>
      <c r="E68" s="1003" t="s">
        <v>19048</v>
      </c>
      <c r="F68" s="1004" t="s">
        <v>19087</v>
      </c>
      <c r="G68" s="1004" t="s">
        <v>19180</v>
      </c>
      <c r="H68" s="1004" t="s">
        <v>19087</v>
      </c>
      <c r="I68" s="1005"/>
      <c r="J68" s="1020" t="s">
        <v>19115</v>
      </c>
      <c r="K68" s="972">
        <v>5200</v>
      </c>
      <c r="L68" s="1006" t="s">
        <v>19049</v>
      </c>
      <c r="M68" s="1007"/>
      <c r="N68" s="1007">
        <v>31200</v>
      </c>
    </row>
    <row r="69" spans="1:14" x14ac:dyDescent="0.2">
      <c r="A69" s="1008" t="s">
        <v>19046</v>
      </c>
      <c r="B69" s="1008" t="s">
        <v>19084</v>
      </c>
      <c r="C69" s="807" t="s">
        <v>19181</v>
      </c>
      <c r="D69" s="21" t="s">
        <v>19087</v>
      </c>
      <c r="E69" s="1003" t="s">
        <v>19087</v>
      </c>
      <c r="F69" s="1004" t="s">
        <v>19087</v>
      </c>
      <c r="G69" s="1004" t="s">
        <v>19182</v>
      </c>
      <c r="H69" s="1004" t="s">
        <v>19087</v>
      </c>
      <c r="I69" s="1005"/>
      <c r="J69" s="1020" t="s">
        <v>19114</v>
      </c>
      <c r="K69" s="972">
        <v>700</v>
      </c>
      <c r="L69" s="1006" t="s">
        <v>19049</v>
      </c>
      <c r="M69" s="1007">
        <v>8400</v>
      </c>
      <c r="N69" s="1007"/>
    </row>
    <row r="70" spans="1:14" x14ac:dyDescent="0.2">
      <c r="A70" s="1008" t="s">
        <v>19046</v>
      </c>
      <c r="B70" s="1008" t="s">
        <v>19084</v>
      </c>
      <c r="C70" s="807" t="s">
        <v>19181</v>
      </c>
      <c r="D70" s="21" t="s">
        <v>19087</v>
      </c>
      <c r="E70" s="1003" t="s">
        <v>19087</v>
      </c>
      <c r="F70" s="1004" t="s">
        <v>19087</v>
      </c>
      <c r="G70" s="1004" t="s">
        <v>19182</v>
      </c>
      <c r="H70" s="1004" t="s">
        <v>19087</v>
      </c>
      <c r="I70" s="1005"/>
      <c r="J70" s="1020" t="s">
        <v>19183</v>
      </c>
      <c r="K70" s="972">
        <v>900</v>
      </c>
      <c r="L70" s="1006" t="s">
        <v>19049</v>
      </c>
      <c r="M70" s="1007"/>
      <c r="N70" s="1007">
        <v>3600</v>
      </c>
    </row>
    <row r="71" spans="1:14" x14ac:dyDescent="0.2">
      <c r="A71" s="1008" t="s">
        <v>19046</v>
      </c>
      <c r="B71" s="1008" t="s">
        <v>19084</v>
      </c>
      <c r="C71" s="807" t="s">
        <v>19184</v>
      </c>
      <c r="D71" s="21" t="s">
        <v>19087</v>
      </c>
      <c r="E71" s="1003" t="s">
        <v>19087</v>
      </c>
      <c r="F71" s="1004" t="s">
        <v>19087</v>
      </c>
      <c r="G71" s="1004" t="s">
        <v>19182</v>
      </c>
      <c r="H71" s="1004" t="s">
        <v>19087</v>
      </c>
      <c r="I71" s="1005"/>
      <c r="J71" s="1020" t="s">
        <v>19185</v>
      </c>
      <c r="K71" s="972">
        <v>1200</v>
      </c>
      <c r="L71" s="1006" t="s">
        <v>19049</v>
      </c>
      <c r="M71" s="1007">
        <v>3600</v>
      </c>
      <c r="N71" s="1007"/>
    </row>
    <row r="72" spans="1:14" x14ac:dyDescent="0.2">
      <c r="A72" s="1008" t="s">
        <v>19046</v>
      </c>
      <c r="B72" s="1008" t="s">
        <v>19084</v>
      </c>
      <c r="C72" s="807" t="s">
        <v>19186</v>
      </c>
      <c r="D72" s="21" t="s">
        <v>19087</v>
      </c>
      <c r="E72" s="1003" t="s">
        <v>19087</v>
      </c>
      <c r="F72" s="1004" t="s">
        <v>19087</v>
      </c>
      <c r="G72" s="1004" t="s">
        <v>19187</v>
      </c>
      <c r="H72" s="1004" t="s">
        <v>19087</v>
      </c>
      <c r="I72" s="1005"/>
      <c r="J72" s="1020" t="s">
        <v>19114</v>
      </c>
      <c r="K72" s="972">
        <v>700</v>
      </c>
      <c r="L72" s="1006" t="s">
        <v>19049</v>
      </c>
      <c r="M72" s="1007">
        <v>8400</v>
      </c>
      <c r="N72" s="1007"/>
    </row>
    <row r="73" spans="1:14" x14ac:dyDescent="0.2">
      <c r="A73" s="1008" t="s">
        <v>19046</v>
      </c>
      <c r="B73" s="1008" t="s">
        <v>19084</v>
      </c>
      <c r="C73" s="807" t="s">
        <v>19186</v>
      </c>
      <c r="D73" s="21" t="s">
        <v>19087</v>
      </c>
      <c r="E73" s="1003" t="s">
        <v>19087</v>
      </c>
      <c r="F73" s="1004" t="s">
        <v>19087</v>
      </c>
      <c r="G73" s="1004" t="s">
        <v>19187</v>
      </c>
      <c r="H73" s="1004" t="s">
        <v>19087</v>
      </c>
      <c r="I73" s="1005"/>
      <c r="J73" s="1020" t="s">
        <v>19188</v>
      </c>
      <c r="K73" s="972">
        <v>700</v>
      </c>
      <c r="L73" s="1006" t="s">
        <v>19049</v>
      </c>
      <c r="M73" s="1007"/>
      <c r="N73" s="1007">
        <v>2800</v>
      </c>
    </row>
    <row r="74" spans="1:14" x14ac:dyDescent="0.2">
      <c r="A74" s="1008" t="s">
        <v>19046</v>
      </c>
      <c r="B74" s="1008" t="s">
        <v>19084</v>
      </c>
      <c r="C74" s="807" t="s">
        <v>19189</v>
      </c>
      <c r="D74" s="21" t="s">
        <v>19087</v>
      </c>
      <c r="E74" s="1003" t="s">
        <v>19087</v>
      </c>
      <c r="F74" s="1004" t="s">
        <v>19087</v>
      </c>
      <c r="G74" s="1004" t="s">
        <v>19190</v>
      </c>
      <c r="H74" s="1004" t="s">
        <v>19087</v>
      </c>
      <c r="I74" s="1005"/>
      <c r="J74" s="1020" t="s">
        <v>19191</v>
      </c>
      <c r="K74" s="972">
        <v>872</v>
      </c>
      <c r="L74" s="1006" t="s">
        <v>19049</v>
      </c>
      <c r="M74" s="1007">
        <v>7325</v>
      </c>
      <c r="N74" s="1007">
        <v>3488</v>
      </c>
    </row>
    <row r="75" spans="1:14" x14ac:dyDescent="0.2">
      <c r="A75" s="1008" t="s">
        <v>19046</v>
      </c>
      <c r="B75" s="1008" t="s">
        <v>19084</v>
      </c>
      <c r="C75" s="807" t="s">
        <v>19192</v>
      </c>
      <c r="D75" s="21" t="s">
        <v>19087</v>
      </c>
      <c r="E75" s="1003" t="s">
        <v>19087</v>
      </c>
      <c r="F75" s="1004" t="s">
        <v>19087</v>
      </c>
      <c r="G75" s="1004" t="s">
        <v>19193</v>
      </c>
      <c r="H75" s="1004" t="s">
        <v>19087</v>
      </c>
      <c r="I75" s="1005"/>
      <c r="J75" s="1020" t="s">
        <v>15306</v>
      </c>
      <c r="K75" s="972">
        <v>996.33333333333337</v>
      </c>
      <c r="L75" s="1006" t="s">
        <v>19049</v>
      </c>
      <c r="M75" s="1007">
        <v>11956</v>
      </c>
      <c r="N75" s="1007">
        <v>2780</v>
      </c>
    </row>
    <row r="76" spans="1:14" x14ac:dyDescent="0.2">
      <c r="A76" s="1008" t="s">
        <v>19046</v>
      </c>
      <c r="B76" s="1008" t="s">
        <v>19084</v>
      </c>
      <c r="C76" s="807" t="s">
        <v>19192</v>
      </c>
      <c r="D76" s="21" t="s">
        <v>19087</v>
      </c>
      <c r="E76" s="1003" t="s">
        <v>19087</v>
      </c>
      <c r="F76" s="1004" t="s">
        <v>19087</v>
      </c>
      <c r="G76" s="1004" t="s">
        <v>19193</v>
      </c>
      <c r="H76" s="1004" t="s">
        <v>19087</v>
      </c>
      <c r="I76" s="1005"/>
      <c r="J76" s="1020" t="s">
        <v>19194</v>
      </c>
      <c r="K76" s="972">
        <v>660</v>
      </c>
      <c r="L76" s="1006" t="s">
        <v>19049</v>
      </c>
      <c r="M76" s="1007">
        <v>10560</v>
      </c>
      <c r="N76" s="1007">
        <v>3300</v>
      </c>
    </row>
    <row r="77" spans="1:14" x14ac:dyDescent="0.2">
      <c r="A77" s="1008" t="s">
        <v>19046</v>
      </c>
      <c r="B77" s="1008" t="s">
        <v>19084</v>
      </c>
      <c r="C77" s="807" t="s">
        <v>19189</v>
      </c>
      <c r="D77" s="21" t="s">
        <v>19087</v>
      </c>
      <c r="E77" s="1003" t="s">
        <v>19087</v>
      </c>
      <c r="F77" s="1004" t="s">
        <v>19087</v>
      </c>
      <c r="G77" s="1004" t="s">
        <v>19190</v>
      </c>
      <c r="H77" s="1004" t="s">
        <v>19087</v>
      </c>
      <c r="I77" s="1005"/>
      <c r="J77" s="1020" t="s">
        <v>19195</v>
      </c>
      <c r="K77" s="972">
        <v>750</v>
      </c>
      <c r="L77" s="1006" t="s">
        <v>19049</v>
      </c>
      <c r="M77" s="1007">
        <v>12000</v>
      </c>
      <c r="N77" s="1007">
        <v>3750</v>
      </c>
    </row>
    <row r="78" spans="1:14" x14ac:dyDescent="0.2">
      <c r="A78" s="1008" t="s">
        <v>19046</v>
      </c>
      <c r="B78" s="1008" t="s">
        <v>19084</v>
      </c>
      <c r="C78" s="807" t="s">
        <v>19196</v>
      </c>
      <c r="D78" s="21" t="s">
        <v>19087</v>
      </c>
      <c r="E78" s="1003" t="s">
        <v>19087</v>
      </c>
      <c r="F78" s="1004" t="s">
        <v>19087</v>
      </c>
      <c r="G78" s="1004" t="s">
        <v>19197</v>
      </c>
      <c r="H78" s="1004" t="s">
        <v>19087</v>
      </c>
      <c r="I78" s="1005"/>
      <c r="J78" s="1020" t="s">
        <v>19198</v>
      </c>
      <c r="K78" s="972">
        <v>360</v>
      </c>
      <c r="L78" s="1006" t="s">
        <v>19049</v>
      </c>
      <c r="M78" s="1007">
        <v>5760</v>
      </c>
      <c r="N78" s="1007">
        <v>1800</v>
      </c>
    </row>
    <row r="79" spans="1:14" x14ac:dyDescent="0.2">
      <c r="A79" s="1008" t="s">
        <v>19046</v>
      </c>
      <c r="B79" s="1008" t="s">
        <v>19084</v>
      </c>
      <c r="C79" s="807" t="s">
        <v>19196</v>
      </c>
      <c r="D79" s="21" t="s">
        <v>19087</v>
      </c>
      <c r="E79" s="1003" t="s">
        <v>19087</v>
      </c>
      <c r="F79" s="1004" t="s">
        <v>19087</v>
      </c>
      <c r="G79" s="1004" t="s">
        <v>19193</v>
      </c>
      <c r="H79" s="1004" t="s">
        <v>19087</v>
      </c>
      <c r="I79" s="1005"/>
      <c r="J79" s="1020" t="s">
        <v>19199</v>
      </c>
      <c r="K79" s="972">
        <v>530</v>
      </c>
      <c r="L79" s="1006" t="s">
        <v>19049</v>
      </c>
      <c r="M79" s="1007">
        <v>8480</v>
      </c>
      <c r="N79" s="1007">
        <v>3180</v>
      </c>
    </row>
    <row r="80" spans="1:14" x14ac:dyDescent="0.2">
      <c r="A80" s="1008" t="s">
        <v>19046</v>
      </c>
      <c r="B80" s="1008" t="s">
        <v>19084</v>
      </c>
      <c r="C80" s="807" t="s">
        <v>19200</v>
      </c>
      <c r="D80" s="21" t="s">
        <v>19087</v>
      </c>
      <c r="E80" s="1003" t="s">
        <v>19087</v>
      </c>
      <c r="F80" s="1004" t="s">
        <v>19087</v>
      </c>
      <c r="G80" s="1004" t="s">
        <v>19201</v>
      </c>
      <c r="H80" s="1004" t="s">
        <v>19087</v>
      </c>
      <c r="I80" s="1005"/>
      <c r="J80" s="1020" t="s">
        <v>19202</v>
      </c>
      <c r="K80" s="972">
        <v>898</v>
      </c>
      <c r="L80" s="1006" t="s">
        <v>19049</v>
      </c>
      <c r="M80" s="1007">
        <v>14368</v>
      </c>
      <c r="N80" s="1007">
        <v>5388</v>
      </c>
    </row>
    <row r="81" spans="1:14" x14ac:dyDescent="0.2">
      <c r="A81" s="1008" t="s">
        <v>19046</v>
      </c>
      <c r="B81" s="1008" t="s">
        <v>19084</v>
      </c>
      <c r="C81" s="807" t="s">
        <v>19203</v>
      </c>
      <c r="D81" s="21" t="s">
        <v>19087</v>
      </c>
      <c r="E81" s="1003" t="s">
        <v>19087</v>
      </c>
      <c r="F81" s="1004" t="s">
        <v>19087</v>
      </c>
      <c r="G81" s="1004" t="s">
        <v>19187</v>
      </c>
      <c r="H81" s="1004" t="s">
        <v>19087</v>
      </c>
      <c r="I81" s="1005"/>
      <c r="J81" s="1020" t="s">
        <v>19204</v>
      </c>
      <c r="K81" s="972">
        <v>660</v>
      </c>
      <c r="L81" s="1006" t="s">
        <v>19049</v>
      </c>
      <c r="M81" s="1007">
        <v>5280</v>
      </c>
      <c r="N81" s="1007">
        <v>1980</v>
      </c>
    </row>
    <row r="82" spans="1:14" x14ac:dyDescent="0.2">
      <c r="A82" s="1008" t="s">
        <v>19046</v>
      </c>
      <c r="B82" s="1008" t="s">
        <v>19084</v>
      </c>
      <c r="C82" s="807" t="s">
        <v>19200</v>
      </c>
      <c r="D82" s="21" t="s">
        <v>19087</v>
      </c>
      <c r="E82" s="1003" t="s">
        <v>19087</v>
      </c>
      <c r="F82" s="1004" t="s">
        <v>19087</v>
      </c>
      <c r="G82" s="1004" t="s">
        <v>19201</v>
      </c>
      <c r="H82" s="1004" t="s">
        <v>19087</v>
      </c>
      <c r="I82" s="1005"/>
      <c r="J82" s="1020" t="s">
        <v>19205</v>
      </c>
      <c r="K82" s="972">
        <v>1000</v>
      </c>
      <c r="L82" s="1006" t="s">
        <v>19049</v>
      </c>
      <c r="M82" s="1007">
        <v>3000</v>
      </c>
      <c r="N82" s="1007">
        <v>2000</v>
      </c>
    </row>
    <row r="83" spans="1:14" ht="24" x14ac:dyDescent="0.2">
      <c r="A83" s="1008" t="s">
        <v>19046</v>
      </c>
      <c r="B83" s="1008" t="s">
        <v>19084</v>
      </c>
      <c r="C83" s="807" t="s">
        <v>19206</v>
      </c>
      <c r="D83" s="21" t="s">
        <v>19087</v>
      </c>
      <c r="E83" s="1003" t="s">
        <v>19087</v>
      </c>
      <c r="F83" s="1004" t="s">
        <v>19087</v>
      </c>
      <c r="G83" s="1004" t="s">
        <v>19207</v>
      </c>
      <c r="H83" s="1004" t="s">
        <v>19087</v>
      </c>
      <c r="I83" s="1005"/>
      <c r="J83" s="1020" t="s">
        <v>19208</v>
      </c>
      <c r="K83" s="972">
        <v>6000</v>
      </c>
      <c r="L83" s="1006" t="s">
        <v>19049</v>
      </c>
      <c r="M83" s="1007">
        <v>72000</v>
      </c>
      <c r="N83" s="1007">
        <v>42000</v>
      </c>
    </row>
    <row r="84" spans="1:14" x14ac:dyDescent="0.2">
      <c r="A84" s="1008" t="s">
        <v>19046</v>
      </c>
      <c r="B84" s="1008" t="s">
        <v>19084</v>
      </c>
      <c r="C84" s="807" t="s">
        <v>19209</v>
      </c>
      <c r="D84" s="21" t="s">
        <v>19087</v>
      </c>
      <c r="E84" s="1003" t="s">
        <v>19087</v>
      </c>
      <c r="F84" s="1004" t="s">
        <v>19087</v>
      </c>
      <c r="G84" s="1004" t="s">
        <v>19210</v>
      </c>
      <c r="H84" s="1004" t="s">
        <v>19087</v>
      </c>
      <c r="I84" s="1005"/>
      <c r="J84" s="1020" t="s">
        <v>19211</v>
      </c>
      <c r="K84" s="972">
        <v>300</v>
      </c>
      <c r="L84" s="1006" t="s">
        <v>19049</v>
      </c>
      <c r="M84" s="1007">
        <v>3600</v>
      </c>
      <c r="N84" s="1007"/>
    </row>
    <row r="85" spans="1:14" x14ac:dyDescent="0.2">
      <c r="A85" s="1008" t="s">
        <v>19046</v>
      </c>
      <c r="B85" s="1008" t="s">
        <v>19084</v>
      </c>
      <c r="C85" s="807" t="s">
        <v>19209</v>
      </c>
      <c r="D85" s="21" t="s">
        <v>19087</v>
      </c>
      <c r="E85" s="1003" t="s">
        <v>19087</v>
      </c>
      <c r="F85" s="1004" t="s">
        <v>19087</v>
      </c>
      <c r="G85" s="1004" t="s">
        <v>19210</v>
      </c>
      <c r="H85" s="1004" t="s">
        <v>19087</v>
      </c>
      <c r="I85" s="1005"/>
      <c r="J85" s="1020" t="s">
        <v>19212</v>
      </c>
      <c r="K85" s="972">
        <v>320</v>
      </c>
      <c r="L85" s="1006" t="s">
        <v>19049</v>
      </c>
      <c r="M85" s="1007"/>
      <c r="N85" s="1007">
        <v>1600</v>
      </c>
    </row>
    <row r="86" spans="1:14" x14ac:dyDescent="0.2">
      <c r="A86" s="1008" t="s">
        <v>19046</v>
      </c>
      <c r="B86" s="1008" t="s">
        <v>19084</v>
      </c>
      <c r="C86" s="807" t="s">
        <v>19209</v>
      </c>
      <c r="D86" s="21" t="s">
        <v>19087</v>
      </c>
      <c r="E86" s="1003" t="s">
        <v>19087</v>
      </c>
      <c r="F86" s="1004" t="s">
        <v>19087</v>
      </c>
      <c r="G86" s="1004" t="s">
        <v>19087</v>
      </c>
      <c r="H86" s="1004" t="s">
        <v>19087</v>
      </c>
      <c r="I86" s="1005"/>
      <c r="J86" s="1020" t="s">
        <v>19114</v>
      </c>
      <c r="K86" s="972">
        <v>450</v>
      </c>
      <c r="L86" s="1006" t="s">
        <v>19049</v>
      </c>
      <c r="M86" s="1007">
        <v>5400</v>
      </c>
      <c r="N86" s="1007"/>
    </row>
    <row r="87" spans="1:14" x14ac:dyDescent="0.2">
      <c r="A87" s="1008" t="s">
        <v>19046</v>
      </c>
      <c r="B87" s="1008" t="s">
        <v>19084</v>
      </c>
      <c r="C87" s="807" t="s">
        <v>19209</v>
      </c>
      <c r="D87" s="21" t="s">
        <v>19087</v>
      </c>
      <c r="E87" s="1003" t="s">
        <v>19087</v>
      </c>
      <c r="F87" s="1004" t="s">
        <v>19087</v>
      </c>
      <c r="G87" s="1004" t="s">
        <v>19087</v>
      </c>
      <c r="H87" s="1004" t="s">
        <v>19087</v>
      </c>
      <c r="I87" s="1005"/>
      <c r="J87" s="1020" t="s">
        <v>19114</v>
      </c>
      <c r="K87" s="972">
        <v>126.38916666666667</v>
      </c>
      <c r="L87" s="1006" t="s">
        <v>19049</v>
      </c>
      <c r="M87" s="1007">
        <v>1516.67</v>
      </c>
      <c r="N87" s="1007"/>
    </row>
    <row r="88" spans="1:14" x14ac:dyDescent="0.2">
      <c r="A88" s="1008" t="s">
        <v>19046</v>
      </c>
      <c r="B88" s="1008" t="s">
        <v>19084</v>
      </c>
      <c r="C88" s="807" t="s">
        <v>19213</v>
      </c>
      <c r="D88" s="21" t="s">
        <v>19087</v>
      </c>
      <c r="E88" s="1003" t="s">
        <v>19087</v>
      </c>
      <c r="F88" s="1004" t="s">
        <v>19087</v>
      </c>
      <c r="G88" s="1004" t="s">
        <v>19214</v>
      </c>
      <c r="H88" s="1004" t="s">
        <v>19087</v>
      </c>
      <c r="I88" s="1005"/>
      <c r="J88" s="1020" t="s">
        <v>19215</v>
      </c>
      <c r="K88" s="972">
        <v>500</v>
      </c>
      <c r="L88" s="1006" t="s">
        <v>19049</v>
      </c>
      <c r="M88" s="1007"/>
      <c r="N88" s="1007">
        <v>3000</v>
      </c>
    </row>
    <row r="89" spans="1:14" ht="24" x14ac:dyDescent="0.2">
      <c r="A89" s="1008" t="s">
        <v>19046</v>
      </c>
      <c r="B89" s="1008" t="s">
        <v>19084</v>
      </c>
      <c r="C89" s="807" t="s">
        <v>19216</v>
      </c>
      <c r="D89" s="21" t="s">
        <v>19087</v>
      </c>
      <c r="E89" s="1003" t="s">
        <v>19087</v>
      </c>
      <c r="F89" s="1004" t="s">
        <v>19087</v>
      </c>
      <c r="G89" s="1004" t="s">
        <v>19217</v>
      </c>
      <c r="H89" s="1004" t="s">
        <v>19087</v>
      </c>
      <c r="I89" s="1005"/>
      <c r="J89" s="1020" t="s">
        <v>19218</v>
      </c>
      <c r="K89" s="972">
        <v>2000</v>
      </c>
      <c r="L89" s="1006" t="s">
        <v>19049</v>
      </c>
      <c r="M89" s="1007">
        <v>24000</v>
      </c>
      <c r="N89" s="1007"/>
    </row>
    <row r="90" spans="1:14" ht="24" x14ac:dyDescent="0.2">
      <c r="A90" s="1008" t="s">
        <v>19046</v>
      </c>
      <c r="B90" s="1008" t="s">
        <v>19084</v>
      </c>
      <c r="C90" s="807" t="s">
        <v>19216</v>
      </c>
      <c r="D90" s="21" t="s">
        <v>19087</v>
      </c>
      <c r="E90" s="1003" t="s">
        <v>19087</v>
      </c>
      <c r="F90" s="1004" t="s">
        <v>19087</v>
      </c>
      <c r="G90" s="1004" t="s">
        <v>19217</v>
      </c>
      <c r="H90" s="1004" t="s">
        <v>19087</v>
      </c>
      <c r="I90" s="1005"/>
      <c r="J90" s="1020" t="s">
        <v>19219</v>
      </c>
      <c r="K90" s="972">
        <v>2000</v>
      </c>
      <c r="L90" s="1006" t="s">
        <v>19049</v>
      </c>
      <c r="M90" s="1007"/>
      <c r="N90" s="1007">
        <v>12000</v>
      </c>
    </row>
    <row r="91" spans="1:14" x14ac:dyDescent="0.2">
      <c r="A91" s="1008" t="s">
        <v>19046</v>
      </c>
      <c r="B91" s="1008" t="s">
        <v>19084</v>
      </c>
      <c r="C91" s="807" t="s">
        <v>19220</v>
      </c>
      <c r="D91" s="21" t="s">
        <v>19087</v>
      </c>
      <c r="E91" s="1003" t="s">
        <v>19087</v>
      </c>
      <c r="F91" s="1004" t="s">
        <v>19087</v>
      </c>
      <c r="G91" s="1004" t="s">
        <v>19144</v>
      </c>
      <c r="H91" s="1004" t="s">
        <v>19087</v>
      </c>
      <c r="I91" s="1005"/>
      <c r="J91" s="1020" t="s">
        <v>19221</v>
      </c>
      <c r="K91" s="972">
        <v>960</v>
      </c>
      <c r="L91" s="1006" t="s">
        <v>19049</v>
      </c>
      <c r="M91" s="1007">
        <v>5760</v>
      </c>
      <c r="N91" s="1007">
        <v>2880</v>
      </c>
    </row>
    <row r="92" spans="1:14" x14ac:dyDescent="0.2">
      <c r="A92" s="1008" t="s">
        <v>19046</v>
      </c>
      <c r="B92" s="1008" t="s">
        <v>19084</v>
      </c>
      <c r="C92" s="807" t="s">
        <v>19222</v>
      </c>
      <c r="D92" s="21">
        <v>22413501</v>
      </c>
      <c r="E92" s="1003" t="s">
        <v>19048</v>
      </c>
      <c r="F92" s="1004" t="s">
        <v>19087</v>
      </c>
      <c r="G92" s="1004" t="s">
        <v>19223</v>
      </c>
      <c r="H92" s="1004" t="s">
        <v>19087</v>
      </c>
      <c r="I92" s="1005"/>
      <c r="J92" s="1020" t="s">
        <v>19224</v>
      </c>
      <c r="K92" s="972">
        <v>3000</v>
      </c>
      <c r="L92" s="1006" t="s">
        <v>19049</v>
      </c>
      <c r="M92" s="1007">
        <v>30000</v>
      </c>
      <c r="N92" s="1007"/>
    </row>
    <row r="93" spans="1:14" x14ac:dyDescent="0.2">
      <c r="A93" s="1008" t="s">
        <v>19046</v>
      </c>
      <c r="B93" s="1008" t="s">
        <v>19084</v>
      </c>
      <c r="C93" s="807" t="s">
        <v>19222</v>
      </c>
      <c r="D93" s="21">
        <v>22413501</v>
      </c>
      <c r="E93" s="1003" t="s">
        <v>19048</v>
      </c>
      <c r="F93" s="1004" t="s">
        <v>19087</v>
      </c>
      <c r="G93" s="1004" t="s">
        <v>19087</v>
      </c>
      <c r="H93" s="1004" t="s">
        <v>19087</v>
      </c>
      <c r="I93" s="1005"/>
      <c r="J93" s="1020" t="s">
        <v>19114</v>
      </c>
      <c r="K93" s="972">
        <v>466.66666666666669</v>
      </c>
      <c r="L93" s="1006" t="s">
        <v>19049</v>
      </c>
      <c r="M93" s="1007">
        <v>5600</v>
      </c>
      <c r="N93" s="1007"/>
    </row>
    <row r="94" spans="1:14" x14ac:dyDescent="0.2">
      <c r="A94" s="1008" t="s">
        <v>19046</v>
      </c>
      <c r="B94" s="1008" t="s">
        <v>19084</v>
      </c>
      <c r="C94" s="807" t="s">
        <v>19225</v>
      </c>
      <c r="D94" s="21" t="s">
        <v>19087</v>
      </c>
      <c r="E94" s="1003" t="s">
        <v>19087</v>
      </c>
      <c r="F94" s="1004" t="s">
        <v>19087</v>
      </c>
      <c r="G94" s="1004" t="s">
        <v>19226</v>
      </c>
      <c r="H94" s="1004" t="s">
        <v>19087</v>
      </c>
      <c r="I94" s="1005"/>
      <c r="J94" s="1020" t="s">
        <v>19227</v>
      </c>
      <c r="K94" s="972">
        <v>2500</v>
      </c>
      <c r="L94" s="1006" t="s">
        <v>19049</v>
      </c>
      <c r="M94" s="1007"/>
      <c r="N94" s="1007">
        <v>2500</v>
      </c>
    </row>
    <row r="95" spans="1:14" x14ac:dyDescent="0.2">
      <c r="A95" s="1008" t="s">
        <v>19046</v>
      </c>
      <c r="B95" s="1008" t="s">
        <v>19084</v>
      </c>
      <c r="C95" s="807" t="s">
        <v>19228</v>
      </c>
      <c r="D95" s="21" t="s">
        <v>19087</v>
      </c>
      <c r="E95" s="1003" t="s">
        <v>19087</v>
      </c>
      <c r="F95" s="1004" t="s">
        <v>19087</v>
      </c>
      <c r="G95" s="1004" t="s">
        <v>19229</v>
      </c>
      <c r="H95" s="1004" t="s">
        <v>19087</v>
      </c>
      <c r="I95" s="1005"/>
      <c r="J95" s="1020" t="s">
        <v>19230</v>
      </c>
      <c r="K95" s="972">
        <v>500</v>
      </c>
      <c r="L95" s="1006" t="s">
        <v>19049</v>
      </c>
      <c r="M95" s="1007">
        <v>6000</v>
      </c>
      <c r="N95" s="1007"/>
    </row>
    <row r="96" spans="1:14" x14ac:dyDescent="0.2">
      <c r="A96" s="1008" t="s">
        <v>19046</v>
      </c>
      <c r="B96" s="1008" t="s">
        <v>19084</v>
      </c>
      <c r="C96" s="807" t="s">
        <v>19231</v>
      </c>
      <c r="D96" s="21" t="s">
        <v>19087</v>
      </c>
      <c r="E96" s="1003" t="s">
        <v>19087</v>
      </c>
      <c r="F96" s="1004" t="s">
        <v>19087</v>
      </c>
      <c r="G96" s="1004" t="s">
        <v>19232</v>
      </c>
      <c r="H96" s="1004" t="s">
        <v>19087</v>
      </c>
      <c r="I96" s="1005"/>
      <c r="J96" s="1020" t="s">
        <v>19233</v>
      </c>
      <c r="K96" s="972">
        <v>500</v>
      </c>
      <c r="L96" s="1006" t="s">
        <v>19049</v>
      </c>
      <c r="M96" s="1007"/>
      <c r="N96" s="1007">
        <v>2500</v>
      </c>
    </row>
    <row r="97" spans="1:14" x14ac:dyDescent="0.2">
      <c r="A97" s="1008" t="s">
        <v>19046</v>
      </c>
      <c r="B97" s="1008" t="s">
        <v>19084</v>
      </c>
      <c r="C97" s="807" t="s">
        <v>19234</v>
      </c>
      <c r="D97" s="21" t="s">
        <v>19087</v>
      </c>
      <c r="E97" s="1003" t="s">
        <v>19087</v>
      </c>
      <c r="F97" s="1004" t="s">
        <v>19087</v>
      </c>
      <c r="G97" s="1004" t="s">
        <v>19235</v>
      </c>
      <c r="H97" s="1004" t="s">
        <v>19087</v>
      </c>
      <c r="I97" s="1005"/>
      <c r="J97" s="1020" t="s">
        <v>19236</v>
      </c>
      <c r="K97" s="972">
        <v>1024.3333333333333</v>
      </c>
      <c r="L97" s="1006" t="s">
        <v>19049</v>
      </c>
      <c r="M97" s="1007">
        <v>12292</v>
      </c>
      <c r="N97" s="1007">
        <v>15294</v>
      </c>
    </row>
    <row r="98" spans="1:14" x14ac:dyDescent="0.2">
      <c r="A98" s="1008" t="s">
        <v>19046</v>
      </c>
      <c r="B98" s="1008" t="s">
        <v>19084</v>
      </c>
      <c r="C98" s="807" t="s">
        <v>19234</v>
      </c>
      <c r="D98" s="21" t="s">
        <v>19087</v>
      </c>
      <c r="E98" s="1003" t="s">
        <v>19087</v>
      </c>
      <c r="F98" s="1004" t="s">
        <v>19087</v>
      </c>
      <c r="G98" s="1004" t="s">
        <v>19235</v>
      </c>
      <c r="H98" s="1004" t="s">
        <v>19087</v>
      </c>
      <c r="I98" s="1005"/>
      <c r="J98" s="1020" t="s">
        <v>19114</v>
      </c>
      <c r="K98" s="972">
        <v>41.666666666666664</v>
      </c>
      <c r="L98" s="1006" t="s">
        <v>19049</v>
      </c>
      <c r="M98" s="1007">
        <v>500</v>
      </c>
      <c r="N98" s="1007"/>
    </row>
    <row r="99" spans="1:14" x14ac:dyDescent="0.2">
      <c r="A99" s="1008" t="s">
        <v>19046</v>
      </c>
      <c r="B99" s="1008" t="s">
        <v>19084</v>
      </c>
      <c r="C99" s="807" t="s">
        <v>19237</v>
      </c>
      <c r="D99" s="21" t="s">
        <v>19087</v>
      </c>
      <c r="E99" s="1003" t="s">
        <v>19087</v>
      </c>
      <c r="F99" s="1004" t="s">
        <v>19087</v>
      </c>
      <c r="G99" s="1004" t="s">
        <v>19238</v>
      </c>
      <c r="H99" s="1004" t="s">
        <v>19087</v>
      </c>
      <c r="I99" s="1005"/>
      <c r="J99" s="1020" t="s">
        <v>19239</v>
      </c>
      <c r="K99" s="972">
        <v>150</v>
      </c>
      <c r="L99" s="1006" t="s">
        <v>19049</v>
      </c>
      <c r="M99" s="1007">
        <v>750</v>
      </c>
      <c r="N99" s="1007"/>
    </row>
    <row r="100" spans="1:14" x14ac:dyDescent="0.2">
      <c r="A100" s="1008" t="s">
        <v>19046</v>
      </c>
      <c r="B100" s="1008" t="s">
        <v>19084</v>
      </c>
      <c r="C100" s="807" t="s">
        <v>19237</v>
      </c>
      <c r="D100" s="21" t="s">
        <v>19087</v>
      </c>
      <c r="E100" s="1003" t="s">
        <v>19087</v>
      </c>
      <c r="F100" s="1004" t="s">
        <v>19087</v>
      </c>
      <c r="G100" s="1004" t="s">
        <v>19238</v>
      </c>
      <c r="H100" s="1004" t="s">
        <v>19087</v>
      </c>
      <c r="I100" s="1005"/>
      <c r="J100" s="1020" t="s">
        <v>19240</v>
      </c>
      <c r="K100" s="972">
        <v>150</v>
      </c>
      <c r="L100" s="1006" t="s">
        <v>19049</v>
      </c>
      <c r="M100" s="1007"/>
      <c r="N100" s="1007">
        <v>300</v>
      </c>
    </row>
    <row r="101" spans="1:14" x14ac:dyDescent="0.2">
      <c r="A101" s="1008" t="s">
        <v>19046</v>
      </c>
      <c r="B101" s="1008" t="s">
        <v>19084</v>
      </c>
      <c r="C101" s="807" t="s">
        <v>19241</v>
      </c>
      <c r="D101" s="21" t="s">
        <v>19087</v>
      </c>
      <c r="E101" s="1003" t="s">
        <v>19087</v>
      </c>
      <c r="F101" s="1004" t="s">
        <v>19087</v>
      </c>
      <c r="G101" s="1004" t="s">
        <v>19242</v>
      </c>
      <c r="H101" s="1004" t="s">
        <v>19087</v>
      </c>
      <c r="I101" s="1005"/>
      <c r="J101" s="1020" t="s">
        <v>19243</v>
      </c>
      <c r="K101" s="972">
        <v>1350</v>
      </c>
      <c r="L101" s="1006" t="s">
        <v>19049</v>
      </c>
      <c r="M101" s="1007">
        <v>12760</v>
      </c>
      <c r="N101" s="1007"/>
    </row>
    <row r="102" spans="1:14" x14ac:dyDescent="0.2">
      <c r="A102" s="1008" t="s">
        <v>19046</v>
      </c>
      <c r="B102" s="1008" t="s">
        <v>19084</v>
      </c>
      <c r="C102" s="807" t="s">
        <v>19241</v>
      </c>
      <c r="D102" s="21" t="s">
        <v>19087</v>
      </c>
      <c r="E102" s="1003" t="s">
        <v>19087</v>
      </c>
      <c r="F102" s="1004" t="s">
        <v>19087</v>
      </c>
      <c r="G102" s="1004" t="s">
        <v>19242</v>
      </c>
      <c r="H102" s="1004" t="s">
        <v>19087</v>
      </c>
      <c r="I102" s="1005"/>
      <c r="J102" s="1020" t="s">
        <v>19244</v>
      </c>
      <c r="K102" s="972">
        <v>1350</v>
      </c>
      <c r="L102" s="1006" t="s">
        <v>19049</v>
      </c>
      <c r="M102" s="1007"/>
      <c r="N102" s="1007">
        <v>6750</v>
      </c>
    </row>
    <row r="103" spans="1:14" x14ac:dyDescent="0.2">
      <c r="A103" s="1008" t="s">
        <v>19046</v>
      </c>
      <c r="B103" s="1008" t="s">
        <v>19084</v>
      </c>
      <c r="C103" s="807" t="s">
        <v>19245</v>
      </c>
      <c r="D103" s="21" t="s">
        <v>19087</v>
      </c>
      <c r="E103" s="1003" t="s">
        <v>19087</v>
      </c>
      <c r="F103" s="1004" t="s">
        <v>19087</v>
      </c>
      <c r="G103" s="1004" t="s">
        <v>19246</v>
      </c>
      <c r="H103" s="1004" t="s">
        <v>19087</v>
      </c>
      <c r="I103" s="1005"/>
      <c r="J103" s="1020" t="s">
        <v>19247</v>
      </c>
      <c r="K103" s="972">
        <v>885</v>
      </c>
      <c r="L103" s="1006" t="s">
        <v>19049</v>
      </c>
      <c r="M103" s="1007">
        <v>9140</v>
      </c>
      <c r="N103" s="1007"/>
    </row>
    <row r="104" spans="1:14" x14ac:dyDescent="0.2">
      <c r="A104" s="1008" t="s">
        <v>19046</v>
      </c>
      <c r="B104" s="1008" t="s">
        <v>19084</v>
      </c>
      <c r="C104" s="807" t="s">
        <v>19245</v>
      </c>
      <c r="D104" s="21" t="s">
        <v>19087</v>
      </c>
      <c r="E104" s="1003" t="s">
        <v>19087</v>
      </c>
      <c r="F104" s="1004" t="s">
        <v>19087</v>
      </c>
      <c r="G104" s="1004" t="s">
        <v>19246</v>
      </c>
      <c r="H104" s="1004" t="s">
        <v>19087</v>
      </c>
      <c r="I104" s="1005"/>
      <c r="J104" s="1020" t="s">
        <v>19248</v>
      </c>
      <c r="K104" s="972">
        <v>885</v>
      </c>
      <c r="L104" s="1006" t="s">
        <v>19049</v>
      </c>
      <c r="M104" s="1007"/>
      <c r="N104" s="1007">
        <v>2655</v>
      </c>
    </row>
    <row r="105" spans="1:14" x14ac:dyDescent="0.2">
      <c r="A105" s="1008" t="s">
        <v>19046</v>
      </c>
      <c r="B105" s="1008" t="s">
        <v>19084</v>
      </c>
      <c r="C105" s="807" t="s">
        <v>19249</v>
      </c>
      <c r="D105" s="21" t="s">
        <v>19087</v>
      </c>
      <c r="E105" s="1003" t="s">
        <v>19087</v>
      </c>
      <c r="F105" s="1004" t="s">
        <v>19087</v>
      </c>
      <c r="G105" s="1004" t="s">
        <v>19087</v>
      </c>
      <c r="H105" s="1004" t="s">
        <v>19087</v>
      </c>
      <c r="I105" s="1005"/>
      <c r="J105" s="1020" t="s">
        <v>19114</v>
      </c>
      <c r="K105" s="972">
        <v>3000</v>
      </c>
      <c r="L105" s="1006"/>
      <c r="M105" s="1007">
        <v>3000</v>
      </c>
      <c r="N105" s="1007"/>
    </row>
    <row r="106" spans="1:14" x14ac:dyDescent="0.2">
      <c r="A106" s="1008" t="s">
        <v>19046</v>
      </c>
      <c r="B106" s="1008" t="s">
        <v>19084</v>
      </c>
      <c r="C106" s="807" t="s">
        <v>19249</v>
      </c>
      <c r="D106" s="21" t="s">
        <v>19087</v>
      </c>
      <c r="E106" s="1003" t="s">
        <v>19087</v>
      </c>
      <c r="F106" s="1004" t="s">
        <v>19087</v>
      </c>
      <c r="G106" s="1004" t="s">
        <v>19087</v>
      </c>
      <c r="H106" s="1004" t="s">
        <v>19087</v>
      </c>
      <c r="I106" s="1005"/>
      <c r="J106" s="1020" t="s">
        <v>19114</v>
      </c>
      <c r="K106" s="972">
        <v>4850</v>
      </c>
      <c r="L106" s="1006"/>
      <c r="M106" s="1007">
        <v>4850</v>
      </c>
      <c r="N106" s="1007"/>
    </row>
    <row r="107" spans="1:14" x14ac:dyDescent="0.2">
      <c r="A107" s="1008" t="s">
        <v>19046</v>
      </c>
      <c r="B107" s="1008" t="s">
        <v>19084</v>
      </c>
      <c r="C107" s="807" t="s">
        <v>19249</v>
      </c>
      <c r="D107" s="21" t="s">
        <v>19087</v>
      </c>
      <c r="E107" s="1003" t="s">
        <v>19087</v>
      </c>
      <c r="F107" s="1004" t="s">
        <v>19087</v>
      </c>
      <c r="G107" s="1004" t="s">
        <v>19087</v>
      </c>
      <c r="H107" s="1004" t="s">
        <v>19087</v>
      </c>
      <c r="I107" s="1005"/>
      <c r="J107" s="1020" t="s">
        <v>19114</v>
      </c>
      <c r="K107" s="972">
        <v>1425</v>
      </c>
      <c r="L107" s="1006"/>
      <c r="M107" s="1007">
        <v>1425</v>
      </c>
      <c r="N107" s="1007"/>
    </row>
    <row r="108" spans="1:14" x14ac:dyDescent="0.2">
      <c r="A108" s="1008" t="s">
        <v>19046</v>
      </c>
      <c r="B108" s="1008" t="s">
        <v>19084</v>
      </c>
      <c r="C108" s="807" t="s">
        <v>19249</v>
      </c>
      <c r="D108" s="21" t="s">
        <v>19087</v>
      </c>
      <c r="E108" s="1003" t="s">
        <v>19087</v>
      </c>
      <c r="F108" s="1004" t="s">
        <v>19087</v>
      </c>
      <c r="G108" s="1004" t="s">
        <v>19087</v>
      </c>
      <c r="H108" s="1004" t="s">
        <v>19087</v>
      </c>
      <c r="I108" s="1005"/>
      <c r="J108" s="1020" t="s">
        <v>19114</v>
      </c>
      <c r="K108" s="972">
        <v>688.88</v>
      </c>
      <c r="L108" s="1006"/>
      <c r="M108" s="1007">
        <v>8266.56</v>
      </c>
      <c r="N108" s="1007"/>
    </row>
    <row r="109" spans="1:14" x14ac:dyDescent="0.2">
      <c r="A109" s="1008" t="s">
        <v>19046</v>
      </c>
      <c r="B109" s="1008" t="s">
        <v>19084</v>
      </c>
      <c r="C109" s="807" t="s">
        <v>19249</v>
      </c>
      <c r="D109" s="21" t="s">
        <v>19087</v>
      </c>
      <c r="E109" s="1003" t="s">
        <v>19087</v>
      </c>
      <c r="F109" s="1004" t="s">
        <v>19087</v>
      </c>
      <c r="G109" s="1004" t="s">
        <v>19087</v>
      </c>
      <c r="H109" s="1004" t="s">
        <v>19087</v>
      </c>
      <c r="I109" s="1005"/>
      <c r="J109" s="1020" t="s">
        <v>19114</v>
      </c>
      <c r="K109" s="972">
        <v>966.66666666666663</v>
      </c>
      <c r="L109" s="1006"/>
      <c r="M109" s="1007">
        <v>11600</v>
      </c>
      <c r="N109" s="1007"/>
    </row>
    <row r="110" spans="1:14" x14ac:dyDescent="0.2">
      <c r="A110" s="1008" t="s">
        <v>19046</v>
      </c>
      <c r="B110" s="1008" t="s">
        <v>19084</v>
      </c>
      <c r="C110" s="807" t="s">
        <v>19249</v>
      </c>
      <c r="D110" s="21" t="s">
        <v>19087</v>
      </c>
      <c r="E110" s="1003" t="s">
        <v>19087</v>
      </c>
      <c r="F110" s="1004" t="s">
        <v>19087</v>
      </c>
      <c r="G110" s="1004" t="s">
        <v>19087</v>
      </c>
      <c r="H110" s="1004" t="s">
        <v>19087</v>
      </c>
      <c r="I110" s="1005"/>
      <c r="J110" s="1020" t="s">
        <v>19114</v>
      </c>
      <c r="K110" s="972">
        <v>900</v>
      </c>
      <c r="L110" s="1006"/>
      <c r="M110" s="1007">
        <v>10800</v>
      </c>
      <c r="N110" s="1007"/>
    </row>
    <row r="111" spans="1:14" x14ac:dyDescent="0.2">
      <c r="A111" s="1008" t="s">
        <v>19046</v>
      </c>
      <c r="B111" s="1008" t="s">
        <v>19084</v>
      </c>
      <c r="C111" s="807" t="s">
        <v>19249</v>
      </c>
      <c r="D111" s="21" t="s">
        <v>19087</v>
      </c>
      <c r="E111" s="1003" t="s">
        <v>19087</v>
      </c>
      <c r="F111" s="1004" t="s">
        <v>19087</v>
      </c>
      <c r="G111" s="1004" t="s">
        <v>19087</v>
      </c>
      <c r="H111" s="1004" t="s">
        <v>19087</v>
      </c>
      <c r="I111" s="1005"/>
      <c r="J111" s="1020" t="s">
        <v>19114</v>
      </c>
      <c r="K111" s="972">
        <v>1100</v>
      </c>
      <c r="L111" s="1006"/>
      <c r="M111" s="1007">
        <v>1350</v>
      </c>
      <c r="N111" s="1007"/>
    </row>
    <row r="112" spans="1:14" x14ac:dyDescent="0.2">
      <c r="A112" s="1008" t="s">
        <v>19046</v>
      </c>
      <c r="B112" s="1008" t="s">
        <v>19084</v>
      </c>
      <c r="C112" s="807" t="s">
        <v>19249</v>
      </c>
      <c r="D112" s="21" t="s">
        <v>19087</v>
      </c>
      <c r="E112" s="1003" t="s">
        <v>19087</v>
      </c>
      <c r="F112" s="1004" t="s">
        <v>19087</v>
      </c>
      <c r="G112" s="1004" t="s">
        <v>19087</v>
      </c>
      <c r="H112" s="1004" t="s">
        <v>19087</v>
      </c>
      <c r="I112" s="1005"/>
      <c r="J112" s="1020" t="s">
        <v>19114</v>
      </c>
      <c r="K112" s="972">
        <v>1300</v>
      </c>
      <c r="L112" s="1006"/>
      <c r="M112" s="1007">
        <v>1300</v>
      </c>
      <c r="N112" s="1007"/>
    </row>
    <row r="113" spans="1:14" x14ac:dyDescent="0.2">
      <c r="A113" s="1008" t="s">
        <v>19046</v>
      </c>
      <c r="B113" s="1008" t="s">
        <v>19084</v>
      </c>
      <c r="C113" s="807" t="s">
        <v>19249</v>
      </c>
      <c r="D113" s="21" t="s">
        <v>19087</v>
      </c>
      <c r="E113" s="1003" t="s">
        <v>19087</v>
      </c>
      <c r="F113" s="1004" t="s">
        <v>19087</v>
      </c>
      <c r="G113" s="1004" t="s">
        <v>19087</v>
      </c>
      <c r="H113" s="1004" t="s">
        <v>19087</v>
      </c>
      <c r="I113" s="1005"/>
      <c r="J113" s="1020" t="s">
        <v>19114</v>
      </c>
      <c r="K113" s="972">
        <v>2000</v>
      </c>
      <c r="L113" s="1006"/>
      <c r="M113" s="1007">
        <v>2000</v>
      </c>
      <c r="N113" s="1007"/>
    </row>
    <row r="114" spans="1:14" x14ac:dyDescent="0.2">
      <c r="A114" s="1008" t="s">
        <v>19046</v>
      </c>
      <c r="B114" s="1008" t="s">
        <v>19084</v>
      </c>
      <c r="C114" s="807" t="s">
        <v>19249</v>
      </c>
      <c r="D114" s="21" t="s">
        <v>19087</v>
      </c>
      <c r="E114" s="1003" t="s">
        <v>19087</v>
      </c>
      <c r="F114" s="1004" t="s">
        <v>19087</v>
      </c>
      <c r="G114" s="1004" t="s">
        <v>19087</v>
      </c>
      <c r="H114" s="1004" t="s">
        <v>19087</v>
      </c>
      <c r="I114" s="1005"/>
      <c r="J114" s="1020" t="s">
        <v>19116</v>
      </c>
      <c r="K114" s="972">
        <v>1079.1666666666667</v>
      </c>
      <c r="L114" s="1006"/>
      <c r="M114" s="1007">
        <v>12950</v>
      </c>
      <c r="N114" s="1007">
        <v>2416</v>
      </c>
    </row>
    <row r="115" spans="1:14" x14ac:dyDescent="0.2">
      <c r="A115" s="1008" t="s">
        <v>19046</v>
      </c>
      <c r="B115" s="1008" t="s">
        <v>19084</v>
      </c>
      <c r="C115" s="807" t="s">
        <v>19250</v>
      </c>
      <c r="D115" s="21" t="s">
        <v>19087</v>
      </c>
      <c r="E115" s="1003" t="s">
        <v>19087</v>
      </c>
      <c r="F115" s="1004" t="s">
        <v>19087</v>
      </c>
      <c r="G115" s="1004" t="s">
        <v>19251</v>
      </c>
      <c r="H115" s="1004" t="s">
        <v>19087</v>
      </c>
      <c r="I115" s="1005"/>
      <c r="J115" s="1020" t="s">
        <v>19252</v>
      </c>
      <c r="K115" s="972">
        <v>1000</v>
      </c>
      <c r="L115" s="1006" t="s">
        <v>19049</v>
      </c>
      <c r="M115" s="1007">
        <v>12000</v>
      </c>
      <c r="N115" s="1007"/>
    </row>
    <row r="116" spans="1:14" x14ac:dyDescent="0.2">
      <c r="A116" s="1008" t="s">
        <v>19046</v>
      </c>
      <c r="B116" s="1008" t="s">
        <v>19084</v>
      </c>
      <c r="C116" s="807" t="s">
        <v>19253</v>
      </c>
      <c r="D116" s="21" t="s">
        <v>19087</v>
      </c>
      <c r="E116" s="1003" t="s">
        <v>19087</v>
      </c>
      <c r="F116" s="1004" t="s">
        <v>19087</v>
      </c>
      <c r="G116" s="1004" t="s">
        <v>19242</v>
      </c>
      <c r="H116" s="1004" t="s">
        <v>19087</v>
      </c>
      <c r="I116" s="1005"/>
      <c r="J116" s="1020" t="s">
        <v>19252</v>
      </c>
      <c r="K116" s="972">
        <v>1000</v>
      </c>
      <c r="L116" s="1006" t="s">
        <v>19049</v>
      </c>
      <c r="M116" s="1007">
        <v>12000</v>
      </c>
      <c r="N116" s="1007"/>
    </row>
    <row r="117" spans="1:14" x14ac:dyDescent="0.2">
      <c r="A117" s="1008" t="s">
        <v>19046</v>
      </c>
      <c r="B117" s="1008" t="s">
        <v>19084</v>
      </c>
      <c r="C117" s="807" t="s">
        <v>19254</v>
      </c>
      <c r="D117" s="21" t="s">
        <v>19087</v>
      </c>
      <c r="E117" s="1003" t="s">
        <v>19087</v>
      </c>
      <c r="F117" s="1004" t="s">
        <v>19087</v>
      </c>
      <c r="G117" s="1004" t="s">
        <v>19255</v>
      </c>
      <c r="H117" s="1004" t="s">
        <v>19087</v>
      </c>
      <c r="I117" s="1005"/>
      <c r="J117" s="1020" t="s">
        <v>19252</v>
      </c>
      <c r="K117" s="972">
        <v>1500</v>
      </c>
      <c r="L117" s="1006" t="s">
        <v>19049</v>
      </c>
      <c r="M117" s="1007">
        <v>12000</v>
      </c>
      <c r="N117" s="1007"/>
    </row>
    <row r="118" spans="1:14" x14ac:dyDescent="0.2">
      <c r="A118" s="1008" t="s">
        <v>19046</v>
      </c>
      <c r="B118" s="1008" t="s">
        <v>19084</v>
      </c>
      <c r="C118" s="807" t="s">
        <v>19256</v>
      </c>
      <c r="D118" s="21" t="s">
        <v>19087</v>
      </c>
      <c r="E118" s="1003" t="s">
        <v>19087</v>
      </c>
      <c r="F118" s="1004" t="s">
        <v>19087</v>
      </c>
      <c r="G118" s="1004" t="s">
        <v>19257</v>
      </c>
      <c r="H118" s="1004" t="s">
        <v>19087</v>
      </c>
      <c r="I118" s="1005"/>
      <c r="J118" s="1020" t="s">
        <v>19252</v>
      </c>
      <c r="K118" s="972">
        <v>1300</v>
      </c>
      <c r="L118" s="1006" t="s">
        <v>19049</v>
      </c>
      <c r="M118" s="1007">
        <v>13000</v>
      </c>
      <c r="N118" s="1007"/>
    </row>
    <row r="119" spans="1:14" x14ac:dyDescent="0.2">
      <c r="A119" s="1008" t="s">
        <v>19046</v>
      </c>
      <c r="B119" s="1008" t="s">
        <v>19084</v>
      </c>
      <c r="C119" s="807" t="s">
        <v>19250</v>
      </c>
      <c r="D119" s="21" t="s">
        <v>19087</v>
      </c>
      <c r="E119" s="1003" t="s">
        <v>19087</v>
      </c>
      <c r="F119" s="1004" t="s">
        <v>19087</v>
      </c>
      <c r="G119" s="1004" t="s">
        <v>19251</v>
      </c>
      <c r="H119" s="1004" t="s">
        <v>19087</v>
      </c>
      <c r="I119" s="1005"/>
      <c r="J119" s="1020" t="s">
        <v>19258</v>
      </c>
      <c r="K119" s="972">
        <v>1000</v>
      </c>
      <c r="L119" s="1006" t="s">
        <v>19049</v>
      </c>
      <c r="M119" s="1007"/>
      <c r="N119" s="1007">
        <v>4000</v>
      </c>
    </row>
    <row r="120" spans="1:14" x14ac:dyDescent="0.2">
      <c r="A120" s="1008" t="s">
        <v>19046</v>
      </c>
      <c r="B120" s="1008" t="s">
        <v>19084</v>
      </c>
      <c r="C120" s="807" t="s">
        <v>19253</v>
      </c>
      <c r="D120" s="21" t="s">
        <v>19087</v>
      </c>
      <c r="E120" s="1003" t="s">
        <v>19087</v>
      </c>
      <c r="F120" s="1004" t="s">
        <v>19087</v>
      </c>
      <c r="G120" s="1004" t="s">
        <v>19242</v>
      </c>
      <c r="H120" s="1004" t="s">
        <v>19087</v>
      </c>
      <c r="I120" s="1005"/>
      <c r="J120" s="1020" t="s">
        <v>19259</v>
      </c>
      <c r="K120" s="972">
        <v>1000</v>
      </c>
      <c r="L120" s="1006" t="s">
        <v>19049</v>
      </c>
      <c r="M120" s="1007"/>
      <c r="N120" s="1007">
        <v>4000</v>
      </c>
    </row>
    <row r="121" spans="1:14" x14ac:dyDescent="0.2">
      <c r="A121" s="1008" t="s">
        <v>19046</v>
      </c>
      <c r="B121" s="1008" t="s">
        <v>19084</v>
      </c>
      <c r="C121" s="807" t="s">
        <v>19254</v>
      </c>
      <c r="D121" s="21" t="s">
        <v>19087</v>
      </c>
      <c r="E121" s="1003" t="s">
        <v>19087</v>
      </c>
      <c r="F121" s="1004" t="s">
        <v>19087</v>
      </c>
      <c r="G121" s="1004" t="s">
        <v>19255</v>
      </c>
      <c r="H121" s="1004" t="s">
        <v>19087</v>
      </c>
      <c r="I121" s="1005"/>
      <c r="J121" s="1020" t="s">
        <v>19259</v>
      </c>
      <c r="K121" s="972">
        <v>1500</v>
      </c>
      <c r="L121" s="1006" t="s">
        <v>19049</v>
      </c>
      <c r="M121" s="1007"/>
      <c r="N121" s="1007">
        <v>6000</v>
      </c>
    </row>
    <row r="122" spans="1:14" x14ac:dyDescent="0.2">
      <c r="A122" s="1008" t="s">
        <v>19046</v>
      </c>
      <c r="B122" s="1008" t="s">
        <v>19084</v>
      </c>
      <c r="C122" s="807" t="s">
        <v>19256</v>
      </c>
      <c r="D122" s="21" t="s">
        <v>19087</v>
      </c>
      <c r="E122" s="1003" t="s">
        <v>19087</v>
      </c>
      <c r="F122" s="1004" t="s">
        <v>19087</v>
      </c>
      <c r="G122" s="1004" t="s">
        <v>19257</v>
      </c>
      <c r="H122" s="1004" t="s">
        <v>19087</v>
      </c>
      <c r="I122" s="1005"/>
      <c r="J122" s="1020" t="s">
        <v>19259</v>
      </c>
      <c r="K122" s="972">
        <v>1300</v>
      </c>
      <c r="L122" s="1006" t="s">
        <v>19049</v>
      </c>
      <c r="M122" s="1007"/>
      <c r="N122" s="1007">
        <v>5200</v>
      </c>
    </row>
    <row r="123" spans="1:14" x14ac:dyDescent="0.2">
      <c r="A123" s="1008" t="s">
        <v>19046</v>
      </c>
      <c r="B123" s="1008" t="s">
        <v>19084</v>
      </c>
      <c r="C123" s="807" t="s">
        <v>19260</v>
      </c>
      <c r="D123" s="21" t="s">
        <v>19087</v>
      </c>
      <c r="E123" s="1003" t="s">
        <v>19087</v>
      </c>
      <c r="F123" s="1004" t="s">
        <v>19087</v>
      </c>
      <c r="G123" s="1004" t="s">
        <v>19242</v>
      </c>
      <c r="H123" s="1004" t="s">
        <v>19087</v>
      </c>
      <c r="I123" s="1005"/>
      <c r="J123" s="1020" t="s">
        <v>19261</v>
      </c>
      <c r="K123" s="972">
        <v>1500</v>
      </c>
      <c r="L123" s="1006" t="s">
        <v>19049</v>
      </c>
      <c r="M123" s="1007">
        <v>6000</v>
      </c>
      <c r="N123" s="1007"/>
    </row>
    <row r="124" spans="1:14" x14ac:dyDescent="0.2">
      <c r="A124" s="1008" t="s">
        <v>19046</v>
      </c>
      <c r="B124" s="1008" t="s">
        <v>19084</v>
      </c>
      <c r="C124" s="807" t="s">
        <v>19262</v>
      </c>
      <c r="D124" s="21" t="s">
        <v>19087</v>
      </c>
      <c r="E124" s="1003" t="s">
        <v>19087</v>
      </c>
      <c r="F124" s="1004" t="s">
        <v>19087</v>
      </c>
      <c r="G124" s="1004" t="s">
        <v>19087</v>
      </c>
      <c r="H124" s="1004" t="s">
        <v>19087</v>
      </c>
      <c r="I124" s="1005"/>
      <c r="J124" s="1020" t="s">
        <v>19244</v>
      </c>
      <c r="K124" s="972">
        <v>1500</v>
      </c>
      <c r="L124" s="1006" t="s">
        <v>19049</v>
      </c>
      <c r="M124" s="1007"/>
      <c r="N124" s="1007">
        <v>6000</v>
      </c>
    </row>
    <row r="125" spans="1:14" x14ac:dyDescent="0.2">
      <c r="A125" s="1008" t="s">
        <v>19046</v>
      </c>
      <c r="B125" s="1008" t="s">
        <v>19084</v>
      </c>
      <c r="C125" s="807" t="s">
        <v>19263</v>
      </c>
      <c r="D125" s="21" t="s">
        <v>19087</v>
      </c>
      <c r="E125" s="1003" t="s">
        <v>19087</v>
      </c>
      <c r="F125" s="1004" t="s">
        <v>19087</v>
      </c>
      <c r="G125" s="1004" t="s">
        <v>19087</v>
      </c>
      <c r="H125" s="1004" t="s">
        <v>19087</v>
      </c>
      <c r="I125" s="1005"/>
      <c r="J125" s="1020" t="s">
        <v>19264</v>
      </c>
      <c r="K125" s="972">
        <v>1000</v>
      </c>
      <c r="L125" s="1006" t="s">
        <v>19049</v>
      </c>
      <c r="M125" s="1007"/>
      <c r="N125" s="1007">
        <v>4000</v>
      </c>
    </row>
    <row r="126" spans="1:14" x14ac:dyDescent="0.2">
      <c r="A126" s="1008" t="s">
        <v>19046</v>
      </c>
      <c r="B126" s="1008" t="s">
        <v>19084</v>
      </c>
      <c r="C126" s="807" t="s">
        <v>19265</v>
      </c>
      <c r="D126" s="21" t="s">
        <v>19087</v>
      </c>
      <c r="E126" s="1003" t="s">
        <v>19087</v>
      </c>
      <c r="F126" s="1004" t="s">
        <v>19087</v>
      </c>
      <c r="G126" s="1004" t="s">
        <v>19266</v>
      </c>
      <c r="H126" s="1004" t="s">
        <v>19087</v>
      </c>
      <c r="I126" s="1005"/>
      <c r="J126" s="1020" t="s">
        <v>19267</v>
      </c>
      <c r="K126" s="972">
        <v>1000</v>
      </c>
      <c r="L126" s="1006" t="s">
        <v>19049</v>
      </c>
      <c r="M126" s="1007">
        <v>16000</v>
      </c>
      <c r="N126" s="1007"/>
    </row>
    <row r="127" spans="1:14" x14ac:dyDescent="0.2">
      <c r="A127" s="1008" t="s">
        <v>19046</v>
      </c>
      <c r="B127" s="1008" t="s">
        <v>19084</v>
      </c>
      <c r="C127" s="807" t="s">
        <v>19268</v>
      </c>
      <c r="D127" s="21" t="s">
        <v>19087</v>
      </c>
      <c r="E127" s="1003" t="s">
        <v>19087</v>
      </c>
      <c r="F127" s="1004" t="s">
        <v>19087</v>
      </c>
      <c r="G127" s="1004" t="s">
        <v>19242</v>
      </c>
      <c r="H127" s="1004" t="s">
        <v>19087</v>
      </c>
      <c r="I127" s="1005"/>
      <c r="J127" s="1020" t="s">
        <v>19269</v>
      </c>
      <c r="K127" s="972">
        <v>1000</v>
      </c>
      <c r="L127" s="1006" t="s">
        <v>19049</v>
      </c>
      <c r="M127" s="1007">
        <v>16000</v>
      </c>
      <c r="N127" s="1007"/>
    </row>
    <row r="128" spans="1:14" x14ac:dyDescent="0.2">
      <c r="A128" s="1008" t="s">
        <v>19046</v>
      </c>
      <c r="B128" s="1008" t="s">
        <v>19084</v>
      </c>
      <c r="C128" s="807" t="s">
        <v>19265</v>
      </c>
      <c r="D128" s="21" t="s">
        <v>19087</v>
      </c>
      <c r="E128" s="1003" t="s">
        <v>19087</v>
      </c>
      <c r="F128" s="1004" t="s">
        <v>19087</v>
      </c>
      <c r="G128" s="1004" t="s">
        <v>19266</v>
      </c>
      <c r="H128" s="1004" t="s">
        <v>19087</v>
      </c>
      <c r="I128" s="1005"/>
      <c r="J128" s="1020" t="s">
        <v>19270</v>
      </c>
      <c r="K128" s="972">
        <v>1000</v>
      </c>
      <c r="L128" s="1006" t="s">
        <v>19049</v>
      </c>
      <c r="M128" s="1007"/>
      <c r="N128" s="1007">
        <v>4000</v>
      </c>
    </row>
    <row r="129" spans="1:14" x14ac:dyDescent="0.2">
      <c r="A129" s="1008" t="s">
        <v>19046</v>
      </c>
      <c r="B129" s="1008" t="s">
        <v>19084</v>
      </c>
      <c r="C129" s="807" t="s">
        <v>19265</v>
      </c>
      <c r="D129" s="21" t="s">
        <v>19087</v>
      </c>
      <c r="E129" s="1003" t="s">
        <v>19087</v>
      </c>
      <c r="F129" s="1004" t="s">
        <v>19087</v>
      </c>
      <c r="G129" s="1004" t="s">
        <v>19266</v>
      </c>
      <c r="H129" s="1004" t="s">
        <v>19087</v>
      </c>
      <c r="I129" s="1005"/>
      <c r="J129" s="1020" t="s">
        <v>19270</v>
      </c>
      <c r="K129" s="972">
        <v>1200</v>
      </c>
      <c r="L129" s="1006" t="s">
        <v>19049</v>
      </c>
      <c r="M129" s="1007"/>
      <c r="N129" s="1007">
        <v>4800</v>
      </c>
    </row>
    <row r="130" spans="1:14" x14ac:dyDescent="0.2">
      <c r="A130" s="1008" t="s">
        <v>19046</v>
      </c>
      <c r="B130" s="1008" t="s">
        <v>19084</v>
      </c>
      <c r="C130" s="807" t="s">
        <v>19271</v>
      </c>
      <c r="D130" s="21" t="s">
        <v>19087</v>
      </c>
      <c r="E130" s="1003" t="s">
        <v>19087</v>
      </c>
      <c r="F130" s="1004" t="s">
        <v>19087</v>
      </c>
      <c r="G130" s="1004" t="s">
        <v>19272</v>
      </c>
      <c r="H130" s="1004" t="s">
        <v>19087</v>
      </c>
      <c r="I130" s="1005"/>
      <c r="J130" s="1020" t="s">
        <v>19273</v>
      </c>
      <c r="K130" s="972">
        <v>800</v>
      </c>
      <c r="L130" s="1006" t="s">
        <v>19049</v>
      </c>
      <c r="M130" s="1007">
        <v>9600</v>
      </c>
      <c r="N130" s="1007"/>
    </row>
    <row r="131" spans="1:14" x14ac:dyDescent="0.2">
      <c r="A131" s="1008" t="s">
        <v>19046</v>
      </c>
      <c r="B131" s="1008" t="s">
        <v>19084</v>
      </c>
      <c r="C131" s="807" t="s">
        <v>19271</v>
      </c>
      <c r="D131" s="21" t="s">
        <v>19087</v>
      </c>
      <c r="E131" s="1003" t="s">
        <v>19087</v>
      </c>
      <c r="F131" s="1004" t="s">
        <v>19087</v>
      </c>
      <c r="G131" s="1004" t="s">
        <v>19274</v>
      </c>
      <c r="H131" s="1004" t="s">
        <v>19087</v>
      </c>
      <c r="I131" s="1005"/>
      <c r="J131" s="1020" t="s">
        <v>19275</v>
      </c>
      <c r="K131" s="972">
        <v>800</v>
      </c>
      <c r="L131" s="1006" t="s">
        <v>19049</v>
      </c>
      <c r="M131" s="1007"/>
      <c r="N131" s="1007">
        <v>3200</v>
      </c>
    </row>
    <row r="132" spans="1:14" x14ac:dyDescent="0.2">
      <c r="A132" s="1008" t="s">
        <v>19046</v>
      </c>
      <c r="B132" s="1008" t="s">
        <v>19084</v>
      </c>
      <c r="C132" s="807" t="s">
        <v>19271</v>
      </c>
      <c r="D132" s="21" t="s">
        <v>19087</v>
      </c>
      <c r="E132" s="1003" t="s">
        <v>19087</v>
      </c>
      <c r="F132" s="1004" t="s">
        <v>19087</v>
      </c>
      <c r="G132" s="1004" t="s">
        <v>19087</v>
      </c>
      <c r="H132" s="1004" t="s">
        <v>19087</v>
      </c>
      <c r="I132" s="1005"/>
      <c r="J132" s="1020" t="s">
        <v>19114</v>
      </c>
      <c r="K132" s="972">
        <v>500</v>
      </c>
      <c r="L132" s="1006" t="s">
        <v>19049</v>
      </c>
      <c r="M132" s="1007">
        <v>2666.67</v>
      </c>
      <c r="N132" s="1007"/>
    </row>
    <row r="133" spans="1:14" x14ac:dyDescent="0.2">
      <c r="A133" s="1008" t="s">
        <v>19046</v>
      </c>
      <c r="B133" s="1008" t="s">
        <v>19084</v>
      </c>
      <c r="C133" s="807" t="s">
        <v>19276</v>
      </c>
      <c r="D133" s="21" t="s">
        <v>19087</v>
      </c>
      <c r="E133" s="1003" t="s">
        <v>19087</v>
      </c>
      <c r="F133" s="1004" t="s">
        <v>19087</v>
      </c>
      <c r="G133" s="1004" t="s">
        <v>19277</v>
      </c>
      <c r="H133" s="1004" t="s">
        <v>19087</v>
      </c>
      <c r="I133" s="1005"/>
      <c r="J133" s="1020" t="s">
        <v>19278</v>
      </c>
      <c r="K133" s="972">
        <v>2200</v>
      </c>
      <c r="L133" s="1006" t="s">
        <v>19049</v>
      </c>
      <c r="M133" s="1007">
        <v>28600</v>
      </c>
      <c r="N133" s="1007"/>
    </row>
    <row r="134" spans="1:14" x14ac:dyDescent="0.2">
      <c r="A134" s="1008" t="s">
        <v>19046</v>
      </c>
      <c r="B134" s="1008" t="s">
        <v>19084</v>
      </c>
      <c r="C134" s="807" t="s">
        <v>19279</v>
      </c>
      <c r="D134" s="21" t="s">
        <v>19087</v>
      </c>
      <c r="E134" s="1003" t="s">
        <v>19087</v>
      </c>
      <c r="F134" s="1004" t="s">
        <v>19087</v>
      </c>
      <c r="G134" s="1004" t="s">
        <v>19163</v>
      </c>
      <c r="H134" s="1004" t="s">
        <v>19087</v>
      </c>
      <c r="I134" s="1005"/>
      <c r="J134" s="1020" t="s">
        <v>19278</v>
      </c>
      <c r="K134" s="972">
        <v>1300</v>
      </c>
      <c r="L134" s="1006" t="s">
        <v>19049</v>
      </c>
      <c r="M134" s="1007">
        <v>16900</v>
      </c>
      <c r="N134" s="1007"/>
    </row>
    <row r="135" spans="1:14" x14ac:dyDescent="0.2">
      <c r="A135" s="1008" t="s">
        <v>19046</v>
      </c>
      <c r="B135" s="1008" t="s">
        <v>19084</v>
      </c>
      <c r="C135" s="807" t="s">
        <v>19280</v>
      </c>
      <c r="D135" s="21" t="s">
        <v>19087</v>
      </c>
      <c r="E135" s="1003" t="s">
        <v>19087</v>
      </c>
      <c r="F135" s="1004" t="s">
        <v>19087</v>
      </c>
      <c r="G135" s="1004" t="s">
        <v>19281</v>
      </c>
      <c r="H135" s="1004" t="s">
        <v>19087</v>
      </c>
      <c r="I135" s="1005"/>
      <c r="J135" s="1020" t="s">
        <v>19282</v>
      </c>
      <c r="K135" s="972">
        <v>1000</v>
      </c>
      <c r="L135" s="1006" t="s">
        <v>19049</v>
      </c>
      <c r="M135" s="1007">
        <v>13000</v>
      </c>
      <c r="N135" s="1007"/>
    </row>
    <row r="136" spans="1:14" x14ac:dyDescent="0.2">
      <c r="A136" s="1008" t="s">
        <v>19046</v>
      </c>
      <c r="B136" s="1008" t="s">
        <v>19084</v>
      </c>
      <c r="C136" s="807" t="s">
        <v>19283</v>
      </c>
      <c r="D136" s="21" t="s">
        <v>19087</v>
      </c>
      <c r="E136" s="1003" t="s">
        <v>19087</v>
      </c>
      <c r="F136" s="1004" t="s">
        <v>19087</v>
      </c>
      <c r="G136" s="1004" t="s">
        <v>19087</v>
      </c>
      <c r="H136" s="1004" t="s">
        <v>19087</v>
      </c>
      <c r="I136" s="1005"/>
      <c r="J136" s="1020" t="s">
        <v>19114</v>
      </c>
      <c r="K136" s="972">
        <v>125</v>
      </c>
      <c r="L136" s="1006" t="s">
        <v>19049</v>
      </c>
      <c r="M136" s="1007">
        <v>1500</v>
      </c>
      <c r="N136" s="1007"/>
    </row>
    <row r="137" spans="1:14" x14ac:dyDescent="0.2">
      <c r="A137" s="1008" t="s">
        <v>19046</v>
      </c>
      <c r="B137" s="1008" t="s">
        <v>19084</v>
      </c>
      <c r="C137" s="807" t="s">
        <v>19283</v>
      </c>
      <c r="D137" s="21" t="s">
        <v>19087</v>
      </c>
      <c r="E137" s="1003" t="s">
        <v>19087</v>
      </c>
      <c r="F137" s="1004" t="s">
        <v>19087</v>
      </c>
      <c r="G137" s="1004" t="s">
        <v>19087</v>
      </c>
      <c r="H137" s="1004" t="s">
        <v>19087</v>
      </c>
      <c r="I137" s="1005"/>
      <c r="J137" s="1020" t="s">
        <v>19114</v>
      </c>
      <c r="K137" s="972">
        <v>233.33333333333334</v>
      </c>
      <c r="L137" s="1006" t="s">
        <v>19049</v>
      </c>
      <c r="M137" s="1007">
        <v>2800</v>
      </c>
      <c r="N137" s="1007"/>
    </row>
    <row r="138" spans="1:14" x14ac:dyDescent="0.2">
      <c r="A138" s="1008" t="s">
        <v>19046</v>
      </c>
      <c r="B138" s="1008" t="s">
        <v>19084</v>
      </c>
      <c r="C138" s="807" t="s">
        <v>19283</v>
      </c>
      <c r="D138" s="21" t="s">
        <v>19087</v>
      </c>
      <c r="E138" s="1003" t="s">
        <v>19087</v>
      </c>
      <c r="F138" s="1004" t="s">
        <v>19087</v>
      </c>
      <c r="G138" s="1004" t="s">
        <v>19087</v>
      </c>
      <c r="H138" s="1004" t="s">
        <v>19087</v>
      </c>
      <c r="I138" s="1005"/>
      <c r="J138" s="1020" t="s">
        <v>19114</v>
      </c>
      <c r="K138" s="972">
        <v>200</v>
      </c>
      <c r="L138" s="1006" t="s">
        <v>19049</v>
      </c>
      <c r="M138" s="1007">
        <v>2400</v>
      </c>
      <c r="N138" s="1007"/>
    </row>
    <row r="139" spans="1:14" x14ac:dyDescent="0.2">
      <c r="A139" s="1008" t="s">
        <v>19046</v>
      </c>
      <c r="B139" s="1008" t="s">
        <v>19084</v>
      </c>
      <c r="C139" s="807" t="s">
        <v>19283</v>
      </c>
      <c r="D139" s="21" t="s">
        <v>19087</v>
      </c>
      <c r="E139" s="1003" t="s">
        <v>19087</v>
      </c>
      <c r="F139" s="1004" t="s">
        <v>19087</v>
      </c>
      <c r="G139" s="1004" t="s">
        <v>19087</v>
      </c>
      <c r="H139" s="1004" t="s">
        <v>19087</v>
      </c>
      <c r="I139" s="1005"/>
      <c r="J139" s="1020" t="s">
        <v>19114</v>
      </c>
      <c r="K139" s="972">
        <v>120</v>
      </c>
      <c r="L139" s="1006" t="s">
        <v>19049</v>
      </c>
      <c r="M139" s="1007">
        <v>1440</v>
      </c>
      <c r="N139" s="1007"/>
    </row>
    <row r="140" spans="1:14" x14ac:dyDescent="0.2">
      <c r="A140" s="1008" t="s">
        <v>19046</v>
      </c>
      <c r="B140" s="1008" t="s">
        <v>19084</v>
      </c>
      <c r="C140" s="807" t="s">
        <v>19283</v>
      </c>
      <c r="D140" s="21" t="s">
        <v>19087</v>
      </c>
      <c r="E140" s="1003" t="s">
        <v>19087</v>
      </c>
      <c r="F140" s="1004" t="s">
        <v>19087</v>
      </c>
      <c r="G140" s="1004" t="s">
        <v>19087</v>
      </c>
      <c r="H140" s="1004" t="s">
        <v>19087</v>
      </c>
      <c r="I140" s="1005"/>
      <c r="J140" s="1020" t="s">
        <v>19114</v>
      </c>
      <c r="K140" s="972">
        <v>325</v>
      </c>
      <c r="L140" s="1006" t="s">
        <v>19049</v>
      </c>
      <c r="M140" s="1007">
        <v>3900</v>
      </c>
      <c r="N140" s="1007"/>
    </row>
    <row r="141" spans="1:14" x14ac:dyDescent="0.2">
      <c r="A141" s="1008" t="s">
        <v>19046</v>
      </c>
      <c r="B141" s="1008" t="s">
        <v>19084</v>
      </c>
      <c r="C141" s="807" t="s">
        <v>19283</v>
      </c>
      <c r="D141" s="21" t="s">
        <v>19087</v>
      </c>
      <c r="E141" s="1003" t="s">
        <v>19087</v>
      </c>
      <c r="F141" s="1004" t="s">
        <v>19087</v>
      </c>
      <c r="G141" s="1004" t="s">
        <v>19087</v>
      </c>
      <c r="H141" s="1004" t="s">
        <v>19087</v>
      </c>
      <c r="I141" s="1005"/>
      <c r="J141" s="1020" t="s">
        <v>19114</v>
      </c>
      <c r="K141" s="972">
        <v>100</v>
      </c>
      <c r="L141" s="1006" t="s">
        <v>19049</v>
      </c>
      <c r="M141" s="1007">
        <v>1200</v>
      </c>
      <c r="N141" s="1007"/>
    </row>
    <row r="142" spans="1:14" x14ac:dyDescent="0.2">
      <c r="A142" s="1008" t="s">
        <v>19046</v>
      </c>
      <c r="B142" s="1008" t="s">
        <v>19084</v>
      </c>
      <c r="C142" s="807" t="s">
        <v>19283</v>
      </c>
      <c r="D142" s="21" t="s">
        <v>19087</v>
      </c>
      <c r="E142" s="1003" t="s">
        <v>19087</v>
      </c>
      <c r="F142" s="1004" t="s">
        <v>19087</v>
      </c>
      <c r="G142" s="1004" t="s">
        <v>19087</v>
      </c>
      <c r="H142" s="1004" t="s">
        <v>19087</v>
      </c>
      <c r="I142" s="1005"/>
      <c r="J142" s="1020" t="s">
        <v>19278</v>
      </c>
      <c r="K142" s="972">
        <v>4950</v>
      </c>
      <c r="L142" s="1006" t="s">
        <v>19049</v>
      </c>
      <c r="M142" s="1007"/>
      <c r="N142" s="1007">
        <v>29700</v>
      </c>
    </row>
    <row r="143" spans="1:14" ht="24" x14ac:dyDescent="0.2">
      <c r="A143" s="1008" t="s">
        <v>19046</v>
      </c>
      <c r="B143" s="1008" t="s">
        <v>19084</v>
      </c>
      <c r="C143" s="807" t="s">
        <v>19283</v>
      </c>
      <c r="D143" s="21" t="s">
        <v>19087</v>
      </c>
      <c r="E143" s="1003" t="s">
        <v>19087</v>
      </c>
      <c r="F143" s="1004" t="s">
        <v>19087</v>
      </c>
      <c r="G143" s="1004" t="s">
        <v>19284</v>
      </c>
      <c r="H143" s="1004" t="s">
        <v>19087</v>
      </c>
      <c r="I143" s="1005"/>
      <c r="J143" s="1020" t="s">
        <v>19285</v>
      </c>
      <c r="K143" s="972">
        <v>400</v>
      </c>
      <c r="L143" s="1006" t="s">
        <v>19049</v>
      </c>
      <c r="M143" s="1007">
        <v>3600</v>
      </c>
      <c r="N143" s="1007">
        <v>2300</v>
      </c>
    </row>
    <row r="144" spans="1:14" x14ac:dyDescent="0.2">
      <c r="A144" s="1008" t="s">
        <v>19046</v>
      </c>
      <c r="B144" s="1008" t="s">
        <v>19084</v>
      </c>
      <c r="C144" s="807" t="s">
        <v>19286</v>
      </c>
      <c r="D144" s="21" t="s">
        <v>19087</v>
      </c>
      <c r="E144" s="1003" t="s">
        <v>19087</v>
      </c>
      <c r="F144" s="1004" t="s">
        <v>19087</v>
      </c>
      <c r="G144" s="1004" t="s">
        <v>19287</v>
      </c>
      <c r="H144" s="1004" t="s">
        <v>19087</v>
      </c>
      <c r="I144" s="1005"/>
      <c r="J144" s="1020" t="s">
        <v>19278</v>
      </c>
      <c r="K144" s="972">
        <v>500</v>
      </c>
      <c r="L144" s="1006" t="s">
        <v>19049</v>
      </c>
      <c r="M144" s="1007">
        <v>5500</v>
      </c>
      <c r="N144" s="1007">
        <v>3000</v>
      </c>
    </row>
    <row r="145" spans="1:14" x14ac:dyDescent="0.2">
      <c r="A145" s="1008" t="s">
        <v>19046</v>
      </c>
      <c r="B145" s="1008" t="s">
        <v>19084</v>
      </c>
      <c r="C145" s="807" t="s">
        <v>19288</v>
      </c>
      <c r="D145" s="21" t="s">
        <v>19087</v>
      </c>
      <c r="E145" s="1003" t="s">
        <v>19087</v>
      </c>
      <c r="F145" s="1004" t="s">
        <v>19087</v>
      </c>
      <c r="G145" s="1004" t="s">
        <v>19289</v>
      </c>
      <c r="H145" s="1004" t="s">
        <v>19087</v>
      </c>
      <c r="I145" s="1005"/>
      <c r="J145" s="1020" t="s">
        <v>19290</v>
      </c>
      <c r="K145" s="972">
        <v>600</v>
      </c>
      <c r="L145" s="1006" t="s">
        <v>19049</v>
      </c>
      <c r="M145" s="1007">
        <v>4200</v>
      </c>
      <c r="N145" s="1007">
        <v>3600</v>
      </c>
    </row>
    <row r="146" spans="1:14" x14ac:dyDescent="0.2">
      <c r="A146" s="1008" t="s">
        <v>19046</v>
      </c>
      <c r="B146" s="1008" t="s">
        <v>19084</v>
      </c>
      <c r="C146" s="807" t="s">
        <v>19291</v>
      </c>
      <c r="D146" s="21" t="s">
        <v>19087</v>
      </c>
      <c r="E146" s="1003" t="s">
        <v>19087</v>
      </c>
      <c r="F146" s="1004" t="s">
        <v>19087</v>
      </c>
      <c r="G146" s="1004" t="s">
        <v>19144</v>
      </c>
      <c r="H146" s="1004" t="s">
        <v>19087</v>
      </c>
      <c r="I146" s="1005"/>
      <c r="J146" s="1020" t="s">
        <v>19290</v>
      </c>
      <c r="K146" s="972">
        <v>600</v>
      </c>
      <c r="L146" s="1006" t="s">
        <v>19049</v>
      </c>
      <c r="M146" s="1007">
        <v>4200</v>
      </c>
      <c r="N146" s="1007">
        <v>3600</v>
      </c>
    </row>
    <row r="147" spans="1:14" x14ac:dyDescent="0.2">
      <c r="A147" s="1008" t="s">
        <v>19046</v>
      </c>
      <c r="B147" s="1008" t="s">
        <v>19084</v>
      </c>
      <c r="C147" s="807" t="s">
        <v>19292</v>
      </c>
      <c r="D147" s="21" t="s">
        <v>19087</v>
      </c>
      <c r="E147" s="1003" t="s">
        <v>19087</v>
      </c>
      <c r="F147" s="1004" t="s">
        <v>19087</v>
      </c>
      <c r="G147" s="1004" t="s">
        <v>19293</v>
      </c>
      <c r="H147" s="1004" t="s">
        <v>19087</v>
      </c>
      <c r="I147" s="1005"/>
      <c r="J147" s="1020" t="s">
        <v>19294</v>
      </c>
      <c r="K147" s="972">
        <v>500</v>
      </c>
      <c r="L147" s="1006" t="s">
        <v>19049</v>
      </c>
      <c r="M147" s="1007">
        <v>2500</v>
      </c>
      <c r="N147" s="1007">
        <v>3000</v>
      </c>
    </row>
    <row r="148" spans="1:14" x14ac:dyDescent="0.2">
      <c r="A148" s="1008" t="s">
        <v>19046</v>
      </c>
      <c r="B148" s="1008" t="s">
        <v>19084</v>
      </c>
      <c r="C148" s="807" t="s">
        <v>19295</v>
      </c>
      <c r="D148" s="21" t="s">
        <v>19087</v>
      </c>
      <c r="E148" s="1003" t="s">
        <v>19087</v>
      </c>
      <c r="F148" s="1004" t="s">
        <v>19087</v>
      </c>
      <c r="G148" s="1004" t="s">
        <v>19296</v>
      </c>
      <c r="H148" s="1004" t="s">
        <v>19087</v>
      </c>
      <c r="I148" s="1005"/>
      <c r="J148" s="1020" t="s">
        <v>19297</v>
      </c>
      <c r="K148" s="972">
        <v>700</v>
      </c>
      <c r="L148" s="1006" t="s">
        <v>19049</v>
      </c>
      <c r="M148" s="1007">
        <v>8400</v>
      </c>
      <c r="N148" s="1007">
        <v>4200</v>
      </c>
    </row>
    <row r="149" spans="1:14" x14ac:dyDescent="0.2">
      <c r="A149" s="1008" t="s">
        <v>19046</v>
      </c>
      <c r="B149" s="1008" t="s">
        <v>19084</v>
      </c>
      <c r="C149" s="807" t="s">
        <v>19295</v>
      </c>
      <c r="D149" s="21" t="s">
        <v>19087</v>
      </c>
      <c r="E149" s="1003" t="s">
        <v>19087</v>
      </c>
      <c r="F149" s="1004" t="s">
        <v>19087</v>
      </c>
      <c r="G149" s="1004" t="s">
        <v>19087</v>
      </c>
      <c r="H149" s="1004" t="s">
        <v>19087</v>
      </c>
      <c r="I149" s="1005"/>
      <c r="J149" s="1020" t="s">
        <v>19278</v>
      </c>
      <c r="K149" s="972">
        <v>1600</v>
      </c>
      <c r="L149" s="1006" t="s">
        <v>19049</v>
      </c>
      <c r="M149" s="1007"/>
      <c r="N149" s="1007">
        <v>8000</v>
      </c>
    </row>
    <row r="150" spans="1:14" x14ac:dyDescent="0.2">
      <c r="A150" s="1008" t="s">
        <v>19046</v>
      </c>
      <c r="B150" s="1008" t="s">
        <v>19084</v>
      </c>
      <c r="C150" s="807" t="s">
        <v>19298</v>
      </c>
      <c r="D150" s="21" t="s">
        <v>19087</v>
      </c>
      <c r="E150" s="1003" t="s">
        <v>19087</v>
      </c>
      <c r="F150" s="1004" t="s">
        <v>19087</v>
      </c>
      <c r="G150" s="1004" t="s">
        <v>19299</v>
      </c>
      <c r="H150" s="1004" t="s">
        <v>19087</v>
      </c>
      <c r="I150" s="1005"/>
      <c r="J150" s="1020" t="s">
        <v>19300</v>
      </c>
      <c r="K150" s="972">
        <v>500</v>
      </c>
      <c r="L150" s="1006" t="s">
        <v>19049</v>
      </c>
      <c r="M150" s="1007">
        <v>7500</v>
      </c>
      <c r="N150" s="1007">
        <v>2000</v>
      </c>
    </row>
    <row r="151" spans="1:14" x14ac:dyDescent="0.2">
      <c r="A151" s="1008" t="s">
        <v>19046</v>
      </c>
      <c r="B151" s="1008" t="s">
        <v>19084</v>
      </c>
      <c r="C151" s="807" t="s">
        <v>19301</v>
      </c>
      <c r="D151" s="21" t="s">
        <v>19087</v>
      </c>
      <c r="E151" s="1003" t="s">
        <v>19087</v>
      </c>
      <c r="F151" s="1004" t="s">
        <v>19087</v>
      </c>
      <c r="G151" s="1004" t="s">
        <v>19141</v>
      </c>
      <c r="H151" s="1004" t="s">
        <v>19087</v>
      </c>
      <c r="I151" s="1005"/>
      <c r="J151" s="1020" t="s">
        <v>19302</v>
      </c>
      <c r="K151" s="972">
        <v>1166.6666667</v>
      </c>
      <c r="L151" s="1006" t="s">
        <v>19049</v>
      </c>
      <c r="M151" s="1007">
        <v>7000.0000001999997</v>
      </c>
      <c r="N151" s="1007">
        <v>2333.3333333999999</v>
      </c>
    </row>
    <row r="152" spans="1:14" x14ac:dyDescent="0.2">
      <c r="A152" s="1008" t="s">
        <v>19046</v>
      </c>
      <c r="B152" s="1008" t="s">
        <v>19084</v>
      </c>
      <c r="C152" s="807" t="s">
        <v>19301</v>
      </c>
      <c r="D152" s="21" t="s">
        <v>19087</v>
      </c>
      <c r="E152" s="1003" t="s">
        <v>19087</v>
      </c>
      <c r="F152" s="1004" t="s">
        <v>19087</v>
      </c>
      <c r="G152" s="1004" t="s">
        <v>19087</v>
      </c>
      <c r="H152" s="1004" t="s">
        <v>19087</v>
      </c>
      <c r="I152" s="1005"/>
      <c r="J152" s="1020" t="s">
        <v>19130</v>
      </c>
      <c r="K152" s="972">
        <v>500</v>
      </c>
      <c r="L152" s="1006" t="s">
        <v>19049</v>
      </c>
      <c r="M152" s="1007">
        <v>6000</v>
      </c>
      <c r="N152" s="1007">
        <v>1000</v>
      </c>
    </row>
    <row r="153" spans="1:14" x14ac:dyDescent="0.2">
      <c r="A153" s="1008" t="s">
        <v>19046</v>
      </c>
      <c r="B153" s="1008" t="s">
        <v>19084</v>
      </c>
      <c r="C153" s="807" t="s">
        <v>19301</v>
      </c>
      <c r="D153" s="21" t="s">
        <v>19087</v>
      </c>
      <c r="E153" s="1003" t="s">
        <v>19087</v>
      </c>
      <c r="F153" s="1004" t="s">
        <v>19087</v>
      </c>
      <c r="G153" s="1004" t="s">
        <v>19087</v>
      </c>
      <c r="H153" s="1004" t="s">
        <v>19087</v>
      </c>
      <c r="I153" s="1005"/>
      <c r="J153" s="1020" t="s">
        <v>19130</v>
      </c>
      <c r="K153" s="972">
        <v>150</v>
      </c>
      <c r="L153" s="1006" t="s">
        <v>19049</v>
      </c>
      <c r="M153" s="1007">
        <v>1800</v>
      </c>
      <c r="N153" s="1007">
        <v>450</v>
      </c>
    </row>
    <row r="154" spans="1:14" x14ac:dyDescent="0.2">
      <c r="A154" s="1008" t="s">
        <v>19046</v>
      </c>
      <c r="B154" s="1008" t="s">
        <v>19084</v>
      </c>
      <c r="C154" s="807" t="s">
        <v>19301</v>
      </c>
      <c r="D154" s="21" t="s">
        <v>19087</v>
      </c>
      <c r="E154" s="1003" t="s">
        <v>19087</v>
      </c>
      <c r="F154" s="1004" t="s">
        <v>19087</v>
      </c>
      <c r="G154" s="1004" t="s">
        <v>19087</v>
      </c>
      <c r="H154" s="1004" t="s">
        <v>19087</v>
      </c>
      <c r="I154" s="1005"/>
      <c r="J154" s="1020" t="s">
        <v>19114</v>
      </c>
      <c r="K154" s="972">
        <v>41.666666666666664</v>
      </c>
      <c r="L154" s="1006" t="s">
        <v>19049</v>
      </c>
      <c r="M154" s="1007">
        <v>500</v>
      </c>
      <c r="N154" s="1007"/>
    </row>
    <row r="155" spans="1:14" x14ac:dyDescent="0.2">
      <c r="A155" s="1008" t="s">
        <v>19046</v>
      </c>
      <c r="B155" s="1008" t="s">
        <v>19084</v>
      </c>
      <c r="C155" s="807" t="s">
        <v>19303</v>
      </c>
      <c r="D155" s="21" t="s">
        <v>19087</v>
      </c>
      <c r="E155" s="1003" t="s">
        <v>19087</v>
      </c>
      <c r="F155" s="1004" t="s">
        <v>19087</v>
      </c>
      <c r="G155" s="1004" t="s">
        <v>19087</v>
      </c>
      <c r="H155" s="1004" t="s">
        <v>19087</v>
      </c>
      <c r="I155" s="1005"/>
      <c r="J155" s="1020" t="s">
        <v>19114</v>
      </c>
      <c r="K155" s="972">
        <v>250</v>
      </c>
      <c r="L155" s="1006" t="s">
        <v>19049</v>
      </c>
      <c r="M155" s="1007">
        <v>3000</v>
      </c>
      <c r="N155" s="1007"/>
    </row>
    <row r="156" spans="1:14" x14ac:dyDescent="0.2">
      <c r="A156" s="1008" t="s">
        <v>19046</v>
      </c>
      <c r="B156" s="1008" t="s">
        <v>19084</v>
      </c>
      <c r="C156" s="807" t="s">
        <v>19303</v>
      </c>
      <c r="D156" s="21" t="s">
        <v>19087</v>
      </c>
      <c r="E156" s="1003" t="s">
        <v>19087</v>
      </c>
      <c r="F156" s="1004" t="s">
        <v>19087</v>
      </c>
      <c r="G156" s="1004" t="s">
        <v>19087</v>
      </c>
      <c r="H156" s="1004" t="s">
        <v>19087</v>
      </c>
      <c r="I156" s="1005"/>
      <c r="J156" s="1020" t="s">
        <v>19114</v>
      </c>
      <c r="K156" s="972">
        <v>1145.75</v>
      </c>
      <c r="L156" s="1006" t="s">
        <v>19049</v>
      </c>
      <c r="M156" s="1007">
        <v>13749</v>
      </c>
      <c r="N156" s="1007"/>
    </row>
    <row r="157" spans="1:14" x14ac:dyDescent="0.2">
      <c r="A157" s="1008" t="s">
        <v>19046</v>
      </c>
      <c r="B157" s="1008" t="s">
        <v>19304</v>
      </c>
      <c r="C157" s="807" t="s">
        <v>19305</v>
      </c>
      <c r="D157" s="21">
        <v>20521218097</v>
      </c>
      <c r="E157" s="1003" t="s">
        <v>19107</v>
      </c>
      <c r="F157" s="1004">
        <v>12282858</v>
      </c>
      <c r="G157" s="1004">
        <v>250</v>
      </c>
      <c r="H157" s="1004"/>
      <c r="I157" s="1005" t="s">
        <v>19306</v>
      </c>
      <c r="J157" s="1020" t="s">
        <v>19307</v>
      </c>
      <c r="K157" s="972">
        <v>6088.21</v>
      </c>
      <c r="L157" s="1006" t="s">
        <v>19049</v>
      </c>
      <c r="M157" s="1007">
        <v>23338.13</v>
      </c>
      <c r="N157" s="1007">
        <v>73058.52</v>
      </c>
    </row>
    <row r="158" spans="1:14" x14ac:dyDescent="0.2">
      <c r="A158" s="1008" t="s">
        <v>19046</v>
      </c>
      <c r="B158" s="1008" t="s">
        <v>19304</v>
      </c>
      <c r="C158" s="807" t="s">
        <v>19308</v>
      </c>
      <c r="D158" s="21">
        <v>20506738718</v>
      </c>
      <c r="E158" s="1003" t="s">
        <v>19107</v>
      </c>
      <c r="F158" s="1004">
        <v>11509625</v>
      </c>
      <c r="G158" s="1004">
        <v>10400</v>
      </c>
      <c r="H158" s="1004"/>
      <c r="I158" s="1005" t="s">
        <v>19306</v>
      </c>
      <c r="J158" s="1020" t="s">
        <v>19309</v>
      </c>
      <c r="K158" s="972">
        <v>54600</v>
      </c>
      <c r="L158" s="1006" t="s">
        <v>19049</v>
      </c>
      <c r="M158" s="1007">
        <v>436800</v>
      </c>
      <c r="N158" s="1007">
        <v>491400</v>
      </c>
    </row>
    <row r="159" spans="1:14" x14ac:dyDescent="0.2">
      <c r="A159" s="1008" t="s">
        <v>19046</v>
      </c>
      <c r="B159" s="1008" t="s">
        <v>19304</v>
      </c>
      <c r="C159" s="807" t="s">
        <v>19308</v>
      </c>
      <c r="D159" s="21">
        <v>20506738718</v>
      </c>
      <c r="E159" s="1003" t="s">
        <v>19107</v>
      </c>
      <c r="F159" s="1004">
        <v>11509625</v>
      </c>
      <c r="G159" s="1004">
        <v>8300</v>
      </c>
      <c r="H159" s="1004"/>
      <c r="I159" s="1005" t="s">
        <v>19306</v>
      </c>
      <c r="J159" s="1020" t="s">
        <v>19310</v>
      </c>
      <c r="K159" s="972">
        <v>40172</v>
      </c>
      <c r="L159" s="1006" t="s">
        <v>19049</v>
      </c>
      <c r="M159" s="1007">
        <v>140602.01</v>
      </c>
      <c r="N159" s="1007">
        <v>381633.99</v>
      </c>
    </row>
    <row r="160" spans="1:14" x14ac:dyDescent="0.2">
      <c r="A160" s="1008" t="s">
        <v>19046</v>
      </c>
      <c r="B160" s="1008" t="s">
        <v>19304</v>
      </c>
      <c r="C160" s="807" t="s">
        <v>19311</v>
      </c>
      <c r="D160" s="21">
        <v>20526287097</v>
      </c>
      <c r="E160" s="1003" t="s">
        <v>19107</v>
      </c>
      <c r="F160" s="1004">
        <v>11094701</v>
      </c>
      <c r="G160" s="1004">
        <v>7000</v>
      </c>
      <c r="H160" s="1004"/>
      <c r="I160" s="1005" t="s">
        <v>19306</v>
      </c>
      <c r="J160" s="1020" t="s">
        <v>19312</v>
      </c>
      <c r="K160" s="972">
        <v>24780</v>
      </c>
      <c r="L160" s="1006" t="s">
        <v>19049</v>
      </c>
      <c r="M160" s="1007">
        <v>173460</v>
      </c>
      <c r="N160" s="1007">
        <v>223020</v>
      </c>
    </row>
    <row r="161" spans="1:14" x14ac:dyDescent="0.2">
      <c r="A161" s="1008" t="s">
        <v>19046</v>
      </c>
      <c r="B161" s="1008" t="s">
        <v>19304</v>
      </c>
      <c r="C161" s="807" t="s">
        <v>19311</v>
      </c>
      <c r="D161" s="21">
        <v>20526287097</v>
      </c>
      <c r="E161" s="1003" t="s">
        <v>19107</v>
      </c>
      <c r="F161" s="1004">
        <v>11094701</v>
      </c>
      <c r="G161" s="1004">
        <v>10000</v>
      </c>
      <c r="H161" s="1004"/>
      <c r="I161" s="1005" t="s">
        <v>19306</v>
      </c>
      <c r="J161" s="1020" t="s">
        <v>19310</v>
      </c>
      <c r="K161" s="972">
        <v>35400</v>
      </c>
      <c r="L161" s="1006" t="s">
        <v>19049</v>
      </c>
      <c r="M161" s="1007">
        <v>106200</v>
      </c>
      <c r="N161" s="1007">
        <v>318600</v>
      </c>
    </row>
    <row r="162" spans="1:14" x14ac:dyDescent="0.2">
      <c r="A162" s="1008" t="s">
        <v>19046</v>
      </c>
      <c r="B162" s="1008" t="s">
        <v>19304</v>
      </c>
      <c r="C162" s="807" t="s">
        <v>19313</v>
      </c>
      <c r="D162" s="21">
        <v>20123209738</v>
      </c>
      <c r="E162" s="1003" t="s">
        <v>19107</v>
      </c>
      <c r="F162" s="1004">
        <v>709743</v>
      </c>
      <c r="G162" s="1004">
        <v>5020</v>
      </c>
      <c r="H162" s="1004"/>
      <c r="I162" s="1005" t="s">
        <v>19306</v>
      </c>
      <c r="J162" s="1020" t="s">
        <v>16714</v>
      </c>
      <c r="K162" s="972">
        <v>291826.34967999998</v>
      </c>
      <c r="L162" s="1006" t="s">
        <v>19049</v>
      </c>
      <c r="M162" s="1007">
        <v>3141715.37</v>
      </c>
      <c r="N162" s="1007">
        <v>2745573.3600000003</v>
      </c>
    </row>
    <row r="163" spans="1:14" ht="24" x14ac:dyDescent="0.2">
      <c r="A163" s="1008" t="s">
        <v>19046</v>
      </c>
      <c r="B163" s="1008" t="s">
        <v>19011</v>
      </c>
      <c r="C163" s="807" t="s">
        <v>19314</v>
      </c>
      <c r="D163" s="21">
        <v>20571579091</v>
      </c>
      <c r="E163" s="1003" t="s">
        <v>19048</v>
      </c>
      <c r="F163" s="1004">
        <v>50153838</v>
      </c>
      <c r="G163" s="1004">
        <v>6552.52</v>
      </c>
      <c r="H163" s="1004">
        <v>0</v>
      </c>
      <c r="I163" s="1005"/>
      <c r="J163" s="1020" t="s">
        <v>19315</v>
      </c>
      <c r="K163" s="972">
        <v>315000</v>
      </c>
      <c r="L163" s="1006" t="s">
        <v>19049</v>
      </c>
      <c r="M163" s="1007">
        <v>630000</v>
      </c>
      <c r="N163" s="1007"/>
    </row>
    <row r="164" spans="1:14" ht="24" x14ac:dyDescent="0.2">
      <c r="A164" s="1008" t="s">
        <v>19046</v>
      </c>
      <c r="B164" s="1008" t="s">
        <v>19011</v>
      </c>
      <c r="C164" s="807" t="s">
        <v>19316</v>
      </c>
      <c r="D164" s="21">
        <v>20491338807</v>
      </c>
      <c r="E164" s="1003" t="s">
        <v>19048</v>
      </c>
      <c r="F164" s="1004">
        <v>12415294</v>
      </c>
      <c r="G164" s="1004">
        <v>4221</v>
      </c>
      <c r="H164" s="1004">
        <v>0</v>
      </c>
      <c r="I164" s="1005"/>
      <c r="J164" s="1020" t="s">
        <v>19317</v>
      </c>
      <c r="K164" s="972">
        <v>209650</v>
      </c>
      <c r="L164" s="1006" t="s">
        <v>19318</v>
      </c>
      <c r="M164" s="1007">
        <v>209650</v>
      </c>
      <c r="N164" s="1007"/>
    </row>
    <row r="165" spans="1:14" ht="24" x14ac:dyDescent="0.2">
      <c r="A165" s="1008" t="s">
        <v>19046</v>
      </c>
      <c r="B165" s="1008" t="s">
        <v>19011</v>
      </c>
      <c r="C165" s="807" t="s">
        <v>19319</v>
      </c>
      <c r="D165" s="21">
        <v>20538651517</v>
      </c>
      <c r="E165" s="1003" t="s">
        <v>19320</v>
      </c>
      <c r="F165" s="1004">
        <v>12586323</v>
      </c>
      <c r="G165" s="1004">
        <v>20000</v>
      </c>
      <c r="H165" s="1004">
        <v>0</v>
      </c>
      <c r="I165" s="1005"/>
      <c r="J165" s="1020" t="s">
        <v>19321</v>
      </c>
      <c r="K165" s="972">
        <v>20000</v>
      </c>
      <c r="L165" s="1006" t="s">
        <v>19322</v>
      </c>
      <c r="M165" s="1007">
        <v>40000</v>
      </c>
      <c r="N165" s="1007"/>
    </row>
    <row r="166" spans="1:14" ht="24" x14ac:dyDescent="0.2">
      <c r="A166" s="1008" t="s">
        <v>19046</v>
      </c>
      <c r="B166" s="1008" t="s">
        <v>19011</v>
      </c>
      <c r="C166" s="807" t="s">
        <v>19323</v>
      </c>
      <c r="D166" s="21">
        <v>20136424867</v>
      </c>
      <c r="E166" s="1003" t="s">
        <v>19320</v>
      </c>
      <c r="F166" s="1004">
        <v>12043599</v>
      </c>
      <c r="G166" s="1004">
        <v>50000</v>
      </c>
      <c r="H166" s="1004">
        <v>0</v>
      </c>
      <c r="I166" s="1005"/>
      <c r="J166" s="1020" t="s">
        <v>19324</v>
      </c>
      <c r="K166" s="972">
        <v>214550</v>
      </c>
      <c r="L166" s="1006" t="s">
        <v>19318</v>
      </c>
      <c r="M166" s="1007">
        <v>214550</v>
      </c>
      <c r="N166" s="1007"/>
    </row>
    <row r="167" spans="1:14" ht="24" x14ac:dyDescent="0.2">
      <c r="A167" s="1008" t="s">
        <v>19046</v>
      </c>
      <c r="B167" s="1008" t="s">
        <v>19011</v>
      </c>
      <c r="C167" s="807" t="s">
        <v>19325</v>
      </c>
      <c r="D167" s="21">
        <v>20530734171</v>
      </c>
      <c r="E167" s="1003" t="s">
        <v>19320</v>
      </c>
      <c r="F167" s="1004">
        <v>50018584</v>
      </c>
      <c r="G167" s="1004">
        <v>7930</v>
      </c>
      <c r="H167" s="1004">
        <v>0</v>
      </c>
      <c r="I167" s="1005"/>
      <c r="J167" s="1020" t="s">
        <v>19326</v>
      </c>
      <c r="K167" s="972">
        <v>192000</v>
      </c>
      <c r="L167" s="1006" t="s">
        <v>19318</v>
      </c>
      <c r="M167" s="1007">
        <v>192000</v>
      </c>
      <c r="N167" s="1007"/>
    </row>
    <row r="168" spans="1:14" ht="24" x14ac:dyDescent="0.2">
      <c r="A168" s="1008" t="s">
        <v>19046</v>
      </c>
      <c r="B168" s="1008" t="s">
        <v>19011</v>
      </c>
      <c r="C168" s="807" t="s">
        <v>19327</v>
      </c>
      <c r="D168" s="21">
        <v>20138851410</v>
      </c>
      <c r="E168" s="1003" t="s">
        <v>19328</v>
      </c>
      <c r="F168" s="1004">
        <v>3024218</v>
      </c>
      <c r="G168" s="1004">
        <v>42152</v>
      </c>
      <c r="H168" s="1004">
        <v>0</v>
      </c>
      <c r="I168" s="1005"/>
      <c r="J168" s="1020" t="s">
        <v>19329</v>
      </c>
      <c r="K168" s="972">
        <v>222191.54</v>
      </c>
      <c r="L168" s="1006" t="s">
        <v>19330</v>
      </c>
      <c r="M168" s="1007">
        <v>888766.16</v>
      </c>
      <c r="N168" s="1007"/>
    </row>
    <row r="169" spans="1:14" ht="24" x14ac:dyDescent="0.2">
      <c r="A169" s="1008" t="s">
        <v>19046</v>
      </c>
      <c r="B169" s="1008" t="s">
        <v>19011</v>
      </c>
      <c r="C169" s="807" t="s">
        <v>19331</v>
      </c>
      <c r="D169" s="21">
        <v>20128664531</v>
      </c>
      <c r="E169" s="1003" t="s">
        <v>19332</v>
      </c>
      <c r="F169" s="1004">
        <v>3001805</v>
      </c>
      <c r="G169" s="1004">
        <v>302062.18</v>
      </c>
      <c r="H169" s="1004">
        <v>0</v>
      </c>
      <c r="I169" s="1005"/>
      <c r="J169" s="1020" t="s">
        <v>19333</v>
      </c>
      <c r="K169" s="972">
        <v>75689</v>
      </c>
      <c r="L169" s="1006" t="s">
        <v>19318</v>
      </c>
      <c r="M169" s="1007">
        <v>75689</v>
      </c>
      <c r="N169" s="1007"/>
    </row>
    <row r="170" spans="1:14" ht="24" x14ac:dyDescent="0.2">
      <c r="A170" s="1008" t="s">
        <v>19046</v>
      </c>
      <c r="B170" s="1008" t="s">
        <v>19011</v>
      </c>
      <c r="C170" s="807" t="s">
        <v>19334</v>
      </c>
      <c r="D170" s="21" t="s">
        <v>19335</v>
      </c>
      <c r="E170" s="1003" t="s">
        <v>19336</v>
      </c>
      <c r="F170" s="1004">
        <v>21108445</v>
      </c>
      <c r="G170" s="1004">
        <v>6000</v>
      </c>
      <c r="H170" s="1004">
        <v>0</v>
      </c>
      <c r="I170" s="1005"/>
      <c r="J170" s="1020" t="s">
        <v>19337</v>
      </c>
      <c r="K170" s="972" t="s">
        <v>19338</v>
      </c>
      <c r="L170" s="1006" t="s">
        <v>19318</v>
      </c>
      <c r="M170" s="1007">
        <v>75689</v>
      </c>
      <c r="N170" s="1007"/>
    </row>
    <row r="171" spans="1:14" ht="24" x14ac:dyDescent="0.2">
      <c r="A171" s="1008" t="s">
        <v>19046</v>
      </c>
      <c r="B171" s="1008" t="s">
        <v>19011</v>
      </c>
      <c r="C171" s="807" t="s">
        <v>19339</v>
      </c>
      <c r="D171" s="21">
        <v>20501707482</v>
      </c>
      <c r="E171" s="1003" t="s">
        <v>19328</v>
      </c>
      <c r="F171" s="1004">
        <v>11241142</v>
      </c>
      <c r="G171" s="1004">
        <v>225000</v>
      </c>
      <c r="H171" s="1004">
        <v>0</v>
      </c>
      <c r="I171" s="1005"/>
      <c r="J171" s="1020" t="s">
        <v>19340</v>
      </c>
      <c r="K171" s="972">
        <v>79060</v>
      </c>
      <c r="L171" s="1006" t="s">
        <v>19322</v>
      </c>
      <c r="M171" s="1007">
        <v>158120</v>
      </c>
      <c r="N171" s="1007"/>
    </row>
    <row r="172" spans="1:14" ht="24" x14ac:dyDescent="0.2">
      <c r="A172" s="1008" t="s">
        <v>19046</v>
      </c>
      <c r="B172" s="1008" t="s">
        <v>19011</v>
      </c>
      <c r="C172" s="807" t="s">
        <v>19341</v>
      </c>
      <c r="D172" s="21">
        <v>20517985547</v>
      </c>
      <c r="E172" s="1003" t="s">
        <v>19320</v>
      </c>
      <c r="F172" s="1004">
        <v>12105163</v>
      </c>
      <c r="G172" s="1004">
        <v>26073.61</v>
      </c>
      <c r="H172" s="1004">
        <v>0</v>
      </c>
      <c r="I172" s="1005"/>
      <c r="J172" s="1020" t="s">
        <v>19342</v>
      </c>
      <c r="K172" s="972">
        <v>162348</v>
      </c>
      <c r="L172" s="1006" t="s">
        <v>19343</v>
      </c>
      <c r="M172" s="1007">
        <v>487045</v>
      </c>
      <c r="N172" s="1007"/>
    </row>
    <row r="173" spans="1:14" ht="24" x14ac:dyDescent="0.2">
      <c r="A173" s="1008" t="s">
        <v>19046</v>
      </c>
      <c r="B173" s="1008" t="s">
        <v>19011</v>
      </c>
      <c r="C173" s="807" t="s">
        <v>19344</v>
      </c>
      <c r="D173" s="21">
        <v>20518357353</v>
      </c>
      <c r="E173" s="1003" t="s">
        <v>19320</v>
      </c>
      <c r="F173" s="1004">
        <v>12117542</v>
      </c>
      <c r="G173" s="1004">
        <v>6000</v>
      </c>
      <c r="H173" s="1004">
        <v>0</v>
      </c>
      <c r="I173" s="1005"/>
      <c r="J173" s="1020" t="s">
        <v>19345</v>
      </c>
      <c r="K173" s="972" t="s">
        <v>19346</v>
      </c>
      <c r="L173" s="1006" t="s">
        <v>19347</v>
      </c>
      <c r="M173" s="1007">
        <v>221123.57</v>
      </c>
      <c r="N173" s="1007"/>
    </row>
    <row r="174" spans="1:14" ht="24" x14ac:dyDescent="0.2">
      <c r="A174" s="1008" t="s">
        <v>19046</v>
      </c>
      <c r="B174" s="1008" t="s">
        <v>19011</v>
      </c>
      <c r="C174" s="807" t="s">
        <v>19348</v>
      </c>
      <c r="D174" s="21">
        <v>20602407153</v>
      </c>
      <c r="E174" s="1003" t="s">
        <v>19349</v>
      </c>
      <c r="F174" s="1004">
        <v>49081189</v>
      </c>
      <c r="G174" s="1004">
        <v>21609.87</v>
      </c>
      <c r="H174" s="1004">
        <v>84</v>
      </c>
      <c r="I174" s="1005"/>
      <c r="J174" s="1020" t="s">
        <v>19350</v>
      </c>
      <c r="K174" s="972" t="s">
        <v>19351</v>
      </c>
      <c r="L174" s="1006" t="s">
        <v>19352</v>
      </c>
      <c r="M174" s="1007">
        <v>1890110.2</v>
      </c>
      <c r="N174" s="1007"/>
    </row>
    <row r="175" spans="1:14" ht="24" x14ac:dyDescent="0.2">
      <c r="A175" s="1008" t="s">
        <v>19046</v>
      </c>
      <c r="B175" s="1008" t="s">
        <v>19011</v>
      </c>
      <c r="C175" s="807" t="s">
        <v>19348</v>
      </c>
      <c r="D175" s="21">
        <v>20602407153</v>
      </c>
      <c r="E175" s="1003" t="s">
        <v>19349</v>
      </c>
      <c r="F175" s="1004">
        <v>49081189</v>
      </c>
      <c r="G175" s="1004" t="s">
        <v>19353</v>
      </c>
      <c r="H175" s="1004">
        <v>84</v>
      </c>
      <c r="I175" s="1005"/>
      <c r="J175" s="1020" t="s">
        <v>19354</v>
      </c>
      <c r="K175" s="972" t="s">
        <v>19355</v>
      </c>
      <c r="L175" s="1006" t="s">
        <v>19356</v>
      </c>
      <c r="M175" s="1007">
        <v>208649.88</v>
      </c>
      <c r="N175" s="1007"/>
    </row>
    <row r="176" spans="1:14" ht="24" x14ac:dyDescent="0.2">
      <c r="A176" s="1008" t="s">
        <v>19046</v>
      </c>
      <c r="B176" s="1008" t="s">
        <v>19011</v>
      </c>
      <c r="C176" s="807" t="s">
        <v>19357</v>
      </c>
      <c r="D176" s="21">
        <v>20100812208</v>
      </c>
      <c r="E176" s="1003" t="s">
        <v>19048</v>
      </c>
      <c r="F176" s="1004" t="s">
        <v>19358</v>
      </c>
      <c r="G176" s="1004">
        <v>500</v>
      </c>
      <c r="H176" s="1004">
        <v>0</v>
      </c>
      <c r="I176" s="1005"/>
      <c r="J176" s="1020" t="s">
        <v>19359</v>
      </c>
      <c r="K176" s="972" t="s">
        <v>19360</v>
      </c>
      <c r="L176" s="1006" t="s">
        <v>19356</v>
      </c>
      <c r="M176" s="1007">
        <v>31152</v>
      </c>
      <c r="N176" s="1007">
        <v>10384</v>
      </c>
    </row>
    <row r="177" spans="1:14" x14ac:dyDescent="0.2">
      <c r="A177" s="1008" t="s">
        <v>19046</v>
      </c>
      <c r="B177" s="1008" t="s">
        <v>19361</v>
      </c>
      <c r="C177" s="807" t="s">
        <v>19362</v>
      </c>
      <c r="D177" s="21" t="s">
        <v>19363</v>
      </c>
      <c r="E177" s="1003" t="s">
        <v>19364</v>
      </c>
      <c r="F177" s="1004" t="s">
        <v>19365</v>
      </c>
      <c r="G177" s="1004">
        <v>1858.01</v>
      </c>
      <c r="H177" s="1004">
        <v>18</v>
      </c>
      <c r="I177" s="1005" t="s">
        <v>19366</v>
      </c>
      <c r="J177" s="1020" t="s">
        <v>19367</v>
      </c>
      <c r="K177" s="972">
        <v>128435.6</v>
      </c>
      <c r="L177" s="1006" t="s">
        <v>19368</v>
      </c>
      <c r="M177" s="1007">
        <v>0</v>
      </c>
      <c r="N177" s="1007">
        <v>345971.9</v>
      </c>
    </row>
    <row r="178" spans="1:14" ht="24" x14ac:dyDescent="0.2">
      <c r="A178" s="1008" t="s">
        <v>19369</v>
      </c>
      <c r="B178" s="1008" t="s">
        <v>19370</v>
      </c>
      <c r="C178" s="807" t="s">
        <v>19371</v>
      </c>
      <c r="D178" s="21">
        <v>20126204460</v>
      </c>
      <c r="E178" s="1003" t="s">
        <v>19048</v>
      </c>
      <c r="F178" s="1004">
        <v>13789166</v>
      </c>
      <c r="G178" s="1004">
        <v>2089.0700000000002</v>
      </c>
      <c r="H178" s="1004" t="s">
        <v>19095</v>
      </c>
      <c r="I178" s="1005" t="s">
        <v>5705</v>
      </c>
      <c r="J178" s="1020" t="s">
        <v>19372</v>
      </c>
      <c r="K178" s="972">
        <v>154480.57</v>
      </c>
      <c r="L178" s="1006" t="s">
        <v>19049</v>
      </c>
      <c r="M178" s="1007">
        <v>1853767.02</v>
      </c>
      <c r="N178" s="1007">
        <v>926883.42</v>
      </c>
    </row>
    <row r="179" spans="1:14" ht="24" x14ac:dyDescent="0.2">
      <c r="A179" s="1008" t="s">
        <v>19369</v>
      </c>
      <c r="B179" s="1008" t="s">
        <v>19370</v>
      </c>
      <c r="C179" s="807" t="s">
        <v>19371</v>
      </c>
      <c r="D179" s="21">
        <v>20126204462</v>
      </c>
      <c r="E179" s="1003" t="s">
        <v>19048</v>
      </c>
      <c r="F179" s="1004">
        <v>13789166</v>
      </c>
      <c r="G179" s="1004"/>
      <c r="H179" s="1004" t="s">
        <v>19095</v>
      </c>
      <c r="I179" s="1005" t="s">
        <v>5705</v>
      </c>
      <c r="J179" s="1020" t="s">
        <v>19373</v>
      </c>
      <c r="K179" s="972">
        <v>228130.59</v>
      </c>
      <c r="L179" s="1006" t="s">
        <v>19049</v>
      </c>
      <c r="M179" s="1007">
        <v>228130.59</v>
      </c>
      <c r="N179" s="1007">
        <v>1140652.95</v>
      </c>
    </row>
    <row r="180" spans="1:14" ht="24" x14ac:dyDescent="0.2">
      <c r="A180" s="1008" t="s">
        <v>19369</v>
      </c>
      <c r="B180" s="1008" t="s">
        <v>19370</v>
      </c>
      <c r="C180" s="807" t="s">
        <v>19374</v>
      </c>
      <c r="D180" s="21" t="s">
        <v>19375</v>
      </c>
      <c r="E180" s="1003" t="s">
        <v>19048</v>
      </c>
      <c r="F180" s="1004"/>
      <c r="G180" s="1004">
        <v>800</v>
      </c>
      <c r="H180" s="1004" t="s">
        <v>19089</v>
      </c>
      <c r="I180" s="1005" t="s">
        <v>5705</v>
      </c>
      <c r="J180" s="1020" t="s">
        <v>19376</v>
      </c>
      <c r="K180" s="972">
        <v>22000</v>
      </c>
      <c r="L180" s="1006" t="s">
        <v>19049</v>
      </c>
      <c r="M180" s="1007">
        <v>264000</v>
      </c>
      <c r="N180" s="1007">
        <v>132000</v>
      </c>
    </row>
    <row r="181" spans="1:14" ht="24" x14ac:dyDescent="0.2">
      <c r="A181" s="1008" t="s">
        <v>19369</v>
      </c>
      <c r="B181" s="1008" t="s">
        <v>19370</v>
      </c>
      <c r="C181" s="807" t="s">
        <v>19377</v>
      </c>
      <c r="D181" s="21" t="s">
        <v>19378</v>
      </c>
      <c r="E181" s="1003" t="s">
        <v>19048</v>
      </c>
      <c r="F181" s="1004" t="s">
        <v>19379</v>
      </c>
      <c r="G181" s="1004">
        <v>180</v>
      </c>
      <c r="H181" s="1004" t="s">
        <v>19095</v>
      </c>
      <c r="I181" s="1005" t="s">
        <v>5705</v>
      </c>
      <c r="J181" s="1020" t="s">
        <v>19380</v>
      </c>
      <c r="K181" s="972">
        <v>1650</v>
      </c>
      <c r="L181" s="1006" t="s">
        <v>19049</v>
      </c>
      <c r="M181" s="1007">
        <v>16500</v>
      </c>
      <c r="N181" s="1007">
        <v>11550</v>
      </c>
    </row>
    <row r="182" spans="1:14" ht="24" x14ac:dyDescent="0.2">
      <c r="A182" s="1008" t="s">
        <v>19369</v>
      </c>
      <c r="B182" s="1008" t="s">
        <v>19370</v>
      </c>
      <c r="C182" s="807" t="s">
        <v>19381</v>
      </c>
      <c r="D182" s="21" t="s">
        <v>19382</v>
      </c>
      <c r="E182" s="1003" t="s">
        <v>19048</v>
      </c>
      <c r="F182" s="1004" t="s">
        <v>19383</v>
      </c>
      <c r="G182" s="1004">
        <v>300</v>
      </c>
      <c r="H182" s="1004" t="s">
        <v>19095</v>
      </c>
      <c r="I182" s="1005"/>
      <c r="J182" s="1020" t="s">
        <v>19384</v>
      </c>
      <c r="K182" s="972">
        <v>2500</v>
      </c>
      <c r="L182" s="1006" t="s">
        <v>19049</v>
      </c>
      <c r="M182" s="1007" t="s">
        <v>5705</v>
      </c>
      <c r="N182" s="1007">
        <v>2500</v>
      </c>
    </row>
    <row r="183" spans="1:14" ht="24" x14ac:dyDescent="0.2">
      <c r="A183" s="1008" t="s">
        <v>19369</v>
      </c>
      <c r="B183" s="1008" t="s">
        <v>19370</v>
      </c>
      <c r="C183" s="807" t="s">
        <v>19385</v>
      </c>
      <c r="D183" s="21" t="s">
        <v>19386</v>
      </c>
      <c r="E183" s="1003" t="s">
        <v>19048</v>
      </c>
      <c r="F183" s="1004">
        <v>5000728</v>
      </c>
      <c r="G183" s="1004">
        <v>160</v>
      </c>
      <c r="H183" s="1004" t="s">
        <v>19089</v>
      </c>
      <c r="I183" s="1005" t="s">
        <v>5705</v>
      </c>
      <c r="J183" s="1020" t="s">
        <v>19387</v>
      </c>
      <c r="K183" s="972">
        <v>1900</v>
      </c>
      <c r="L183" s="1006" t="s">
        <v>19049</v>
      </c>
      <c r="M183" s="1007">
        <v>22800</v>
      </c>
      <c r="N183" s="1007">
        <v>11400</v>
      </c>
    </row>
    <row r="184" spans="1:14" ht="24" x14ac:dyDescent="0.2">
      <c r="A184" s="1008" t="s">
        <v>19369</v>
      </c>
      <c r="B184" s="1008" t="s">
        <v>19370</v>
      </c>
      <c r="C184" s="807" t="s">
        <v>19388</v>
      </c>
      <c r="D184" s="21" t="s">
        <v>19389</v>
      </c>
      <c r="E184" s="1003" t="s">
        <v>19048</v>
      </c>
      <c r="F184" s="1004" t="s">
        <v>5705</v>
      </c>
      <c r="G184" s="1004">
        <v>90</v>
      </c>
      <c r="H184" s="1004" t="s">
        <v>19089</v>
      </c>
      <c r="I184" s="1005" t="s">
        <v>5705</v>
      </c>
      <c r="J184" s="1020" t="s">
        <v>19390</v>
      </c>
      <c r="K184" s="972">
        <v>1500</v>
      </c>
      <c r="L184" s="1006" t="s">
        <v>19049</v>
      </c>
      <c r="M184" s="1007">
        <v>16500</v>
      </c>
      <c r="N184" s="1007">
        <v>10500</v>
      </c>
    </row>
    <row r="185" spans="1:14" ht="24" x14ac:dyDescent="0.2">
      <c r="A185" s="1008" t="s">
        <v>19369</v>
      </c>
      <c r="B185" s="1008" t="s">
        <v>19370</v>
      </c>
      <c r="C185" s="807" t="s">
        <v>19391</v>
      </c>
      <c r="D185" s="21" t="s">
        <v>19392</v>
      </c>
      <c r="E185" s="1003" t="s">
        <v>19048</v>
      </c>
      <c r="F185" s="1004" t="s">
        <v>5705</v>
      </c>
      <c r="G185" s="1004">
        <v>160</v>
      </c>
      <c r="H185" s="1004" t="s">
        <v>19089</v>
      </c>
      <c r="I185" s="1005" t="s">
        <v>5705</v>
      </c>
      <c r="J185" s="1020" t="s">
        <v>19393</v>
      </c>
      <c r="K185" s="972">
        <v>1300</v>
      </c>
      <c r="L185" s="1006" t="s">
        <v>19049</v>
      </c>
      <c r="M185" s="1007">
        <v>15600</v>
      </c>
      <c r="N185" s="1007">
        <v>7800</v>
      </c>
    </row>
    <row r="186" spans="1:14" ht="24" x14ac:dyDescent="0.2">
      <c r="A186" s="1008" t="s">
        <v>19369</v>
      </c>
      <c r="B186" s="1008" t="s">
        <v>19370</v>
      </c>
      <c r="C186" s="807" t="s">
        <v>19394</v>
      </c>
      <c r="D186" s="21" t="s">
        <v>19395</v>
      </c>
      <c r="E186" s="1003" t="s">
        <v>19048</v>
      </c>
      <c r="F186" s="1004" t="s">
        <v>19396</v>
      </c>
      <c r="G186" s="1004">
        <v>250.25</v>
      </c>
      <c r="H186" s="1004" t="s">
        <v>19089</v>
      </c>
      <c r="I186" s="1005" t="s">
        <v>5705</v>
      </c>
      <c r="J186" s="1020" t="s">
        <v>19397</v>
      </c>
      <c r="K186" s="972">
        <v>2200</v>
      </c>
      <c r="L186" s="1006" t="s">
        <v>19049</v>
      </c>
      <c r="M186" s="1007">
        <v>2200</v>
      </c>
      <c r="N186" s="1007">
        <v>11000</v>
      </c>
    </row>
    <row r="187" spans="1:14" ht="24" x14ac:dyDescent="0.2">
      <c r="A187" s="1008" t="s">
        <v>19369</v>
      </c>
      <c r="B187" s="1008" t="s">
        <v>19370</v>
      </c>
      <c r="C187" s="807" t="s">
        <v>19398</v>
      </c>
      <c r="D187" s="21" t="s">
        <v>19399</v>
      </c>
      <c r="E187" s="1003" t="s">
        <v>19048</v>
      </c>
      <c r="F187" s="1004">
        <v>11001807</v>
      </c>
      <c r="G187" s="1004">
        <v>138.74</v>
      </c>
      <c r="H187" s="1004" t="s">
        <v>19089</v>
      </c>
      <c r="I187" s="1005" t="s">
        <v>5705</v>
      </c>
      <c r="J187" s="1020" t="s">
        <v>19400</v>
      </c>
      <c r="K187" s="972">
        <v>1600</v>
      </c>
      <c r="L187" s="1006" t="s">
        <v>19049</v>
      </c>
      <c r="M187" s="1007">
        <v>17600</v>
      </c>
      <c r="N187" s="1007">
        <v>9600</v>
      </c>
    </row>
    <row r="188" spans="1:14" ht="24" x14ac:dyDescent="0.2">
      <c r="A188" s="1008" t="s">
        <v>19369</v>
      </c>
      <c r="B188" s="1008" t="s">
        <v>19370</v>
      </c>
      <c r="C188" s="807" t="s">
        <v>19401</v>
      </c>
      <c r="D188" s="21" t="s">
        <v>19402</v>
      </c>
      <c r="E188" s="1003" t="s">
        <v>19048</v>
      </c>
      <c r="F188" s="1004" t="s">
        <v>19403</v>
      </c>
      <c r="G188" s="1004">
        <v>160</v>
      </c>
      <c r="H188" s="1004" t="s">
        <v>19095</v>
      </c>
      <c r="I188" s="1005" t="s">
        <v>5705</v>
      </c>
      <c r="J188" s="1020" t="s">
        <v>19404</v>
      </c>
      <c r="K188" s="972">
        <v>2850</v>
      </c>
      <c r="L188" s="1006" t="s">
        <v>19049</v>
      </c>
      <c r="M188" s="1007" t="s">
        <v>5705</v>
      </c>
      <c r="N188" s="1007" t="s">
        <v>5705</v>
      </c>
    </row>
    <row r="189" spans="1:14" ht="24" x14ac:dyDescent="0.2">
      <c r="A189" s="1008" t="s">
        <v>19369</v>
      </c>
      <c r="B189" s="1008" t="s">
        <v>19370</v>
      </c>
      <c r="C189" s="807" t="s">
        <v>19405</v>
      </c>
      <c r="D189" s="21" t="s">
        <v>19406</v>
      </c>
      <c r="E189" s="1003" t="s">
        <v>19048</v>
      </c>
      <c r="F189" s="1004">
        <v>11016844</v>
      </c>
      <c r="G189" s="1004">
        <v>54.1</v>
      </c>
      <c r="H189" s="1004" t="s">
        <v>19089</v>
      </c>
      <c r="I189" s="1005" t="s">
        <v>5705</v>
      </c>
      <c r="J189" s="1020" t="s">
        <v>19407</v>
      </c>
      <c r="K189" s="972">
        <v>1700</v>
      </c>
      <c r="L189" s="1006" t="s">
        <v>19049</v>
      </c>
      <c r="M189" s="1007">
        <v>20400</v>
      </c>
      <c r="N189" s="1007">
        <v>8500</v>
      </c>
    </row>
    <row r="190" spans="1:14" ht="24" x14ac:dyDescent="0.2">
      <c r="A190" s="1008" t="s">
        <v>19369</v>
      </c>
      <c r="B190" s="1008" t="s">
        <v>19370</v>
      </c>
      <c r="C190" s="807" t="s">
        <v>19408</v>
      </c>
      <c r="D190" s="21" t="s">
        <v>19409</v>
      </c>
      <c r="E190" s="1003" t="s">
        <v>19048</v>
      </c>
      <c r="F190" s="1004" t="s">
        <v>5705</v>
      </c>
      <c r="G190" s="1004">
        <v>150</v>
      </c>
      <c r="H190" s="1004" t="s">
        <v>19089</v>
      </c>
      <c r="I190" s="1005" t="s">
        <v>5705</v>
      </c>
      <c r="J190" s="1020" t="s">
        <v>19410</v>
      </c>
      <c r="K190" s="972">
        <v>2000</v>
      </c>
      <c r="L190" s="1006" t="s">
        <v>19049</v>
      </c>
      <c r="M190" s="1007">
        <v>24000</v>
      </c>
      <c r="N190" s="1007">
        <v>12000</v>
      </c>
    </row>
    <row r="191" spans="1:14" ht="24" x14ac:dyDescent="0.2">
      <c r="A191" s="1008" t="s">
        <v>19369</v>
      </c>
      <c r="B191" s="1008" t="s">
        <v>19370</v>
      </c>
      <c r="C191" s="807" t="s">
        <v>19411</v>
      </c>
      <c r="D191" s="21" t="s">
        <v>19412</v>
      </c>
      <c r="E191" s="1003" t="s">
        <v>19048</v>
      </c>
      <c r="F191" s="1004">
        <v>37003408</v>
      </c>
      <c r="G191" s="1004">
        <v>140</v>
      </c>
      <c r="H191" s="1004" t="s">
        <v>19089</v>
      </c>
      <c r="I191" s="1005" t="s">
        <v>5705</v>
      </c>
      <c r="J191" s="1020" t="s">
        <v>19413</v>
      </c>
      <c r="K191" s="972">
        <v>1800</v>
      </c>
      <c r="L191" s="1006" t="s">
        <v>19049</v>
      </c>
      <c r="M191" s="1007">
        <v>21600</v>
      </c>
      <c r="N191" s="1007">
        <v>10800</v>
      </c>
    </row>
    <row r="192" spans="1:14" ht="24" x14ac:dyDescent="0.2">
      <c r="A192" s="1008" t="s">
        <v>19369</v>
      </c>
      <c r="B192" s="1008" t="s">
        <v>19370</v>
      </c>
      <c r="C192" s="807" t="s">
        <v>19414</v>
      </c>
      <c r="D192" s="21" t="s">
        <v>19415</v>
      </c>
      <c r="E192" s="1003" t="s">
        <v>19048</v>
      </c>
      <c r="F192" s="1004">
        <v>2001846</v>
      </c>
      <c r="G192" s="1004">
        <v>90</v>
      </c>
      <c r="H192" s="1004" t="s">
        <v>19089</v>
      </c>
      <c r="I192" s="1005" t="s">
        <v>5705</v>
      </c>
      <c r="J192" s="1020" t="s">
        <v>19416</v>
      </c>
      <c r="K192" s="972">
        <v>1500</v>
      </c>
      <c r="L192" s="1006" t="s">
        <v>19049</v>
      </c>
      <c r="M192" s="1007">
        <v>18000</v>
      </c>
      <c r="N192" s="1007">
        <v>9000</v>
      </c>
    </row>
    <row r="193" spans="1:14" ht="24" x14ac:dyDescent="0.2">
      <c r="A193" s="1008" t="s">
        <v>19369</v>
      </c>
      <c r="B193" s="1008" t="s">
        <v>19370</v>
      </c>
      <c r="C193" s="807" t="s">
        <v>19417</v>
      </c>
      <c r="D193" s="21" t="s">
        <v>19418</v>
      </c>
      <c r="E193" s="1003" t="s">
        <v>19048</v>
      </c>
      <c r="F193" s="1004">
        <v>11161383</v>
      </c>
      <c r="G193" s="1004">
        <v>3888</v>
      </c>
      <c r="H193" s="1004" t="s">
        <v>19095</v>
      </c>
      <c r="I193" s="1005" t="s">
        <v>5705</v>
      </c>
      <c r="J193" s="1020" t="s">
        <v>19419</v>
      </c>
      <c r="K193" s="972">
        <v>3100</v>
      </c>
      <c r="L193" s="1006" t="s">
        <v>19049</v>
      </c>
      <c r="M193" s="1007">
        <v>24800</v>
      </c>
      <c r="N193" s="1007">
        <v>18600</v>
      </c>
    </row>
    <row r="194" spans="1:14" ht="24" x14ac:dyDescent="0.2">
      <c r="A194" s="1008" t="s">
        <v>19369</v>
      </c>
      <c r="B194" s="1008" t="s">
        <v>19370</v>
      </c>
      <c r="C194" s="807" t="s">
        <v>19420</v>
      </c>
      <c r="D194" s="21">
        <v>20079917</v>
      </c>
      <c r="E194" s="1003" t="s">
        <v>19048</v>
      </c>
      <c r="F194" s="1004">
        <v>28256</v>
      </c>
      <c r="G194" s="1004"/>
      <c r="H194" s="1004"/>
      <c r="I194" s="1005" t="s">
        <v>5705</v>
      </c>
      <c r="J194" s="1020" t="s">
        <v>19421</v>
      </c>
      <c r="K194" s="972">
        <v>3400</v>
      </c>
      <c r="L194" s="1006" t="s">
        <v>19049</v>
      </c>
      <c r="M194" s="1007">
        <v>6800</v>
      </c>
      <c r="N194" s="1007">
        <v>13600</v>
      </c>
    </row>
    <row r="195" spans="1:14" ht="24" x14ac:dyDescent="0.2">
      <c r="A195" s="1008" t="s">
        <v>19369</v>
      </c>
      <c r="B195" s="1008" t="s">
        <v>19370</v>
      </c>
      <c r="C195" s="807" t="s">
        <v>19422</v>
      </c>
      <c r="D195" s="21" t="s">
        <v>19423</v>
      </c>
      <c r="E195" s="1003" t="s">
        <v>19048</v>
      </c>
      <c r="F195" s="1004">
        <v>11004638</v>
      </c>
      <c r="G195" s="1004">
        <v>120</v>
      </c>
      <c r="H195" s="1004" t="s">
        <v>19095</v>
      </c>
      <c r="I195" s="1005" t="s">
        <v>5705</v>
      </c>
      <c r="J195" s="1020" t="s">
        <v>19424</v>
      </c>
      <c r="K195" s="972">
        <v>2000</v>
      </c>
      <c r="L195" s="1006" t="s">
        <v>19049</v>
      </c>
      <c r="M195" s="1007">
        <v>22000</v>
      </c>
      <c r="N195" s="1007">
        <v>14000</v>
      </c>
    </row>
    <row r="196" spans="1:14" ht="24" x14ac:dyDescent="0.2">
      <c r="A196" s="1008" t="s">
        <v>19369</v>
      </c>
      <c r="B196" s="1008" t="s">
        <v>19370</v>
      </c>
      <c r="C196" s="807" t="s">
        <v>19425</v>
      </c>
      <c r="D196" s="21">
        <v>40330378</v>
      </c>
      <c r="E196" s="1003" t="s">
        <v>19048</v>
      </c>
      <c r="F196" s="1004">
        <v>11019841</v>
      </c>
      <c r="G196" s="1004">
        <v>180.71</v>
      </c>
      <c r="H196" s="1004" t="s">
        <v>19095</v>
      </c>
      <c r="I196" s="1005" t="s">
        <v>5705</v>
      </c>
      <c r="J196" s="1020" t="s">
        <v>19426</v>
      </c>
      <c r="K196" s="972">
        <v>4000</v>
      </c>
      <c r="L196" s="1006" t="s">
        <v>19049</v>
      </c>
      <c r="M196" s="1007" t="s">
        <v>5705</v>
      </c>
      <c r="N196" s="1007">
        <v>20000</v>
      </c>
    </row>
    <row r="197" spans="1:14" ht="24" x14ac:dyDescent="0.2">
      <c r="A197" s="1008" t="s">
        <v>19369</v>
      </c>
      <c r="B197" s="1008" t="s">
        <v>19370</v>
      </c>
      <c r="C197" s="807" t="s">
        <v>19427</v>
      </c>
      <c r="D197" s="21" t="s">
        <v>19428</v>
      </c>
      <c r="E197" s="1003" t="s">
        <v>19048</v>
      </c>
      <c r="F197" s="1004" t="s">
        <v>19429</v>
      </c>
      <c r="G197" s="1004">
        <v>512.70000000000005</v>
      </c>
      <c r="H197" s="1004" t="s">
        <v>19095</v>
      </c>
      <c r="I197" s="1005" t="s">
        <v>5705</v>
      </c>
      <c r="J197" s="1020" t="s">
        <v>19430</v>
      </c>
      <c r="K197" s="972">
        <v>2100</v>
      </c>
      <c r="L197" s="1006" t="s">
        <v>19049</v>
      </c>
      <c r="M197" s="1007">
        <v>8400</v>
      </c>
      <c r="N197" s="1007">
        <v>12600</v>
      </c>
    </row>
    <row r="198" spans="1:14" ht="24" x14ac:dyDescent="0.2">
      <c r="A198" s="1008" t="s">
        <v>19369</v>
      </c>
      <c r="B198" s="1008" t="s">
        <v>19370</v>
      </c>
      <c r="C198" s="807" t="s">
        <v>19431</v>
      </c>
      <c r="D198" s="21" t="s">
        <v>19432</v>
      </c>
      <c r="E198" s="1003" t="s">
        <v>19048</v>
      </c>
      <c r="F198" s="1004"/>
      <c r="G198" s="1004"/>
      <c r="H198" s="1004"/>
      <c r="I198" s="1005" t="s">
        <v>5705</v>
      </c>
      <c r="J198" s="1020" t="s">
        <v>19433</v>
      </c>
      <c r="K198" s="972">
        <v>1700</v>
      </c>
      <c r="L198" s="1006" t="s">
        <v>19049</v>
      </c>
      <c r="M198" s="1007">
        <v>20400</v>
      </c>
      <c r="N198" s="1007">
        <v>10200</v>
      </c>
    </row>
    <row r="199" spans="1:14" ht="24" x14ac:dyDescent="0.2">
      <c r="A199" s="1008" t="s">
        <v>19369</v>
      </c>
      <c r="B199" s="1008" t="s">
        <v>19370</v>
      </c>
      <c r="C199" s="807" t="s">
        <v>19434</v>
      </c>
      <c r="D199" s="21" t="s">
        <v>19435</v>
      </c>
      <c r="E199" s="1003" t="s">
        <v>19048</v>
      </c>
      <c r="F199" s="1004">
        <v>11006173</v>
      </c>
      <c r="G199" s="1004">
        <v>6800</v>
      </c>
      <c r="H199" s="1004" t="s">
        <v>19089</v>
      </c>
      <c r="I199" s="1005" t="s">
        <v>5705</v>
      </c>
      <c r="J199" s="1020" t="s">
        <v>19436</v>
      </c>
      <c r="K199" s="972">
        <v>2300</v>
      </c>
      <c r="L199" s="1006" t="s">
        <v>19049</v>
      </c>
      <c r="M199" s="1007">
        <v>16100</v>
      </c>
      <c r="N199" s="1007">
        <v>16100</v>
      </c>
    </row>
    <row r="200" spans="1:14" ht="24" x14ac:dyDescent="0.2">
      <c r="A200" s="1008" t="s">
        <v>19437</v>
      </c>
      <c r="B200" s="1008" t="s">
        <v>19438</v>
      </c>
      <c r="C200" s="807" t="s">
        <v>19439</v>
      </c>
      <c r="D200" s="21" t="s">
        <v>19440</v>
      </c>
      <c r="E200" s="1003" t="s">
        <v>19441</v>
      </c>
      <c r="F200" s="1004">
        <v>90034217</v>
      </c>
      <c r="G200" s="1004">
        <v>4089.5</v>
      </c>
      <c r="H200" s="1004"/>
      <c r="I200" s="1005"/>
      <c r="J200" s="1020" t="s">
        <v>19442</v>
      </c>
      <c r="K200" s="972">
        <v>308064.2</v>
      </c>
      <c r="L200" s="1006" t="s">
        <v>19049</v>
      </c>
      <c r="M200" s="1007">
        <v>1232256.8</v>
      </c>
      <c r="N200" s="1007">
        <v>924192.59999999986</v>
      </c>
    </row>
    <row r="201" spans="1:14" ht="24" x14ac:dyDescent="0.2">
      <c r="A201" s="1008" t="s">
        <v>19437</v>
      </c>
      <c r="B201" s="1008" t="s">
        <v>19438</v>
      </c>
      <c r="C201" s="807" t="s">
        <v>19443</v>
      </c>
      <c r="D201" s="21" t="s">
        <v>19444</v>
      </c>
      <c r="E201" s="1003" t="s">
        <v>19441</v>
      </c>
      <c r="F201" s="1004">
        <v>70043803</v>
      </c>
      <c r="G201" s="1004"/>
      <c r="H201" s="1004"/>
      <c r="I201" s="1005"/>
      <c r="J201" s="1020" t="s">
        <v>19445</v>
      </c>
      <c r="K201" s="972" t="s">
        <v>19446</v>
      </c>
      <c r="L201" s="1006" t="s">
        <v>19049</v>
      </c>
      <c r="M201" s="1007">
        <v>598860</v>
      </c>
      <c r="N201" s="1007">
        <v>159300</v>
      </c>
    </row>
    <row r="202" spans="1:14" ht="24" x14ac:dyDescent="0.2">
      <c r="A202" s="1008" t="s">
        <v>19437</v>
      </c>
      <c r="B202" s="1008" t="s">
        <v>19438</v>
      </c>
      <c r="C202" s="807" t="s">
        <v>19447</v>
      </c>
      <c r="D202" s="21" t="s">
        <v>19448</v>
      </c>
      <c r="E202" s="1003" t="s">
        <v>19441</v>
      </c>
      <c r="F202" s="1004">
        <v>45009181</v>
      </c>
      <c r="G202" s="1004"/>
      <c r="H202" s="1004"/>
      <c r="I202" s="1005"/>
      <c r="J202" s="1020" t="s">
        <v>19449</v>
      </c>
      <c r="K202" s="972" t="s">
        <v>19450</v>
      </c>
      <c r="L202" s="1006" t="s">
        <v>19049</v>
      </c>
      <c r="M202" s="1007">
        <v>1263347.81</v>
      </c>
      <c r="N202" s="1007">
        <v>334247.26</v>
      </c>
    </row>
    <row r="203" spans="1:14" ht="24" x14ac:dyDescent="0.2">
      <c r="A203" s="1008" t="s">
        <v>19437</v>
      </c>
      <c r="B203" s="1008" t="s">
        <v>19438</v>
      </c>
      <c r="C203" s="807" t="s">
        <v>19451</v>
      </c>
      <c r="D203" s="21" t="s">
        <v>19452</v>
      </c>
      <c r="E203" s="1003" t="s">
        <v>19441</v>
      </c>
      <c r="F203" s="1004"/>
      <c r="G203" s="1004"/>
      <c r="H203" s="1004"/>
      <c r="I203" s="1005"/>
      <c r="J203" s="1020" t="s">
        <v>19453</v>
      </c>
      <c r="K203" s="972" t="s">
        <v>19454</v>
      </c>
      <c r="L203" s="1006" t="s">
        <v>19049</v>
      </c>
      <c r="M203" s="1007"/>
      <c r="N203" s="1007"/>
    </row>
    <row r="204" spans="1:14" ht="24" x14ac:dyDescent="0.2">
      <c r="A204" s="1008" t="s">
        <v>19437</v>
      </c>
      <c r="B204" s="1008" t="s">
        <v>19438</v>
      </c>
      <c r="C204" s="807" t="s">
        <v>19455</v>
      </c>
      <c r="D204" s="21"/>
      <c r="E204" s="1003" t="s">
        <v>19441</v>
      </c>
      <c r="F204" s="1004"/>
      <c r="G204" s="1004"/>
      <c r="H204" s="1004"/>
      <c r="I204" s="1005"/>
      <c r="J204" s="1020" t="s">
        <v>15306</v>
      </c>
      <c r="K204" s="972">
        <v>160553.22</v>
      </c>
      <c r="L204" s="1006" t="s">
        <v>19049</v>
      </c>
      <c r="M204" s="1007"/>
      <c r="N204" s="1007"/>
    </row>
    <row r="205" spans="1:14" ht="24" x14ac:dyDescent="0.2">
      <c r="A205" s="1008" t="s">
        <v>19437</v>
      </c>
      <c r="B205" s="1008" t="s">
        <v>19438</v>
      </c>
      <c r="C205" s="807" t="s">
        <v>19456</v>
      </c>
      <c r="D205" s="21" t="s">
        <v>19457</v>
      </c>
      <c r="E205" s="1003" t="s">
        <v>19441</v>
      </c>
      <c r="F205" s="1004"/>
      <c r="G205" s="1004"/>
      <c r="H205" s="1004"/>
      <c r="I205" s="1005"/>
      <c r="J205" s="1020" t="s">
        <v>16714</v>
      </c>
      <c r="K205" s="972">
        <v>97490.4</v>
      </c>
      <c r="L205" s="1006" t="s">
        <v>19049</v>
      </c>
      <c r="M205" s="1007"/>
      <c r="N205" s="1007"/>
    </row>
    <row r="206" spans="1:14" ht="24" x14ac:dyDescent="0.2">
      <c r="A206" s="1008" t="s">
        <v>19437</v>
      </c>
      <c r="B206" s="1008" t="s">
        <v>19438</v>
      </c>
      <c r="C206" s="807" t="s">
        <v>19458</v>
      </c>
      <c r="D206" s="21" t="s">
        <v>19459</v>
      </c>
      <c r="E206" s="1003" t="s">
        <v>19441</v>
      </c>
      <c r="F206" s="1004"/>
      <c r="G206" s="1004"/>
      <c r="H206" s="1004"/>
      <c r="I206" s="1005"/>
      <c r="J206" s="1020" t="s">
        <v>15306</v>
      </c>
      <c r="K206" s="972">
        <v>38498.83</v>
      </c>
      <c r="L206" s="1006" t="s">
        <v>19049</v>
      </c>
      <c r="M206" s="1007"/>
      <c r="N206" s="1007"/>
    </row>
    <row r="207" spans="1:14" x14ac:dyDescent="0.2">
      <c r="A207" s="1008" t="s">
        <v>19033</v>
      </c>
      <c r="B207" s="1008" t="s">
        <v>19460</v>
      </c>
      <c r="C207" s="807" t="s">
        <v>19461</v>
      </c>
      <c r="D207" s="21" t="s">
        <v>19462</v>
      </c>
      <c r="E207" s="1003" t="s">
        <v>19463</v>
      </c>
      <c r="F207" s="1004">
        <v>11048598</v>
      </c>
      <c r="G207" s="1004">
        <v>600</v>
      </c>
      <c r="H207" s="1004">
        <v>1</v>
      </c>
      <c r="I207" s="1005">
        <v>0</v>
      </c>
      <c r="J207" s="1020" t="s">
        <v>19464</v>
      </c>
      <c r="K207" s="972">
        <v>2700</v>
      </c>
      <c r="L207" s="1006" t="s">
        <v>19049</v>
      </c>
      <c r="M207" s="1007">
        <v>34900</v>
      </c>
      <c r="N207" s="1007">
        <v>0</v>
      </c>
    </row>
    <row r="208" spans="1:14" x14ac:dyDescent="0.2">
      <c r="A208" s="1008" t="s">
        <v>19033</v>
      </c>
      <c r="B208" s="1008" t="s">
        <v>19460</v>
      </c>
      <c r="C208" s="807" t="s">
        <v>19461</v>
      </c>
      <c r="D208" s="21" t="s">
        <v>19462</v>
      </c>
      <c r="E208" s="1003" t="s">
        <v>19463</v>
      </c>
      <c r="F208" s="1004">
        <v>11048598</v>
      </c>
      <c r="G208" s="1004">
        <v>600</v>
      </c>
      <c r="H208" s="1004">
        <v>1</v>
      </c>
      <c r="I208" s="1005">
        <v>0</v>
      </c>
      <c r="J208" s="1020" t="s">
        <v>19465</v>
      </c>
      <c r="K208" s="972">
        <v>2500</v>
      </c>
      <c r="L208" s="1006" t="s">
        <v>19049</v>
      </c>
      <c r="M208" s="1007">
        <v>0</v>
      </c>
      <c r="N208" s="1007">
        <v>15000</v>
      </c>
    </row>
    <row r="209" spans="1:14" x14ac:dyDescent="0.2">
      <c r="A209" s="1008" t="s">
        <v>19033</v>
      </c>
      <c r="B209" s="1008" t="s">
        <v>19460</v>
      </c>
      <c r="C209" s="807" t="s">
        <v>19466</v>
      </c>
      <c r="D209" s="21">
        <v>16519039</v>
      </c>
      <c r="E209" s="1003" t="s">
        <v>19463</v>
      </c>
      <c r="F209" s="1004">
        <v>2006602</v>
      </c>
      <c r="G209" s="1004">
        <v>68</v>
      </c>
      <c r="H209" s="1004">
        <v>0</v>
      </c>
      <c r="I209" s="1005">
        <v>0</v>
      </c>
      <c r="J209" s="1020" t="s">
        <v>19467</v>
      </c>
      <c r="K209" s="972">
        <v>750</v>
      </c>
      <c r="L209" s="1006" t="s">
        <v>19049</v>
      </c>
      <c r="M209" s="1007">
        <v>6750</v>
      </c>
      <c r="N209" s="1007">
        <v>0</v>
      </c>
    </row>
    <row r="210" spans="1:14" x14ac:dyDescent="0.2">
      <c r="A210" s="1008" t="s">
        <v>19033</v>
      </c>
      <c r="B210" s="1008" t="s">
        <v>19460</v>
      </c>
      <c r="C210" s="807" t="s">
        <v>19468</v>
      </c>
      <c r="D210" s="21">
        <v>15620230</v>
      </c>
      <c r="E210" s="1003" t="s">
        <v>19463</v>
      </c>
      <c r="F210" s="1004" t="s">
        <v>19469</v>
      </c>
      <c r="G210" s="1004">
        <v>40</v>
      </c>
      <c r="H210" s="1004">
        <v>0</v>
      </c>
      <c r="I210" s="1005">
        <v>0</v>
      </c>
      <c r="J210" s="1020" t="s">
        <v>19470</v>
      </c>
      <c r="K210" s="972">
        <v>500</v>
      </c>
      <c r="L210" s="1006" t="s">
        <v>19049</v>
      </c>
      <c r="M210" s="1007">
        <v>5500</v>
      </c>
      <c r="N210" s="1007">
        <v>0</v>
      </c>
    </row>
    <row r="211" spans="1:14" x14ac:dyDescent="0.2">
      <c r="A211" s="1008" t="s">
        <v>19033</v>
      </c>
      <c r="B211" s="1008" t="s">
        <v>19460</v>
      </c>
      <c r="C211" s="807" t="s">
        <v>19471</v>
      </c>
      <c r="D211" s="21" t="s">
        <v>19472</v>
      </c>
      <c r="E211" s="1003" t="s">
        <v>19463</v>
      </c>
      <c r="F211" s="1004">
        <v>11059101</v>
      </c>
      <c r="G211" s="1004">
        <v>90</v>
      </c>
      <c r="H211" s="1004">
        <v>0</v>
      </c>
      <c r="I211" s="1005">
        <v>0</v>
      </c>
      <c r="J211" s="1020" t="s">
        <v>19473</v>
      </c>
      <c r="K211" s="972">
        <v>1000</v>
      </c>
      <c r="L211" s="1006" t="s">
        <v>19049</v>
      </c>
      <c r="M211" s="1007">
        <v>9000</v>
      </c>
      <c r="N211" s="1007">
        <v>0</v>
      </c>
    </row>
    <row r="212" spans="1:14" x14ac:dyDescent="0.2">
      <c r="A212" s="1008" t="s">
        <v>19033</v>
      </c>
      <c r="B212" s="1008" t="s">
        <v>19460</v>
      </c>
      <c r="C212" s="807" t="s">
        <v>19474</v>
      </c>
      <c r="D212" s="21">
        <v>10790444</v>
      </c>
      <c r="E212" s="1003" t="s">
        <v>19463</v>
      </c>
      <c r="F212" s="1004">
        <v>15165953</v>
      </c>
      <c r="G212" s="1004">
        <v>46.9</v>
      </c>
      <c r="H212" s="1004">
        <v>0</v>
      </c>
      <c r="I212" s="1005">
        <v>0</v>
      </c>
      <c r="J212" s="1020" t="s">
        <v>19475</v>
      </c>
      <c r="K212" s="972">
        <v>1950</v>
      </c>
      <c r="L212" s="1006" t="s">
        <v>19049</v>
      </c>
      <c r="M212" s="1007">
        <v>23850</v>
      </c>
      <c r="N212" s="1007">
        <v>0</v>
      </c>
    </row>
    <row r="213" spans="1:14" x14ac:dyDescent="0.2">
      <c r="A213" s="1008" t="s">
        <v>19033</v>
      </c>
      <c r="B213" s="1008" t="s">
        <v>19460</v>
      </c>
      <c r="C213" s="807" t="s">
        <v>19474</v>
      </c>
      <c r="D213" s="21">
        <v>10790444</v>
      </c>
      <c r="E213" s="1003" t="s">
        <v>19463</v>
      </c>
      <c r="F213" s="1004">
        <v>15165953</v>
      </c>
      <c r="G213" s="1004">
        <v>46.9</v>
      </c>
      <c r="H213" s="1004">
        <v>0</v>
      </c>
      <c r="I213" s="1005">
        <v>0</v>
      </c>
      <c r="J213" s="1020" t="s">
        <v>19476</v>
      </c>
      <c r="K213" s="972">
        <v>1200</v>
      </c>
      <c r="L213" s="1006" t="s">
        <v>19049</v>
      </c>
      <c r="M213" s="1007">
        <v>0</v>
      </c>
      <c r="N213" s="1007">
        <v>7200</v>
      </c>
    </row>
    <row r="214" spans="1:14" x14ac:dyDescent="0.2">
      <c r="A214" s="1008" t="s">
        <v>19033</v>
      </c>
      <c r="B214" s="1008" t="s">
        <v>19460</v>
      </c>
      <c r="C214" s="807" t="s">
        <v>19477</v>
      </c>
      <c r="D214" s="21">
        <v>22269979</v>
      </c>
      <c r="E214" s="1003" t="s">
        <v>19463</v>
      </c>
      <c r="F214" s="1004" t="s">
        <v>19478</v>
      </c>
      <c r="G214" s="1004">
        <v>210</v>
      </c>
      <c r="H214" s="1004">
        <v>1</v>
      </c>
      <c r="I214" s="1005">
        <v>0</v>
      </c>
      <c r="J214" s="1020" t="s">
        <v>19479</v>
      </c>
      <c r="K214" s="972">
        <v>2300</v>
      </c>
      <c r="L214" s="1006" t="s">
        <v>19049</v>
      </c>
      <c r="M214" s="1007">
        <v>27200</v>
      </c>
      <c r="N214" s="1007">
        <v>0</v>
      </c>
    </row>
    <row r="215" spans="1:14" x14ac:dyDescent="0.2">
      <c r="A215" s="1008" t="s">
        <v>19033</v>
      </c>
      <c r="B215" s="1008" t="s">
        <v>19460</v>
      </c>
      <c r="C215" s="807" t="s">
        <v>19477</v>
      </c>
      <c r="D215" s="21">
        <v>22269979</v>
      </c>
      <c r="E215" s="1003" t="s">
        <v>19463</v>
      </c>
      <c r="F215" s="1004" t="s">
        <v>19478</v>
      </c>
      <c r="G215" s="1004">
        <v>210</v>
      </c>
      <c r="H215" s="1004">
        <v>1</v>
      </c>
      <c r="I215" s="1005">
        <v>0</v>
      </c>
      <c r="J215" s="1020" t="s">
        <v>19480</v>
      </c>
      <c r="K215" s="972">
        <v>2100</v>
      </c>
      <c r="L215" s="1006" t="s">
        <v>19049</v>
      </c>
      <c r="M215" s="1007">
        <v>0</v>
      </c>
      <c r="N215" s="1007">
        <v>12600</v>
      </c>
    </row>
    <row r="216" spans="1:14" x14ac:dyDescent="0.2">
      <c r="A216" s="1008" t="s">
        <v>19033</v>
      </c>
      <c r="B216" s="1008" t="s">
        <v>19460</v>
      </c>
      <c r="C216" s="807" t="s">
        <v>19481</v>
      </c>
      <c r="D216" s="21">
        <v>47479100</v>
      </c>
      <c r="E216" s="1003" t="s">
        <v>19463</v>
      </c>
      <c r="F216" s="1004" t="s">
        <v>19482</v>
      </c>
      <c r="G216" s="1004">
        <v>60</v>
      </c>
      <c r="H216" s="1004">
        <v>0</v>
      </c>
      <c r="I216" s="1005">
        <v>0</v>
      </c>
      <c r="J216" s="1020" t="s">
        <v>19483</v>
      </c>
      <c r="K216" s="972">
        <v>1170</v>
      </c>
      <c r="L216" s="1006" t="s">
        <v>19049</v>
      </c>
      <c r="M216" s="1007">
        <v>13700</v>
      </c>
      <c r="N216" s="1007">
        <v>0</v>
      </c>
    </row>
    <row r="217" spans="1:14" x14ac:dyDescent="0.2">
      <c r="A217" s="1008" t="s">
        <v>19033</v>
      </c>
      <c r="B217" s="1008" t="s">
        <v>19460</v>
      </c>
      <c r="C217" s="807" t="s">
        <v>19481</v>
      </c>
      <c r="D217" s="21">
        <v>47479100</v>
      </c>
      <c r="E217" s="1003" t="s">
        <v>19463</v>
      </c>
      <c r="F217" s="1004" t="s">
        <v>19482</v>
      </c>
      <c r="G217" s="1004">
        <v>60</v>
      </c>
      <c r="H217" s="1004">
        <v>0</v>
      </c>
      <c r="I217" s="1005">
        <v>0</v>
      </c>
      <c r="J217" s="1020" t="s">
        <v>19484</v>
      </c>
      <c r="K217" s="972">
        <v>1000</v>
      </c>
      <c r="L217" s="1006" t="s">
        <v>19049</v>
      </c>
      <c r="M217" s="1007">
        <v>0</v>
      </c>
      <c r="N217" s="1007">
        <v>5000</v>
      </c>
    </row>
    <row r="218" spans="1:14" x14ac:dyDescent="0.2">
      <c r="A218" s="1008" t="s">
        <v>19033</v>
      </c>
      <c r="B218" s="1008" t="s">
        <v>19460</v>
      </c>
      <c r="C218" s="807" t="s">
        <v>19485</v>
      </c>
      <c r="D218" s="21">
        <v>30824843</v>
      </c>
      <c r="E218" s="1003" t="s">
        <v>19463</v>
      </c>
      <c r="F218" s="1004" t="s">
        <v>19486</v>
      </c>
      <c r="G218" s="1004">
        <v>200</v>
      </c>
      <c r="H218" s="1004">
        <v>1</v>
      </c>
      <c r="I218" s="1005">
        <v>0</v>
      </c>
      <c r="J218" s="1020" t="s">
        <v>19487</v>
      </c>
      <c r="K218" s="972">
        <v>3200</v>
      </c>
      <c r="L218" s="1006" t="s">
        <v>19049</v>
      </c>
      <c r="M218" s="1007">
        <v>40600</v>
      </c>
      <c r="N218" s="1007">
        <v>0</v>
      </c>
    </row>
    <row r="219" spans="1:14" x14ac:dyDescent="0.2">
      <c r="A219" s="1008" t="s">
        <v>19033</v>
      </c>
      <c r="B219" s="1008" t="s">
        <v>19460</v>
      </c>
      <c r="C219" s="807" t="s">
        <v>19485</v>
      </c>
      <c r="D219" s="21">
        <v>30824843</v>
      </c>
      <c r="E219" s="1003" t="s">
        <v>19463</v>
      </c>
      <c r="F219" s="1004" t="s">
        <v>19486</v>
      </c>
      <c r="G219" s="1004">
        <v>200</v>
      </c>
      <c r="H219" s="1004">
        <v>1</v>
      </c>
      <c r="I219" s="1005">
        <v>0</v>
      </c>
      <c r="J219" s="1020" t="s">
        <v>19465</v>
      </c>
      <c r="K219" s="972">
        <v>2200</v>
      </c>
      <c r="L219" s="1006" t="s">
        <v>19049</v>
      </c>
      <c r="M219" s="1007">
        <v>0</v>
      </c>
      <c r="N219" s="1007">
        <v>13200</v>
      </c>
    </row>
    <row r="220" spans="1:14" x14ac:dyDescent="0.2">
      <c r="A220" s="1008" t="s">
        <v>19033</v>
      </c>
      <c r="B220" s="1008" t="s">
        <v>19460</v>
      </c>
      <c r="C220" s="807" t="s">
        <v>19488</v>
      </c>
      <c r="D220" s="21" t="s">
        <v>19489</v>
      </c>
      <c r="E220" s="1003" t="s">
        <v>19463</v>
      </c>
      <c r="F220" s="1004" t="s">
        <v>19490</v>
      </c>
      <c r="G220" s="1004">
        <v>200</v>
      </c>
      <c r="H220" s="1004">
        <v>2</v>
      </c>
      <c r="I220" s="1005">
        <v>0</v>
      </c>
      <c r="J220" s="1020" t="s">
        <v>19491</v>
      </c>
      <c r="K220" s="972">
        <v>2500</v>
      </c>
      <c r="L220" s="1006" t="s">
        <v>19049</v>
      </c>
      <c r="M220" s="1007">
        <v>29800</v>
      </c>
      <c r="N220" s="1007">
        <v>0</v>
      </c>
    </row>
    <row r="221" spans="1:14" x14ac:dyDescent="0.2">
      <c r="A221" s="1008" t="s">
        <v>19033</v>
      </c>
      <c r="B221" s="1008" t="s">
        <v>19460</v>
      </c>
      <c r="C221" s="807" t="s">
        <v>19488</v>
      </c>
      <c r="D221" s="21" t="s">
        <v>19489</v>
      </c>
      <c r="E221" s="1003" t="s">
        <v>19463</v>
      </c>
      <c r="F221" s="1004" t="s">
        <v>19490</v>
      </c>
      <c r="G221" s="1004">
        <v>200</v>
      </c>
      <c r="H221" s="1004">
        <v>2</v>
      </c>
      <c r="I221" s="1005">
        <v>0</v>
      </c>
      <c r="J221" s="1020" t="s">
        <v>19492</v>
      </c>
      <c r="K221" s="972">
        <v>2300</v>
      </c>
      <c r="L221" s="1006" t="s">
        <v>19049</v>
      </c>
      <c r="M221" s="1007">
        <v>0</v>
      </c>
      <c r="N221" s="1007">
        <v>13800</v>
      </c>
    </row>
    <row r="222" spans="1:14" x14ac:dyDescent="0.2">
      <c r="A222" s="1008" t="s">
        <v>19033</v>
      </c>
      <c r="B222" s="1008" t="s">
        <v>19460</v>
      </c>
      <c r="C222" s="807" t="s">
        <v>19493</v>
      </c>
      <c r="D222" s="21" t="s">
        <v>19494</v>
      </c>
      <c r="E222" s="1003" t="s">
        <v>19463</v>
      </c>
      <c r="F222" s="1004">
        <v>11040334</v>
      </c>
      <c r="G222" s="1004">
        <v>100</v>
      </c>
      <c r="H222" s="1004">
        <v>0</v>
      </c>
      <c r="I222" s="1005">
        <v>0</v>
      </c>
      <c r="J222" s="1020" t="s">
        <v>19495</v>
      </c>
      <c r="K222" s="972">
        <v>1000</v>
      </c>
      <c r="L222" s="1006" t="s">
        <v>19049</v>
      </c>
      <c r="M222" s="1007">
        <v>3000</v>
      </c>
      <c r="N222" s="1007">
        <v>6000</v>
      </c>
    </row>
    <row r="223" spans="1:14" x14ac:dyDescent="0.2">
      <c r="A223" s="1008" t="s">
        <v>19033</v>
      </c>
      <c r="B223" s="1008" t="s">
        <v>19460</v>
      </c>
      <c r="C223" s="807" t="s">
        <v>19496</v>
      </c>
      <c r="D223" s="21">
        <v>43274621</v>
      </c>
      <c r="E223" s="1003" t="s">
        <v>19463</v>
      </c>
      <c r="F223" s="1004">
        <v>14080505</v>
      </c>
      <c r="G223" s="1004">
        <v>282.89999999999998</v>
      </c>
      <c r="H223" s="1004">
        <v>6</v>
      </c>
      <c r="I223" s="1005">
        <v>0</v>
      </c>
      <c r="J223" s="1020" t="s">
        <v>19497</v>
      </c>
      <c r="K223" s="972">
        <v>2700</v>
      </c>
      <c r="L223" s="1006" t="s">
        <v>19049</v>
      </c>
      <c r="M223" s="1007">
        <v>32400</v>
      </c>
      <c r="N223" s="1007">
        <v>0</v>
      </c>
    </row>
    <row r="224" spans="1:14" x14ac:dyDescent="0.2">
      <c r="A224" s="1008" t="s">
        <v>19033</v>
      </c>
      <c r="B224" s="1008" t="s">
        <v>19460</v>
      </c>
      <c r="C224" s="807" t="s">
        <v>19498</v>
      </c>
      <c r="D224" s="21" t="s">
        <v>19499</v>
      </c>
      <c r="E224" s="1003" t="s">
        <v>19463</v>
      </c>
      <c r="F224" s="1004" t="s">
        <v>19500</v>
      </c>
      <c r="G224" s="1004">
        <v>155</v>
      </c>
      <c r="H224" s="1004">
        <v>1</v>
      </c>
      <c r="I224" s="1005">
        <v>0</v>
      </c>
      <c r="J224" s="1020" t="s">
        <v>19501</v>
      </c>
      <c r="K224" s="972">
        <v>2000</v>
      </c>
      <c r="L224" s="1006" t="s">
        <v>19049</v>
      </c>
      <c r="M224" s="1007">
        <v>2000</v>
      </c>
      <c r="N224" s="1007">
        <v>14000</v>
      </c>
    </row>
    <row r="225" spans="1:14" x14ac:dyDescent="0.2">
      <c r="A225" s="1008" t="s">
        <v>19033</v>
      </c>
      <c r="B225" s="1008" t="s">
        <v>19460</v>
      </c>
      <c r="C225" s="807" t="s">
        <v>19502</v>
      </c>
      <c r="D225" s="21">
        <v>40057397</v>
      </c>
      <c r="E225" s="1003" t="s">
        <v>19463</v>
      </c>
      <c r="F225" s="1004">
        <v>11091346</v>
      </c>
      <c r="G225" s="1004">
        <v>32</v>
      </c>
      <c r="H225" s="1004">
        <v>2</v>
      </c>
      <c r="I225" s="1005">
        <v>0</v>
      </c>
      <c r="J225" s="1020" t="s">
        <v>19467</v>
      </c>
      <c r="K225" s="972">
        <v>950</v>
      </c>
      <c r="L225" s="1006" t="s">
        <v>19049</v>
      </c>
      <c r="M225" s="1007">
        <v>8550</v>
      </c>
      <c r="N225" s="1007">
        <v>0</v>
      </c>
    </row>
    <row r="226" spans="1:14" x14ac:dyDescent="0.2">
      <c r="A226" s="1008" t="s">
        <v>19033</v>
      </c>
      <c r="B226" s="1008" t="s">
        <v>19460</v>
      </c>
      <c r="C226" s="807" t="s">
        <v>19503</v>
      </c>
      <c r="D226" s="21">
        <v>70002584</v>
      </c>
      <c r="E226" s="1003" t="s">
        <v>19463</v>
      </c>
      <c r="F226" s="1004">
        <v>70098396</v>
      </c>
      <c r="G226" s="1004">
        <v>2350</v>
      </c>
      <c r="H226" s="1004">
        <v>20</v>
      </c>
      <c r="I226" s="1005">
        <v>0</v>
      </c>
      <c r="J226" s="1020" t="s">
        <v>19504</v>
      </c>
      <c r="K226" s="972">
        <v>99000</v>
      </c>
      <c r="L226" s="1006" t="s">
        <v>19049</v>
      </c>
      <c r="M226" s="1007">
        <v>1087674.48</v>
      </c>
      <c r="N226" s="1007">
        <v>0</v>
      </c>
    </row>
    <row r="227" spans="1:14" x14ac:dyDescent="0.2">
      <c r="A227" s="1008" t="s">
        <v>19033</v>
      </c>
      <c r="B227" s="1008" t="s">
        <v>19460</v>
      </c>
      <c r="C227" s="807" t="s">
        <v>19503</v>
      </c>
      <c r="D227" s="21">
        <v>70002584</v>
      </c>
      <c r="E227" s="1003" t="s">
        <v>19463</v>
      </c>
      <c r="F227" s="1004">
        <v>70098396</v>
      </c>
      <c r="G227" s="1004">
        <v>2350</v>
      </c>
      <c r="H227" s="1004">
        <v>20</v>
      </c>
      <c r="I227" s="1005">
        <v>0</v>
      </c>
      <c r="J227" s="1020" t="s">
        <v>19505</v>
      </c>
      <c r="K227" s="972">
        <v>99000</v>
      </c>
      <c r="L227" s="1006" t="s">
        <v>19049</v>
      </c>
      <c r="M227" s="1007">
        <v>0</v>
      </c>
      <c r="N227" s="1007">
        <v>594000</v>
      </c>
    </row>
    <row r="228" spans="1:14" x14ac:dyDescent="0.2">
      <c r="A228" s="1008" t="s">
        <v>19033</v>
      </c>
      <c r="B228" s="1008" t="s">
        <v>19460</v>
      </c>
      <c r="C228" s="807" t="s">
        <v>19506</v>
      </c>
      <c r="D228" s="21" t="s">
        <v>19507</v>
      </c>
      <c r="E228" s="1003" t="s">
        <v>19463</v>
      </c>
      <c r="F228" s="1004">
        <v>53544502</v>
      </c>
      <c r="G228" s="1004">
        <v>90</v>
      </c>
      <c r="H228" s="1004">
        <v>0</v>
      </c>
      <c r="I228" s="1005">
        <v>0</v>
      </c>
      <c r="J228" s="1020" t="s">
        <v>19508</v>
      </c>
      <c r="K228" s="972">
        <v>1250</v>
      </c>
      <c r="L228" s="1006" t="s">
        <v>19049</v>
      </c>
      <c r="M228" s="1007">
        <v>12900</v>
      </c>
      <c r="N228" s="1007">
        <v>0</v>
      </c>
    </row>
    <row r="229" spans="1:14" x14ac:dyDescent="0.2">
      <c r="A229" s="1008" t="s">
        <v>19033</v>
      </c>
      <c r="B229" s="1008" t="s">
        <v>19460</v>
      </c>
      <c r="C229" s="807" t="s">
        <v>19509</v>
      </c>
      <c r="D229" s="21">
        <v>44350491</v>
      </c>
      <c r="E229" s="1003" t="s">
        <v>19463</v>
      </c>
      <c r="F229" s="1004" t="s">
        <v>19510</v>
      </c>
      <c r="G229" s="1004">
        <v>90</v>
      </c>
      <c r="H229" s="1004">
        <v>1</v>
      </c>
      <c r="I229" s="1005">
        <v>0</v>
      </c>
      <c r="J229" s="1020" t="s">
        <v>19511</v>
      </c>
      <c r="K229" s="972">
        <v>2000</v>
      </c>
      <c r="L229" s="1006" t="s">
        <v>19049</v>
      </c>
      <c r="M229" s="1007">
        <v>2000</v>
      </c>
      <c r="N229" s="1007">
        <v>12000</v>
      </c>
    </row>
    <row r="230" spans="1:14" x14ac:dyDescent="0.2">
      <c r="A230" s="1008" t="s">
        <v>19033</v>
      </c>
      <c r="B230" s="1008" t="s">
        <v>19460</v>
      </c>
      <c r="C230" s="807" t="s">
        <v>19512</v>
      </c>
      <c r="D230" s="21" t="s">
        <v>19513</v>
      </c>
      <c r="E230" s="1003" t="s">
        <v>19463</v>
      </c>
      <c r="F230" s="1004">
        <v>70095294</v>
      </c>
      <c r="G230" s="1004">
        <v>177</v>
      </c>
      <c r="H230" s="1004">
        <v>3</v>
      </c>
      <c r="I230" s="1005">
        <v>0</v>
      </c>
      <c r="J230" s="1020" t="s">
        <v>19514</v>
      </c>
      <c r="K230" s="972">
        <v>3903.36</v>
      </c>
      <c r="L230" s="1006" t="s">
        <v>19049</v>
      </c>
      <c r="M230" s="1007">
        <v>46633.599999999999</v>
      </c>
      <c r="N230" s="1007">
        <v>0</v>
      </c>
    </row>
    <row r="231" spans="1:14" x14ac:dyDescent="0.2">
      <c r="A231" s="1008" t="s">
        <v>19033</v>
      </c>
      <c r="B231" s="1008" t="s">
        <v>19460</v>
      </c>
      <c r="C231" s="807" t="s">
        <v>19512</v>
      </c>
      <c r="D231" s="21" t="s">
        <v>19513</v>
      </c>
      <c r="E231" s="1003" t="s">
        <v>19463</v>
      </c>
      <c r="F231" s="1004">
        <v>70095294</v>
      </c>
      <c r="G231" s="1004">
        <v>177</v>
      </c>
      <c r="H231" s="1004">
        <v>3</v>
      </c>
      <c r="I231" s="1005">
        <v>0</v>
      </c>
      <c r="J231" s="1020" t="s">
        <v>19515</v>
      </c>
      <c r="K231" s="972">
        <v>3971.86</v>
      </c>
      <c r="L231" s="1006" t="s">
        <v>19049</v>
      </c>
      <c r="M231" s="1007">
        <v>0</v>
      </c>
      <c r="N231" s="1007">
        <v>15750.44</v>
      </c>
    </row>
    <row r="232" spans="1:14" x14ac:dyDescent="0.2">
      <c r="A232" s="1008" t="s">
        <v>19033</v>
      </c>
      <c r="B232" s="1008" t="s">
        <v>19460</v>
      </c>
      <c r="C232" s="807" t="s">
        <v>19516</v>
      </c>
      <c r="D232" s="21" t="s">
        <v>19517</v>
      </c>
      <c r="E232" s="1003" t="s">
        <v>19463</v>
      </c>
      <c r="F232" s="1004" t="s">
        <v>19518</v>
      </c>
      <c r="G232" s="1004">
        <v>120</v>
      </c>
      <c r="H232" s="1004">
        <v>1</v>
      </c>
      <c r="I232" s="1005">
        <v>0</v>
      </c>
      <c r="J232" s="1020" t="s">
        <v>19519</v>
      </c>
      <c r="K232" s="972">
        <v>2500</v>
      </c>
      <c r="L232" s="1006" t="s">
        <v>19049</v>
      </c>
      <c r="M232" s="1007">
        <v>25000</v>
      </c>
      <c r="N232" s="1007">
        <v>2500</v>
      </c>
    </row>
    <row r="233" spans="1:14" x14ac:dyDescent="0.2">
      <c r="A233" s="1008" t="s">
        <v>19033</v>
      </c>
      <c r="B233" s="1008" t="s">
        <v>19460</v>
      </c>
      <c r="C233" s="807" t="s">
        <v>19520</v>
      </c>
      <c r="D233" s="21">
        <v>20100142989</v>
      </c>
      <c r="E233" s="1003" t="s">
        <v>19463</v>
      </c>
      <c r="F233" s="1004" t="s">
        <v>19521</v>
      </c>
      <c r="G233" s="1004">
        <v>300</v>
      </c>
      <c r="H233" s="1004">
        <v>1</v>
      </c>
      <c r="I233" s="1005">
        <v>0</v>
      </c>
      <c r="J233" s="1020" t="s">
        <v>19522</v>
      </c>
      <c r="K233" s="972">
        <v>192</v>
      </c>
      <c r="L233" s="1006" t="s">
        <v>19049</v>
      </c>
      <c r="M233" s="1007">
        <v>2112</v>
      </c>
      <c r="N233" s="1007">
        <v>1152</v>
      </c>
    </row>
    <row r="234" spans="1:14" x14ac:dyDescent="0.2">
      <c r="A234" s="1008" t="s">
        <v>19033</v>
      </c>
      <c r="B234" s="1008" t="s">
        <v>19460</v>
      </c>
      <c r="C234" s="807" t="s">
        <v>19523</v>
      </c>
      <c r="D234" s="21" t="s">
        <v>19524</v>
      </c>
      <c r="E234" s="1003" t="s">
        <v>19463</v>
      </c>
      <c r="F234" s="1004" t="s">
        <v>19525</v>
      </c>
      <c r="G234" s="1004">
        <v>82.86</v>
      </c>
      <c r="H234" s="1004">
        <v>0</v>
      </c>
      <c r="I234" s="1005">
        <v>0</v>
      </c>
      <c r="J234" s="1020" t="s">
        <v>19526</v>
      </c>
      <c r="K234" s="972">
        <v>1800</v>
      </c>
      <c r="L234" s="1006" t="s">
        <v>19049</v>
      </c>
      <c r="M234" s="1007">
        <v>21600</v>
      </c>
      <c r="N234" s="1007">
        <v>0</v>
      </c>
    </row>
    <row r="235" spans="1:14" ht="12.75" thickBot="1" x14ac:dyDescent="0.25">
      <c r="A235" s="1009" t="s">
        <v>19033</v>
      </c>
      <c r="B235" s="1009" t="s">
        <v>19460</v>
      </c>
      <c r="C235" s="973" t="s">
        <v>19523</v>
      </c>
      <c r="D235" s="38" t="s">
        <v>19524</v>
      </c>
      <c r="E235" s="1003" t="s">
        <v>19463</v>
      </c>
      <c r="F235" s="1004" t="s">
        <v>19525</v>
      </c>
      <c r="G235" s="1004">
        <v>82.86</v>
      </c>
      <c r="H235" s="1004">
        <v>0</v>
      </c>
      <c r="I235" s="1005">
        <v>0</v>
      </c>
      <c r="J235" s="1020" t="s">
        <v>19527</v>
      </c>
      <c r="K235" s="972">
        <v>2200</v>
      </c>
      <c r="L235" s="1006" t="s">
        <v>19049</v>
      </c>
      <c r="M235" s="1007">
        <v>0</v>
      </c>
      <c r="N235" s="1007">
        <v>11600</v>
      </c>
    </row>
    <row r="236" spans="1:14" ht="12.75" thickBot="1" x14ac:dyDescent="0.25">
      <c r="A236" s="1010"/>
      <c r="B236" s="1011"/>
      <c r="C236" s="1012"/>
      <c r="D236" s="1013"/>
      <c r="E236" s="1014"/>
      <c r="F236" s="1015"/>
      <c r="G236" s="1015"/>
      <c r="H236" s="1015"/>
      <c r="I236" s="1016"/>
      <c r="J236" s="1017"/>
      <c r="K236" s="1012"/>
      <c r="L236" s="1018"/>
      <c r="M236" s="1018"/>
      <c r="N236" s="1018"/>
    </row>
    <row r="237" spans="1:14" x14ac:dyDescent="0.2">
      <c r="A237" s="1001" t="s">
        <v>425</v>
      </c>
    </row>
  </sheetData>
  <mergeCells count="6">
    <mergeCell ref="M4:M5"/>
    <mergeCell ref="N4:N5"/>
    <mergeCell ref="C4:D4"/>
    <mergeCell ref="A4:B4"/>
    <mergeCell ref="J4:L4"/>
    <mergeCell ref="E4:I4"/>
  </mergeCells>
  <printOptions horizontalCentered="1"/>
  <pageMargins left="0.39370078740157483" right="0.39370078740157483" top="0.78740157480314965" bottom="0.78740157480314965" header="0.31496062992125984" footer="0.31496062992125984"/>
  <pageSetup paperSize="9" scale="41" fitToHeight="10"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REPÚBLICA&amp;R&amp;P de &amp;N</oddFooter>
  </headerFooter>
  <ignoredErrors>
    <ignoredError sqref="D7:D68 F12:F26"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pageSetUpPr fitToPage="1"/>
  </sheetPr>
  <dimension ref="A1:N62"/>
  <sheetViews>
    <sheetView showGridLines="0" tabSelected="1" view="pageBreakPreview" zoomScaleNormal="100" zoomScaleSheetLayoutView="100" workbookViewId="0"/>
  </sheetViews>
  <sheetFormatPr baseColWidth="10" defaultColWidth="2" defaultRowHeight="11.25" x14ac:dyDescent="0.2"/>
  <cols>
    <col min="1" max="1" width="16.140625" style="44" customWidth="1"/>
    <col min="2" max="2" width="29.7109375" style="44" customWidth="1"/>
    <col min="3" max="3" width="24.7109375" style="44" customWidth="1"/>
    <col min="4" max="4" width="30.140625" style="44" customWidth="1"/>
    <col min="5" max="5" width="8.140625" style="44" customWidth="1"/>
    <col min="6" max="6" width="8" style="44" customWidth="1"/>
    <col min="7" max="7" width="10.7109375" style="44" customWidth="1"/>
    <col min="8" max="8" width="11" style="44" customWidth="1"/>
    <col min="9" max="9" width="7.140625" style="44" customWidth="1"/>
    <col min="10" max="10" width="8.5703125" style="44" customWidth="1"/>
    <col min="11" max="11" width="6.85546875" style="44" customWidth="1"/>
    <col min="12" max="12" width="9.7109375" style="44" customWidth="1"/>
    <col min="13" max="14" width="7" style="44" customWidth="1"/>
    <col min="15" max="15" width="8.7109375" style="44" customWidth="1"/>
    <col min="16" max="16384" width="2" style="44"/>
  </cols>
  <sheetData>
    <row r="1" spans="1:14" s="82" customFormat="1" ht="15" customHeight="1" x14ac:dyDescent="0.2">
      <c r="A1" s="81" t="s">
        <v>342</v>
      </c>
      <c r="B1" s="96"/>
      <c r="C1" s="81"/>
    </row>
    <row r="2" spans="1:14" s="82" customFormat="1" ht="15" customHeight="1" thickBot="1" x14ac:dyDescent="0.25">
      <c r="A2" s="83" t="s">
        <v>457</v>
      </c>
      <c r="B2" s="83"/>
      <c r="C2" s="83"/>
    </row>
    <row r="3" spans="1:14" s="43" customFormat="1" ht="22.5" customHeight="1" x14ac:dyDescent="0.2">
      <c r="A3" s="1030" t="s">
        <v>300</v>
      </c>
      <c r="B3" s="1030" t="s">
        <v>303</v>
      </c>
      <c r="C3" s="1030" t="s">
        <v>302</v>
      </c>
      <c r="D3" s="1032" t="s">
        <v>301</v>
      </c>
      <c r="E3" s="1032" t="s">
        <v>280</v>
      </c>
      <c r="F3" s="1032" t="s">
        <v>281</v>
      </c>
      <c r="G3" s="1032" t="s">
        <v>146</v>
      </c>
      <c r="H3" s="1032" t="s">
        <v>282</v>
      </c>
      <c r="I3" s="1028">
        <v>2018</v>
      </c>
      <c r="J3" s="1029"/>
      <c r="K3" s="1028">
        <v>2019</v>
      </c>
      <c r="L3" s="1029"/>
      <c r="M3" s="102">
        <v>2020</v>
      </c>
      <c r="N3" s="102">
        <v>2021</v>
      </c>
    </row>
    <row r="4" spans="1:14" s="43" customFormat="1" ht="22.5" x14ac:dyDescent="0.2">
      <c r="A4" s="1031"/>
      <c r="B4" s="1031"/>
      <c r="C4" s="1031"/>
      <c r="D4" s="1033"/>
      <c r="E4" s="1033"/>
      <c r="F4" s="1033"/>
      <c r="G4" s="1033"/>
      <c r="H4" s="1033"/>
      <c r="I4" s="103" t="s">
        <v>285</v>
      </c>
      <c r="J4" s="103" t="s">
        <v>283</v>
      </c>
      <c r="K4" s="103" t="s">
        <v>285</v>
      </c>
      <c r="L4" s="103" t="s">
        <v>284</v>
      </c>
      <c r="M4" s="103" t="s">
        <v>285</v>
      </c>
      <c r="N4" s="103" t="s">
        <v>285</v>
      </c>
    </row>
    <row r="5" spans="1:14" s="84" customFormat="1" ht="33.75" x14ac:dyDescent="0.2">
      <c r="A5" s="1027" t="s">
        <v>615</v>
      </c>
      <c r="B5" s="1027" t="s">
        <v>516</v>
      </c>
      <c r="C5" s="381" t="s">
        <v>579</v>
      </c>
      <c r="D5" s="381" t="s">
        <v>580</v>
      </c>
      <c r="E5" s="381" t="s">
        <v>581</v>
      </c>
      <c r="F5" s="381" t="s">
        <v>582</v>
      </c>
      <c r="G5" s="381" t="s">
        <v>523</v>
      </c>
      <c r="H5" s="381" t="s">
        <v>520</v>
      </c>
      <c r="I5" s="381"/>
      <c r="J5" s="381"/>
      <c r="K5" s="381"/>
      <c r="L5" s="381"/>
      <c r="M5" s="382">
        <v>95</v>
      </c>
      <c r="N5" s="382">
        <v>93</v>
      </c>
    </row>
    <row r="6" spans="1:14" s="84" customFormat="1" ht="45" customHeight="1" x14ac:dyDescent="0.2">
      <c r="A6" s="1027"/>
      <c r="B6" s="1027"/>
      <c r="C6" s="1027" t="s">
        <v>583</v>
      </c>
      <c r="D6" s="381" t="s">
        <v>584</v>
      </c>
      <c r="E6" s="381" t="s">
        <v>585</v>
      </c>
      <c r="F6" s="382">
        <v>53.5</v>
      </c>
      <c r="G6" s="381" t="s">
        <v>531</v>
      </c>
      <c r="H6" s="381" t="s">
        <v>520</v>
      </c>
      <c r="I6" s="381"/>
      <c r="J6" s="381"/>
      <c r="K6" s="381"/>
      <c r="L6" s="381"/>
      <c r="M6" s="383">
        <v>54</v>
      </c>
      <c r="N6" s="383">
        <v>53.5</v>
      </c>
    </row>
    <row r="7" spans="1:14" s="84" customFormat="1" ht="45" x14ac:dyDescent="0.2">
      <c r="A7" s="1027"/>
      <c r="B7" s="1027"/>
      <c r="C7" s="1027"/>
      <c r="D7" s="381" t="s">
        <v>586</v>
      </c>
      <c r="E7" s="381" t="s">
        <v>587</v>
      </c>
      <c r="F7" s="382">
        <v>236</v>
      </c>
      <c r="G7" s="381" t="s">
        <v>531</v>
      </c>
      <c r="H7" s="381" t="s">
        <v>520</v>
      </c>
      <c r="I7" s="381"/>
      <c r="J7" s="381"/>
      <c r="K7" s="381"/>
      <c r="L7" s="381"/>
      <c r="M7" s="383">
        <v>240.75</v>
      </c>
      <c r="N7" s="383">
        <v>236</v>
      </c>
    </row>
    <row r="8" spans="1:14" s="84" customFormat="1" ht="46.5" customHeight="1" x14ac:dyDescent="0.2">
      <c r="A8" s="1027"/>
      <c r="B8" s="1027"/>
      <c r="C8" s="381" t="s">
        <v>588</v>
      </c>
      <c r="D8" s="381" t="s">
        <v>589</v>
      </c>
      <c r="E8" s="384" t="s">
        <v>590</v>
      </c>
      <c r="F8" s="385">
        <v>0.10299999999999999</v>
      </c>
      <c r="G8" s="381" t="s">
        <v>523</v>
      </c>
      <c r="H8" s="381" t="s">
        <v>520</v>
      </c>
      <c r="I8" s="381"/>
      <c r="J8" s="381"/>
      <c r="K8" s="381"/>
      <c r="L8" s="381"/>
      <c r="M8" s="385">
        <v>6.9000000000000006E-2</v>
      </c>
      <c r="N8" s="385">
        <v>0.10299999999999999</v>
      </c>
    </row>
    <row r="9" spans="1:14" s="84" customFormat="1" ht="56.25" x14ac:dyDescent="0.2">
      <c r="A9" s="1027"/>
      <c r="B9" s="1027" t="s">
        <v>546</v>
      </c>
      <c r="C9" s="381" t="s">
        <v>591</v>
      </c>
      <c r="D9" s="381" t="s">
        <v>592</v>
      </c>
      <c r="E9" s="386" t="s">
        <v>593</v>
      </c>
      <c r="F9" s="382">
        <v>7.7</v>
      </c>
      <c r="G9" s="381" t="s">
        <v>523</v>
      </c>
      <c r="H9" s="381" t="s">
        <v>520</v>
      </c>
      <c r="I9" s="381"/>
      <c r="J9" s="381"/>
      <c r="K9" s="381"/>
      <c r="L9" s="381"/>
      <c r="M9" s="382">
        <v>8.5</v>
      </c>
      <c r="N9" s="382">
        <v>7.7</v>
      </c>
    </row>
    <row r="10" spans="1:14" s="84" customFormat="1" ht="45" customHeight="1" x14ac:dyDescent="0.2">
      <c r="A10" s="1027"/>
      <c r="B10" s="1027"/>
      <c r="C10" s="381" t="s">
        <v>594</v>
      </c>
      <c r="D10" s="381" t="s">
        <v>595</v>
      </c>
      <c r="E10" s="385" t="s">
        <v>596</v>
      </c>
      <c r="F10" s="385">
        <v>0.28999999999999998</v>
      </c>
      <c r="G10" s="381" t="s">
        <v>554</v>
      </c>
      <c r="H10" s="381" t="s">
        <v>520</v>
      </c>
      <c r="I10" s="381"/>
      <c r="J10" s="381"/>
      <c r="K10" s="381"/>
      <c r="L10" s="381"/>
      <c r="M10" s="385">
        <v>0.28000000000000003</v>
      </c>
      <c r="N10" s="385">
        <v>0.28999999999999998</v>
      </c>
    </row>
    <row r="11" spans="1:14" s="84" customFormat="1" ht="33.75" x14ac:dyDescent="0.2">
      <c r="A11" s="1027"/>
      <c r="B11" s="1027" t="s">
        <v>555</v>
      </c>
      <c r="C11" s="1027" t="s">
        <v>597</v>
      </c>
      <c r="D11" s="381" t="s">
        <v>598</v>
      </c>
      <c r="E11" s="387" t="s">
        <v>599</v>
      </c>
      <c r="F11" s="385">
        <v>0.44</v>
      </c>
      <c r="G11" s="381" t="s">
        <v>559</v>
      </c>
      <c r="H11" s="381" t="s">
        <v>520</v>
      </c>
      <c r="I11" s="381"/>
      <c r="J11" s="381"/>
      <c r="K11" s="381"/>
      <c r="L11" s="381"/>
      <c r="M11" s="385">
        <v>0.4</v>
      </c>
      <c r="N11" s="385">
        <v>0.44</v>
      </c>
    </row>
    <row r="12" spans="1:14" s="84" customFormat="1" ht="33.75" x14ac:dyDescent="0.2">
      <c r="A12" s="1027"/>
      <c r="B12" s="1027"/>
      <c r="C12" s="1027"/>
      <c r="D12" s="381" t="s">
        <v>600</v>
      </c>
      <c r="E12" s="387" t="s">
        <v>561</v>
      </c>
      <c r="F12" s="385">
        <v>0.1</v>
      </c>
      <c r="G12" s="381" t="s">
        <v>562</v>
      </c>
      <c r="H12" s="381" t="s">
        <v>520</v>
      </c>
      <c r="I12" s="381"/>
      <c r="J12" s="381"/>
      <c r="K12" s="381"/>
      <c r="L12" s="381"/>
      <c r="M12" s="385">
        <v>0.1</v>
      </c>
      <c r="N12" s="385">
        <v>0.1</v>
      </c>
    </row>
    <row r="13" spans="1:14" s="84" customFormat="1" ht="45" x14ac:dyDescent="0.2">
      <c r="A13" s="1027"/>
      <c r="B13" s="1027"/>
      <c r="C13" s="381" t="s">
        <v>601</v>
      </c>
      <c r="D13" s="381" t="s">
        <v>602</v>
      </c>
      <c r="E13" s="388" t="s">
        <v>603</v>
      </c>
      <c r="F13" s="388">
        <v>0.6</v>
      </c>
      <c r="G13" s="381" t="s">
        <v>559</v>
      </c>
      <c r="H13" s="381" t="s">
        <v>520</v>
      </c>
      <c r="I13" s="381"/>
      <c r="J13" s="381"/>
      <c r="K13" s="381"/>
      <c r="L13" s="381"/>
      <c r="M13" s="388">
        <v>0.57999999999999996</v>
      </c>
      <c r="N13" s="388">
        <v>0.6</v>
      </c>
    </row>
    <row r="14" spans="1:14" s="84" customFormat="1" ht="33.75" x14ac:dyDescent="0.2">
      <c r="A14" s="1027"/>
      <c r="B14" s="1027" t="s">
        <v>571</v>
      </c>
      <c r="C14" s="389" t="s">
        <v>604</v>
      </c>
      <c r="D14" s="389" t="s">
        <v>605</v>
      </c>
      <c r="E14" s="382" t="s">
        <v>606</v>
      </c>
      <c r="F14" s="388">
        <v>0.6</v>
      </c>
      <c r="G14" s="381" t="s">
        <v>607</v>
      </c>
      <c r="H14" s="381" t="s">
        <v>520</v>
      </c>
      <c r="I14" s="381"/>
      <c r="J14" s="381"/>
      <c r="K14" s="381"/>
      <c r="L14" s="381"/>
      <c r="M14" s="388">
        <v>0.5</v>
      </c>
      <c r="N14" s="388">
        <v>0.6</v>
      </c>
    </row>
    <row r="15" spans="1:14" s="84" customFormat="1" ht="33.75" x14ac:dyDescent="0.2">
      <c r="A15" s="1027"/>
      <c r="B15" s="1027"/>
      <c r="C15" s="390" t="s">
        <v>608</v>
      </c>
      <c r="D15" s="390" t="s">
        <v>609</v>
      </c>
      <c r="E15" s="382" t="s">
        <v>610</v>
      </c>
      <c r="F15" s="391">
        <v>18</v>
      </c>
      <c r="G15" s="392" t="s">
        <v>611</v>
      </c>
      <c r="H15" s="381" t="s">
        <v>520</v>
      </c>
      <c r="I15" s="393"/>
      <c r="J15" s="393"/>
      <c r="K15" s="393"/>
      <c r="L15" s="393"/>
      <c r="M15" s="391">
        <v>13</v>
      </c>
      <c r="N15" s="391">
        <v>18</v>
      </c>
    </row>
    <row r="16" spans="1:14" s="84" customFormat="1" ht="22.5" customHeight="1" x14ac:dyDescent="0.2">
      <c r="A16" s="1027"/>
      <c r="B16" s="1027"/>
      <c r="C16" s="390" t="s">
        <v>612</v>
      </c>
      <c r="D16" s="390" t="s">
        <v>613</v>
      </c>
      <c r="E16" s="388" t="s">
        <v>614</v>
      </c>
      <c r="F16" s="394">
        <v>0.56000000000000005</v>
      </c>
      <c r="G16" s="395" t="s">
        <v>578</v>
      </c>
      <c r="H16" s="381" t="s">
        <v>520</v>
      </c>
      <c r="I16" s="393"/>
      <c r="J16" s="393"/>
      <c r="K16" s="393"/>
      <c r="L16" s="393"/>
      <c r="M16" s="394">
        <v>0.5</v>
      </c>
      <c r="N16" s="394">
        <v>0.56000000000000005</v>
      </c>
    </row>
    <row r="17" spans="1:14" s="84" customFormat="1" ht="33.75" customHeight="1" x14ac:dyDescent="0.2">
      <c r="A17" s="1027" t="s">
        <v>616</v>
      </c>
      <c r="B17" s="1027" t="s">
        <v>516</v>
      </c>
      <c r="C17" s="1027" t="s">
        <v>517</v>
      </c>
      <c r="D17" s="390" t="s">
        <v>518</v>
      </c>
      <c r="E17" s="396">
        <v>2.1625516680941839E-2</v>
      </c>
      <c r="F17" s="396">
        <v>3.5900000000000001E-2</v>
      </c>
      <c r="G17" s="392" t="s">
        <v>519</v>
      </c>
      <c r="H17" s="381" t="s">
        <v>520</v>
      </c>
      <c r="I17" s="397">
        <v>2.4199999999999999E-2</v>
      </c>
      <c r="J17" s="391">
        <v>2.42</v>
      </c>
      <c r="K17" s="397">
        <v>2.7625309856092881E-2</v>
      </c>
      <c r="L17" s="398">
        <v>3.2399999999999998E-2</v>
      </c>
      <c r="M17" s="398">
        <v>3.32E-2</v>
      </c>
      <c r="N17" s="396">
        <v>3.5900000000000001E-2</v>
      </c>
    </row>
    <row r="18" spans="1:14" s="84" customFormat="1" ht="22.5" x14ac:dyDescent="0.2">
      <c r="A18" s="1027"/>
      <c r="B18" s="1027"/>
      <c r="C18" s="1027"/>
      <c r="D18" s="390" t="s">
        <v>521</v>
      </c>
      <c r="E18" s="391" t="s">
        <v>522</v>
      </c>
      <c r="F18" s="396">
        <v>0.11</v>
      </c>
      <c r="G18" s="381" t="s">
        <v>523</v>
      </c>
      <c r="H18" s="381" t="s">
        <v>520</v>
      </c>
      <c r="I18" s="391">
        <v>0</v>
      </c>
      <c r="J18" s="391">
        <v>0</v>
      </c>
      <c r="K18" s="397">
        <v>0</v>
      </c>
      <c r="L18" s="391">
        <v>0</v>
      </c>
      <c r="M18" s="394">
        <v>0</v>
      </c>
      <c r="N18" s="394">
        <v>0.11</v>
      </c>
    </row>
    <row r="19" spans="1:14" s="84" customFormat="1" ht="45" x14ac:dyDescent="0.2">
      <c r="A19" s="1027"/>
      <c r="B19" s="1027"/>
      <c r="C19" s="386" t="s">
        <v>524</v>
      </c>
      <c r="D19" s="386" t="s">
        <v>525</v>
      </c>
      <c r="E19" s="385" t="s">
        <v>526</v>
      </c>
      <c r="F19" s="394">
        <v>7.0000000000000007E-2</v>
      </c>
      <c r="G19" s="392" t="s">
        <v>527</v>
      </c>
      <c r="H19" s="392" t="s">
        <v>520</v>
      </c>
      <c r="I19" s="396">
        <v>0.02</v>
      </c>
      <c r="J19" s="396">
        <v>0.13</v>
      </c>
      <c r="K19" s="396">
        <v>7.0000000000000007E-2</v>
      </c>
      <c r="L19" s="396">
        <v>7.5999999999999998E-2</v>
      </c>
      <c r="M19" s="396">
        <v>7.0000000000000007E-2</v>
      </c>
      <c r="N19" s="396">
        <v>7.0000000000000007E-2</v>
      </c>
    </row>
    <row r="20" spans="1:14" s="84" customFormat="1" ht="33.75" x14ac:dyDescent="0.2">
      <c r="A20" s="1027"/>
      <c r="B20" s="1027"/>
      <c r="C20" s="386" t="s">
        <v>528</v>
      </c>
      <c r="D20" s="386" t="s">
        <v>529</v>
      </c>
      <c r="E20" s="385" t="s">
        <v>530</v>
      </c>
      <c r="F20" s="399">
        <v>0.25</v>
      </c>
      <c r="G20" s="392" t="s">
        <v>531</v>
      </c>
      <c r="H20" s="392" t="s">
        <v>520</v>
      </c>
      <c r="I20" s="394">
        <v>0.08</v>
      </c>
      <c r="J20" s="394">
        <v>0</v>
      </c>
      <c r="K20" s="394">
        <v>0.08</v>
      </c>
      <c r="L20" s="394">
        <v>0</v>
      </c>
      <c r="M20" s="394">
        <v>0.22</v>
      </c>
      <c r="N20" s="394">
        <v>0.25</v>
      </c>
    </row>
    <row r="21" spans="1:14" s="84" customFormat="1" ht="33.75" x14ac:dyDescent="0.2">
      <c r="A21" s="1027"/>
      <c r="B21" s="1027"/>
      <c r="C21" s="386" t="s">
        <v>532</v>
      </c>
      <c r="D21" s="386" t="s">
        <v>533</v>
      </c>
      <c r="E21" s="385" t="s">
        <v>534</v>
      </c>
      <c r="F21" s="400">
        <v>3</v>
      </c>
      <c r="G21" s="392" t="s">
        <v>531</v>
      </c>
      <c r="H21" s="392" t="s">
        <v>520</v>
      </c>
      <c r="I21" s="401">
        <v>2.1</v>
      </c>
      <c r="J21" s="401">
        <v>2.6</v>
      </c>
      <c r="K21" s="401">
        <v>2.1</v>
      </c>
      <c r="L21" s="401">
        <v>3.2</v>
      </c>
      <c r="M21" s="401">
        <v>3</v>
      </c>
      <c r="N21" s="401">
        <v>3</v>
      </c>
    </row>
    <row r="22" spans="1:14" s="84" customFormat="1" ht="45" customHeight="1" x14ac:dyDescent="0.2">
      <c r="A22" s="1027"/>
      <c r="B22" s="1027"/>
      <c r="C22" s="1034" t="s">
        <v>535</v>
      </c>
      <c r="D22" s="386" t="s">
        <v>536</v>
      </c>
      <c r="E22" s="382" t="s">
        <v>537</v>
      </c>
      <c r="F22" s="394">
        <v>1</v>
      </c>
      <c r="G22" s="392" t="s">
        <v>538</v>
      </c>
      <c r="H22" s="392" t="s">
        <v>520</v>
      </c>
      <c r="I22" s="394">
        <v>0.1</v>
      </c>
      <c r="J22" s="394">
        <v>0.1</v>
      </c>
      <c r="K22" s="394">
        <v>0.6</v>
      </c>
      <c r="L22" s="396">
        <v>0.64200000000000002</v>
      </c>
      <c r="M22" s="394">
        <v>0.8</v>
      </c>
      <c r="N22" s="394">
        <v>1</v>
      </c>
    </row>
    <row r="23" spans="1:14" s="84" customFormat="1" ht="33.75" x14ac:dyDescent="0.2">
      <c r="A23" s="1027"/>
      <c r="B23" s="1027"/>
      <c r="C23" s="1027"/>
      <c r="D23" s="386" t="s">
        <v>539</v>
      </c>
      <c r="E23" s="382" t="s">
        <v>537</v>
      </c>
      <c r="F23" s="396">
        <v>0.29799999999999999</v>
      </c>
      <c r="G23" s="392" t="s">
        <v>538</v>
      </c>
      <c r="H23" s="392" t="s">
        <v>520</v>
      </c>
      <c r="I23" s="394">
        <v>0.08</v>
      </c>
      <c r="J23" s="394">
        <v>0.09</v>
      </c>
      <c r="K23" s="396">
        <v>0.156</v>
      </c>
      <c r="L23" s="398">
        <v>0.1646</v>
      </c>
      <c r="M23" s="394">
        <v>0.22500000000000001</v>
      </c>
      <c r="N23" s="396">
        <v>0.29799999999999999</v>
      </c>
    </row>
    <row r="24" spans="1:14" s="84" customFormat="1" ht="45" customHeight="1" x14ac:dyDescent="0.2">
      <c r="A24" s="1027"/>
      <c r="B24" s="1027"/>
      <c r="C24" s="1034" t="s">
        <v>540</v>
      </c>
      <c r="D24" s="386" t="s">
        <v>541</v>
      </c>
      <c r="E24" s="385" t="s">
        <v>542</v>
      </c>
      <c r="F24" s="396">
        <v>1.6448225175434948E-2</v>
      </c>
      <c r="G24" s="392" t="s">
        <v>543</v>
      </c>
      <c r="H24" s="392" t="s">
        <v>520</v>
      </c>
      <c r="I24" s="396">
        <v>3.1526115263648832E-2</v>
      </c>
      <c r="J24" s="396">
        <v>3.3000000000000002E-2</v>
      </c>
      <c r="K24" s="396">
        <v>2.5379709901048059E-2</v>
      </c>
      <c r="L24" s="398">
        <v>4.4900000000000002E-2</v>
      </c>
      <c r="M24" s="396">
        <v>2.0431622141662036E-2</v>
      </c>
      <c r="N24" s="396">
        <v>1.6448225175434948E-2</v>
      </c>
    </row>
    <row r="25" spans="1:14" s="84" customFormat="1" ht="33.75" x14ac:dyDescent="0.2">
      <c r="A25" s="1027"/>
      <c r="B25" s="1027"/>
      <c r="C25" s="1027"/>
      <c r="D25" s="386" t="s">
        <v>544</v>
      </c>
      <c r="E25" s="385" t="s">
        <v>545</v>
      </c>
      <c r="F25" s="396">
        <v>0.24557645252992419</v>
      </c>
      <c r="G25" s="392" t="s">
        <v>543</v>
      </c>
      <c r="H25" s="392" t="s">
        <v>520</v>
      </c>
      <c r="I25" s="396">
        <v>0.29362659165654448</v>
      </c>
      <c r="J25" s="396">
        <v>0.312</v>
      </c>
      <c r="K25" s="396">
        <v>0.27664691386433266</v>
      </c>
      <c r="L25" s="398">
        <v>0.25459999999999999</v>
      </c>
      <c r="M25" s="396">
        <v>0.26064912758371994</v>
      </c>
      <c r="N25" s="396">
        <v>0.24557645252992419</v>
      </c>
    </row>
    <row r="26" spans="1:14" s="84" customFormat="1" ht="45" x14ac:dyDescent="0.2">
      <c r="A26" s="1027"/>
      <c r="B26" s="1027" t="s">
        <v>546</v>
      </c>
      <c r="C26" s="386" t="s">
        <v>547</v>
      </c>
      <c r="D26" s="386" t="s">
        <v>548</v>
      </c>
      <c r="E26" s="385" t="s">
        <v>549</v>
      </c>
      <c r="F26" s="396">
        <v>0.8</v>
      </c>
      <c r="G26" s="392" t="s">
        <v>550</v>
      </c>
      <c r="H26" s="392" t="s">
        <v>520</v>
      </c>
      <c r="I26" s="396">
        <v>0.5</v>
      </c>
      <c r="J26" s="396">
        <v>0.48299999999999998</v>
      </c>
      <c r="K26" s="396">
        <v>0.6</v>
      </c>
      <c r="L26" s="396">
        <v>0.52800000000000002</v>
      </c>
      <c r="M26" s="396">
        <v>0.7</v>
      </c>
      <c r="N26" s="396">
        <v>0.8</v>
      </c>
    </row>
    <row r="27" spans="1:14" s="84" customFormat="1" ht="90" x14ac:dyDescent="0.2">
      <c r="A27" s="1027"/>
      <c r="B27" s="1027"/>
      <c r="C27" s="386" t="s">
        <v>551</v>
      </c>
      <c r="D27" s="386" t="s">
        <v>552</v>
      </c>
      <c r="E27" s="385" t="s">
        <v>553</v>
      </c>
      <c r="F27" s="396">
        <v>0.59</v>
      </c>
      <c r="G27" s="392" t="s">
        <v>554</v>
      </c>
      <c r="H27" s="392" t="s">
        <v>520</v>
      </c>
      <c r="I27" s="396">
        <v>0.22</v>
      </c>
      <c r="J27" s="396">
        <v>8.1000000000000003E-2</v>
      </c>
      <c r="K27" s="396">
        <v>0.52</v>
      </c>
      <c r="L27" s="396">
        <v>0.64</v>
      </c>
      <c r="M27" s="396">
        <v>0.56000000000000005</v>
      </c>
      <c r="N27" s="396">
        <v>0.59</v>
      </c>
    </row>
    <row r="28" spans="1:14" s="84" customFormat="1" ht="46.5" customHeight="1" x14ac:dyDescent="0.2">
      <c r="A28" s="1027"/>
      <c r="B28" s="1027" t="s">
        <v>555</v>
      </c>
      <c r="C28" s="1027" t="s">
        <v>556</v>
      </c>
      <c r="D28" s="386" t="s">
        <v>557</v>
      </c>
      <c r="E28" s="382" t="s">
        <v>558</v>
      </c>
      <c r="F28" s="396">
        <v>0.59999999999999987</v>
      </c>
      <c r="G28" s="392" t="s">
        <v>559</v>
      </c>
      <c r="H28" s="392" t="s">
        <v>520</v>
      </c>
      <c r="I28" s="396">
        <v>0.35432028860293097</v>
      </c>
      <c r="J28" s="396">
        <v>0.316</v>
      </c>
      <c r="K28" s="396">
        <v>0.42232594658221728</v>
      </c>
      <c r="L28" s="398">
        <v>0.29880000000000001</v>
      </c>
      <c r="M28" s="396">
        <v>0.50338411571019037</v>
      </c>
      <c r="N28" s="396">
        <v>0.59999999999999987</v>
      </c>
    </row>
    <row r="29" spans="1:14" s="84" customFormat="1" ht="22.5" x14ac:dyDescent="0.2">
      <c r="A29" s="1027"/>
      <c r="B29" s="1027"/>
      <c r="C29" s="1027"/>
      <c r="D29" s="386" t="s">
        <v>560</v>
      </c>
      <c r="E29" s="382" t="s">
        <v>561</v>
      </c>
      <c r="F29" s="396">
        <v>0.1003</v>
      </c>
      <c r="G29" s="392" t="s">
        <v>562</v>
      </c>
      <c r="H29" s="392" t="s">
        <v>520</v>
      </c>
      <c r="I29" s="396">
        <v>7.6799999999999993E-2</v>
      </c>
      <c r="J29" s="396">
        <v>7.9000000000000001E-2</v>
      </c>
      <c r="K29" s="396">
        <v>7.6799999999999993E-2</v>
      </c>
      <c r="L29" s="396">
        <v>7.9000000000000001E-2</v>
      </c>
      <c r="M29" s="396">
        <v>0.1003</v>
      </c>
      <c r="N29" s="396">
        <v>0.1003</v>
      </c>
    </row>
    <row r="30" spans="1:14" s="84" customFormat="1" ht="22.5" x14ac:dyDescent="0.2">
      <c r="A30" s="1027"/>
      <c r="B30" s="1027"/>
      <c r="C30" s="1027"/>
      <c r="D30" s="386" t="s">
        <v>563</v>
      </c>
      <c r="E30" s="382" t="s">
        <v>564</v>
      </c>
      <c r="F30" s="396">
        <v>0.45</v>
      </c>
      <c r="G30" s="392" t="s">
        <v>559</v>
      </c>
      <c r="H30" s="392" t="s">
        <v>520</v>
      </c>
      <c r="I30" s="396">
        <v>0.3</v>
      </c>
      <c r="J30" s="396">
        <v>0.224</v>
      </c>
      <c r="K30" s="396">
        <v>0.35</v>
      </c>
      <c r="L30" s="396">
        <v>0.20200000000000001</v>
      </c>
      <c r="M30" s="396">
        <v>0.4</v>
      </c>
      <c r="N30" s="396">
        <v>0.45</v>
      </c>
    </row>
    <row r="31" spans="1:14" s="84" customFormat="1" ht="33.75" x14ac:dyDescent="0.2">
      <c r="A31" s="1027"/>
      <c r="B31" s="1027"/>
      <c r="C31" s="386" t="s">
        <v>565</v>
      </c>
      <c r="D31" s="386" t="s">
        <v>566</v>
      </c>
      <c r="E31" s="382" t="s">
        <v>567</v>
      </c>
      <c r="F31" s="396">
        <v>0.55000000000000004</v>
      </c>
      <c r="G31" s="392" t="s">
        <v>559</v>
      </c>
      <c r="H31" s="392" t="s">
        <v>520</v>
      </c>
      <c r="I31" s="396">
        <v>0.5</v>
      </c>
      <c r="J31" s="396">
        <v>0.56200000000000006</v>
      </c>
      <c r="K31" s="396">
        <v>0.52</v>
      </c>
      <c r="L31" s="396">
        <v>0.54949999999999999</v>
      </c>
      <c r="M31" s="396">
        <v>0.53</v>
      </c>
      <c r="N31" s="396">
        <v>0.55000000000000004</v>
      </c>
    </row>
    <row r="32" spans="1:14" s="84" customFormat="1" ht="33.75" x14ac:dyDescent="0.2">
      <c r="A32" s="1027"/>
      <c r="B32" s="1027"/>
      <c r="C32" s="386" t="s">
        <v>568</v>
      </c>
      <c r="D32" s="386" t="s">
        <v>569</v>
      </c>
      <c r="E32" s="382" t="s">
        <v>570</v>
      </c>
      <c r="F32" s="396">
        <v>0.15290000000000001</v>
      </c>
      <c r="G32" s="392" t="s">
        <v>559</v>
      </c>
      <c r="H32" s="392" t="s">
        <v>520</v>
      </c>
      <c r="I32" s="396">
        <v>0.19220000000000001</v>
      </c>
      <c r="J32" s="396">
        <v>0.192</v>
      </c>
      <c r="K32" s="396">
        <v>0.17810000000000001</v>
      </c>
      <c r="L32" s="396">
        <v>0.2001</v>
      </c>
      <c r="M32" s="396">
        <v>0.16500000000000001</v>
      </c>
      <c r="N32" s="396">
        <v>0.15290000000000001</v>
      </c>
    </row>
    <row r="33" spans="1:14" s="84" customFormat="1" ht="33.75" x14ac:dyDescent="0.2">
      <c r="A33" s="1027"/>
      <c r="B33" s="1027" t="s">
        <v>571</v>
      </c>
      <c r="C33" s="386" t="s">
        <v>572</v>
      </c>
      <c r="D33" s="386" t="s">
        <v>573</v>
      </c>
      <c r="E33" s="382" t="s">
        <v>574</v>
      </c>
      <c r="F33" s="396">
        <v>0.97752808988764039</v>
      </c>
      <c r="G33" s="392" t="s">
        <v>527</v>
      </c>
      <c r="H33" s="392" t="s">
        <v>520</v>
      </c>
      <c r="I33" s="396">
        <v>0.36770216655018551</v>
      </c>
      <c r="J33" s="396">
        <v>0.37</v>
      </c>
      <c r="K33" s="396">
        <v>0.60886000752647718</v>
      </c>
      <c r="L33" s="396">
        <v>0.54700000000000004</v>
      </c>
      <c r="M33" s="396">
        <v>0.78069404870705883</v>
      </c>
      <c r="N33" s="396">
        <v>0.97752808988764039</v>
      </c>
    </row>
    <row r="34" spans="1:14" s="84" customFormat="1" ht="33.75" x14ac:dyDescent="0.2">
      <c r="A34" s="1027"/>
      <c r="B34" s="1027"/>
      <c r="C34" s="386" t="s">
        <v>575</v>
      </c>
      <c r="D34" s="386" t="s">
        <v>576</v>
      </c>
      <c r="E34" s="382" t="s">
        <v>577</v>
      </c>
      <c r="F34" s="401">
        <v>1</v>
      </c>
      <c r="G34" s="392" t="s">
        <v>578</v>
      </c>
      <c r="H34" s="392" t="s">
        <v>520</v>
      </c>
      <c r="I34" s="401">
        <v>1</v>
      </c>
      <c r="J34" s="401">
        <v>1</v>
      </c>
      <c r="K34" s="401">
        <v>1</v>
      </c>
      <c r="L34" s="402">
        <v>0.98</v>
      </c>
      <c r="M34" s="401">
        <v>1</v>
      </c>
      <c r="N34" s="401">
        <v>1</v>
      </c>
    </row>
    <row r="35" spans="1:14" s="84" customFormat="1" ht="22.5" customHeight="1" x14ac:dyDescent="0.2">
      <c r="A35" s="1027" t="s">
        <v>617</v>
      </c>
      <c r="B35" s="1027" t="s">
        <v>546</v>
      </c>
      <c r="C35" s="1027" t="s">
        <v>618</v>
      </c>
      <c r="D35" s="381" t="s">
        <v>619</v>
      </c>
      <c r="E35" s="403">
        <v>0.81410000000000005</v>
      </c>
      <c r="F35" s="404">
        <v>0.72760000000000002</v>
      </c>
      <c r="G35" s="386" t="s">
        <v>620</v>
      </c>
      <c r="H35" s="386" t="s">
        <v>620</v>
      </c>
      <c r="I35" s="404">
        <v>0.72709999999999997</v>
      </c>
      <c r="J35" s="404">
        <v>0.91569999999999996</v>
      </c>
      <c r="K35" s="404">
        <v>0.72170000000000001</v>
      </c>
      <c r="L35" s="404">
        <v>0.92910000000000004</v>
      </c>
      <c r="M35" s="404">
        <v>0.72740000000000005</v>
      </c>
      <c r="N35" s="404">
        <f>+F35</f>
        <v>0.72760000000000002</v>
      </c>
    </row>
    <row r="36" spans="1:14" s="84" customFormat="1" ht="45" x14ac:dyDescent="0.2">
      <c r="A36" s="1027"/>
      <c r="B36" s="1027"/>
      <c r="C36" s="1027"/>
      <c r="D36" s="381" t="s">
        <v>621</v>
      </c>
      <c r="E36" s="403">
        <v>0.17510000000000001</v>
      </c>
      <c r="F36" s="404">
        <v>7.9799999999999996E-2</v>
      </c>
      <c r="G36" s="386" t="s">
        <v>620</v>
      </c>
      <c r="H36" s="386" t="s">
        <v>620</v>
      </c>
      <c r="I36" s="404">
        <v>7.9200000000000007E-2</v>
      </c>
      <c r="J36" s="404">
        <v>9.1499999999999998E-2</v>
      </c>
      <c r="K36" s="404">
        <v>7.9399999999999998E-2</v>
      </c>
      <c r="L36" s="404">
        <v>8.8999999999999996E-2</v>
      </c>
      <c r="M36" s="404">
        <v>7.9500000000000001E-2</v>
      </c>
      <c r="N36" s="404">
        <f t="shared" ref="N36:N52" si="0">+F36</f>
        <v>7.9799999999999996E-2</v>
      </c>
    </row>
    <row r="37" spans="1:14" s="84" customFormat="1" ht="78.75" x14ac:dyDescent="0.2">
      <c r="A37" s="1027"/>
      <c r="B37" s="1027"/>
      <c r="C37" s="1027" t="s">
        <v>622</v>
      </c>
      <c r="D37" s="381" t="s">
        <v>623</v>
      </c>
      <c r="E37" s="403">
        <v>0.75800000000000001</v>
      </c>
      <c r="F37" s="404">
        <v>9.9000000000000005E-2</v>
      </c>
      <c r="G37" s="386" t="s">
        <v>620</v>
      </c>
      <c r="H37" s="386" t="s">
        <v>620</v>
      </c>
      <c r="I37" s="404">
        <v>0.309</v>
      </c>
      <c r="J37" s="404">
        <v>0.21060000000000001</v>
      </c>
      <c r="K37" s="404">
        <v>0.22900000000000001</v>
      </c>
      <c r="L37" s="404">
        <v>3.4099999999999998E-2</v>
      </c>
      <c r="M37" s="404">
        <v>0.159</v>
      </c>
      <c r="N37" s="404">
        <f t="shared" si="0"/>
        <v>9.9000000000000005E-2</v>
      </c>
    </row>
    <row r="38" spans="1:14" s="84" customFormat="1" ht="33.75" x14ac:dyDescent="0.2">
      <c r="A38" s="1027"/>
      <c r="B38" s="1027"/>
      <c r="C38" s="1027"/>
      <c r="D38" s="381" t="s">
        <v>624</v>
      </c>
      <c r="E38" s="403">
        <v>7.6100000000000001E-2</v>
      </c>
      <c r="F38" s="404">
        <v>0.25600000000000001</v>
      </c>
      <c r="G38" s="386" t="s">
        <v>620</v>
      </c>
      <c r="H38" s="386" t="s">
        <v>620</v>
      </c>
      <c r="I38" s="404">
        <v>0.1641</v>
      </c>
      <c r="J38" s="404">
        <v>7.6899999999999996E-2</v>
      </c>
      <c r="K38" s="404">
        <v>0.19500000000000001</v>
      </c>
      <c r="L38" s="404">
        <v>0.1734</v>
      </c>
      <c r="M38" s="404">
        <v>0.22550000000000001</v>
      </c>
      <c r="N38" s="404">
        <f t="shared" si="0"/>
        <v>0.25600000000000001</v>
      </c>
    </row>
    <row r="39" spans="1:14" s="84" customFormat="1" ht="45" x14ac:dyDescent="0.2">
      <c r="A39" s="1027"/>
      <c r="B39" s="1027"/>
      <c r="C39" s="1027"/>
      <c r="D39" s="381" t="s">
        <v>625</v>
      </c>
      <c r="E39" s="382">
        <v>0</v>
      </c>
      <c r="F39" s="381">
        <v>487</v>
      </c>
      <c r="G39" s="386" t="s">
        <v>620</v>
      </c>
      <c r="H39" s="386" t="s">
        <v>620</v>
      </c>
      <c r="I39" s="381">
        <v>423</v>
      </c>
      <c r="J39" s="381">
        <v>3991</v>
      </c>
      <c r="K39" s="381">
        <v>445</v>
      </c>
      <c r="L39" s="381">
        <v>4314</v>
      </c>
      <c r="M39" s="381">
        <v>466</v>
      </c>
      <c r="N39" s="405">
        <f t="shared" si="0"/>
        <v>487</v>
      </c>
    </row>
    <row r="40" spans="1:14" s="84" customFormat="1" ht="22.5" x14ac:dyDescent="0.2">
      <c r="A40" s="1027"/>
      <c r="B40" s="1027"/>
      <c r="C40" s="1027"/>
      <c r="D40" s="381" t="s">
        <v>626</v>
      </c>
      <c r="E40" s="384">
        <v>0</v>
      </c>
      <c r="F40" s="404">
        <v>0.87509999999999999</v>
      </c>
      <c r="G40" s="386" t="s">
        <v>620</v>
      </c>
      <c r="H40" s="386" t="s">
        <v>620</v>
      </c>
      <c r="I40" s="406">
        <v>0.75</v>
      </c>
      <c r="J40" s="406">
        <v>0.75</v>
      </c>
      <c r="K40" s="404">
        <v>0.79169999999999996</v>
      </c>
      <c r="L40" s="406">
        <v>0.75</v>
      </c>
      <c r="M40" s="404">
        <v>0.83340000000000003</v>
      </c>
      <c r="N40" s="404">
        <f t="shared" si="0"/>
        <v>0.87509999999999999</v>
      </c>
    </row>
    <row r="41" spans="1:14" s="84" customFormat="1" ht="45" x14ac:dyDescent="0.2">
      <c r="A41" s="1027"/>
      <c r="B41" s="1027"/>
      <c r="C41" s="1027"/>
      <c r="D41" s="381" t="s">
        <v>627</v>
      </c>
      <c r="E41" s="382">
        <v>0</v>
      </c>
      <c r="F41" s="381">
        <v>242</v>
      </c>
      <c r="G41" s="386" t="s">
        <v>620</v>
      </c>
      <c r="H41" s="386" t="s">
        <v>620</v>
      </c>
      <c r="I41" s="381">
        <v>212</v>
      </c>
      <c r="J41" s="381">
        <v>185</v>
      </c>
      <c r="K41" s="381">
        <v>222</v>
      </c>
      <c r="L41" s="381">
        <v>258</v>
      </c>
      <c r="M41" s="381">
        <v>232</v>
      </c>
      <c r="N41" s="405">
        <f t="shared" si="0"/>
        <v>242</v>
      </c>
    </row>
    <row r="42" spans="1:14" s="84" customFormat="1" ht="22.5" customHeight="1" x14ac:dyDescent="0.2">
      <c r="A42" s="1027"/>
      <c r="B42" s="1027"/>
      <c r="C42" s="1027" t="s">
        <v>628</v>
      </c>
      <c r="D42" s="381" t="s">
        <v>629</v>
      </c>
      <c r="E42" s="403">
        <v>4.0399999999999998E-2</v>
      </c>
      <c r="F42" s="404">
        <v>8.0100000000000005E-2</v>
      </c>
      <c r="G42" s="386" t="s">
        <v>620</v>
      </c>
      <c r="H42" s="386" t="s">
        <v>620</v>
      </c>
      <c r="I42" s="404">
        <v>5.9400000000000001E-2</v>
      </c>
      <c r="J42" s="404">
        <v>0.2034</v>
      </c>
      <c r="K42" s="404">
        <v>7.0099999999999996E-2</v>
      </c>
      <c r="L42" s="404">
        <v>6.6900000000000001E-2</v>
      </c>
      <c r="M42" s="406">
        <v>0.08</v>
      </c>
      <c r="N42" s="404">
        <f t="shared" si="0"/>
        <v>8.0100000000000005E-2</v>
      </c>
    </row>
    <row r="43" spans="1:14" s="84" customFormat="1" ht="22.5" x14ac:dyDescent="0.2">
      <c r="A43" s="1027"/>
      <c r="B43" s="1027"/>
      <c r="C43" s="1027"/>
      <c r="D43" s="381" t="s">
        <v>630</v>
      </c>
      <c r="E43" s="384">
        <v>0.7</v>
      </c>
      <c r="F43" s="404">
        <v>0.86699999999999999</v>
      </c>
      <c r="G43" s="386" t="s">
        <v>620</v>
      </c>
      <c r="H43" s="386" t="s">
        <v>620</v>
      </c>
      <c r="I43" s="406">
        <v>0.83</v>
      </c>
      <c r="J43" s="404">
        <v>0.57069999999999999</v>
      </c>
      <c r="K43" s="406">
        <v>0.86</v>
      </c>
      <c r="L43" s="404">
        <v>0.17949999999999999</v>
      </c>
      <c r="M43" s="404">
        <v>0.86499999999999999</v>
      </c>
      <c r="N43" s="404">
        <f t="shared" si="0"/>
        <v>0.86699999999999999</v>
      </c>
    </row>
    <row r="44" spans="1:14" s="84" customFormat="1" ht="33.75" x14ac:dyDescent="0.2">
      <c r="A44" s="1027"/>
      <c r="B44" s="1027"/>
      <c r="C44" s="1027"/>
      <c r="D44" s="381" t="s">
        <v>631</v>
      </c>
      <c r="E44" s="384">
        <v>0</v>
      </c>
      <c r="F44" s="404">
        <v>0.247</v>
      </c>
      <c r="G44" s="386" t="s">
        <v>620</v>
      </c>
      <c r="H44" s="386" t="s">
        <v>620</v>
      </c>
      <c r="I44" s="406">
        <v>0.21</v>
      </c>
      <c r="J44" s="404">
        <v>1.0800000000000001E-2</v>
      </c>
      <c r="K44" s="406">
        <v>0.24</v>
      </c>
      <c r="L44" s="404">
        <v>0.1067</v>
      </c>
      <c r="M44" s="404">
        <v>0.245</v>
      </c>
      <c r="N44" s="404">
        <f t="shared" si="0"/>
        <v>0.247</v>
      </c>
    </row>
    <row r="45" spans="1:14" s="84" customFormat="1" ht="33.75" customHeight="1" x14ac:dyDescent="0.2">
      <c r="A45" s="1027"/>
      <c r="B45" s="1027"/>
      <c r="C45" s="1027" t="s">
        <v>632</v>
      </c>
      <c r="D45" s="381" t="s">
        <v>633</v>
      </c>
      <c r="E45" s="384">
        <v>0</v>
      </c>
      <c r="F45" s="381" t="s">
        <v>634</v>
      </c>
      <c r="G45" s="386" t="s">
        <v>620</v>
      </c>
      <c r="H45" s="386" t="s">
        <v>620</v>
      </c>
      <c r="I45" s="381" t="s">
        <v>634</v>
      </c>
      <c r="J45" s="381" t="s">
        <v>634</v>
      </c>
      <c r="K45" s="381" t="s">
        <v>634</v>
      </c>
      <c r="L45" s="381" t="s">
        <v>634</v>
      </c>
      <c r="M45" s="381" t="s">
        <v>634</v>
      </c>
      <c r="N45" s="404" t="str">
        <f t="shared" si="0"/>
        <v>NO DEFINIDO</v>
      </c>
    </row>
    <row r="46" spans="1:14" s="84" customFormat="1" ht="33.75" x14ac:dyDescent="0.2">
      <c r="A46" s="1027"/>
      <c r="B46" s="1027"/>
      <c r="C46" s="1027"/>
      <c r="D46" s="381" t="s">
        <v>635</v>
      </c>
      <c r="E46" s="384">
        <v>0</v>
      </c>
      <c r="F46" s="381" t="s">
        <v>634</v>
      </c>
      <c r="G46" s="386" t="s">
        <v>620</v>
      </c>
      <c r="H46" s="386" t="s">
        <v>620</v>
      </c>
      <c r="I46" s="381" t="s">
        <v>634</v>
      </c>
      <c r="J46" s="381" t="s">
        <v>634</v>
      </c>
      <c r="K46" s="381" t="s">
        <v>634</v>
      </c>
      <c r="L46" s="381" t="s">
        <v>634</v>
      </c>
      <c r="M46" s="381" t="s">
        <v>634</v>
      </c>
      <c r="N46" s="404" t="str">
        <f t="shared" si="0"/>
        <v>NO DEFINIDO</v>
      </c>
    </row>
    <row r="47" spans="1:14" s="84" customFormat="1" ht="22.5" customHeight="1" x14ac:dyDescent="0.2">
      <c r="A47" s="1027"/>
      <c r="B47" s="1027" t="s">
        <v>571</v>
      </c>
      <c r="C47" s="386" t="s">
        <v>636</v>
      </c>
      <c r="D47" s="381" t="s">
        <v>637</v>
      </c>
      <c r="E47" s="383">
        <v>0</v>
      </c>
      <c r="F47" s="404">
        <v>0.96489999999999998</v>
      </c>
      <c r="G47" s="386" t="s">
        <v>620</v>
      </c>
      <c r="H47" s="386" t="s">
        <v>620</v>
      </c>
      <c r="I47" s="404">
        <v>0.93400000000000005</v>
      </c>
      <c r="J47" s="404">
        <v>0.95820000000000005</v>
      </c>
      <c r="K47" s="404">
        <v>0.94430000000000003</v>
      </c>
      <c r="L47" s="406">
        <v>1</v>
      </c>
      <c r="M47" s="404">
        <v>0.9546</v>
      </c>
      <c r="N47" s="404">
        <f t="shared" si="0"/>
        <v>0.96489999999999998</v>
      </c>
    </row>
    <row r="48" spans="1:14" s="84" customFormat="1" ht="22.5" x14ac:dyDescent="0.2">
      <c r="A48" s="1027"/>
      <c r="B48" s="1027"/>
      <c r="C48" s="386" t="s">
        <v>638</v>
      </c>
      <c r="D48" s="381" t="s">
        <v>639</v>
      </c>
      <c r="E48" s="403">
        <v>0.92159999999999997</v>
      </c>
      <c r="F48" s="406">
        <v>0.96</v>
      </c>
      <c r="G48" s="382" t="s">
        <v>620</v>
      </c>
      <c r="H48" s="382" t="s">
        <v>620</v>
      </c>
      <c r="I48" s="406">
        <v>0.94</v>
      </c>
      <c r="J48" s="404">
        <v>0.8306</v>
      </c>
      <c r="K48" s="404">
        <v>0.94499999999999995</v>
      </c>
      <c r="L48" s="406">
        <v>0.98</v>
      </c>
      <c r="M48" s="404">
        <v>0.95499999999999996</v>
      </c>
      <c r="N48" s="404">
        <f t="shared" si="0"/>
        <v>0.96</v>
      </c>
    </row>
    <row r="49" spans="1:14" s="84" customFormat="1" ht="45" x14ac:dyDescent="0.2">
      <c r="A49" s="1027"/>
      <c r="B49" s="1027"/>
      <c r="C49" s="386" t="s">
        <v>640</v>
      </c>
      <c r="D49" s="381" t="s">
        <v>641</v>
      </c>
      <c r="E49" s="383">
        <v>0</v>
      </c>
      <c r="F49" s="381">
        <v>10</v>
      </c>
      <c r="G49" s="382" t="s">
        <v>620</v>
      </c>
      <c r="H49" s="382" t="s">
        <v>620</v>
      </c>
      <c r="I49" s="381">
        <v>10</v>
      </c>
      <c r="J49" s="381">
        <v>8</v>
      </c>
      <c r="K49" s="381">
        <v>10</v>
      </c>
      <c r="L49" s="381">
        <v>10</v>
      </c>
      <c r="M49" s="381">
        <v>10</v>
      </c>
      <c r="N49" s="405">
        <f t="shared" si="0"/>
        <v>10</v>
      </c>
    </row>
    <row r="50" spans="1:14" s="84" customFormat="1" ht="22.5" x14ac:dyDescent="0.2">
      <c r="A50" s="1027"/>
      <c r="B50" s="1027"/>
      <c r="C50" s="386" t="s">
        <v>642</v>
      </c>
      <c r="D50" s="381" t="s">
        <v>643</v>
      </c>
      <c r="E50" s="383">
        <v>0</v>
      </c>
      <c r="F50" s="404">
        <v>0.90400000000000003</v>
      </c>
      <c r="G50" s="382" t="s">
        <v>620</v>
      </c>
      <c r="H50" s="382" t="s">
        <v>620</v>
      </c>
      <c r="I50" s="404">
        <v>0.79600000000000004</v>
      </c>
      <c r="J50" s="406">
        <v>0.95</v>
      </c>
      <c r="K50" s="404">
        <v>0.83199999999999996</v>
      </c>
      <c r="L50" s="406">
        <v>0.84</v>
      </c>
      <c r="M50" s="404">
        <v>0.86799999999999999</v>
      </c>
      <c r="N50" s="404">
        <f t="shared" si="0"/>
        <v>0.90400000000000003</v>
      </c>
    </row>
    <row r="51" spans="1:14" s="84" customFormat="1" ht="22.5" customHeight="1" x14ac:dyDescent="0.2">
      <c r="A51" s="1027"/>
      <c r="B51" s="1027"/>
      <c r="C51" s="1027" t="s">
        <v>644</v>
      </c>
      <c r="D51" s="381" t="s">
        <v>645</v>
      </c>
      <c r="E51" s="383">
        <v>0</v>
      </c>
      <c r="F51" s="381">
        <v>12</v>
      </c>
      <c r="G51" s="382" t="s">
        <v>620</v>
      </c>
      <c r="H51" s="382" t="s">
        <v>620</v>
      </c>
      <c r="I51" s="381">
        <v>9</v>
      </c>
      <c r="J51" s="381">
        <v>71</v>
      </c>
      <c r="K51" s="381">
        <v>10</v>
      </c>
      <c r="L51" s="381">
        <v>17</v>
      </c>
      <c r="M51" s="381">
        <v>11</v>
      </c>
      <c r="N51" s="405">
        <f t="shared" si="0"/>
        <v>12</v>
      </c>
    </row>
    <row r="52" spans="1:14" s="84" customFormat="1" ht="22.5" x14ac:dyDescent="0.2">
      <c r="A52" s="1027"/>
      <c r="B52" s="1027"/>
      <c r="C52" s="1027"/>
      <c r="D52" s="381" t="s">
        <v>646</v>
      </c>
      <c r="E52" s="383">
        <v>0</v>
      </c>
      <c r="F52" s="381">
        <v>3</v>
      </c>
      <c r="G52" s="382" t="s">
        <v>620</v>
      </c>
      <c r="H52" s="382" t="s">
        <v>620</v>
      </c>
      <c r="I52" s="381">
        <v>4</v>
      </c>
      <c r="J52" s="381">
        <v>2</v>
      </c>
      <c r="K52" s="381">
        <v>4</v>
      </c>
      <c r="L52" s="381">
        <v>5</v>
      </c>
      <c r="M52" s="381">
        <v>2</v>
      </c>
      <c r="N52" s="405">
        <f t="shared" si="0"/>
        <v>3</v>
      </c>
    </row>
    <row r="53" spans="1:14" s="84" customFormat="1" ht="67.5" x14ac:dyDescent="0.2">
      <c r="A53" s="1025" t="s">
        <v>647</v>
      </c>
      <c r="B53" s="1025" t="s">
        <v>648</v>
      </c>
      <c r="C53" s="1026" t="s">
        <v>649</v>
      </c>
      <c r="D53" s="407" t="s">
        <v>650</v>
      </c>
      <c r="E53" s="407" t="s">
        <v>651</v>
      </c>
      <c r="F53" s="407" t="s">
        <v>652</v>
      </c>
      <c r="G53" s="407" t="s">
        <v>653</v>
      </c>
      <c r="H53" s="407" t="s">
        <v>654</v>
      </c>
      <c r="I53" s="408">
        <v>25</v>
      </c>
      <c r="J53" s="408">
        <v>25</v>
      </c>
      <c r="K53" s="408">
        <v>24</v>
      </c>
      <c r="L53" s="408">
        <v>23.1</v>
      </c>
      <c r="M53" s="408">
        <v>23</v>
      </c>
      <c r="N53" s="408">
        <v>22</v>
      </c>
    </row>
    <row r="54" spans="1:14" s="84" customFormat="1" ht="67.5" x14ac:dyDescent="0.2">
      <c r="A54" s="1025"/>
      <c r="B54" s="1025"/>
      <c r="C54" s="1026"/>
      <c r="D54" s="407" t="s">
        <v>655</v>
      </c>
      <c r="E54" s="407" t="s">
        <v>656</v>
      </c>
      <c r="F54" s="407" t="s">
        <v>657</v>
      </c>
      <c r="G54" s="407" t="s">
        <v>653</v>
      </c>
      <c r="H54" s="407" t="s">
        <v>654</v>
      </c>
      <c r="I54" s="408">
        <v>25</v>
      </c>
      <c r="J54" s="408">
        <v>25</v>
      </c>
      <c r="K54" s="408">
        <v>30</v>
      </c>
      <c r="L54" s="408">
        <v>30</v>
      </c>
      <c r="M54" s="408">
        <v>35</v>
      </c>
      <c r="N54" s="408">
        <v>38</v>
      </c>
    </row>
    <row r="55" spans="1:14" s="84" customFormat="1" ht="56.25" x14ac:dyDescent="0.2">
      <c r="A55" s="1025"/>
      <c r="B55" s="1025"/>
      <c r="C55" s="1026"/>
      <c r="D55" s="407" t="s">
        <v>658</v>
      </c>
      <c r="E55" s="407" t="s">
        <v>659</v>
      </c>
      <c r="F55" s="407" t="s">
        <v>660</v>
      </c>
      <c r="G55" s="407" t="s">
        <v>661</v>
      </c>
      <c r="H55" s="407" t="s">
        <v>654</v>
      </c>
      <c r="I55" s="408">
        <v>2.7</v>
      </c>
      <c r="J55" s="408" t="s">
        <v>662</v>
      </c>
      <c r="K55" s="408">
        <v>2.5</v>
      </c>
      <c r="L55" s="408">
        <v>2.08</v>
      </c>
      <c r="M55" s="408">
        <v>2.2999999999999998</v>
      </c>
      <c r="N55" s="408">
        <v>2.2000000000000002</v>
      </c>
    </row>
    <row r="56" spans="1:14" s="84" customFormat="1" ht="45" x14ac:dyDescent="0.2">
      <c r="A56" s="1025"/>
      <c r="B56" s="1025" t="s">
        <v>663</v>
      </c>
      <c r="C56" s="1026"/>
      <c r="D56" s="407" t="s">
        <v>664</v>
      </c>
      <c r="E56" s="407" t="s">
        <v>665</v>
      </c>
      <c r="F56" s="407" t="s">
        <v>666</v>
      </c>
      <c r="G56" s="407" t="s">
        <v>661</v>
      </c>
      <c r="H56" s="407" t="s">
        <v>654</v>
      </c>
      <c r="I56" s="408">
        <v>2.59</v>
      </c>
      <c r="J56" s="409">
        <v>2.59</v>
      </c>
      <c r="K56" s="408">
        <v>2.27</v>
      </c>
      <c r="L56" s="408">
        <v>0.67</v>
      </c>
      <c r="M56" s="408">
        <v>1.9</v>
      </c>
      <c r="N56" s="408">
        <v>1.6</v>
      </c>
    </row>
    <row r="57" spans="1:14" s="84" customFormat="1" ht="56.25" x14ac:dyDescent="0.2">
      <c r="A57" s="1025"/>
      <c r="B57" s="1025"/>
      <c r="C57" s="1026"/>
      <c r="D57" s="407" t="s">
        <v>667</v>
      </c>
      <c r="E57" s="407" t="s">
        <v>668</v>
      </c>
      <c r="F57" s="407" t="s">
        <v>669</v>
      </c>
      <c r="G57" s="407" t="s">
        <v>670</v>
      </c>
      <c r="H57" s="407" t="s">
        <v>654</v>
      </c>
      <c r="I57" s="408">
        <v>10</v>
      </c>
      <c r="J57" s="408">
        <v>10</v>
      </c>
      <c r="K57" s="408">
        <v>30</v>
      </c>
      <c r="L57" s="408">
        <v>24</v>
      </c>
      <c r="M57" s="408">
        <v>60</v>
      </c>
      <c r="N57" s="408">
        <v>80</v>
      </c>
    </row>
    <row r="58" spans="1:14" s="84" customFormat="1" ht="33.75" x14ac:dyDescent="0.2">
      <c r="A58" s="1025"/>
      <c r="B58" s="1025" t="s">
        <v>671</v>
      </c>
      <c r="C58" s="407" t="s">
        <v>672</v>
      </c>
      <c r="D58" s="407" t="s">
        <v>673</v>
      </c>
      <c r="E58" s="407" t="s">
        <v>674</v>
      </c>
      <c r="F58" s="410" t="s">
        <v>675</v>
      </c>
      <c r="G58" s="407" t="s">
        <v>676</v>
      </c>
      <c r="H58" s="407" t="s">
        <v>654</v>
      </c>
      <c r="I58" s="408">
        <v>80</v>
      </c>
      <c r="J58" s="408">
        <v>88</v>
      </c>
      <c r="K58" s="408">
        <v>85</v>
      </c>
      <c r="L58" s="408">
        <v>91.7</v>
      </c>
      <c r="M58" s="408">
        <v>88</v>
      </c>
      <c r="N58" s="408">
        <v>90</v>
      </c>
    </row>
    <row r="59" spans="1:14" s="84" customFormat="1" ht="45" x14ac:dyDescent="0.2">
      <c r="A59" s="1025"/>
      <c r="B59" s="1025"/>
      <c r="C59" s="407" t="s">
        <v>677</v>
      </c>
      <c r="D59" s="407" t="s">
        <v>678</v>
      </c>
      <c r="E59" s="407" t="s">
        <v>656</v>
      </c>
      <c r="F59" s="410" t="s">
        <v>679</v>
      </c>
      <c r="G59" s="407" t="s">
        <v>661</v>
      </c>
      <c r="H59" s="407" t="s">
        <v>654</v>
      </c>
      <c r="I59" s="408">
        <v>23.1</v>
      </c>
      <c r="J59" s="408">
        <v>23.1</v>
      </c>
      <c r="K59" s="408">
        <v>46.15</v>
      </c>
      <c r="L59" s="408">
        <v>46.2</v>
      </c>
      <c r="M59" s="408">
        <v>61.5</v>
      </c>
      <c r="N59" s="408">
        <v>76.900000000000006</v>
      </c>
    </row>
    <row r="60" spans="1:14" s="84" customFormat="1" ht="3.75" customHeight="1" thickBot="1" x14ac:dyDescent="0.25">
      <c r="A60" s="85"/>
      <c r="B60" s="85"/>
      <c r="C60" s="85"/>
      <c r="D60" s="86"/>
      <c r="E60" s="86"/>
      <c r="F60" s="86"/>
      <c r="G60" s="86"/>
      <c r="H60" s="86"/>
      <c r="I60" s="86"/>
      <c r="J60" s="86"/>
      <c r="K60" s="86"/>
      <c r="L60" s="86"/>
      <c r="M60" s="86"/>
      <c r="N60" s="86"/>
    </row>
    <row r="61" spans="1:14" x14ac:dyDescent="0.2">
      <c r="A61" s="44" t="s">
        <v>680</v>
      </c>
    </row>
    <row r="62" spans="1:14" x14ac:dyDescent="0.2">
      <c r="A62" s="44" t="s">
        <v>681</v>
      </c>
    </row>
  </sheetData>
  <mergeCells count="39">
    <mergeCell ref="A17:A34"/>
    <mergeCell ref="B17:B25"/>
    <mergeCell ref="C6:C7"/>
    <mergeCell ref="C11:C12"/>
    <mergeCell ref="C17:C18"/>
    <mergeCell ref="C24:C25"/>
    <mergeCell ref="A5:A16"/>
    <mergeCell ref="B5:B8"/>
    <mergeCell ref="B9:B10"/>
    <mergeCell ref="B11:B13"/>
    <mergeCell ref="B14:B16"/>
    <mergeCell ref="C22:C23"/>
    <mergeCell ref="B26:B27"/>
    <mergeCell ref="B28:B32"/>
    <mergeCell ref="C28:C30"/>
    <mergeCell ref="B33:B34"/>
    <mergeCell ref="I3:J3"/>
    <mergeCell ref="K3:L3"/>
    <mergeCell ref="C3:C4"/>
    <mergeCell ref="B3:B4"/>
    <mergeCell ref="A3:A4"/>
    <mergeCell ref="D3:D4"/>
    <mergeCell ref="E3:E4"/>
    <mergeCell ref="F3:F4"/>
    <mergeCell ref="G3:G4"/>
    <mergeCell ref="H3:H4"/>
    <mergeCell ref="A35:A52"/>
    <mergeCell ref="B35:B46"/>
    <mergeCell ref="C35:C36"/>
    <mergeCell ref="C37:C41"/>
    <mergeCell ref="C42:C44"/>
    <mergeCell ref="C45:C46"/>
    <mergeCell ref="B47:B52"/>
    <mergeCell ref="C51:C52"/>
    <mergeCell ref="A53:A59"/>
    <mergeCell ref="B53:B55"/>
    <mergeCell ref="C53:C57"/>
    <mergeCell ref="B56:B57"/>
    <mergeCell ref="B58:B59"/>
  </mergeCells>
  <printOptions horizontalCentered="1"/>
  <pageMargins left="0.39370078740157483" right="0.39370078740157483" top="0.78740157480314965" bottom="0.39370078740157483" header="0.31496062992125984" footer="0.31496062992125984"/>
  <pageSetup paperSize="9" scale="76" fitToHeight="10"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REPÚBLICA&amp;R&amp;P de &amp;N</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ColWidth="10.7109375"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pageSetUpPr fitToPage="1"/>
  </sheetPr>
  <dimension ref="A1:G22"/>
  <sheetViews>
    <sheetView showGridLines="0" zoomScaleNormal="100" workbookViewId="0">
      <selection sqref="A1:D22"/>
    </sheetView>
  </sheetViews>
  <sheetFormatPr baseColWidth="10" defaultColWidth="11.28515625" defaultRowHeight="12.75" x14ac:dyDescent="0.2"/>
  <cols>
    <col min="1" max="1" width="65.7109375" style="66" customWidth="1"/>
    <col min="2" max="3" width="14.7109375" style="66" customWidth="1"/>
    <col min="4" max="4" width="15.28515625" style="66" customWidth="1"/>
    <col min="5" max="5" width="2.5703125" style="66" customWidth="1"/>
    <col min="6" max="6" width="11.28515625" style="66"/>
    <col min="7" max="7" width="12.42578125" style="66" customWidth="1"/>
    <col min="8" max="16384" width="11.28515625" style="66"/>
  </cols>
  <sheetData>
    <row r="1" spans="1:7" ht="16.5" customHeight="1" x14ac:dyDescent="0.2">
      <c r="A1" s="228" t="s">
        <v>386</v>
      </c>
    </row>
    <row r="2" spans="1:7" ht="16.5" customHeight="1" x14ac:dyDescent="0.2">
      <c r="A2" s="229" t="s">
        <v>447</v>
      </c>
    </row>
    <row r="3" spans="1:7" x14ac:dyDescent="0.2">
      <c r="A3" s="227"/>
      <c r="F3" s="982"/>
      <c r="G3" s="982"/>
    </row>
    <row r="4" spans="1:7" s="95" customFormat="1" ht="28.35" customHeight="1" x14ac:dyDescent="0.2">
      <c r="A4" s="100" t="s">
        <v>336</v>
      </c>
      <c r="B4" s="101">
        <v>2019</v>
      </c>
      <c r="C4" s="101">
        <v>2020</v>
      </c>
      <c r="D4" s="101">
        <v>2021</v>
      </c>
      <c r="F4" s="983" t="s">
        <v>487</v>
      </c>
      <c r="G4" s="983" t="s">
        <v>488</v>
      </c>
    </row>
    <row r="5" spans="1:7" s="98" customFormat="1" ht="19.5" customHeight="1" x14ac:dyDescent="0.2">
      <c r="A5" s="231" t="s">
        <v>333</v>
      </c>
      <c r="B5" s="350">
        <v>483152440</v>
      </c>
      <c r="C5" s="350">
        <v>345620089</v>
      </c>
      <c r="D5" s="350">
        <v>339158407</v>
      </c>
      <c r="F5" s="982"/>
      <c r="G5" s="982"/>
    </row>
    <row r="6" spans="1:7" s="98" customFormat="1" ht="19.5" customHeight="1" x14ac:dyDescent="0.2">
      <c r="A6" s="231" t="s">
        <v>334</v>
      </c>
      <c r="B6" s="350">
        <v>2624957202</v>
      </c>
      <c r="C6" s="350">
        <v>511869318</v>
      </c>
      <c r="D6" s="350">
        <v>456066186</v>
      </c>
      <c r="F6" s="982"/>
      <c r="G6" s="982"/>
    </row>
    <row r="7" spans="1:7" s="98" customFormat="1" ht="19.5" customHeight="1" x14ac:dyDescent="0.2">
      <c r="A7" s="231" t="s">
        <v>335</v>
      </c>
      <c r="B7" s="350">
        <v>9831728568</v>
      </c>
      <c r="C7" s="350">
        <v>12402777723</v>
      </c>
      <c r="D7" s="350">
        <v>12949937262</v>
      </c>
      <c r="F7" s="982"/>
      <c r="G7" s="982"/>
    </row>
    <row r="8" spans="1:7" s="98" customFormat="1" ht="22.5" customHeight="1" x14ac:dyDescent="0.2">
      <c r="A8" s="240" t="s">
        <v>330</v>
      </c>
      <c r="B8" s="241">
        <f>SUM(B5:B7)</f>
        <v>12939838210</v>
      </c>
      <c r="C8" s="241">
        <f t="shared" ref="C8:D8" si="0">SUM(C5:C7)</f>
        <v>13260267130</v>
      </c>
      <c r="D8" s="241">
        <f t="shared" si="0"/>
        <v>13745161855</v>
      </c>
      <c r="F8" s="982"/>
      <c r="G8" s="982"/>
    </row>
    <row r="9" spans="1:7" x14ac:dyDescent="0.2">
      <c r="F9" s="982"/>
      <c r="G9" s="982"/>
    </row>
    <row r="10" spans="1:7" s="95" customFormat="1" ht="28.35" customHeight="1" x14ac:dyDescent="0.2">
      <c r="A10" s="100" t="s">
        <v>337</v>
      </c>
      <c r="B10" s="101">
        <v>2019</v>
      </c>
      <c r="C10" s="101" t="s">
        <v>387</v>
      </c>
      <c r="D10" s="101" t="s">
        <v>388</v>
      </c>
      <c r="F10" s="984"/>
      <c r="G10" s="984"/>
    </row>
    <row r="11" spans="1:7" s="98" customFormat="1" ht="19.5" customHeight="1" x14ac:dyDescent="0.2">
      <c r="A11" s="231" t="s">
        <v>333</v>
      </c>
      <c r="B11" s="350">
        <v>300569799</v>
      </c>
      <c r="C11" s="350">
        <f>341660816-0</f>
        <v>341660816</v>
      </c>
      <c r="D11" s="350">
        <v>339158407</v>
      </c>
      <c r="F11" s="985">
        <v>0</v>
      </c>
      <c r="G11" s="982"/>
    </row>
    <row r="12" spans="1:7" s="98" customFormat="1" ht="19.5" customHeight="1" x14ac:dyDescent="0.2">
      <c r="A12" s="231" t="s">
        <v>334</v>
      </c>
      <c r="B12" s="350">
        <v>2408819042</v>
      </c>
      <c r="C12" s="350">
        <f>932517007-490307610</f>
        <v>442209397</v>
      </c>
      <c r="D12" s="350">
        <v>456066186</v>
      </c>
      <c r="F12" s="985">
        <v>490307610</v>
      </c>
      <c r="G12" s="982"/>
    </row>
    <row r="13" spans="1:7" s="98" customFormat="1" ht="19.5" customHeight="1" x14ac:dyDescent="0.2">
      <c r="A13" s="231" t="s">
        <v>335</v>
      </c>
      <c r="B13" s="350">
        <v>11638702110</v>
      </c>
      <c r="C13" s="350">
        <f>11303192501-161248892</f>
        <v>11141943609</v>
      </c>
      <c r="D13" s="350">
        <v>12949937262</v>
      </c>
      <c r="F13" s="985">
        <v>161248892</v>
      </c>
      <c r="G13" s="982"/>
    </row>
    <row r="14" spans="1:7" s="98" customFormat="1" ht="22.5" customHeight="1" x14ac:dyDescent="0.2">
      <c r="A14" s="240" t="s">
        <v>331</v>
      </c>
      <c r="B14" s="241">
        <f>SUM(B11:B13)</f>
        <v>14348090951</v>
      </c>
      <c r="C14" s="241">
        <f t="shared" ref="C14" si="1">SUM(C11:C13)</f>
        <v>11925813822</v>
      </c>
      <c r="D14" s="241">
        <f>SUM(D11:D13)</f>
        <v>13745161855</v>
      </c>
      <c r="F14" s="982"/>
      <c r="G14" s="982"/>
    </row>
    <row r="15" spans="1:7" x14ac:dyDescent="0.2">
      <c r="F15" s="982"/>
      <c r="G15" s="982"/>
    </row>
    <row r="16" spans="1:7" s="95" customFormat="1" ht="28.35" customHeight="1" x14ac:dyDescent="0.2">
      <c r="A16" s="100" t="s">
        <v>338</v>
      </c>
      <c r="B16" s="101">
        <v>2019</v>
      </c>
      <c r="C16" s="101" t="s">
        <v>387</v>
      </c>
      <c r="D16" s="101" t="s">
        <v>388</v>
      </c>
      <c r="F16" s="984"/>
      <c r="G16" s="984"/>
    </row>
    <row r="17" spans="1:7" s="98" customFormat="1" ht="19.5" customHeight="1" x14ac:dyDescent="0.2">
      <c r="A17" s="231" t="s">
        <v>333</v>
      </c>
      <c r="B17" s="350">
        <v>263314487.26000011</v>
      </c>
      <c r="C17" s="350">
        <f>341660816-945</f>
        <v>341659871</v>
      </c>
      <c r="D17" s="350">
        <v>339158407</v>
      </c>
      <c r="F17" s="982"/>
      <c r="G17" s="985">
        <v>945</v>
      </c>
    </row>
    <row r="18" spans="1:7" s="98" customFormat="1" ht="19.5" customHeight="1" x14ac:dyDescent="0.2">
      <c r="A18" s="231" t="s">
        <v>334</v>
      </c>
      <c r="B18" s="350">
        <v>2189924148.3900018</v>
      </c>
      <c r="C18" s="350">
        <f>442209397-20705528</f>
        <v>421503869</v>
      </c>
      <c r="D18" s="350">
        <v>456066186</v>
      </c>
      <c r="F18" s="982"/>
      <c r="G18" s="985">
        <v>20705528</v>
      </c>
    </row>
    <row r="19" spans="1:7" s="98" customFormat="1" ht="19.5" customHeight="1" x14ac:dyDescent="0.2">
      <c r="A19" s="231" t="s">
        <v>335</v>
      </c>
      <c r="B19" s="350">
        <v>9301110907.5800095</v>
      </c>
      <c r="C19" s="350">
        <f>11141943609-1321244508</f>
        <v>9820699101</v>
      </c>
      <c r="D19" s="350">
        <v>12949937262</v>
      </c>
      <c r="F19" s="982"/>
      <c r="G19" s="985">
        <v>1321244508</v>
      </c>
    </row>
    <row r="20" spans="1:7" s="98" customFormat="1" ht="22.5" customHeight="1" x14ac:dyDescent="0.2">
      <c r="A20" s="240" t="s">
        <v>332</v>
      </c>
      <c r="B20" s="241">
        <f>SUM(B17:B19)</f>
        <v>11754349543.230011</v>
      </c>
      <c r="C20" s="241">
        <f t="shared" ref="C20" si="2">SUM(C17:C19)</f>
        <v>10583862841</v>
      </c>
      <c r="D20" s="241">
        <f t="shared" ref="D20" si="3">SUM(D17:D19)</f>
        <v>13745161855</v>
      </c>
      <c r="F20" s="982"/>
      <c r="G20" s="982"/>
    </row>
    <row r="21" spans="1:7" x14ac:dyDescent="0.2">
      <c r="A21" s="232" t="s">
        <v>389</v>
      </c>
    </row>
    <row r="22" spans="1:7" x14ac:dyDescent="0.2">
      <c r="A22" s="233" t="s">
        <v>390</v>
      </c>
    </row>
  </sheetData>
  <printOptions horizontalCentered="1"/>
  <pageMargins left="0.39370078740157483" right="0.39370078740157483" top="0.78740157480314965" bottom="0.39370078740157483" header="0.31496062992125984" footer="0.31496062992125984"/>
  <pageSetup paperSize="9" orientation="landscape" r:id="rId1"/>
  <headerFooter>
    <oddHeader xml:space="preserve">&amp;L&amp;"Arial,Negrita"&amp;14
&amp;C&amp;"Arial,Negrita"&amp;18PROYECTO DE PRESUPUESTO 2021&amp;R&amp;"Arial,Negrita"&amp;14 </oddHeader>
    <oddFooter>&amp;L&amp;"Arial,Negrita"&amp;8PROYECTO DE PRESUPUESTO PARA EL AÑO FISCAL 2020
INFORMACIÓN PARA LA COMISIÓN DE PRESUPUESTO Y CUENTA GENERAL DE LA REPÚBLICA DEL CONGRESO DE LA REPÚBLICA</oddFooter>
  </headerFooter>
  <ignoredErrors>
    <ignoredError sqref="B8:D8 B20:D20 B14:C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H339"/>
  <sheetViews>
    <sheetView showGridLines="0" view="pageBreakPreview" topLeftCell="A268" zoomScale="60" zoomScaleNormal="100" workbookViewId="0">
      <selection activeCell="I11" sqref="I11"/>
    </sheetView>
  </sheetViews>
  <sheetFormatPr baseColWidth="10" defaultColWidth="11.28515625" defaultRowHeight="12.75" x14ac:dyDescent="0.2"/>
  <cols>
    <col min="1" max="1" width="50.5703125" customWidth="1"/>
    <col min="2" max="4" width="14.140625" customWidth="1"/>
    <col min="5" max="5" width="6.5703125" customWidth="1"/>
    <col min="6" max="6" width="12.7109375" style="979" bestFit="1" customWidth="1"/>
    <col min="7" max="7" width="13.7109375" style="979" bestFit="1" customWidth="1"/>
    <col min="8" max="8" width="11.28515625" style="979"/>
  </cols>
  <sheetData>
    <row r="1" spans="1:8" x14ac:dyDescent="0.2">
      <c r="A1" s="234" t="s">
        <v>391</v>
      </c>
    </row>
    <row r="2" spans="1:8" ht="6.75" customHeight="1" x14ac:dyDescent="0.2">
      <c r="A2" s="235"/>
    </row>
    <row r="3" spans="1:8" x14ac:dyDescent="0.2">
      <c r="A3" s="227" t="s">
        <v>447</v>
      </c>
    </row>
    <row r="4" spans="1:8" ht="5.25" customHeight="1" x14ac:dyDescent="0.2">
      <c r="A4" s="227"/>
    </row>
    <row r="5" spans="1:8" ht="16.5" customHeight="1" x14ac:dyDescent="0.2">
      <c r="A5" s="227" t="s">
        <v>448</v>
      </c>
    </row>
    <row r="6" spans="1:8" s="95" customFormat="1" ht="18" customHeight="1" x14ac:dyDescent="0.2">
      <c r="A6" s="100" t="s">
        <v>449</v>
      </c>
      <c r="B6" s="101">
        <v>2019</v>
      </c>
      <c r="C6" s="101">
        <v>2020</v>
      </c>
      <c r="D6" s="101">
        <v>2021</v>
      </c>
      <c r="F6" s="981"/>
      <c r="G6" s="981"/>
      <c r="H6" s="981"/>
    </row>
    <row r="7" spans="1:8" s="237" customFormat="1" x14ac:dyDescent="0.2">
      <c r="A7" s="97" t="s">
        <v>131</v>
      </c>
      <c r="B7" s="236">
        <f>SUM(B8:B13)</f>
        <v>4108101521</v>
      </c>
      <c r="C7" s="236">
        <f t="shared" ref="C7:D7" si="0">SUM(C8:C13)</f>
        <v>3532862712</v>
      </c>
      <c r="D7" s="236">
        <f t="shared" si="0"/>
        <v>4558827549</v>
      </c>
      <c r="F7" s="979"/>
      <c r="G7" s="979"/>
      <c r="H7" s="979"/>
    </row>
    <row r="8" spans="1:8" s="237" customFormat="1" x14ac:dyDescent="0.2">
      <c r="A8" s="238" t="s">
        <v>120</v>
      </c>
      <c r="B8" s="239">
        <f t="shared" ref="B8:D13" si="1">B64+B120+B176+B232+B288</f>
        <v>0</v>
      </c>
      <c r="C8" s="239">
        <f t="shared" si="1"/>
        <v>0</v>
      </c>
      <c r="D8" s="239">
        <f t="shared" si="1"/>
        <v>0</v>
      </c>
      <c r="F8" s="979"/>
      <c r="G8" s="979"/>
      <c r="H8" s="979"/>
    </row>
    <row r="9" spans="1:8" s="237" customFormat="1" x14ac:dyDescent="0.2">
      <c r="A9" s="238" t="s">
        <v>121</v>
      </c>
      <c r="B9" s="239">
        <f t="shared" si="1"/>
        <v>134153104</v>
      </c>
      <c r="C9" s="239">
        <f t="shared" si="1"/>
        <v>130291058</v>
      </c>
      <c r="D9" s="239">
        <f t="shared" si="1"/>
        <v>121677337</v>
      </c>
      <c r="F9" s="979"/>
      <c r="G9" s="979"/>
      <c r="H9" s="979"/>
    </row>
    <row r="10" spans="1:8" s="237" customFormat="1" x14ac:dyDescent="0.2">
      <c r="A10" s="238" t="s">
        <v>122</v>
      </c>
      <c r="B10" s="239">
        <f t="shared" si="1"/>
        <v>82486539</v>
      </c>
      <c r="C10" s="239">
        <f t="shared" si="1"/>
        <v>77947824</v>
      </c>
      <c r="D10" s="239">
        <f t="shared" si="1"/>
        <v>75931659</v>
      </c>
      <c r="F10" s="979"/>
      <c r="G10" s="979"/>
      <c r="H10" s="979"/>
    </row>
    <row r="11" spans="1:8" s="237" customFormat="1" x14ac:dyDescent="0.2">
      <c r="A11" s="238" t="s">
        <v>123</v>
      </c>
      <c r="B11" s="239">
        <f t="shared" si="1"/>
        <v>3746391504</v>
      </c>
      <c r="C11" s="239">
        <f t="shared" si="1"/>
        <v>3249342639</v>
      </c>
      <c r="D11" s="239">
        <f t="shared" si="1"/>
        <v>3262415173</v>
      </c>
      <c r="F11" s="979"/>
      <c r="G11" s="979"/>
      <c r="H11" s="979"/>
    </row>
    <row r="12" spans="1:8" s="237" customFormat="1" x14ac:dyDescent="0.2">
      <c r="A12" s="238" t="s">
        <v>148</v>
      </c>
      <c r="B12" s="239">
        <f t="shared" si="1"/>
        <v>103699504</v>
      </c>
      <c r="C12" s="239">
        <f t="shared" si="1"/>
        <v>23632508</v>
      </c>
      <c r="D12" s="239">
        <f t="shared" si="1"/>
        <v>1031388720</v>
      </c>
      <c r="F12" s="979"/>
      <c r="G12" s="979"/>
      <c r="H12" s="979"/>
    </row>
    <row r="13" spans="1:8" s="237" customFormat="1" x14ac:dyDescent="0.2">
      <c r="A13" s="238" t="s">
        <v>149</v>
      </c>
      <c r="B13" s="239">
        <f t="shared" si="1"/>
        <v>41370870</v>
      </c>
      <c r="C13" s="239">
        <f t="shared" si="1"/>
        <v>51648683</v>
      </c>
      <c r="D13" s="239">
        <f t="shared" si="1"/>
        <v>67414660</v>
      </c>
      <c r="F13" s="979"/>
      <c r="G13" s="979"/>
      <c r="H13" s="979"/>
    </row>
    <row r="14" spans="1:8" s="237" customFormat="1" x14ac:dyDescent="0.2">
      <c r="A14" s="97" t="s">
        <v>119</v>
      </c>
      <c r="B14" s="236">
        <f>SUM(B15:B18)</f>
        <v>8831736689</v>
      </c>
      <c r="C14" s="236">
        <f t="shared" ref="C14:D14" si="2">SUM(C15:C18)</f>
        <v>9727404418</v>
      </c>
      <c r="D14" s="236">
        <f t="shared" si="2"/>
        <v>9186334306</v>
      </c>
      <c r="F14" s="979"/>
      <c r="G14" s="979"/>
      <c r="H14" s="979"/>
    </row>
    <row r="15" spans="1:8" s="237" customFormat="1" x14ac:dyDescent="0.2">
      <c r="A15" s="238" t="s">
        <v>147</v>
      </c>
      <c r="B15" s="239">
        <f t="shared" ref="B15:D18" si="3">B71+B127+B183+B239+B295</f>
        <v>51378751</v>
      </c>
      <c r="C15" s="239">
        <f t="shared" si="3"/>
        <v>102000000</v>
      </c>
      <c r="D15" s="239">
        <f t="shared" si="3"/>
        <v>0</v>
      </c>
      <c r="F15" s="979"/>
      <c r="G15" s="979"/>
      <c r="H15" s="979"/>
    </row>
    <row r="16" spans="1:8" s="237" customFormat="1" x14ac:dyDescent="0.2">
      <c r="A16" s="238" t="s">
        <v>150</v>
      </c>
      <c r="B16" s="239">
        <f t="shared" si="3"/>
        <v>4000000</v>
      </c>
      <c r="C16" s="239">
        <f t="shared" si="3"/>
        <v>6031938</v>
      </c>
      <c r="D16" s="239">
        <f t="shared" si="3"/>
        <v>7513106</v>
      </c>
      <c r="F16" s="979"/>
      <c r="G16" s="979"/>
      <c r="H16" s="979"/>
    </row>
    <row r="17" spans="1:8" s="237" customFormat="1" x14ac:dyDescent="0.2">
      <c r="A17" s="238" t="s">
        <v>128</v>
      </c>
      <c r="B17" s="239">
        <f t="shared" si="3"/>
        <v>8776357938</v>
      </c>
      <c r="C17" s="239">
        <f t="shared" si="3"/>
        <v>9619372480</v>
      </c>
      <c r="D17" s="239">
        <f t="shared" si="3"/>
        <v>9178821200</v>
      </c>
      <c r="F17" s="979"/>
      <c r="G17" s="979"/>
      <c r="H17" s="979"/>
    </row>
    <row r="18" spans="1:8" s="237" customFormat="1" x14ac:dyDescent="0.2">
      <c r="A18" s="238" t="s">
        <v>129</v>
      </c>
      <c r="B18" s="239">
        <f t="shared" si="3"/>
        <v>0</v>
      </c>
      <c r="C18" s="239">
        <f t="shared" si="3"/>
        <v>0</v>
      </c>
      <c r="D18" s="239">
        <f t="shared" si="3"/>
        <v>0</v>
      </c>
      <c r="F18" s="979"/>
      <c r="G18" s="979"/>
      <c r="H18" s="979"/>
    </row>
    <row r="19" spans="1:8" s="237" customFormat="1" x14ac:dyDescent="0.2">
      <c r="A19" s="97" t="s">
        <v>107</v>
      </c>
      <c r="B19" s="236">
        <f>B20</f>
        <v>0</v>
      </c>
      <c r="C19" s="236">
        <f t="shared" ref="C19:D19" si="4">C20</f>
        <v>0</v>
      </c>
      <c r="D19" s="236">
        <f t="shared" si="4"/>
        <v>0</v>
      </c>
      <c r="F19" s="979"/>
      <c r="G19" s="979"/>
      <c r="H19" s="979"/>
    </row>
    <row r="20" spans="1:8" s="237" customFormat="1" x14ac:dyDescent="0.2">
      <c r="A20" s="238" t="s">
        <v>130</v>
      </c>
      <c r="B20" s="239">
        <f>B76+B132+B188+B244+B300</f>
        <v>0</v>
      </c>
      <c r="C20" s="239">
        <f>C76+C132+C188+C244+C300</f>
        <v>0</v>
      </c>
      <c r="D20" s="239">
        <f>D76+D132+D188+D244+D300</f>
        <v>0</v>
      </c>
      <c r="F20" s="979"/>
      <c r="G20" s="979"/>
      <c r="H20" s="979"/>
    </row>
    <row r="21" spans="1:8" s="242" customFormat="1" ht="18" customHeight="1" x14ac:dyDescent="0.2">
      <c r="A21" s="240" t="s">
        <v>330</v>
      </c>
      <c r="B21" s="241">
        <f>B19+B14+B7</f>
        <v>12939838210</v>
      </c>
      <c r="C21" s="241">
        <f t="shared" ref="C21:D21" si="5">C19+C14+C7</f>
        <v>13260267130</v>
      </c>
      <c r="D21" s="241">
        <f t="shared" si="5"/>
        <v>13745161855</v>
      </c>
      <c r="F21" s="980"/>
      <c r="G21" s="980"/>
      <c r="H21" s="980"/>
    </row>
    <row r="22" spans="1:8" ht="10.5" customHeight="1" x14ac:dyDescent="0.2"/>
    <row r="23" spans="1:8" x14ac:dyDescent="0.2">
      <c r="A23" s="227" t="s">
        <v>448</v>
      </c>
    </row>
    <row r="24" spans="1:8" s="95" customFormat="1" ht="18" customHeight="1" x14ac:dyDescent="0.2">
      <c r="A24" s="100" t="s">
        <v>450</v>
      </c>
      <c r="B24" s="101">
        <v>2019</v>
      </c>
      <c r="C24" s="101" t="s">
        <v>387</v>
      </c>
      <c r="D24" s="101" t="s">
        <v>388</v>
      </c>
      <c r="F24" s="981"/>
      <c r="G24" s="981"/>
      <c r="H24" s="981"/>
    </row>
    <row r="25" spans="1:8" s="237" customFormat="1" x14ac:dyDescent="0.2">
      <c r="A25" s="97" t="s">
        <v>131</v>
      </c>
      <c r="B25" s="236">
        <f>SUM(B26:B31)</f>
        <v>4627392925</v>
      </c>
      <c r="C25" s="236">
        <f t="shared" ref="C25:D25" si="6">SUM(C26:C31)</f>
        <v>4050971641</v>
      </c>
      <c r="D25" s="236">
        <f t="shared" si="6"/>
        <v>4558827549</v>
      </c>
      <c r="F25" s="979"/>
      <c r="G25" s="979"/>
      <c r="H25" s="979"/>
    </row>
    <row r="26" spans="1:8" s="237" customFormat="1" x14ac:dyDescent="0.2">
      <c r="A26" s="238" t="s">
        <v>120</v>
      </c>
      <c r="B26" s="239">
        <f t="shared" ref="B26:D31" si="7">B82+B138+B194+B250+B306</f>
        <v>0</v>
      </c>
      <c r="C26" s="239">
        <f t="shared" si="7"/>
        <v>0</v>
      </c>
      <c r="D26" s="239">
        <f t="shared" si="7"/>
        <v>0</v>
      </c>
      <c r="F26" s="979"/>
      <c r="G26" s="979"/>
      <c r="H26" s="979"/>
    </row>
    <row r="27" spans="1:8" s="237" customFormat="1" x14ac:dyDescent="0.2">
      <c r="A27" s="238" t="s">
        <v>121</v>
      </c>
      <c r="B27" s="239">
        <f t="shared" si="7"/>
        <v>126236540</v>
      </c>
      <c r="C27" s="239">
        <f t="shared" si="7"/>
        <v>129355289</v>
      </c>
      <c r="D27" s="239">
        <f t="shared" si="7"/>
        <v>121677337</v>
      </c>
      <c r="F27" s="979"/>
      <c r="G27" s="979"/>
      <c r="H27" s="979"/>
    </row>
    <row r="28" spans="1:8" s="237" customFormat="1" x14ac:dyDescent="0.2">
      <c r="A28" s="238" t="s">
        <v>122</v>
      </c>
      <c r="B28" s="239">
        <f t="shared" si="7"/>
        <v>77702052</v>
      </c>
      <c r="C28" s="239">
        <f t="shared" si="7"/>
        <v>120939259</v>
      </c>
      <c r="D28" s="239">
        <f t="shared" si="7"/>
        <v>75931659</v>
      </c>
      <c r="F28" s="979"/>
      <c r="G28" s="979"/>
      <c r="H28" s="979"/>
    </row>
    <row r="29" spans="1:8" s="237" customFormat="1" x14ac:dyDescent="0.2">
      <c r="A29" s="238" t="s">
        <v>123</v>
      </c>
      <c r="B29" s="239">
        <f t="shared" si="7"/>
        <v>4181529057</v>
      </c>
      <c r="C29" s="239">
        <f t="shared" si="7"/>
        <v>3511231837</v>
      </c>
      <c r="D29" s="239">
        <f t="shared" si="7"/>
        <v>3262415173</v>
      </c>
      <c r="F29" s="979"/>
      <c r="G29" s="979"/>
      <c r="H29" s="979"/>
    </row>
    <row r="30" spans="1:8" s="237" customFormat="1" x14ac:dyDescent="0.2">
      <c r="A30" s="238" t="s">
        <v>148</v>
      </c>
      <c r="B30" s="239">
        <f t="shared" si="7"/>
        <v>184939341</v>
      </c>
      <c r="C30" s="239">
        <f t="shared" si="7"/>
        <v>145763408</v>
      </c>
      <c r="D30" s="239">
        <f t="shared" si="7"/>
        <v>1031388720</v>
      </c>
      <c r="F30" s="979"/>
      <c r="G30" s="979"/>
      <c r="H30" s="979"/>
    </row>
    <row r="31" spans="1:8" s="237" customFormat="1" x14ac:dyDescent="0.2">
      <c r="A31" s="238" t="s">
        <v>149</v>
      </c>
      <c r="B31" s="239">
        <f t="shared" si="7"/>
        <v>56985935</v>
      </c>
      <c r="C31" s="239">
        <f t="shared" si="7"/>
        <v>143681848</v>
      </c>
      <c r="D31" s="239">
        <f t="shared" si="7"/>
        <v>67414660</v>
      </c>
      <c r="F31" s="979"/>
      <c r="G31" s="979"/>
      <c r="H31" s="979"/>
    </row>
    <row r="32" spans="1:8" s="237" customFormat="1" x14ac:dyDescent="0.2">
      <c r="A32" s="97" t="s">
        <v>119</v>
      </c>
      <c r="B32" s="236">
        <f>SUM(B33:B36)</f>
        <v>9720698026</v>
      </c>
      <c r="C32" s="236">
        <f t="shared" ref="C32:D32" si="8">SUM(C33:C36)</f>
        <v>7874842181</v>
      </c>
      <c r="D32" s="236">
        <f t="shared" si="8"/>
        <v>9186334306</v>
      </c>
      <c r="F32" s="979"/>
      <c r="G32" s="979"/>
      <c r="H32" s="979"/>
    </row>
    <row r="33" spans="1:8" s="237" customFormat="1" x14ac:dyDescent="0.2">
      <c r="A33" s="238" t="s">
        <v>147</v>
      </c>
      <c r="B33" s="239">
        <f t="shared" ref="B33:D36" si="9">B89+B145+B201+B257+B313</f>
        <v>324934577</v>
      </c>
      <c r="C33" s="239">
        <f t="shared" si="9"/>
        <v>38670000</v>
      </c>
      <c r="D33" s="239">
        <f t="shared" si="9"/>
        <v>0</v>
      </c>
      <c r="F33" s="979"/>
      <c r="G33" s="979"/>
      <c r="H33" s="979"/>
    </row>
    <row r="34" spans="1:8" s="237" customFormat="1" x14ac:dyDescent="0.2">
      <c r="A34" s="238" t="s">
        <v>150</v>
      </c>
      <c r="B34" s="239">
        <f t="shared" si="9"/>
        <v>7545453</v>
      </c>
      <c r="C34" s="239">
        <f t="shared" si="9"/>
        <v>6031938</v>
      </c>
      <c r="D34" s="239">
        <f t="shared" si="9"/>
        <v>7513106</v>
      </c>
      <c r="F34" s="979"/>
      <c r="G34" s="979"/>
      <c r="H34" s="979"/>
    </row>
    <row r="35" spans="1:8" s="237" customFormat="1" x14ac:dyDescent="0.2">
      <c r="A35" s="238" t="s">
        <v>128</v>
      </c>
      <c r="B35" s="239">
        <f t="shared" si="9"/>
        <v>9388217996</v>
      </c>
      <c r="C35" s="239">
        <f t="shared" si="9"/>
        <v>7830140243</v>
      </c>
      <c r="D35" s="239">
        <f t="shared" si="9"/>
        <v>9178821200</v>
      </c>
      <c r="F35" s="979"/>
      <c r="G35" s="979"/>
      <c r="H35" s="979" t="s">
        <v>109</v>
      </c>
    </row>
    <row r="36" spans="1:8" s="237" customFormat="1" x14ac:dyDescent="0.2">
      <c r="A36" s="238" t="s">
        <v>129</v>
      </c>
      <c r="B36" s="239">
        <f t="shared" si="9"/>
        <v>0</v>
      </c>
      <c r="C36" s="239">
        <f t="shared" si="9"/>
        <v>0</v>
      </c>
      <c r="D36" s="239">
        <f t="shared" si="9"/>
        <v>0</v>
      </c>
      <c r="F36" s="979"/>
      <c r="G36" s="979"/>
      <c r="H36" s="979"/>
    </row>
    <row r="37" spans="1:8" s="237" customFormat="1" x14ac:dyDescent="0.2">
      <c r="A37" s="97" t="s">
        <v>107</v>
      </c>
      <c r="B37" s="236">
        <f>B38</f>
        <v>0</v>
      </c>
      <c r="C37" s="236">
        <f t="shared" ref="C37:D37" si="10">C38</f>
        <v>0</v>
      </c>
      <c r="D37" s="236">
        <f t="shared" si="10"/>
        <v>0</v>
      </c>
      <c r="F37" s="979"/>
      <c r="G37" s="979"/>
      <c r="H37" s="979"/>
    </row>
    <row r="38" spans="1:8" s="237" customFormat="1" x14ac:dyDescent="0.2">
      <c r="A38" s="238" t="s">
        <v>130</v>
      </c>
      <c r="B38" s="239">
        <f>B94+B150+B206+B262+B318</f>
        <v>0</v>
      </c>
      <c r="C38" s="239">
        <f>C94+C150+C206+C262+C318</f>
        <v>0</v>
      </c>
      <c r="D38" s="239">
        <f>D94+D150+D206+D262+D318</f>
        <v>0</v>
      </c>
      <c r="F38" s="979"/>
      <c r="G38" s="979"/>
      <c r="H38" s="979"/>
    </row>
    <row r="39" spans="1:8" s="242" customFormat="1" ht="18" customHeight="1" x14ac:dyDescent="0.2">
      <c r="A39" s="240" t="s">
        <v>331</v>
      </c>
      <c r="B39" s="241">
        <f>B37+B32+B25</f>
        <v>14348090951</v>
      </c>
      <c r="C39" s="241">
        <f t="shared" ref="C39:D39" si="11">C37+C32+C25</f>
        <v>11925813822</v>
      </c>
      <c r="D39" s="241">
        <f t="shared" si="11"/>
        <v>13745161855</v>
      </c>
      <c r="F39" s="990"/>
      <c r="G39" s="991"/>
      <c r="H39" s="980"/>
    </row>
    <row r="40" spans="1:8" ht="10.5" customHeight="1" x14ac:dyDescent="0.2"/>
    <row r="41" spans="1:8" x14ac:dyDescent="0.2">
      <c r="A41" s="227" t="s">
        <v>448</v>
      </c>
    </row>
    <row r="42" spans="1:8" s="95" customFormat="1" ht="18" customHeight="1" x14ac:dyDescent="0.2">
      <c r="A42" s="100" t="s">
        <v>451</v>
      </c>
      <c r="B42" s="101">
        <v>2019</v>
      </c>
      <c r="C42" s="101" t="s">
        <v>387</v>
      </c>
      <c r="D42" s="101" t="s">
        <v>388</v>
      </c>
      <c r="F42" s="981"/>
      <c r="G42" s="981"/>
      <c r="H42" s="981"/>
    </row>
    <row r="43" spans="1:8" s="237" customFormat="1" x14ac:dyDescent="0.2">
      <c r="A43" s="97" t="s">
        <v>131</v>
      </c>
      <c r="B43" s="236">
        <f>SUM(B44:B49)</f>
        <v>4223345262.2499938</v>
      </c>
      <c r="C43" s="236">
        <f t="shared" ref="C43:D43" si="12">SUM(C44:C49)</f>
        <v>4050971641</v>
      </c>
      <c r="D43" s="236">
        <f t="shared" si="12"/>
        <v>4558827549</v>
      </c>
      <c r="F43" s="979"/>
      <c r="G43" s="979"/>
      <c r="H43" s="979"/>
    </row>
    <row r="44" spans="1:8" s="237" customFormat="1" x14ac:dyDescent="0.2">
      <c r="A44" s="238" t="s">
        <v>120</v>
      </c>
      <c r="B44" s="239">
        <f t="shared" ref="B44:D49" si="13">B100+B156+B212+B268+B324</f>
        <v>0</v>
      </c>
      <c r="C44" s="239">
        <f t="shared" si="13"/>
        <v>0</v>
      </c>
      <c r="D44" s="239">
        <f t="shared" si="13"/>
        <v>0</v>
      </c>
      <c r="F44" s="979"/>
      <c r="G44" s="979"/>
      <c r="H44" s="979"/>
    </row>
    <row r="45" spans="1:8" s="237" customFormat="1" x14ac:dyDescent="0.2">
      <c r="A45" s="238" t="s">
        <v>121</v>
      </c>
      <c r="B45" s="239">
        <f t="shared" si="13"/>
        <v>109303088.40000005</v>
      </c>
      <c r="C45" s="239">
        <f t="shared" si="13"/>
        <v>129355289</v>
      </c>
      <c r="D45" s="239">
        <f t="shared" si="13"/>
        <v>121677337</v>
      </c>
      <c r="F45" s="979"/>
      <c r="G45" s="979"/>
      <c r="H45" s="979"/>
    </row>
    <row r="46" spans="1:8" s="237" customFormat="1" x14ac:dyDescent="0.2">
      <c r="A46" s="238" t="s">
        <v>122</v>
      </c>
      <c r="B46" s="239">
        <f t="shared" si="13"/>
        <v>77546055.779999986</v>
      </c>
      <c r="C46" s="239">
        <f t="shared" si="13"/>
        <v>120939259</v>
      </c>
      <c r="D46" s="239">
        <f t="shared" si="13"/>
        <v>75931659</v>
      </c>
      <c r="F46" s="979"/>
      <c r="G46" s="979"/>
      <c r="H46" s="979"/>
    </row>
    <row r="47" spans="1:8" s="237" customFormat="1" x14ac:dyDescent="0.2">
      <c r="A47" s="238" t="s">
        <v>123</v>
      </c>
      <c r="B47" s="239">
        <f t="shared" si="13"/>
        <v>3841626569.1099939</v>
      </c>
      <c r="C47" s="239">
        <f t="shared" si="13"/>
        <v>3511231837</v>
      </c>
      <c r="D47" s="239">
        <f t="shared" si="13"/>
        <v>3262415173</v>
      </c>
      <c r="F47" s="979"/>
      <c r="G47" s="979"/>
      <c r="H47" s="979"/>
    </row>
    <row r="48" spans="1:8" s="237" customFormat="1" x14ac:dyDescent="0.2">
      <c r="A48" s="238" t="s">
        <v>148</v>
      </c>
      <c r="B48" s="239">
        <f t="shared" si="13"/>
        <v>144396715.91000003</v>
      </c>
      <c r="C48" s="239">
        <f t="shared" si="13"/>
        <v>145763408</v>
      </c>
      <c r="D48" s="239">
        <f t="shared" si="13"/>
        <v>1031388720</v>
      </c>
      <c r="F48" s="978"/>
      <c r="G48" s="979"/>
      <c r="H48" s="979"/>
    </row>
    <row r="49" spans="1:8" s="237" customFormat="1" x14ac:dyDescent="0.2">
      <c r="A49" s="238" t="s">
        <v>149</v>
      </c>
      <c r="B49" s="239">
        <f t="shared" si="13"/>
        <v>50472833.049999997</v>
      </c>
      <c r="C49" s="239">
        <f t="shared" si="13"/>
        <v>143681848</v>
      </c>
      <c r="D49" s="239">
        <f t="shared" si="13"/>
        <v>67414660</v>
      </c>
      <c r="F49" s="979"/>
      <c r="G49" s="979"/>
      <c r="H49" s="979"/>
    </row>
    <row r="50" spans="1:8" s="237" customFormat="1" x14ac:dyDescent="0.2">
      <c r="A50" s="97" t="s">
        <v>119</v>
      </c>
      <c r="B50" s="236">
        <f>SUM(B51:B54)</f>
        <v>7531004280.9799967</v>
      </c>
      <c r="C50" s="236">
        <f t="shared" ref="C50:D50" si="14">SUM(C51:C54)</f>
        <v>6532891200</v>
      </c>
      <c r="D50" s="236">
        <f t="shared" si="14"/>
        <v>9186334306</v>
      </c>
      <c r="F50" s="979"/>
      <c r="G50" s="979"/>
      <c r="H50" s="979"/>
    </row>
    <row r="51" spans="1:8" s="237" customFormat="1" x14ac:dyDescent="0.2">
      <c r="A51" s="238" t="s">
        <v>147</v>
      </c>
      <c r="B51" s="239">
        <f t="shared" ref="B51:D54" si="15">B107+B163+B219+B275+B331</f>
        <v>175710949.53</v>
      </c>
      <c r="C51" s="239">
        <f t="shared" si="15"/>
        <v>38670000</v>
      </c>
      <c r="D51" s="239">
        <f t="shared" si="15"/>
        <v>0</v>
      </c>
      <c r="F51" s="979"/>
      <c r="G51" s="979"/>
      <c r="H51" s="979"/>
    </row>
    <row r="52" spans="1:8" s="237" customFormat="1" x14ac:dyDescent="0.2">
      <c r="A52" s="238" t="s">
        <v>150</v>
      </c>
      <c r="B52" s="239">
        <f t="shared" si="15"/>
        <v>7545452.8900000006</v>
      </c>
      <c r="C52" s="239">
        <f t="shared" si="15"/>
        <v>6031938</v>
      </c>
      <c r="D52" s="239">
        <f t="shared" si="15"/>
        <v>7513106</v>
      </c>
      <c r="F52" s="979"/>
      <c r="G52" s="979"/>
      <c r="H52" s="979"/>
    </row>
    <row r="53" spans="1:8" s="237" customFormat="1" x14ac:dyDescent="0.2">
      <c r="A53" s="238" t="s">
        <v>128</v>
      </c>
      <c r="B53" s="239">
        <f t="shared" si="15"/>
        <v>7347747878.5599966</v>
      </c>
      <c r="C53" s="239">
        <f t="shared" si="15"/>
        <v>6488189262</v>
      </c>
      <c r="D53" s="239">
        <f t="shared" si="15"/>
        <v>9178821200</v>
      </c>
      <c r="F53" s="978">
        <f>+C53+C51</f>
        <v>6526859262</v>
      </c>
      <c r="G53" s="979"/>
      <c r="H53" s="979"/>
    </row>
    <row r="54" spans="1:8" s="237" customFormat="1" x14ac:dyDescent="0.2">
      <c r="A54" s="238" t="s">
        <v>129</v>
      </c>
      <c r="B54" s="239">
        <f t="shared" si="15"/>
        <v>0</v>
      </c>
      <c r="C54" s="239">
        <f t="shared" si="15"/>
        <v>0</v>
      </c>
      <c r="D54" s="239">
        <f t="shared" si="15"/>
        <v>0</v>
      </c>
      <c r="F54" s="978">
        <f>+F53-[1]Proyeccion2020!$J$15</f>
        <v>38670000</v>
      </c>
      <c r="G54" s="979"/>
      <c r="H54" s="979"/>
    </row>
    <row r="55" spans="1:8" s="237" customFormat="1" x14ac:dyDescent="0.2">
      <c r="A55" s="97" t="s">
        <v>107</v>
      </c>
      <c r="B55" s="236">
        <f>B56</f>
        <v>0</v>
      </c>
      <c r="C55" s="236">
        <f t="shared" ref="C55:D55" si="16">C56</f>
        <v>0</v>
      </c>
      <c r="D55" s="236">
        <f t="shared" si="16"/>
        <v>0</v>
      </c>
      <c r="F55" s="979"/>
      <c r="G55" s="979"/>
      <c r="H55" s="979"/>
    </row>
    <row r="56" spans="1:8" s="237" customFormat="1" x14ac:dyDescent="0.2">
      <c r="A56" s="238" t="s">
        <v>130</v>
      </c>
      <c r="B56" s="239">
        <f>B112+B168+B224+B280+B336</f>
        <v>0</v>
      </c>
      <c r="C56" s="239">
        <f>C112+C168+C224+C280+C336</f>
        <v>0</v>
      </c>
      <c r="D56" s="239">
        <f>D112+D168+D224+D280+D336</f>
        <v>0</v>
      </c>
      <c r="F56" s="979"/>
      <c r="G56" s="979"/>
      <c r="H56" s="979"/>
    </row>
    <row r="57" spans="1:8" s="242" customFormat="1" ht="18" customHeight="1" x14ac:dyDescent="0.2">
      <c r="A57" s="243" t="s">
        <v>332</v>
      </c>
      <c r="B57" s="241">
        <f>B55+B50+B43</f>
        <v>11754349543.22999</v>
      </c>
      <c r="C57" s="241">
        <f t="shared" ref="C57:D57" si="17">C55+C50+C43</f>
        <v>10583862841</v>
      </c>
      <c r="D57" s="241">
        <f t="shared" si="17"/>
        <v>13745161855</v>
      </c>
      <c r="F57" s="980"/>
      <c r="G57" s="980"/>
      <c r="H57" s="980"/>
    </row>
    <row r="58" spans="1:8" x14ac:dyDescent="0.2">
      <c r="A58" s="244" t="s">
        <v>389</v>
      </c>
    </row>
    <row r="59" spans="1:8" x14ac:dyDescent="0.2">
      <c r="A59" s="245" t="s">
        <v>390</v>
      </c>
    </row>
    <row r="60" spans="1:8" ht="10.5" customHeight="1" x14ac:dyDescent="0.2"/>
    <row r="61" spans="1:8" x14ac:dyDescent="0.2">
      <c r="A61" s="227" t="s">
        <v>452</v>
      </c>
    </row>
    <row r="62" spans="1:8" ht="18" customHeight="1" x14ac:dyDescent="0.2">
      <c r="A62" s="100" t="s">
        <v>449</v>
      </c>
      <c r="B62" s="101">
        <v>2019</v>
      </c>
      <c r="C62" s="101">
        <v>2020</v>
      </c>
      <c r="D62" s="101">
        <v>2021</v>
      </c>
    </row>
    <row r="63" spans="1:8" x14ac:dyDescent="0.2">
      <c r="A63" s="97" t="s">
        <v>131</v>
      </c>
      <c r="B63" s="236">
        <f>SUM(B64:B69)</f>
        <v>3285080950</v>
      </c>
      <c r="C63" s="236">
        <f t="shared" ref="C63:D63" si="18">SUM(C64:C69)</f>
        <v>2828475798</v>
      </c>
      <c r="D63" s="236">
        <f t="shared" si="18"/>
        <v>3918854333</v>
      </c>
    </row>
    <row r="64" spans="1:8" x14ac:dyDescent="0.2">
      <c r="A64" s="238" t="s">
        <v>120</v>
      </c>
      <c r="B64" s="239">
        <v>0</v>
      </c>
      <c r="C64" s="239">
        <v>0</v>
      </c>
      <c r="D64" s="239">
        <v>0</v>
      </c>
    </row>
    <row r="65" spans="1:4" x14ac:dyDescent="0.2">
      <c r="A65" s="238" t="s">
        <v>121</v>
      </c>
      <c r="B65" s="239">
        <v>95420247</v>
      </c>
      <c r="C65" s="239">
        <v>91558194</v>
      </c>
      <c r="D65" s="239">
        <v>83204932</v>
      </c>
    </row>
    <row r="66" spans="1:4" x14ac:dyDescent="0.2">
      <c r="A66" s="238" t="s">
        <v>122</v>
      </c>
      <c r="B66" s="239">
        <v>79458664</v>
      </c>
      <c r="C66" s="239">
        <v>75036197</v>
      </c>
      <c r="D66" s="239">
        <v>73020032</v>
      </c>
    </row>
    <row r="67" spans="1:4" x14ac:dyDescent="0.2">
      <c r="A67" s="238" t="s">
        <v>123</v>
      </c>
      <c r="B67" s="239">
        <v>3033768254</v>
      </c>
      <c r="C67" s="239">
        <v>2628946998</v>
      </c>
      <c r="D67" s="239">
        <v>2759098848</v>
      </c>
    </row>
    <row r="68" spans="1:4" x14ac:dyDescent="0.2">
      <c r="A68" s="238" t="s">
        <v>148</v>
      </c>
      <c r="B68" s="239">
        <v>65622486</v>
      </c>
      <c r="C68" s="239">
        <v>11104336</v>
      </c>
      <c r="D68" s="239">
        <v>991967612</v>
      </c>
    </row>
    <row r="69" spans="1:4" x14ac:dyDescent="0.2">
      <c r="A69" s="238" t="s">
        <v>149</v>
      </c>
      <c r="B69" s="239">
        <v>10811299</v>
      </c>
      <c r="C69" s="239">
        <v>21830073</v>
      </c>
      <c r="D69" s="239">
        <v>11562909</v>
      </c>
    </row>
    <row r="70" spans="1:4" x14ac:dyDescent="0.2">
      <c r="A70" s="97" t="s">
        <v>119</v>
      </c>
      <c r="B70" s="236">
        <f>SUM(B71:B74)</f>
        <v>4163375129</v>
      </c>
      <c r="C70" s="236">
        <f t="shared" ref="C70:D70" si="19">SUM(C71:C74)</f>
        <v>6639153586</v>
      </c>
      <c r="D70" s="236">
        <f t="shared" si="19"/>
        <v>323226826</v>
      </c>
    </row>
    <row r="71" spans="1:4" x14ac:dyDescent="0.2">
      <c r="A71" s="238" t="s">
        <v>147</v>
      </c>
      <c r="B71" s="239">
        <v>51378751</v>
      </c>
      <c r="C71" s="239">
        <v>102000000</v>
      </c>
      <c r="D71" s="239">
        <v>0</v>
      </c>
    </row>
    <row r="72" spans="1:4" x14ac:dyDescent="0.2">
      <c r="A72" s="238" t="s">
        <v>150</v>
      </c>
      <c r="B72" s="239">
        <v>0</v>
      </c>
      <c r="C72" s="239">
        <v>0</v>
      </c>
      <c r="D72" s="239">
        <v>0</v>
      </c>
    </row>
    <row r="73" spans="1:4" x14ac:dyDescent="0.2">
      <c r="A73" s="238" t="s">
        <v>128</v>
      </c>
      <c r="B73" s="239">
        <v>4111996378</v>
      </c>
      <c r="C73" s="239">
        <v>6537153586</v>
      </c>
      <c r="D73" s="239">
        <v>323226826</v>
      </c>
    </row>
    <row r="74" spans="1:4" x14ac:dyDescent="0.2">
      <c r="A74" s="238" t="s">
        <v>129</v>
      </c>
      <c r="B74" s="239">
        <v>0</v>
      </c>
      <c r="C74" s="239"/>
      <c r="D74" s="239">
        <v>0</v>
      </c>
    </row>
    <row r="75" spans="1:4" x14ac:dyDescent="0.2">
      <c r="A75" s="97" t="s">
        <v>107</v>
      </c>
      <c r="B75" s="236">
        <f>B76</f>
        <v>0</v>
      </c>
      <c r="C75" s="236">
        <f t="shared" ref="C75:D75" si="20">C76</f>
        <v>0</v>
      </c>
      <c r="D75" s="236">
        <f t="shared" si="20"/>
        <v>0</v>
      </c>
    </row>
    <row r="76" spans="1:4" x14ac:dyDescent="0.2">
      <c r="A76" s="238" t="s">
        <v>130</v>
      </c>
      <c r="B76" s="239">
        <v>0</v>
      </c>
      <c r="C76" s="239">
        <v>0</v>
      </c>
      <c r="D76" s="239">
        <v>0</v>
      </c>
    </row>
    <row r="77" spans="1:4" x14ac:dyDescent="0.2">
      <c r="A77" s="240" t="s">
        <v>330</v>
      </c>
      <c r="B77" s="241">
        <f>B75+B70+B63</f>
        <v>7448456079</v>
      </c>
      <c r="C77" s="241">
        <f t="shared" ref="C77:D77" si="21">C75+C70+C63</f>
        <v>9467629384</v>
      </c>
      <c r="D77" s="241">
        <f t="shared" si="21"/>
        <v>4242081159</v>
      </c>
    </row>
    <row r="78" spans="1:4" ht="10.5" customHeight="1" x14ac:dyDescent="0.2"/>
    <row r="79" spans="1:4" x14ac:dyDescent="0.2">
      <c r="A79" s="227" t="s">
        <v>452</v>
      </c>
    </row>
    <row r="80" spans="1:4" ht="18" customHeight="1" x14ac:dyDescent="0.2">
      <c r="A80" s="100" t="s">
        <v>450</v>
      </c>
      <c r="B80" s="101">
        <v>2019</v>
      </c>
      <c r="C80" s="101" t="s">
        <v>387</v>
      </c>
      <c r="D80" s="101" t="s">
        <v>388</v>
      </c>
    </row>
    <row r="81" spans="1:6" x14ac:dyDescent="0.2">
      <c r="A81" s="97" t="s">
        <v>131</v>
      </c>
      <c r="B81" s="236">
        <f>SUM(B82:B87)</f>
        <v>3790435422</v>
      </c>
      <c r="C81" s="236">
        <f t="shared" ref="C81:D81" si="22">SUM(C82:C87)</f>
        <v>3221720821</v>
      </c>
      <c r="D81" s="236">
        <f t="shared" si="22"/>
        <v>3918854333</v>
      </c>
    </row>
    <row r="82" spans="1:6" x14ac:dyDescent="0.2">
      <c r="A82" s="238" t="s">
        <v>120</v>
      </c>
      <c r="B82" s="239">
        <v>0</v>
      </c>
      <c r="C82" s="239">
        <v>0</v>
      </c>
      <c r="D82" s="239">
        <v>0</v>
      </c>
    </row>
    <row r="83" spans="1:6" x14ac:dyDescent="0.2">
      <c r="A83" s="238" t="s">
        <v>121</v>
      </c>
      <c r="B83" s="239">
        <v>85940294</v>
      </c>
      <c r="C83" s="239">
        <v>90595150</v>
      </c>
      <c r="D83" s="239">
        <v>83204932</v>
      </c>
      <c r="F83" s="978"/>
    </row>
    <row r="84" spans="1:6" x14ac:dyDescent="0.2">
      <c r="A84" s="238" t="s">
        <v>122</v>
      </c>
      <c r="B84" s="239">
        <v>73325475</v>
      </c>
      <c r="C84" s="239">
        <v>72616710</v>
      </c>
      <c r="D84" s="239">
        <v>73020032</v>
      </c>
      <c r="F84" s="978"/>
    </row>
    <row r="85" spans="1:6" x14ac:dyDescent="0.2">
      <c r="A85" s="238" t="s">
        <v>123</v>
      </c>
      <c r="B85" s="239">
        <v>3469632007</v>
      </c>
      <c r="C85" s="239">
        <f>2955645237-8360484</f>
        <v>2947284753</v>
      </c>
      <c r="D85" s="239">
        <v>2759098848</v>
      </c>
      <c r="F85" s="978">
        <v>8360484</v>
      </c>
    </row>
    <row r="86" spans="1:6" x14ac:dyDescent="0.2">
      <c r="A86" s="238" t="s">
        <v>148</v>
      </c>
      <c r="B86" s="239">
        <v>141717045</v>
      </c>
      <c r="C86" s="239">
        <f>96061127-9162079</f>
        <v>86899048</v>
      </c>
      <c r="D86" s="239">
        <v>991967612</v>
      </c>
      <c r="F86" s="978">
        <v>9162079</v>
      </c>
    </row>
    <row r="87" spans="1:6" x14ac:dyDescent="0.2">
      <c r="A87" s="238" t="s">
        <v>149</v>
      </c>
      <c r="B87" s="239">
        <v>19820601</v>
      </c>
      <c r="C87" s="239">
        <v>24325160</v>
      </c>
      <c r="D87" s="239">
        <v>11562909</v>
      </c>
    </row>
    <row r="88" spans="1:6" x14ac:dyDescent="0.2">
      <c r="A88" s="97" t="s">
        <v>119</v>
      </c>
      <c r="B88" s="236">
        <f>SUM(B89:B92)</f>
        <v>4297237241</v>
      </c>
      <c r="C88" s="236">
        <f t="shared" ref="C88:D88" si="23">SUM(C89:C92)</f>
        <v>5077556292</v>
      </c>
      <c r="D88" s="236">
        <f t="shared" si="23"/>
        <v>323226826</v>
      </c>
    </row>
    <row r="89" spans="1:6" x14ac:dyDescent="0.2">
      <c r="A89" s="238" t="s">
        <v>147</v>
      </c>
      <c r="B89" s="239">
        <v>175710950</v>
      </c>
      <c r="C89" s="239">
        <v>38670000</v>
      </c>
      <c r="D89" s="239">
        <v>0</v>
      </c>
      <c r="F89" s="978"/>
    </row>
    <row r="90" spans="1:6" x14ac:dyDescent="0.2">
      <c r="A90" s="238" t="s">
        <v>150</v>
      </c>
      <c r="B90" s="239">
        <v>0</v>
      </c>
      <c r="C90" s="239">
        <v>0</v>
      </c>
      <c r="D90" s="239">
        <v>0</v>
      </c>
    </row>
    <row r="91" spans="1:6" x14ac:dyDescent="0.2">
      <c r="A91" s="238" t="s">
        <v>128</v>
      </c>
      <c r="B91" s="239">
        <v>4121526291</v>
      </c>
      <c r="C91" s="239">
        <f>5095087182-56200890</f>
        <v>5038886292</v>
      </c>
      <c r="D91" s="239">
        <v>323226826</v>
      </c>
      <c r="F91" s="978">
        <v>56200890</v>
      </c>
    </row>
    <row r="92" spans="1:6" x14ac:dyDescent="0.2">
      <c r="A92" s="238" t="s">
        <v>129</v>
      </c>
      <c r="B92" s="239">
        <v>0</v>
      </c>
      <c r="C92" s="239">
        <v>0</v>
      </c>
      <c r="D92" s="239">
        <v>0</v>
      </c>
    </row>
    <row r="93" spans="1:6" x14ac:dyDescent="0.2">
      <c r="A93" s="97" t="s">
        <v>107</v>
      </c>
      <c r="B93" s="236">
        <f>B94</f>
        <v>0</v>
      </c>
      <c r="C93" s="236">
        <f t="shared" ref="C93:D93" si="24">C94</f>
        <v>0</v>
      </c>
      <c r="D93" s="236">
        <f t="shared" si="24"/>
        <v>0</v>
      </c>
    </row>
    <row r="94" spans="1:6" x14ac:dyDescent="0.2">
      <c r="A94" s="238" t="s">
        <v>130</v>
      </c>
      <c r="B94" s="239">
        <v>0</v>
      </c>
      <c r="C94" s="239">
        <v>0</v>
      </c>
      <c r="D94" s="239">
        <v>0</v>
      </c>
    </row>
    <row r="95" spans="1:6" x14ac:dyDescent="0.2">
      <c r="A95" s="240" t="s">
        <v>331</v>
      </c>
      <c r="B95" s="241">
        <f>B93+B88+B81</f>
        <v>8087672663</v>
      </c>
      <c r="C95" s="241">
        <f t="shared" ref="C95:D95" si="25">C93+C88+C81</f>
        <v>8299277113</v>
      </c>
      <c r="D95" s="241">
        <f t="shared" si="25"/>
        <v>4242081159</v>
      </c>
    </row>
    <row r="96" spans="1:6" ht="10.5" customHeight="1" x14ac:dyDescent="0.2"/>
    <row r="97" spans="1:6" x14ac:dyDescent="0.2">
      <c r="A97" s="227" t="s">
        <v>452</v>
      </c>
    </row>
    <row r="98" spans="1:6" ht="18" customHeight="1" x14ac:dyDescent="0.2">
      <c r="A98" s="100" t="s">
        <v>451</v>
      </c>
      <c r="B98" s="101">
        <v>2019</v>
      </c>
      <c r="C98" s="101" t="s">
        <v>387</v>
      </c>
      <c r="D98" s="101" t="s">
        <v>388</v>
      </c>
    </row>
    <row r="99" spans="1:6" x14ac:dyDescent="0.2">
      <c r="A99" s="97" t="s">
        <v>131</v>
      </c>
      <c r="B99" s="236">
        <f>SUM(B100:B105)</f>
        <v>3472206174.1599941</v>
      </c>
      <c r="C99" s="236">
        <f t="shared" ref="C99:D99" si="26">SUM(C100:C105)</f>
        <v>3221720821</v>
      </c>
      <c r="D99" s="236">
        <f t="shared" si="26"/>
        <v>3918854333</v>
      </c>
    </row>
    <row r="100" spans="1:6" x14ac:dyDescent="0.2">
      <c r="A100" s="238" t="s">
        <v>120</v>
      </c>
      <c r="B100" s="239">
        <v>0</v>
      </c>
      <c r="C100" s="239">
        <v>0</v>
      </c>
      <c r="D100" s="239">
        <v>0</v>
      </c>
    </row>
    <row r="101" spans="1:6" x14ac:dyDescent="0.2">
      <c r="A101" s="238" t="s">
        <v>121</v>
      </c>
      <c r="B101" s="239">
        <v>75025520.900000036</v>
      </c>
      <c r="C101" s="239">
        <v>90595150</v>
      </c>
      <c r="D101" s="239">
        <v>83204932</v>
      </c>
    </row>
    <row r="102" spans="1:6" x14ac:dyDescent="0.2">
      <c r="A102" s="238" t="s">
        <v>122</v>
      </c>
      <c r="B102" s="239">
        <v>73265515.839999989</v>
      </c>
      <c r="C102" s="239">
        <v>72616710</v>
      </c>
      <c r="D102" s="239">
        <v>73020032</v>
      </c>
      <c r="F102" s="978"/>
    </row>
    <row r="103" spans="1:6" x14ac:dyDescent="0.2">
      <c r="A103" s="238" t="s">
        <v>123</v>
      </c>
      <c r="B103" s="239">
        <v>3175095964.7099938</v>
      </c>
      <c r="C103" s="239">
        <v>2947284753</v>
      </c>
      <c r="D103" s="239">
        <v>2759098848</v>
      </c>
      <c r="F103" s="978"/>
    </row>
    <row r="104" spans="1:6" x14ac:dyDescent="0.2">
      <c r="A104" s="238" t="s">
        <v>148</v>
      </c>
      <c r="B104" s="239">
        <v>131410248.53000002</v>
      </c>
      <c r="C104" s="239">
        <v>86899048</v>
      </c>
      <c r="D104" s="239">
        <v>991967612</v>
      </c>
    </row>
    <row r="105" spans="1:6" x14ac:dyDescent="0.2">
      <c r="A105" s="238" t="s">
        <v>149</v>
      </c>
      <c r="B105" s="239">
        <v>17408924.179999992</v>
      </c>
      <c r="C105" s="239">
        <v>24325160</v>
      </c>
      <c r="D105" s="239">
        <v>11562909</v>
      </c>
    </row>
    <row r="106" spans="1:6" x14ac:dyDescent="0.2">
      <c r="A106" s="97" t="s">
        <v>119</v>
      </c>
      <c r="B106" s="236">
        <f>SUM(B107:B110)</f>
        <v>3738681145.5999961</v>
      </c>
      <c r="C106" s="236">
        <f t="shared" ref="C106:D106" si="27">SUM(C107:C110)</f>
        <v>4828253307</v>
      </c>
      <c r="D106" s="236">
        <f t="shared" si="27"/>
        <v>323226826</v>
      </c>
    </row>
    <row r="107" spans="1:6" x14ac:dyDescent="0.2">
      <c r="A107" s="238" t="s">
        <v>147</v>
      </c>
      <c r="B107" s="239">
        <v>175710949.53</v>
      </c>
      <c r="C107" s="239">
        <v>38670000</v>
      </c>
      <c r="D107" s="239">
        <v>0</v>
      </c>
    </row>
    <row r="108" spans="1:6" x14ac:dyDescent="0.2">
      <c r="A108" s="238" t="s">
        <v>150</v>
      </c>
      <c r="B108" s="239">
        <v>0</v>
      </c>
      <c r="C108" s="239">
        <v>0</v>
      </c>
      <c r="D108" s="239">
        <v>0</v>
      </c>
    </row>
    <row r="109" spans="1:6" x14ac:dyDescent="0.2">
      <c r="A109" s="238" t="s">
        <v>128</v>
      </c>
      <c r="B109" s="239">
        <v>3562970196.0699959</v>
      </c>
      <c r="C109" s="239">
        <f>5038886292-249302985</f>
        <v>4789583307</v>
      </c>
      <c r="D109" s="239">
        <v>323226826</v>
      </c>
      <c r="F109" s="978">
        <v>249302985</v>
      </c>
    </row>
    <row r="110" spans="1:6" x14ac:dyDescent="0.2">
      <c r="A110" s="238" t="s">
        <v>129</v>
      </c>
      <c r="B110" s="239">
        <v>0</v>
      </c>
      <c r="C110" s="239">
        <v>0</v>
      </c>
      <c r="D110" s="239">
        <v>0</v>
      </c>
    </row>
    <row r="111" spans="1:6" x14ac:dyDescent="0.2">
      <c r="A111" s="97" t="s">
        <v>107</v>
      </c>
      <c r="B111" s="236">
        <f>B112</f>
        <v>0</v>
      </c>
      <c r="C111" s="236">
        <f>C112</f>
        <v>0</v>
      </c>
      <c r="D111" s="236">
        <f t="shared" ref="D111" si="28">D112</f>
        <v>0</v>
      </c>
    </row>
    <row r="112" spans="1:6" x14ac:dyDescent="0.2">
      <c r="A112" s="238" t="s">
        <v>130</v>
      </c>
      <c r="B112" s="239">
        <v>0</v>
      </c>
      <c r="C112" s="239">
        <v>0</v>
      </c>
      <c r="D112" s="239">
        <v>0</v>
      </c>
    </row>
    <row r="113" spans="1:4" x14ac:dyDescent="0.2">
      <c r="A113" s="243" t="s">
        <v>332</v>
      </c>
      <c r="B113" s="241">
        <f>B111+B106+B99</f>
        <v>7210887319.7599907</v>
      </c>
      <c r="C113" s="241">
        <f t="shared" ref="C113:D113" si="29">C111+C106+C99</f>
        <v>8049974128</v>
      </c>
      <c r="D113" s="241">
        <f t="shared" si="29"/>
        <v>4242081159</v>
      </c>
    </row>
    <row r="114" spans="1:4" x14ac:dyDescent="0.2">
      <c r="A114" s="244" t="s">
        <v>389</v>
      </c>
    </row>
    <row r="115" spans="1:4" x14ac:dyDescent="0.2">
      <c r="A115" s="245" t="s">
        <v>390</v>
      </c>
    </row>
    <row r="117" spans="1:4" x14ac:dyDescent="0.2">
      <c r="A117" s="227" t="s">
        <v>453</v>
      </c>
    </row>
    <row r="118" spans="1:4" ht="18" customHeight="1" x14ac:dyDescent="0.2">
      <c r="A118" s="100" t="s">
        <v>449</v>
      </c>
      <c r="B118" s="101">
        <v>2019</v>
      </c>
      <c r="C118" s="101">
        <v>2020</v>
      </c>
      <c r="D118" s="101">
        <v>2021</v>
      </c>
    </row>
    <row r="119" spans="1:4" x14ac:dyDescent="0.2">
      <c r="A119" s="97" t="s">
        <v>131</v>
      </c>
      <c r="B119" s="236">
        <f>SUM(B120:B125)</f>
        <v>770300266</v>
      </c>
      <c r="C119" s="236">
        <f t="shared" ref="C119:D119" si="30">SUM(C120:C125)</f>
        <v>653072918</v>
      </c>
      <c r="D119" s="236">
        <f t="shared" si="30"/>
        <v>606121983</v>
      </c>
    </row>
    <row r="120" spans="1:4" x14ac:dyDescent="0.2">
      <c r="A120" s="238" t="s">
        <v>120</v>
      </c>
      <c r="B120" s="239">
        <v>0</v>
      </c>
      <c r="C120" s="239">
        <v>0</v>
      </c>
      <c r="D120" s="239">
        <v>0</v>
      </c>
    </row>
    <row r="121" spans="1:4" x14ac:dyDescent="0.2">
      <c r="A121" s="238" t="s">
        <v>121</v>
      </c>
      <c r="B121" s="239">
        <v>34169967</v>
      </c>
      <c r="C121" s="239">
        <v>34169970</v>
      </c>
      <c r="D121" s="239">
        <v>34201602</v>
      </c>
    </row>
    <row r="122" spans="1:4" x14ac:dyDescent="0.2">
      <c r="A122" s="238" t="s">
        <v>122</v>
      </c>
      <c r="B122" s="239">
        <v>3027875</v>
      </c>
      <c r="C122" s="239">
        <v>2911627</v>
      </c>
      <c r="D122" s="239">
        <v>2911627</v>
      </c>
    </row>
    <row r="123" spans="1:4" x14ac:dyDescent="0.2">
      <c r="A123" s="238" t="s">
        <v>123</v>
      </c>
      <c r="B123" s="239">
        <v>664465835</v>
      </c>
      <c r="C123" s="239">
        <v>573644539</v>
      </c>
      <c r="D123" s="239">
        <v>483735895</v>
      </c>
    </row>
    <row r="124" spans="1:4" x14ac:dyDescent="0.2">
      <c r="A124" s="238" t="s">
        <v>148</v>
      </c>
      <c r="B124" s="239">
        <v>38077018</v>
      </c>
      <c r="C124" s="239">
        <v>12528172</v>
      </c>
      <c r="D124" s="239">
        <v>29421108</v>
      </c>
    </row>
    <row r="125" spans="1:4" x14ac:dyDescent="0.2">
      <c r="A125" s="238" t="s">
        <v>149</v>
      </c>
      <c r="B125" s="239">
        <v>30559571</v>
      </c>
      <c r="C125" s="239">
        <v>29818610</v>
      </c>
      <c r="D125" s="239">
        <v>55851751</v>
      </c>
    </row>
    <row r="126" spans="1:4" x14ac:dyDescent="0.2">
      <c r="A126" s="97" t="s">
        <v>119</v>
      </c>
      <c r="B126" s="236">
        <f>SUM(B127:B130)</f>
        <v>1703993330</v>
      </c>
      <c r="C126" s="236">
        <f t="shared" ref="C126:D126" si="31">SUM(C127:C130)</f>
        <v>1059132663</v>
      </c>
      <c r="D126" s="236">
        <f t="shared" si="31"/>
        <v>408830869</v>
      </c>
    </row>
    <row r="127" spans="1:4" x14ac:dyDescent="0.2">
      <c r="A127" s="238" t="s">
        <v>147</v>
      </c>
      <c r="B127" s="239">
        <v>0</v>
      </c>
      <c r="C127" s="239">
        <v>0</v>
      </c>
      <c r="D127" s="239">
        <v>0</v>
      </c>
    </row>
    <row r="128" spans="1:4" x14ac:dyDescent="0.2">
      <c r="A128" s="238" t="s">
        <v>150</v>
      </c>
      <c r="B128" s="239">
        <v>0</v>
      </c>
      <c r="C128" s="239">
        <v>0</v>
      </c>
      <c r="D128" s="239">
        <v>0</v>
      </c>
    </row>
    <row r="129" spans="1:6" x14ac:dyDescent="0.2">
      <c r="A129" s="238" t="s">
        <v>128</v>
      </c>
      <c r="B129" s="239">
        <v>1703993330</v>
      </c>
      <c r="C129" s="239">
        <v>1059132663</v>
      </c>
      <c r="D129" s="239">
        <v>408830869</v>
      </c>
    </row>
    <row r="130" spans="1:6" x14ac:dyDescent="0.2">
      <c r="A130" s="238" t="s">
        <v>129</v>
      </c>
      <c r="B130" s="239">
        <v>0</v>
      </c>
      <c r="C130" s="239">
        <v>0</v>
      </c>
      <c r="D130" s="239">
        <v>0</v>
      </c>
    </row>
    <row r="131" spans="1:6" x14ac:dyDescent="0.2">
      <c r="A131" s="97" t="s">
        <v>107</v>
      </c>
      <c r="B131" s="236">
        <f>B132</f>
        <v>0</v>
      </c>
      <c r="C131" s="236">
        <f t="shared" ref="C131:D131" si="32">C132</f>
        <v>0</v>
      </c>
      <c r="D131" s="236">
        <f t="shared" si="32"/>
        <v>0</v>
      </c>
    </row>
    <row r="132" spans="1:6" x14ac:dyDescent="0.2">
      <c r="A132" s="238" t="s">
        <v>130</v>
      </c>
      <c r="B132" s="239">
        <v>0</v>
      </c>
      <c r="C132" s="239">
        <v>0</v>
      </c>
      <c r="D132" s="239">
        <v>0</v>
      </c>
    </row>
    <row r="133" spans="1:6" x14ac:dyDescent="0.2">
      <c r="A133" s="240" t="s">
        <v>330</v>
      </c>
      <c r="B133" s="241">
        <f>B131+B126+B119</f>
        <v>2474293596</v>
      </c>
      <c r="C133" s="241">
        <f t="shared" ref="C133:D133" si="33">C131+C126+C119</f>
        <v>1712205581</v>
      </c>
      <c r="D133" s="241">
        <f t="shared" si="33"/>
        <v>1014952852</v>
      </c>
    </row>
    <row r="134" spans="1:6" ht="10.5" customHeight="1" x14ac:dyDescent="0.2"/>
    <row r="135" spans="1:6" x14ac:dyDescent="0.2">
      <c r="A135" s="227" t="s">
        <v>453</v>
      </c>
    </row>
    <row r="136" spans="1:6" ht="18" customHeight="1" x14ac:dyDescent="0.2">
      <c r="A136" s="100" t="s">
        <v>450</v>
      </c>
      <c r="B136" s="101">
        <v>2019</v>
      </c>
      <c r="C136" s="101" t="s">
        <v>387</v>
      </c>
      <c r="D136" s="101" t="s">
        <v>388</v>
      </c>
    </row>
    <row r="137" spans="1:6" x14ac:dyDescent="0.2">
      <c r="A137" s="97" t="s">
        <v>131</v>
      </c>
      <c r="B137" s="236">
        <f>SUM(B138:B143)</f>
        <v>781189986</v>
      </c>
      <c r="C137" s="236">
        <f t="shared" ref="C137:D137" si="34">SUM(C138:C143)</f>
        <v>631465215</v>
      </c>
      <c r="D137" s="236">
        <f t="shared" si="34"/>
        <v>606121983</v>
      </c>
    </row>
    <row r="138" spans="1:6" x14ac:dyDescent="0.2">
      <c r="A138" s="238" t="s">
        <v>120</v>
      </c>
      <c r="B138" s="239">
        <v>0</v>
      </c>
      <c r="C138" s="239">
        <v>0</v>
      </c>
      <c r="D138" s="239">
        <v>0</v>
      </c>
    </row>
    <row r="139" spans="1:6" x14ac:dyDescent="0.2">
      <c r="A139" s="238" t="s">
        <v>121</v>
      </c>
      <c r="B139" s="239">
        <v>35733356</v>
      </c>
      <c r="C139" s="239">
        <v>34201606</v>
      </c>
      <c r="D139" s="239">
        <v>34201602</v>
      </c>
    </row>
    <row r="140" spans="1:6" x14ac:dyDescent="0.2">
      <c r="A140" s="238" t="s">
        <v>122</v>
      </c>
      <c r="B140" s="239">
        <v>4376577</v>
      </c>
      <c r="C140" s="239">
        <v>2911627</v>
      </c>
      <c r="D140" s="239">
        <v>2911627</v>
      </c>
    </row>
    <row r="141" spans="1:6" x14ac:dyDescent="0.2">
      <c r="A141" s="238" t="s">
        <v>123</v>
      </c>
      <c r="B141" s="239">
        <v>689740813</v>
      </c>
      <c r="C141" s="239">
        <v>519502450</v>
      </c>
      <c r="D141" s="239">
        <v>483735895</v>
      </c>
      <c r="F141" s="978"/>
    </row>
    <row r="142" spans="1:6" x14ac:dyDescent="0.2">
      <c r="A142" s="238" t="s">
        <v>148</v>
      </c>
      <c r="B142" s="239">
        <v>14181406</v>
      </c>
      <c r="C142" s="239">
        <v>33815997</v>
      </c>
      <c r="D142" s="239">
        <v>29421108</v>
      </c>
    </row>
    <row r="143" spans="1:6" x14ac:dyDescent="0.2">
      <c r="A143" s="238" t="s">
        <v>149</v>
      </c>
      <c r="B143" s="239">
        <v>37157834</v>
      </c>
      <c r="C143" s="239">
        <v>41033535</v>
      </c>
      <c r="D143" s="239">
        <v>55851751</v>
      </c>
    </row>
    <row r="144" spans="1:6" x14ac:dyDescent="0.2">
      <c r="A144" s="97" t="s">
        <v>119</v>
      </c>
      <c r="B144" s="236">
        <f>SUM(B145:B148)</f>
        <v>1719183262</v>
      </c>
      <c r="C144" s="236">
        <f t="shared" ref="C144:D144" si="35">SUM(C145:C148)</f>
        <v>541358452</v>
      </c>
      <c r="D144" s="236">
        <f t="shared" si="35"/>
        <v>408830869</v>
      </c>
    </row>
    <row r="145" spans="1:6" x14ac:dyDescent="0.2">
      <c r="A145" s="238" t="s">
        <v>147</v>
      </c>
      <c r="B145" s="239">
        <v>0</v>
      </c>
      <c r="C145" s="239">
        <v>0</v>
      </c>
      <c r="D145" s="239">
        <v>0</v>
      </c>
    </row>
    <row r="146" spans="1:6" x14ac:dyDescent="0.2">
      <c r="A146" s="238" t="s">
        <v>150</v>
      </c>
      <c r="B146" s="239">
        <v>0</v>
      </c>
      <c r="C146" s="239">
        <v>0</v>
      </c>
      <c r="D146" s="239">
        <v>0</v>
      </c>
    </row>
    <row r="147" spans="1:6" x14ac:dyDescent="0.2">
      <c r="A147" s="238" t="s">
        <v>128</v>
      </c>
      <c r="B147" s="239">
        <v>1719183262</v>
      </c>
      <c r="C147" s="239">
        <f>1022503983-481145531</f>
        <v>541358452</v>
      </c>
      <c r="D147" s="239">
        <v>408830869</v>
      </c>
      <c r="F147" s="978">
        <v>481145531</v>
      </c>
    </row>
    <row r="148" spans="1:6" x14ac:dyDescent="0.2">
      <c r="A148" s="238" t="s">
        <v>129</v>
      </c>
      <c r="B148" s="239">
        <v>0</v>
      </c>
      <c r="C148" s="239">
        <v>0</v>
      </c>
      <c r="D148" s="239">
        <v>0</v>
      </c>
    </row>
    <row r="149" spans="1:6" x14ac:dyDescent="0.2">
      <c r="A149" s="97" t="s">
        <v>107</v>
      </c>
      <c r="B149" s="236">
        <f>B150</f>
        <v>0</v>
      </c>
      <c r="C149" s="236">
        <f t="shared" ref="C149:D149" si="36">C150</f>
        <v>0</v>
      </c>
      <c r="D149" s="236">
        <f t="shared" si="36"/>
        <v>0</v>
      </c>
    </row>
    <row r="150" spans="1:6" x14ac:dyDescent="0.2">
      <c r="A150" s="238" t="s">
        <v>130</v>
      </c>
      <c r="B150" s="239">
        <v>0</v>
      </c>
      <c r="C150" s="239">
        <v>0</v>
      </c>
      <c r="D150" s="239">
        <v>0</v>
      </c>
    </row>
    <row r="151" spans="1:6" x14ac:dyDescent="0.2">
      <c r="A151" s="240" t="s">
        <v>331</v>
      </c>
      <c r="B151" s="241">
        <f>B149+B144+B137</f>
        <v>2500373248</v>
      </c>
      <c r="C151" s="241">
        <f t="shared" ref="C151:D151" si="37">C149+C144+C137</f>
        <v>1172823667</v>
      </c>
      <c r="D151" s="241">
        <f t="shared" si="37"/>
        <v>1014952852</v>
      </c>
    </row>
    <row r="152" spans="1:6" ht="10.5" customHeight="1" x14ac:dyDescent="0.2"/>
    <row r="153" spans="1:6" x14ac:dyDescent="0.2">
      <c r="A153" s="227" t="s">
        <v>453</v>
      </c>
    </row>
    <row r="154" spans="1:6" ht="18" customHeight="1" x14ac:dyDescent="0.2">
      <c r="A154" s="100" t="s">
        <v>451</v>
      </c>
      <c r="B154" s="101">
        <v>2019</v>
      </c>
      <c r="C154" s="101" t="s">
        <v>387</v>
      </c>
      <c r="D154" s="101" t="s">
        <v>388</v>
      </c>
    </row>
    <row r="155" spans="1:6" x14ac:dyDescent="0.2">
      <c r="A155" s="97" t="s">
        <v>131</v>
      </c>
      <c r="B155" s="236">
        <f>SUM(B156:B161)</f>
        <v>719275351.78000057</v>
      </c>
      <c r="C155" s="236">
        <f t="shared" ref="C155:D155" si="38">SUM(C156:C161)</f>
        <v>631465215</v>
      </c>
      <c r="D155" s="236">
        <f t="shared" si="38"/>
        <v>606121983</v>
      </c>
    </row>
    <row r="156" spans="1:6" x14ac:dyDescent="0.2">
      <c r="A156" s="238" t="s">
        <v>120</v>
      </c>
      <c r="B156" s="239">
        <v>0</v>
      </c>
      <c r="C156" s="239">
        <v>0</v>
      </c>
      <c r="D156" s="239">
        <v>0</v>
      </c>
    </row>
    <row r="157" spans="1:6" x14ac:dyDescent="0.2">
      <c r="A157" s="238" t="s">
        <v>121</v>
      </c>
      <c r="B157" s="239">
        <v>31261726.70000001</v>
      </c>
      <c r="C157" s="239">
        <v>34201606</v>
      </c>
      <c r="D157" s="239">
        <v>34201602</v>
      </c>
    </row>
    <row r="158" spans="1:6" x14ac:dyDescent="0.2">
      <c r="A158" s="238" t="s">
        <v>122</v>
      </c>
      <c r="B158" s="239">
        <v>4280539.9399999995</v>
      </c>
      <c r="C158" s="239">
        <v>2911627</v>
      </c>
      <c r="D158" s="239">
        <v>2911627</v>
      </c>
    </row>
    <row r="159" spans="1:6" x14ac:dyDescent="0.2">
      <c r="A159" s="238" t="s">
        <v>123</v>
      </c>
      <c r="B159" s="239">
        <v>637729145.91000056</v>
      </c>
      <c r="C159" s="239">
        <v>519502450</v>
      </c>
      <c r="D159" s="239">
        <v>483735895</v>
      </c>
    </row>
    <row r="160" spans="1:6" x14ac:dyDescent="0.2">
      <c r="A160" s="238" t="s">
        <v>148</v>
      </c>
      <c r="B160" s="239">
        <v>12945577.380000001</v>
      </c>
      <c r="C160" s="239">
        <v>33815997</v>
      </c>
      <c r="D160" s="239">
        <v>29421108</v>
      </c>
    </row>
    <row r="161" spans="1:6" x14ac:dyDescent="0.2">
      <c r="A161" s="238" t="s">
        <v>149</v>
      </c>
      <c r="B161" s="239">
        <v>33058361.850000001</v>
      </c>
      <c r="C161" s="239">
        <v>41033535</v>
      </c>
      <c r="D161" s="239">
        <v>55851751</v>
      </c>
    </row>
    <row r="162" spans="1:6" x14ac:dyDescent="0.2">
      <c r="A162" s="97" t="s">
        <v>119</v>
      </c>
      <c r="B162" s="236">
        <f>SUM(B163:B166)</f>
        <v>1175039251.0900009</v>
      </c>
      <c r="C162" s="236">
        <f t="shared" ref="C162:D162" si="39">SUM(C163:C166)</f>
        <v>526787699</v>
      </c>
      <c r="D162" s="236">
        <f t="shared" si="39"/>
        <v>408830869</v>
      </c>
    </row>
    <row r="163" spans="1:6" x14ac:dyDescent="0.2">
      <c r="A163" s="238" t="s">
        <v>147</v>
      </c>
      <c r="B163" s="239">
        <v>0</v>
      </c>
      <c r="C163" s="239">
        <v>0</v>
      </c>
      <c r="D163" s="239">
        <v>0</v>
      </c>
    </row>
    <row r="164" spans="1:6" x14ac:dyDescent="0.2">
      <c r="A164" s="238" t="s">
        <v>150</v>
      </c>
      <c r="B164" s="239">
        <v>0</v>
      </c>
      <c r="C164" s="239">
        <v>0</v>
      </c>
      <c r="D164" s="239">
        <v>0</v>
      </c>
    </row>
    <row r="165" spans="1:6" x14ac:dyDescent="0.2">
      <c r="A165" s="238" t="s">
        <v>128</v>
      </c>
      <c r="B165" s="239">
        <v>1175039251.0900009</v>
      </c>
      <c r="C165" s="239">
        <f>541358452-14570753</f>
        <v>526787699</v>
      </c>
      <c r="D165" s="239">
        <v>408830869</v>
      </c>
      <c r="F165" s="979">
        <v>14570753</v>
      </c>
    </row>
    <row r="166" spans="1:6" x14ac:dyDescent="0.2">
      <c r="A166" s="238" t="s">
        <v>129</v>
      </c>
      <c r="B166" s="239">
        <v>0</v>
      </c>
      <c r="C166" s="239">
        <v>0</v>
      </c>
      <c r="D166" s="239">
        <v>0</v>
      </c>
    </row>
    <row r="167" spans="1:6" x14ac:dyDescent="0.2">
      <c r="A167" s="97" t="s">
        <v>107</v>
      </c>
      <c r="B167" s="236">
        <f>B168</f>
        <v>0</v>
      </c>
      <c r="C167" s="236">
        <f t="shared" ref="C167:D167" si="40">C168</f>
        <v>0</v>
      </c>
      <c r="D167" s="236">
        <f t="shared" si="40"/>
        <v>0</v>
      </c>
    </row>
    <row r="168" spans="1:6" x14ac:dyDescent="0.2">
      <c r="A168" s="238" t="s">
        <v>130</v>
      </c>
      <c r="B168" s="239">
        <v>0</v>
      </c>
      <c r="C168" s="239">
        <v>0</v>
      </c>
      <c r="D168" s="239">
        <v>0</v>
      </c>
    </row>
    <row r="169" spans="1:6" x14ac:dyDescent="0.2">
      <c r="A169" s="243" t="s">
        <v>332</v>
      </c>
      <c r="B169" s="241">
        <f>B167+B162+B155</f>
        <v>1894314602.8700013</v>
      </c>
      <c r="C169" s="241">
        <f t="shared" ref="C169:D169" si="41">C167+C162+C155</f>
        <v>1158252914</v>
      </c>
      <c r="D169" s="241">
        <f t="shared" si="41"/>
        <v>1014952852</v>
      </c>
    </row>
    <row r="170" spans="1:6" x14ac:dyDescent="0.2">
      <c r="A170" s="244" t="s">
        <v>389</v>
      </c>
    </row>
    <row r="171" spans="1:6" x14ac:dyDescent="0.2">
      <c r="A171" s="245" t="s">
        <v>390</v>
      </c>
    </row>
    <row r="173" spans="1:6" x14ac:dyDescent="0.2">
      <c r="A173" s="227" t="s">
        <v>454</v>
      </c>
    </row>
    <row r="174" spans="1:6" ht="18" customHeight="1" x14ac:dyDescent="0.2">
      <c r="A174" s="100" t="s">
        <v>449</v>
      </c>
      <c r="B174" s="101">
        <v>2019</v>
      </c>
      <c r="C174" s="101">
        <v>2020</v>
      </c>
      <c r="D174" s="101">
        <v>2021</v>
      </c>
    </row>
    <row r="175" spans="1:6" x14ac:dyDescent="0.2">
      <c r="A175" s="97" t="s">
        <v>131</v>
      </c>
      <c r="B175" s="236">
        <f>SUM(B176:B181)</f>
        <v>0</v>
      </c>
      <c r="C175" s="236">
        <f t="shared" ref="C175:D175" si="42">SUM(C176:C181)</f>
        <v>0</v>
      </c>
      <c r="D175" s="236">
        <f t="shared" si="42"/>
        <v>0</v>
      </c>
    </row>
    <row r="176" spans="1:6" x14ac:dyDescent="0.2">
      <c r="A176" s="238" t="s">
        <v>120</v>
      </c>
      <c r="B176" s="239">
        <v>0</v>
      </c>
      <c r="C176" s="239">
        <v>0</v>
      </c>
      <c r="D176" s="239">
        <v>0</v>
      </c>
    </row>
    <row r="177" spans="1:4" x14ac:dyDescent="0.2">
      <c r="A177" s="238" t="s">
        <v>121</v>
      </c>
      <c r="B177" s="239">
        <v>0</v>
      </c>
      <c r="C177" s="239">
        <v>0</v>
      </c>
      <c r="D177" s="239">
        <v>0</v>
      </c>
    </row>
    <row r="178" spans="1:4" x14ac:dyDescent="0.2">
      <c r="A178" s="238" t="s">
        <v>122</v>
      </c>
      <c r="B178" s="239">
        <v>0</v>
      </c>
      <c r="C178" s="239">
        <v>0</v>
      </c>
      <c r="D178" s="239">
        <v>0</v>
      </c>
    </row>
    <row r="179" spans="1:4" x14ac:dyDescent="0.2">
      <c r="A179" s="238" t="s">
        <v>123</v>
      </c>
      <c r="B179" s="239">
        <v>0</v>
      </c>
      <c r="C179" s="239">
        <v>0</v>
      </c>
      <c r="D179" s="239">
        <v>0</v>
      </c>
    </row>
    <row r="180" spans="1:4" x14ac:dyDescent="0.2">
      <c r="A180" s="238" t="s">
        <v>148</v>
      </c>
      <c r="B180" s="239">
        <v>0</v>
      </c>
      <c r="C180" s="239">
        <v>0</v>
      </c>
      <c r="D180" s="239">
        <v>0</v>
      </c>
    </row>
    <row r="181" spans="1:4" x14ac:dyDescent="0.2">
      <c r="A181" s="238" t="s">
        <v>149</v>
      </c>
      <c r="B181" s="239">
        <v>0</v>
      </c>
      <c r="C181" s="239">
        <v>0</v>
      </c>
      <c r="D181" s="239">
        <v>0</v>
      </c>
    </row>
    <row r="182" spans="1:4" x14ac:dyDescent="0.2">
      <c r="A182" s="97" t="s">
        <v>119</v>
      </c>
      <c r="B182" s="236">
        <f>SUM(B183:B186)</f>
        <v>2946629786</v>
      </c>
      <c r="C182" s="236">
        <f t="shared" ref="C182:D182" si="43">SUM(C183:C186)</f>
        <v>2020050265</v>
      </c>
      <c r="D182" s="236">
        <f t="shared" si="43"/>
        <v>8441747520</v>
      </c>
    </row>
    <row r="183" spans="1:4" x14ac:dyDescent="0.2">
      <c r="A183" s="238" t="s">
        <v>147</v>
      </c>
      <c r="B183" s="239">
        <v>0</v>
      </c>
      <c r="C183" s="239">
        <v>0</v>
      </c>
      <c r="D183" s="239">
        <v>0</v>
      </c>
    </row>
    <row r="184" spans="1:4" x14ac:dyDescent="0.2">
      <c r="A184" s="238" t="s">
        <v>150</v>
      </c>
      <c r="B184" s="239">
        <v>0</v>
      </c>
      <c r="C184" s="239">
        <v>0</v>
      </c>
      <c r="D184" s="239">
        <v>0</v>
      </c>
    </row>
    <row r="185" spans="1:4" x14ac:dyDescent="0.2">
      <c r="A185" s="238" t="s">
        <v>128</v>
      </c>
      <c r="B185" s="239">
        <v>2946629786</v>
      </c>
      <c r="C185" s="239">
        <v>2020050265</v>
      </c>
      <c r="D185" s="239">
        <v>8441747520</v>
      </c>
    </row>
    <row r="186" spans="1:4" x14ac:dyDescent="0.2">
      <c r="A186" s="238" t="s">
        <v>129</v>
      </c>
      <c r="B186" s="239">
        <v>0</v>
      </c>
      <c r="C186" s="239">
        <v>0</v>
      </c>
      <c r="D186" s="239">
        <v>0</v>
      </c>
    </row>
    <row r="187" spans="1:4" x14ac:dyDescent="0.2">
      <c r="A187" s="97" t="s">
        <v>107</v>
      </c>
      <c r="B187" s="236">
        <f>B188</f>
        <v>0</v>
      </c>
      <c r="C187" s="236">
        <f t="shared" ref="C187:D187" si="44">C188</f>
        <v>0</v>
      </c>
      <c r="D187" s="236">
        <f t="shared" si="44"/>
        <v>0</v>
      </c>
    </row>
    <row r="188" spans="1:4" x14ac:dyDescent="0.2">
      <c r="A188" s="238" t="s">
        <v>130</v>
      </c>
      <c r="B188" s="239">
        <v>0</v>
      </c>
      <c r="C188" s="239">
        <v>0</v>
      </c>
      <c r="D188" s="239">
        <v>0</v>
      </c>
    </row>
    <row r="189" spans="1:4" x14ac:dyDescent="0.2">
      <c r="A189" s="240" t="s">
        <v>330</v>
      </c>
      <c r="B189" s="241">
        <f>B187+B182+B175</f>
        <v>2946629786</v>
      </c>
      <c r="C189" s="241">
        <f t="shared" ref="C189:D189" si="45">C187+C182+C175</f>
        <v>2020050265</v>
      </c>
      <c r="D189" s="241">
        <f t="shared" si="45"/>
        <v>8441747520</v>
      </c>
    </row>
    <row r="190" spans="1:4" ht="10.5" customHeight="1" x14ac:dyDescent="0.2"/>
    <row r="191" spans="1:4" x14ac:dyDescent="0.2">
      <c r="A191" s="227" t="s">
        <v>454</v>
      </c>
    </row>
    <row r="192" spans="1:4" ht="18" customHeight="1" x14ac:dyDescent="0.2">
      <c r="A192" s="100" t="s">
        <v>450</v>
      </c>
      <c r="B192" s="101">
        <v>2019</v>
      </c>
      <c r="C192" s="101" t="s">
        <v>387</v>
      </c>
      <c r="D192" s="101" t="s">
        <v>388</v>
      </c>
    </row>
    <row r="193" spans="1:6" x14ac:dyDescent="0.2">
      <c r="A193" s="97" t="s">
        <v>131</v>
      </c>
      <c r="B193" s="236">
        <f>SUM(B194:B199)</f>
        <v>0</v>
      </c>
      <c r="C193" s="236">
        <f t="shared" ref="C193:D193" si="46">SUM(C194:C199)</f>
        <v>143246172</v>
      </c>
      <c r="D193" s="236">
        <f t="shared" si="46"/>
        <v>0</v>
      </c>
    </row>
    <row r="194" spans="1:6" x14ac:dyDescent="0.2">
      <c r="A194" s="238" t="s">
        <v>120</v>
      </c>
      <c r="B194" s="239">
        <v>0</v>
      </c>
      <c r="C194" s="239">
        <v>0</v>
      </c>
      <c r="D194" s="239">
        <v>0</v>
      </c>
    </row>
    <row r="195" spans="1:6" x14ac:dyDescent="0.2">
      <c r="A195" s="238" t="s">
        <v>121</v>
      </c>
      <c r="B195" s="239">
        <v>0</v>
      </c>
      <c r="C195" s="239">
        <v>0</v>
      </c>
      <c r="D195" s="239">
        <v>0</v>
      </c>
    </row>
    <row r="196" spans="1:6" x14ac:dyDescent="0.2">
      <c r="A196" s="238" t="s">
        <v>122</v>
      </c>
      <c r="B196" s="239">
        <v>0</v>
      </c>
      <c r="C196" s="239">
        <v>45410922</v>
      </c>
      <c r="D196" s="239">
        <v>0</v>
      </c>
    </row>
    <row r="197" spans="1:6" x14ac:dyDescent="0.2">
      <c r="A197" s="238" t="s">
        <v>123</v>
      </c>
      <c r="B197" s="239">
        <v>0</v>
      </c>
      <c r="C197" s="239">
        <v>19516717</v>
      </c>
      <c r="D197" s="239">
        <v>0</v>
      </c>
    </row>
    <row r="198" spans="1:6" x14ac:dyDescent="0.2">
      <c r="A198" s="238" t="s">
        <v>148</v>
      </c>
      <c r="B198" s="239">
        <v>0</v>
      </c>
      <c r="C198" s="239">
        <v>0</v>
      </c>
      <c r="D198" s="239">
        <v>0</v>
      </c>
    </row>
    <row r="199" spans="1:6" x14ac:dyDescent="0.2">
      <c r="A199" s="238" t="s">
        <v>149</v>
      </c>
      <c r="B199" s="239">
        <v>0</v>
      </c>
      <c r="C199" s="239">
        <v>78318533</v>
      </c>
      <c r="D199" s="239">
        <v>0</v>
      </c>
    </row>
    <row r="200" spans="1:6" x14ac:dyDescent="0.2">
      <c r="A200" s="97" t="s">
        <v>119</v>
      </c>
      <c r="B200" s="236">
        <f>SUM(B201:B204)</f>
        <v>3669347376</v>
      </c>
      <c r="C200" s="236">
        <f t="shared" ref="C200:D200" si="47">SUM(C201:C204)</f>
        <v>2244693139</v>
      </c>
      <c r="D200" s="236">
        <f t="shared" si="47"/>
        <v>8441747520</v>
      </c>
    </row>
    <row r="201" spans="1:6" x14ac:dyDescent="0.2">
      <c r="A201" s="238" t="s">
        <v>147</v>
      </c>
      <c r="B201" s="239">
        <v>149223627</v>
      </c>
      <c r="C201" s="239">
        <v>0</v>
      </c>
      <c r="D201" s="239">
        <v>0</v>
      </c>
    </row>
    <row r="202" spans="1:6" x14ac:dyDescent="0.2">
      <c r="A202" s="238" t="s">
        <v>150</v>
      </c>
      <c r="B202" s="239">
        <v>0</v>
      </c>
      <c r="C202" s="239">
        <v>0</v>
      </c>
      <c r="D202" s="239">
        <v>0</v>
      </c>
    </row>
    <row r="203" spans="1:6" x14ac:dyDescent="0.2">
      <c r="A203" s="238" t="s">
        <v>128</v>
      </c>
      <c r="B203" s="239">
        <v>3520123749</v>
      </c>
      <c r="C203" s="239">
        <f>2341380657-96687518</f>
        <v>2244693139</v>
      </c>
      <c r="D203" s="239">
        <v>8441747520</v>
      </c>
      <c r="F203" s="978">
        <v>96687518</v>
      </c>
    </row>
    <row r="204" spans="1:6" x14ac:dyDescent="0.2">
      <c r="A204" s="238" t="s">
        <v>129</v>
      </c>
      <c r="B204" s="239">
        <v>0</v>
      </c>
      <c r="C204" s="239">
        <v>0</v>
      </c>
      <c r="D204" s="239">
        <v>0</v>
      </c>
    </row>
    <row r="205" spans="1:6" x14ac:dyDescent="0.2">
      <c r="A205" s="97" t="s">
        <v>107</v>
      </c>
      <c r="B205" s="236">
        <f>B206</f>
        <v>0</v>
      </c>
      <c r="C205" s="236">
        <f t="shared" ref="C205:D205" si="48">C206</f>
        <v>0</v>
      </c>
      <c r="D205" s="236">
        <f t="shared" si="48"/>
        <v>0</v>
      </c>
    </row>
    <row r="206" spans="1:6" x14ac:dyDescent="0.2">
      <c r="A206" s="238" t="s">
        <v>130</v>
      </c>
      <c r="B206" s="239">
        <v>0</v>
      </c>
      <c r="C206" s="239">
        <v>0</v>
      </c>
      <c r="D206" s="239">
        <v>0</v>
      </c>
    </row>
    <row r="207" spans="1:6" x14ac:dyDescent="0.2">
      <c r="A207" s="240" t="s">
        <v>331</v>
      </c>
      <c r="B207" s="241">
        <f>B205+B200+B193</f>
        <v>3669347376</v>
      </c>
      <c r="C207" s="241">
        <f t="shared" ref="C207:D207" si="49">C205+C200+C193</f>
        <v>2387939311</v>
      </c>
      <c r="D207" s="241">
        <f t="shared" si="49"/>
        <v>8441747520</v>
      </c>
    </row>
    <row r="208" spans="1:6" ht="10.5" customHeight="1" x14ac:dyDescent="0.2"/>
    <row r="209" spans="1:6" x14ac:dyDescent="0.2">
      <c r="A209" s="227" t="s">
        <v>454</v>
      </c>
    </row>
    <row r="210" spans="1:6" ht="18" customHeight="1" x14ac:dyDescent="0.2">
      <c r="A210" s="100" t="s">
        <v>451</v>
      </c>
      <c r="B210" s="101">
        <v>2019</v>
      </c>
      <c r="C210" s="101" t="s">
        <v>387</v>
      </c>
      <c r="D210" s="101" t="s">
        <v>388</v>
      </c>
    </row>
    <row r="211" spans="1:6" x14ac:dyDescent="0.2">
      <c r="A211" s="97" t="s">
        <v>131</v>
      </c>
      <c r="B211" s="236">
        <f>SUM(B212:B217)</f>
        <v>0</v>
      </c>
      <c r="C211" s="236">
        <f t="shared" ref="C211:D211" si="50">SUM(C212:C217)</f>
        <v>143246172</v>
      </c>
      <c r="D211" s="236">
        <f t="shared" si="50"/>
        <v>0</v>
      </c>
    </row>
    <row r="212" spans="1:6" x14ac:dyDescent="0.2">
      <c r="A212" s="238" t="s">
        <v>120</v>
      </c>
      <c r="B212" s="239">
        <v>0</v>
      </c>
      <c r="C212" s="239">
        <v>0</v>
      </c>
      <c r="D212" s="239">
        <v>0</v>
      </c>
    </row>
    <row r="213" spans="1:6" x14ac:dyDescent="0.2">
      <c r="A213" s="238" t="s">
        <v>121</v>
      </c>
      <c r="B213" s="239">
        <v>0</v>
      </c>
      <c r="C213" s="239">
        <v>0</v>
      </c>
      <c r="D213" s="239">
        <v>0</v>
      </c>
    </row>
    <row r="214" spans="1:6" x14ac:dyDescent="0.2">
      <c r="A214" s="238" t="s">
        <v>122</v>
      </c>
      <c r="B214" s="239">
        <v>0</v>
      </c>
      <c r="C214" s="239">
        <v>45410922</v>
      </c>
      <c r="D214" s="239">
        <v>0</v>
      </c>
    </row>
    <row r="215" spans="1:6" x14ac:dyDescent="0.2">
      <c r="A215" s="238" t="s">
        <v>123</v>
      </c>
      <c r="B215" s="239">
        <v>0</v>
      </c>
      <c r="C215" s="239">
        <v>19516717</v>
      </c>
      <c r="D215" s="239">
        <v>0</v>
      </c>
    </row>
    <row r="216" spans="1:6" x14ac:dyDescent="0.2">
      <c r="A216" s="238" t="s">
        <v>148</v>
      </c>
      <c r="B216" s="239">
        <v>0</v>
      </c>
      <c r="C216" s="239">
        <v>0</v>
      </c>
      <c r="D216" s="239">
        <v>0</v>
      </c>
    </row>
    <row r="217" spans="1:6" x14ac:dyDescent="0.2">
      <c r="A217" s="238" t="s">
        <v>149</v>
      </c>
      <c r="B217" s="239">
        <v>0</v>
      </c>
      <c r="C217" s="239">
        <v>78318533</v>
      </c>
      <c r="D217" s="239">
        <v>0</v>
      </c>
    </row>
    <row r="218" spans="1:6" x14ac:dyDescent="0.2">
      <c r="A218" s="97" t="s">
        <v>119</v>
      </c>
      <c r="B218" s="236">
        <f>SUM(B219:B222)</f>
        <v>2596375578.7399988</v>
      </c>
      <c r="C218" s="236">
        <f t="shared" ref="C218:D218" si="51">SUM(C219:C222)</f>
        <v>1167966947</v>
      </c>
      <c r="D218" s="236">
        <f t="shared" si="51"/>
        <v>8441747520</v>
      </c>
    </row>
    <row r="219" spans="1:6" x14ac:dyDescent="0.2">
      <c r="A219" s="238" t="s">
        <v>147</v>
      </c>
      <c r="B219" s="239">
        <v>0</v>
      </c>
      <c r="C219" s="239"/>
      <c r="D219" s="239">
        <v>0</v>
      </c>
    </row>
    <row r="220" spans="1:6" x14ac:dyDescent="0.2">
      <c r="A220" s="238" t="s">
        <v>150</v>
      </c>
      <c r="B220" s="239">
        <v>0</v>
      </c>
      <c r="C220" s="239"/>
      <c r="D220" s="239">
        <v>0</v>
      </c>
    </row>
    <row r="221" spans="1:6" x14ac:dyDescent="0.2">
      <c r="A221" s="238" t="s">
        <v>128</v>
      </c>
      <c r="B221" s="239">
        <v>2596375578.7399988</v>
      </c>
      <c r="C221" s="239">
        <f>2244693139-1076726192</f>
        <v>1167966947</v>
      </c>
      <c r="D221" s="239">
        <v>8441747520</v>
      </c>
      <c r="F221" s="978">
        <v>1076726192</v>
      </c>
    </row>
    <row r="222" spans="1:6" x14ac:dyDescent="0.2">
      <c r="A222" s="238" t="s">
        <v>129</v>
      </c>
      <c r="B222" s="239">
        <v>0</v>
      </c>
      <c r="C222" s="239"/>
      <c r="D222" s="239">
        <v>0</v>
      </c>
    </row>
    <row r="223" spans="1:6" x14ac:dyDescent="0.2">
      <c r="A223" s="97" t="s">
        <v>107</v>
      </c>
      <c r="B223" s="236">
        <f>B224</f>
        <v>0</v>
      </c>
      <c r="C223" s="236">
        <f t="shared" ref="C223:D223" si="52">C224</f>
        <v>0</v>
      </c>
      <c r="D223" s="236">
        <f t="shared" si="52"/>
        <v>0</v>
      </c>
    </row>
    <row r="224" spans="1:6" x14ac:dyDescent="0.2">
      <c r="A224" s="238" t="s">
        <v>130</v>
      </c>
      <c r="B224" s="239">
        <v>0</v>
      </c>
      <c r="C224" s="239"/>
      <c r="D224" s="239">
        <v>0</v>
      </c>
    </row>
    <row r="225" spans="1:4" x14ac:dyDescent="0.2">
      <c r="A225" s="243" t="s">
        <v>332</v>
      </c>
      <c r="B225" s="241">
        <f>B223+B218+B211</f>
        <v>2596375578.7399988</v>
      </c>
      <c r="C225" s="241">
        <f t="shared" ref="C225:D225" si="53">C223+C218+C211</f>
        <v>1311213119</v>
      </c>
      <c r="D225" s="241">
        <f t="shared" si="53"/>
        <v>8441747520</v>
      </c>
    </row>
    <row r="226" spans="1:4" x14ac:dyDescent="0.2">
      <c r="A226" s="244" t="s">
        <v>389</v>
      </c>
    </row>
    <row r="227" spans="1:4" x14ac:dyDescent="0.2">
      <c r="A227" s="245" t="s">
        <v>390</v>
      </c>
    </row>
    <row r="229" spans="1:4" x14ac:dyDescent="0.2">
      <c r="A229" s="227" t="s">
        <v>455</v>
      </c>
    </row>
    <row r="230" spans="1:4" ht="18" customHeight="1" x14ac:dyDescent="0.2">
      <c r="A230" s="100" t="s">
        <v>449</v>
      </c>
      <c r="B230" s="101">
        <v>2019</v>
      </c>
      <c r="C230" s="101">
        <v>2020</v>
      </c>
      <c r="D230" s="101">
        <v>2021</v>
      </c>
    </row>
    <row r="231" spans="1:4" x14ac:dyDescent="0.2">
      <c r="A231" s="97" t="s">
        <v>131</v>
      </c>
      <c r="B231" s="236">
        <f>SUM(B232:B237)</f>
        <v>29185774</v>
      </c>
      <c r="C231" s="236">
        <f t="shared" ref="C231:D231" si="54">SUM(C232:C237)</f>
        <v>30505000</v>
      </c>
      <c r="D231" s="236">
        <f t="shared" si="54"/>
        <v>10000000</v>
      </c>
    </row>
    <row r="232" spans="1:4" x14ac:dyDescent="0.2">
      <c r="A232" s="238" t="s">
        <v>120</v>
      </c>
      <c r="B232" s="239">
        <v>0</v>
      </c>
      <c r="C232" s="239">
        <v>0</v>
      </c>
      <c r="D232" s="239">
        <v>0</v>
      </c>
    </row>
    <row r="233" spans="1:4" x14ac:dyDescent="0.2">
      <c r="A233" s="238" t="s">
        <v>121</v>
      </c>
      <c r="B233" s="239">
        <v>0</v>
      </c>
      <c r="C233" s="239">
        <v>0</v>
      </c>
      <c r="D233" s="239">
        <v>0</v>
      </c>
    </row>
    <row r="234" spans="1:4" x14ac:dyDescent="0.2">
      <c r="A234" s="238" t="s">
        <v>122</v>
      </c>
      <c r="B234" s="239">
        <v>0</v>
      </c>
      <c r="C234" s="239">
        <v>0</v>
      </c>
      <c r="D234" s="239">
        <v>0</v>
      </c>
    </row>
    <row r="235" spans="1:4" x14ac:dyDescent="0.2">
      <c r="A235" s="238" t="s">
        <v>123</v>
      </c>
      <c r="B235" s="239">
        <v>29185774</v>
      </c>
      <c r="C235" s="239">
        <v>30505000</v>
      </c>
      <c r="D235" s="239">
        <v>0</v>
      </c>
    </row>
    <row r="236" spans="1:4" x14ac:dyDescent="0.2">
      <c r="A236" s="238" t="s">
        <v>148</v>
      </c>
      <c r="B236" s="239">
        <v>0</v>
      </c>
      <c r="C236" s="239">
        <v>0</v>
      </c>
      <c r="D236" s="239">
        <v>10000000</v>
      </c>
    </row>
    <row r="237" spans="1:4" x14ac:dyDescent="0.2">
      <c r="A237" s="238" t="s">
        <v>149</v>
      </c>
      <c r="B237" s="239">
        <v>0</v>
      </c>
      <c r="C237" s="239">
        <v>0</v>
      </c>
      <c r="D237" s="239">
        <v>0</v>
      </c>
    </row>
    <row r="238" spans="1:4" x14ac:dyDescent="0.2">
      <c r="A238" s="97" t="s">
        <v>119</v>
      </c>
      <c r="B238" s="236">
        <f>SUM(B239:B242)</f>
        <v>16147232</v>
      </c>
      <c r="C238" s="236">
        <f t="shared" ref="C238:D238" si="55">SUM(C239:C242)</f>
        <v>6031938</v>
      </c>
      <c r="D238" s="236">
        <f t="shared" si="55"/>
        <v>7513106</v>
      </c>
    </row>
    <row r="239" spans="1:4" x14ac:dyDescent="0.2">
      <c r="A239" s="238" t="s">
        <v>147</v>
      </c>
      <c r="B239" s="239">
        <v>0</v>
      </c>
      <c r="C239" s="239">
        <v>0</v>
      </c>
      <c r="D239" s="239">
        <v>0</v>
      </c>
    </row>
    <row r="240" spans="1:4" x14ac:dyDescent="0.2">
      <c r="A240" s="238" t="s">
        <v>150</v>
      </c>
      <c r="B240" s="239">
        <v>4000000</v>
      </c>
      <c r="C240" s="239">
        <v>6031938</v>
      </c>
      <c r="D240" s="239">
        <v>7513106</v>
      </c>
    </row>
    <row r="241" spans="1:6" x14ac:dyDescent="0.2">
      <c r="A241" s="238" t="s">
        <v>128</v>
      </c>
      <c r="B241" s="239">
        <v>12147232</v>
      </c>
      <c r="C241" s="239">
        <v>0</v>
      </c>
      <c r="D241" s="239">
        <v>0</v>
      </c>
    </row>
    <row r="242" spans="1:6" x14ac:dyDescent="0.2">
      <c r="A242" s="238" t="s">
        <v>129</v>
      </c>
      <c r="B242" s="239">
        <v>0</v>
      </c>
      <c r="C242" s="239">
        <v>0</v>
      </c>
      <c r="D242" s="239">
        <v>0</v>
      </c>
    </row>
    <row r="243" spans="1:6" x14ac:dyDescent="0.2">
      <c r="A243" s="97" t="s">
        <v>107</v>
      </c>
      <c r="B243" s="236">
        <f>B244</f>
        <v>0</v>
      </c>
      <c r="C243" s="236">
        <f t="shared" ref="C243:D243" si="56">C244</f>
        <v>0</v>
      </c>
      <c r="D243" s="236">
        <f t="shared" si="56"/>
        <v>0</v>
      </c>
    </row>
    <row r="244" spans="1:6" x14ac:dyDescent="0.2">
      <c r="A244" s="238" t="s">
        <v>130</v>
      </c>
      <c r="B244" s="239">
        <v>0</v>
      </c>
      <c r="C244" s="239">
        <v>0</v>
      </c>
      <c r="D244" s="239">
        <v>0</v>
      </c>
    </row>
    <row r="245" spans="1:6" x14ac:dyDescent="0.2">
      <c r="A245" s="240" t="s">
        <v>330</v>
      </c>
      <c r="B245" s="241">
        <f>B243+B238+B231</f>
        <v>45333006</v>
      </c>
      <c r="C245" s="241">
        <f t="shared" ref="C245:D245" si="57">C243+C238+C231</f>
        <v>36536938</v>
      </c>
      <c r="D245" s="241">
        <f t="shared" si="57"/>
        <v>17513106</v>
      </c>
    </row>
    <row r="246" spans="1:6" ht="10.5" customHeight="1" x14ac:dyDescent="0.2"/>
    <row r="247" spans="1:6" x14ac:dyDescent="0.2">
      <c r="A247" s="227" t="s">
        <v>455</v>
      </c>
    </row>
    <row r="248" spans="1:6" ht="18" customHeight="1" x14ac:dyDescent="0.2">
      <c r="A248" s="100" t="s">
        <v>450</v>
      </c>
      <c r="B248" s="101">
        <v>2019</v>
      </c>
      <c r="C248" s="101" t="s">
        <v>387</v>
      </c>
      <c r="D248" s="101" t="s">
        <v>388</v>
      </c>
    </row>
    <row r="249" spans="1:6" x14ac:dyDescent="0.2">
      <c r="A249" s="97" t="s">
        <v>131</v>
      </c>
      <c r="B249" s="236">
        <f>SUM(B250:B255)</f>
        <v>29185774</v>
      </c>
      <c r="C249" s="236">
        <f t="shared" ref="C249:D249" si="58">SUM(C250:C255)</f>
        <v>29500000</v>
      </c>
      <c r="D249" s="236">
        <f t="shared" si="58"/>
        <v>10000000</v>
      </c>
    </row>
    <row r="250" spans="1:6" x14ac:dyDescent="0.2">
      <c r="A250" s="238" t="s">
        <v>120</v>
      </c>
      <c r="B250" s="239">
        <v>0</v>
      </c>
      <c r="C250" s="239">
        <v>0</v>
      </c>
      <c r="D250" s="239">
        <v>0</v>
      </c>
    </row>
    <row r="251" spans="1:6" x14ac:dyDescent="0.2">
      <c r="A251" s="238" t="s">
        <v>121</v>
      </c>
      <c r="B251" s="239">
        <v>0</v>
      </c>
      <c r="C251" s="239">
        <v>0</v>
      </c>
      <c r="D251" s="239">
        <v>0</v>
      </c>
    </row>
    <row r="252" spans="1:6" x14ac:dyDescent="0.2">
      <c r="A252" s="238" t="s">
        <v>122</v>
      </c>
      <c r="B252" s="239">
        <v>0</v>
      </c>
      <c r="C252" s="239">
        <v>0</v>
      </c>
      <c r="D252" s="239">
        <v>0</v>
      </c>
    </row>
    <row r="253" spans="1:6" x14ac:dyDescent="0.2">
      <c r="A253" s="238" t="s">
        <v>123</v>
      </c>
      <c r="B253" s="239">
        <v>185774</v>
      </c>
      <c r="C253" s="239">
        <v>4500000</v>
      </c>
      <c r="D253" s="239">
        <v>0</v>
      </c>
    </row>
    <row r="254" spans="1:6" x14ac:dyDescent="0.2">
      <c r="A254" s="238" t="s">
        <v>148</v>
      </c>
      <c r="B254" s="239">
        <v>29000000</v>
      </c>
      <c r="C254" s="239">
        <v>25000000</v>
      </c>
      <c r="D254" s="239">
        <v>10000000</v>
      </c>
      <c r="F254" s="978"/>
    </row>
    <row r="255" spans="1:6" x14ac:dyDescent="0.2">
      <c r="A255" s="238" t="s">
        <v>149</v>
      </c>
      <c r="B255" s="239">
        <v>0</v>
      </c>
      <c r="C255" s="239">
        <v>0</v>
      </c>
      <c r="D255" s="239">
        <v>0</v>
      </c>
    </row>
    <row r="256" spans="1:6" x14ac:dyDescent="0.2">
      <c r="A256" s="97" t="s">
        <v>119</v>
      </c>
      <c r="B256" s="236">
        <f>SUM(B257:B260)</f>
        <v>19553615</v>
      </c>
      <c r="C256" s="236">
        <f t="shared" ref="C256:D256" si="59">SUM(C257:C260)</f>
        <v>7036938</v>
      </c>
      <c r="D256" s="236">
        <f t="shared" si="59"/>
        <v>7513106</v>
      </c>
    </row>
    <row r="257" spans="1:6" x14ac:dyDescent="0.2">
      <c r="A257" s="238" t="s">
        <v>147</v>
      </c>
      <c r="B257" s="239">
        <v>0</v>
      </c>
      <c r="C257" s="239">
        <v>0</v>
      </c>
      <c r="D257" s="239">
        <v>0</v>
      </c>
    </row>
    <row r="258" spans="1:6" x14ac:dyDescent="0.2">
      <c r="A258" s="238" t="s">
        <v>150</v>
      </c>
      <c r="B258" s="239">
        <v>7545453</v>
      </c>
      <c r="C258" s="239">
        <v>6031938</v>
      </c>
      <c r="D258" s="239">
        <v>7513106</v>
      </c>
    </row>
    <row r="259" spans="1:6" x14ac:dyDescent="0.2">
      <c r="A259" s="238" t="s">
        <v>128</v>
      </c>
      <c r="B259" s="239">
        <v>12008162</v>
      </c>
      <c r="C259" s="239">
        <v>1005000</v>
      </c>
      <c r="D259" s="239">
        <v>0</v>
      </c>
      <c r="F259" s="978"/>
    </row>
    <row r="260" spans="1:6" x14ac:dyDescent="0.2">
      <c r="A260" s="238" t="s">
        <v>129</v>
      </c>
      <c r="B260" s="239">
        <v>0</v>
      </c>
      <c r="C260" s="239">
        <v>0</v>
      </c>
      <c r="D260" s="239">
        <v>0</v>
      </c>
    </row>
    <row r="261" spans="1:6" x14ac:dyDescent="0.2">
      <c r="A261" s="97" t="s">
        <v>107</v>
      </c>
      <c r="B261" s="236">
        <f>B262</f>
        <v>0</v>
      </c>
      <c r="C261" s="236">
        <f t="shared" ref="C261:D261" si="60">C262</f>
        <v>0</v>
      </c>
      <c r="D261" s="236">
        <f t="shared" si="60"/>
        <v>0</v>
      </c>
    </row>
    <row r="262" spans="1:6" x14ac:dyDescent="0.2">
      <c r="A262" s="238" t="s">
        <v>130</v>
      </c>
      <c r="B262" s="239">
        <v>0</v>
      </c>
      <c r="C262" s="239">
        <v>0</v>
      </c>
      <c r="D262" s="239">
        <v>0</v>
      </c>
    </row>
    <row r="263" spans="1:6" x14ac:dyDescent="0.2">
      <c r="A263" s="240" t="s">
        <v>331</v>
      </c>
      <c r="B263" s="241">
        <f>B261+B256+B249</f>
        <v>48739389</v>
      </c>
      <c r="C263" s="241">
        <f t="shared" ref="C263:D263" si="61">C261+C256+C249</f>
        <v>36536938</v>
      </c>
      <c r="D263" s="241">
        <f t="shared" si="61"/>
        <v>17513106</v>
      </c>
    </row>
    <row r="264" spans="1:6" ht="10.5" customHeight="1" x14ac:dyDescent="0.2"/>
    <row r="265" spans="1:6" x14ac:dyDescent="0.2">
      <c r="A265" s="227" t="s">
        <v>455</v>
      </c>
    </row>
    <row r="266" spans="1:6" ht="18" customHeight="1" x14ac:dyDescent="0.2">
      <c r="A266" s="100" t="s">
        <v>451</v>
      </c>
      <c r="B266" s="101">
        <v>2019</v>
      </c>
      <c r="C266" s="101" t="s">
        <v>387</v>
      </c>
      <c r="D266" s="101" t="s">
        <v>388</v>
      </c>
    </row>
    <row r="267" spans="1:6" x14ac:dyDescent="0.2">
      <c r="A267" s="97" t="s">
        <v>131</v>
      </c>
      <c r="B267" s="236">
        <f>SUM(B268:B273)</f>
        <v>9355000</v>
      </c>
      <c r="C267" s="236">
        <f t="shared" ref="C267:D267" si="62">SUM(C268:C273)</f>
        <v>29500000</v>
      </c>
      <c r="D267" s="236">
        <f t="shared" si="62"/>
        <v>10000000</v>
      </c>
    </row>
    <row r="268" spans="1:6" x14ac:dyDescent="0.2">
      <c r="A268" s="238" t="s">
        <v>120</v>
      </c>
      <c r="B268" s="239">
        <v>0</v>
      </c>
      <c r="C268" s="239"/>
      <c r="D268" s="239">
        <v>0</v>
      </c>
    </row>
    <row r="269" spans="1:6" x14ac:dyDescent="0.2">
      <c r="A269" s="238" t="s">
        <v>121</v>
      </c>
      <c r="B269" s="239">
        <v>0</v>
      </c>
      <c r="C269" s="239"/>
      <c r="D269" s="239">
        <v>0</v>
      </c>
    </row>
    <row r="270" spans="1:6" x14ac:dyDescent="0.2">
      <c r="A270" s="238" t="s">
        <v>122</v>
      </c>
      <c r="B270" s="239">
        <v>0</v>
      </c>
      <c r="C270" s="239"/>
      <c r="D270" s="239">
        <v>0</v>
      </c>
    </row>
    <row r="271" spans="1:6" x14ac:dyDescent="0.2">
      <c r="A271" s="238" t="s">
        <v>123</v>
      </c>
      <c r="B271" s="239">
        <v>9355000</v>
      </c>
      <c r="C271" s="239">
        <v>4500000</v>
      </c>
      <c r="D271" s="239">
        <v>0</v>
      </c>
    </row>
    <row r="272" spans="1:6" x14ac:dyDescent="0.2">
      <c r="A272" s="238" t="s">
        <v>148</v>
      </c>
      <c r="B272" s="239">
        <v>0</v>
      </c>
      <c r="C272" s="239">
        <v>25000000</v>
      </c>
      <c r="D272" s="239">
        <v>10000000</v>
      </c>
    </row>
    <row r="273" spans="1:4" x14ac:dyDescent="0.2">
      <c r="A273" s="238" t="s">
        <v>149</v>
      </c>
      <c r="B273" s="239">
        <v>0</v>
      </c>
      <c r="C273" s="239"/>
      <c r="D273" s="239">
        <v>0</v>
      </c>
    </row>
    <row r="274" spans="1:4" x14ac:dyDescent="0.2">
      <c r="A274" s="97" t="s">
        <v>119</v>
      </c>
      <c r="B274" s="236">
        <f>SUM(B275:B278)</f>
        <v>8046771.0300000003</v>
      </c>
      <c r="C274" s="236">
        <f t="shared" ref="C274:D274" si="63">SUM(C275:C278)</f>
        <v>7036938</v>
      </c>
      <c r="D274" s="236">
        <f t="shared" si="63"/>
        <v>7513106</v>
      </c>
    </row>
    <row r="275" spans="1:4" x14ac:dyDescent="0.2">
      <c r="A275" s="238" t="s">
        <v>147</v>
      </c>
      <c r="B275" s="239">
        <v>0</v>
      </c>
      <c r="C275" s="239"/>
      <c r="D275" s="239">
        <v>0</v>
      </c>
    </row>
    <row r="276" spans="1:4" x14ac:dyDescent="0.2">
      <c r="A276" s="238" t="s">
        <v>150</v>
      </c>
      <c r="B276" s="239">
        <v>7545452.8900000006</v>
      </c>
      <c r="C276" s="239">
        <v>6031938</v>
      </c>
      <c r="D276" s="239">
        <v>7513106</v>
      </c>
    </row>
    <row r="277" spans="1:4" x14ac:dyDescent="0.2">
      <c r="A277" s="238" t="s">
        <v>128</v>
      </c>
      <c r="B277" s="239">
        <v>501318.1399999999</v>
      </c>
      <c r="C277" s="239">
        <v>1005000</v>
      </c>
      <c r="D277" s="239">
        <v>0</v>
      </c>
    </row>
    <row r="278" spans="1:4" x14ac:dyDescent="0.2">
      <c r="A278" s="238" t="s">
        <v>129</v>
      </c>
      <c r="B278" s="239">
        <v>0</v>
      </c>
      <c r="C278" s="239"/>
      <c r="D278" s="239">
        <v>0</v>
      </c>
    </row>
    <row r="279" spans="1:4" x14ac:dyDescent="0.2">
      <c r="A279" s="97" t="s">
        <v>107</v>
      </c>
      <c r="B279" s="236">
        <f>B280</f>
        <v>0</v>
      </c>
      <c r="C279" s="236">
        <f t="shared" ref="C279:D279" si="64">C280</f>
        <v>0</v>
      </c>
      <c r="D279" s="236">
        <f t="shared" si="64"/>
        <v>0</v>
      </c>
    </row>
    <row r="280" spans="1:4" x14ac:dyDescent="0.2">
      <c r="A280" s="238" t="s">
        <v>130</v>
      </c>
      <c r="B280" s="239">
        <v>0</v>
      </c>
      <c r="C280" s="239"/>
      <c r="D280" s="239">
        <v>0</v>
      </c>
    </row>
    <row r="281" spans="1:4" x14ac:dyDescent="0.2">
      <c r="A281" s="243" t="s">
        <v>332</v>
      </c>
      <c r="B281" s="241">
        <f>B279+B274+B267</f>
        <v>17401771.030000001</v>
      </c>
      <c r="C281" s="241">
        <f t="shared" ref="C281:D281" si="65">C279+C274+C267</f>
        <v>36536938</v>
      </c>
      <c r="D281" s="241">
        <f t="shared" si="65"/>
        <v>17513106</v>
      </c>
    </row>
    <row r="282" spans="1:4" x14ac:dyDescent="0.2">
      <c r="A282" s="244" t="s">
        <v>389</v>
      </c>
    </row>
    <row r="283" spans="1:4" x14ac:dyDescent="0.2">
      <c r="A283" s="245" t="s">
        <v>390</v>
      </c>
    </row>
    <row r="285" spans="1:4" x14ac:dyDescent="0.2">
      <c r="A285" s="227" t="s">
        <v>456</v>
      </c>
    </row>
    <row r="286" spans="1:4" ht="18" customHeight="1" x14ac:dyDescent="0.2">
      <c r="A286" s="100" t="s">
        <v>449</v>
      </c>
      <c r="B286" s="101">
        <v>2019</v>
      </c>
      <c r="C286" s="101">
        <v>2020</v>
      </c>
      <c r="D286" s="101">
        <v>2021</v>
      </c>
    </row>
    <row r="287" spans="1:4" x14ac:dyDescent="0.2">
      <c r="A287" s="97" t="s">
        <v>131</v>
      </c>
      <c r="B287" s="236">
        <f>SUM(B288:B293)</f>
        <v>23534531</v>
      </c>
      <c r="C287" s="236">
        <f t="shared" ref="C287:D287" si="66">SUM(C288:C293)</f>
        <v>20808996</v>
      </c>
      <c r="D287" s="236">
        <f t="shared" si="66"/>
        <v>23851233</v>
      </c>
    </row>
    <row r="288" spans="1:4" x14ac:dyDescent="0.2">
      <c r="A288" s="238" t="s">
        <v>120</v>
      </c>
      <c r="B288" s="239">
        <v>0</v>
      </c>
      <c r="C288" s="239">
        <v>0</v>
      </c>
      <c r="D288" s="239">
        <v>0</v>
      </c>
    </row>
    <row r="289" spans="1:4" x14ac:dyDescent="0.2">
      <c r="A289" s="238" t="s">
        <v>121</v>
      </c>
      <c r="B289" s="239">
        <v>4562890</v>
      </c>
      <c r="C289" s="239">
        <v>4562894</v>
      </c>
      <c r="D289" s="239">
        <v>4270803</v>
      </c>
    </row>
    <row r="290" spans="1:4" x14ac:dyDescent="0.2">
      <c r="A290" s="238" t="s">
        <v>122</v>
      </c>
      <c r="B290" s="239">
        <v>0</v>
      </c>
      <c r="C290" s="239">
        <v>0</v>
      </c>
      <c r="D290" s="239">
        <v>0</v>
      </c>
    </row>
    <row r="291" spans="1:4" x14ac:dyDescent="0.2">
      <c r="A291" s="238" t="s">
        <v>123</v>
      </c>
      <c r="B291" s="239">
        <v>18971641</v>
      </c>
      <c r="C291" s="239">
        <v>16246102</v>
      </c>
      <c r="D291" s="239">
        <v>19580430</v>
      </c>
    </row>
    <row r="292" spans="1:4" x14ac:dyDescent="0.2">
      <c r="A292" s="238" t="s">
        <v>148</v>
      </c>
      <c r="B292" s="239">
        <v>0</v>
      </c>
      <c r="C292" s="239">
        <v>0</v>
      </c>
      <c r="D292" s="239">
        <v>0</v>
      </c>
    </row>
    <row r="293" spans="1:4" x14ac:dyDescent="0.2">
      <c r="A293" s="238" t="s">
        <v>149</v>
      </c>
      <c r="B293" s="239">
        <v>0</v>
      </c>
      <c r="C293" s="239">
        <v>0</v>
      </c>
      <c r="D293" s="239">
        <v>0</v>
      </c>
    </row>
    <row r="294" spans="1:4" x14ac:dyDescent="0.2">
      <c r="A294" s="97" t="s">
        <v>119</v>
      </c>
      <c r="B294" s="236">
        <f>SUM(B295:B298)</f>
        <v>1591212</v>
      </c>
      <c r="C294" s="236">
        <f t="shared" ref="C294:D294" si="67">SUM(C295:C298)</f>
        <v>3035966</v>
      </c>
      <c r="D294" s="236">
        <f t="shared" si="67"/>
        <v>5015985</v>
      </c>
    </row>
    <row r="295" spans="1:4" x14ac:dyDescent="0.2">
      <c r="A295" s="238" t="s">
        <v>147</v>
      </c>
      <c r="B295" s="239">
        <v>0</v>
      </c>
      <c r="C295" s="239">
        <v>0</v>
      </c>
      <c r="D295" s="239">
        <v>0</v>
      </c>
    </row>
    <row r="296" spans="1:4" x14ac:dyDescent="0.2">
      <c r="A296" s="238" t="s">
        <v>150</v>
      </c>
      <c r="B296" s="239">
        <v>0</v>
      </c>
      <c r="C296" s="239">
        <v>0</v>
      </c>
      <c r="D296" s="239">
        <v>0</v>
      </c>
    </row>
    <row r="297" spans="1:4" x14ac:dyDescent="0.2">
      <c r="A297" s="238" t="s">
        <v>128</v>
      </c>
      <c r="B297" s="239">
        <v>1591212</v>
      </c>
      <c r="C297" s="239">
        <v>3035966</v>
      </c>
      <c r="D297" s="239">
        <v>5015985</v>
      </c>
    </row>
    <row r="298" spans="1:4" x14ac:dyDescent="0.2">
      <c r="A298" s="238" t="s">
        <v>129</v>
      </c>
      <c r="B298" s="239">
        <v>0</v>
      </c>
      <c r="C298" s="239">
        <v>0</v>
      </c>
      <c r="D298" s="239">
        <v>0</v>
      </c>
    </row>
    <row r="299" spans="1:4" x14ac:dyDescent="0.2">
      <c r="A299" s="97" t="s">
        <v>107</v>
      </c>
      <c r="B299" s="236">
        <f>B300</f>
        <v>0</v>
      </c>
      <c r="C299" s="236">
        <f t="shared" ref="C299:D299" si="68">C300</f>
        <v>0</v>
      </c>
      <c r="D299" s="236">
        <f t="shared" si="68"/>
        <v>0</v>
      </c>
    </row>
    <row r="300" spans="1:4" x14ac:dyDescent="0.2">
      <c r="A300" s="238" t="s">
        <v>130</v>
      </c>
      <c r="B300" s="239">
        <v>0</v>
      </c>
      <c r="C300" s="239">
        <v>0</v>
      </c>
      <c r="D300" s="239">
        <v>0</v>
      </c>
    </row>
    <row r="301" spans="1:4" x14ac:dyDescent="0.2">
      <c r="A301" s="240" t="s">
        <v>330</v>
      </c>
      <c r="B301" s="241">
        <f>B299+B294+B287</f>
        <v>25125743</v>
      </c>
      <c r="C301" s="241">
        <f t="shared" ref="C301:D301" si="69">C299+C294+C287</f>
        <v>23844962</v>
      </c>
      <c r="D301" s="241">
        <f t="shared" si="69"/>
        <v>28867218</v>
      </c>
    </row>
    <row r="302" spans="1:4" ht="10.5" customHeight="1" x14ac:dyDescent="0.2"/>
    <row r="303" spans="1:4" x14ac:dyDescent="0.2">
      <c r="A303" s="227" t="s">
        <v>456</v>
      </c>
    </row>
    <row r="304" spans="1:4" ht="18" customHeight="1" x14ac:dyDescent="0.2">
      <c r="A304" s="100" t="s">
        <v>450</v>
      </c>
      <c r="B304" s="101">
        <v>2019</v>
      </c>
      <c r="C304" s="101" t="s">
        <v>387</v>
      </c>
      <c r="D304" s="101" t="s">
        <v>388</v>
      </c>
    </row>
    <row r="305" spans="1:6" x14ac:dyDescent="0.2">
      <c r="A305" s="97" t="s">
        <v>131</v>
      </c>
      <c r="B305" s="236">
        <f>SUM(B306:B311)</f>
        <v>26581743</v>
      </c>
      <c r="C305" s="236">
        <f t="shared" ref="C305:D305" si="70">SUM(C306:C311)</f>
        <v>25039433</v>
      </c>
      <c r="D305" s="236">
        <f t="shared" si="70"/>
        <v>23851233</v>
      </c>
    </row>
    <row r="306" spans="1:6" x14ac:dyDescent="0.2">
      <c r="A306" s="238" t="s">
        <v>120</v>
      </c>
      <c r="B306" s="239">
        <v>0</v>
      </c>
      <c r="C306" s="239">
        <v>0</v>
      </c>
      <c r="D306" s="239">
        <v>0</v>
      </c>
    </row>
    <row r="307" spans="1:6" x14ac:dyDescent="0.2">
      <c r="A307" s="238" t="s">
        <v>121</v>
      </c>
      <c r="B307" s="239">
        <v>4562890</v>
      </c>
      <c r="C307" s="239">
        <v>4558533</v>
      </c>
      <c r="D307" s="239">
        <v>4270803</v>
      </c>
    </row>
    <row r="308" spans="1:6" x14ac:dyDescent="0.2">
      <c r="A308" s="238" t="s">
        <v>122</v>
      </c>
      <c r="B308" s="239">
        <v>0</v>
      </c>
      <c r="C308" s="239">
        <v>0</v>
      </c>
      <c r="D308" s="239">
        <v>0</v>
      </c>
    </row>
    <row r="309" spans="1:6" x14ac:dyDescent="0.2">
      <c r="A309" s="238" t="s">
        <v>123</v>
      </c>
      <c r="B309" s="239">
        <v>21970463</v>
      </c>
      <c r="C309" s="239">
        <v>20427917</v>
      </c>
      <c r="D309" s="239">
        <v>19580430</v>
      </c>
    </row>
    <row r="310" spans="1:6" x14ac:dyDescent="0.2">
      <c r="A310" s="238" t="s">
        <v>148</v>
      </c>
      <c r="B310" s="239">
        <v>40890</v>
      </c>
      <c r="C310" s="239">
        <v>48363</v>
      </c>
      <c r="D310" s="239">
        <v>0</v>
      </c>
    </row>
    <row r="311" spans="1:6" x14ac:dyDescent="0.2">
      <c r="A311" s="238" t="s">
        <v>149</v>
      </c>
      <c r="B311" s="239">
        <v>7500</v>
      </c>
      <c r="C311" s="239">
        <v>4620</v>
      </c>
      <c r="D311" s="239">
        <v>0</v>
      </c>
    </row>
    <row r="312" spans="1:6" x14ac:dyDescent="0.2">
      <c r="A312" s="97" t="s">
        <v>119</v>
      </c>
      <c r="B312" s="236">
        <f>SUM(B313:B316)</f>
        <v>15376532</v>
      </c>
      <c r="C312" s="236">
        <f t="shared" ref="C312:D312" si="71">SUM(C313:C316)</f>
        <v>4197360</v>
      </c>
      <c r="D312" s="236">
        <f t="shared" si="71"/>
        <v>5015985</v>
      </c>
    </row>
    <row r="313" spans="1:6" x14ac:dyDescent="0.2">
      <c r="A313" s="238" t="s">
        <v>147</v>
      </c>
      <c r="B313" s="239">
        <v>0</v>
      </c>
      <c r="C313" s="239">
        <v>0</v>
      </c>
      <c r="D313" s="239">
        <v>0</v>
      </c>
    </row>
    <row r="314" spans="1:6" x14ac:dyDescent="0.2">
      <c r="A314" s="238" t="s">
        <v>150</v>
      </c>
      <c r="B314" s="239">
        <v>0</v>
      </c>
      <c r="C314" s="239">
        <v>0</v>
      </c>
      <c r="D314" s="239">
        <v>0</v>
      </c>
    </row>
    <row r="315" spans="1:6" x14ac:dyDescent="0.2">
      <c r="A315" s="238" t="s">
        <v>128</v>
      </c>
      <c r="B315" s="239">
        <v>15376532</v>
      </c>
      <c r="C315" s="239">
        <v>4197360</v>
      </c>
      <c r="D315" s="239">
        <v>5015985</v>
      </c>
      <c r="F315" s="978"/>
    </row>
    <row r="316" spans="1:6" x14ac:dyDescent="0.2">
      <c r="A316" s="238" t="s">
        <v>129</v>
      </c>
      <c r="B316" s="239">
        <v>0</v>
      </c>
      <c r="C316" s="239">
        <v>0</v>
      </c>
      <c r="D316" s="239">
        <v>0</v>
      </c>
    </row>
    <row r="317" spans="1:6" x14ac:dyDescent="0.2">
      <c r="A317" s="97" t="s">
        <v>107</v>
      </c>
      <c r="B317" s="236">
        <f>B318</f>
        <v>0</v>
      </c>
      <c r="C317" s="236">
        <f t="shared" ref="C317:D317" si="72">C318</f>
        <v>0</v>
      </c>
      <c r="D317" s="236">
        <f t="shared" si="72"/>
        <v>0</v>
      </c>
    </row>
    <row r="318" spans="1:6" x14ac:dyDescent="0.2">
      <c r="A318" s="238" t="s">
        <v>130</v>
      </c>
      <c r="B318" s="239">
        <v>0</v>
      </c>
      <c r="C318" s="239">
        <v>0</v>
      </c>
      <c r="D318" s="239">
        <v>0</v>
      </c>
    </row>
    <row r="319" spans="1:6" x14ac:dyDescent="0.2">
      <c r="A319" s="240" t="s">
        <v>331</v>
      </c>
      <c r="B319" s="241">
        <f>B317+B312+B305</f>
        <v>41958275</v>
      </c>
      <c r="C319" s="241">
        <f t="shared" ref="C319:D319" si="73">C317+C312+C305</f>
        <v>29236793</v>
      </c>
      <c r="D319" s="241">
        <f t="shared" si="73"/>
        <v>28867218</v>
      </c>
    </row>
    <row r="320" spans="1:6" ht="10.5" customHeight="1" x14ac:dyDescent="0.2"/>
    <row r="321" spans="1:6" x14ac:dyDescent="0.2">
      <c r="A321" s="227" t="s">
        <v>456</v>
      </c>
    </row>
    <row r="322" spans="1:6" ht="18" customHeight="1" x14ac:dyDescent="0.2">
      <c r="A322" s="100" t="s">
        <v>451</v>
      </c>
      <c r="B322" s="101">
        <v>2019</v>
      </c>
      <c r="C322" s="101" t="s">
        <v>387</v>
      </c>
      <c r="D322" s="101" t="s">
        <v>388</v>
      </c>
    </row>
    <row r="323" spans="1:6" x14ac:dyDescent="0.2">
      <c r="A323" s="97" t="s">
        <v>131</v>
      </c>
      <c r="B323" s="236">
        <f>SUM(B324:B329)</f>
        <v>22508736.310000006</v>
      </c>
      <c r="C323" s="236">
        <f t="shared" ref="C323:D323" si="74">SUM(C324:C329)</f>
        <v>25039433</v>
      </c>
      <c r="D323" s="236">
        <f t="shared" si="74"/>
        <v>23851233</v>
      </c>
    </row>
    <row r="324" spans="1:6" x14ac:dyDescent="0.2">
      <c r="A324" s="238" t="s">
        <v>120</v>
      </c>
      <c r="B324" s="239">
        <v>0</v>
      </c>
      <c r="C324" s="239">
        <v>0</v>
      </c>
      <c r="D324" s="239">
        <v>0</v>
      </c>
    </row>
    <row r="325" spans="1:6" x14ac:dyDescent="0.2">
      <c r="A325" s="238" t="s">
        <v>121</v>
      </c>
      <c r="B325" s="239">
        <v>3015840.8</v>
      </c>
      <c r="C325" s="239">
        <v>4558533</v>
      </c>
      <c r="D325" s="239">
        <v>4270803</v>
      </c>
    </row>
    <row r="326" spans="1:6" x14ac:dyDescent="0.2">
      <c r="A326" s="238" t="s">
        <v>122</v>
      </c>
      <c r="B326" s="239">
        <v>0</v>
      </c>
      <c r="C326" s="239">
        <v>0</v>
      </c>
      <c r="D326" s="239">
        <v>0</v>
      </c>
    </row>
    <row r="327" spans="1:6" x14ac:dyDescent="0.2">
      <c r="A327" s="238" t="s">
        <v>123</v>
      </c>
      <c r="B327" s="239">
        <v>19446458.490000006</v>
      </c>
      <c r="C327" s="239">
        <v>20427917</v>
      </c>
      <c r="D327" s="239">
        <v>19580430</v>
      </c>
    </row>
    <row r="328" spans="1:6" x14ac:dyDescent="0.2">
      <c r="A328" s="238" t="s">
        <v>148</v>
      </c>
      <c r="B328" s="239">
        <v>40890</v>
      </c>
      <c r="C328" s="239">
        <v>48363</v>
      </c>
      <c r="D328" s="239">
        <v>0</v>
      </c>
    </row>
    <row r="329" spans="1:6" x14ac:dyDescent="0.2">
      <c r="A329" s="238" t="s">
        <v>149</v>
      </c>
      <c r="B329" s="239">
        <v>5547.02</v>
      </c>
      <c r="C329" s="239">
        <v>4620</v>
      </c>
      <c r="D329" s="239">
        <v>0</v>
      </c>
    </row>
    <row r="330" spans="1:6" x14ac:dyDescent="0.2">
      <c r="A330" s="97" t="s">
        <v>119</v>
      </c>
      <c r="B330" s="236">
        <f>SUM(B331:B334)</f>
        <v>12861534.52</v>
      </c>
      <c r="C330" s="236">
        <f t="shared" ref="C330:D330" si="75">SUM(C331:C334)</f>
        <v>2846309</v>
      </c>
      <c r="D330" s="236">
        <f t="shared" si="75"/>
        <v>5015985</v>
      </c>
    </row>
    <row r="331" spans="1:6" x14ac:dyDescent="0.2">
      <c r="A331" s="238" t="s">
        <v>147</v>
      </c>
      <c r="B331" s="239">
        <v>0</v>
      </c>
      <c r="C331" s="239">
        <v>0</v>
      </c>
      <c r="D331" s="239">
        <v>0</v>
      </c>
    </row>
    <row r="332" spans="1:6" x14ac:dyDescent="0.2">
      <c r="A332" s="238" t="s">
        <v>150</v>
      </c>
      <c r="B332" s="239">
        <v>0</v>
      </c>
      <c r="C332" s="239">
        <v>0</v>
      </c>
      <c r="D332" s="239">
        <v>0</v>
      </c>
    </row>
    <row r="333" spans="1:6" x14ac:dyDescent="0.2">
      <c r="A333" s="238" t="s">
        <v>128</v>
      </c>
      <c r="B333" s="239">
        <v>12861534.52</v>
      </c>
      <c r="C333" s="239">
        <f>4197360-1351051</f>
        <v>2846309</v>
      </c>
      <c r="D333" s="239">
        <v>5015985</v>
      </c>
      <c r="F333" s="978">
        <v>1351051</v>
      </c>
    </row>
    <row r="334" spans="1:6" x14ac:dyDescent="0.2">
      <c r="A334" s="238" t="s">
        <v>129</v>
      </c>
      <c r="B334" s="239">
        <v>0</v>
      </c>
      <c r="C334" s="239">
        <v>0</v>
      </c>
      <c r="D334" s="239">
        <v>0</v>
      </c>
    </row>
    <row r="335" spans="1:6" x14ac:dyDescent="0.2">
      <c r="A335" s="97" t="s">
        <v>107</v>
      </c>
      <c r="B335" s="236">
        <f>B336</f>
        <v>0</v>
      </c>
      <c r="C335" s="236">
        <f t="shared" ref="C335:D335" si="76">C336</f>
        <v>0</v>
      </c>
      <c r="D335" s="236">
        <f t="shared" si="76"/>
        <v>0</v>
      </c>
    </row>
    <row r="336" spans="1:6" x14ac:dyDescent="0.2">
      <c r="A336" s="238" t="s">
        <v>130</v>
      </c>
      <c r="B336" s="239">
        <v>0</v>
      </c>
      <c r="C336" s="239"/>
      <c r="D336" s="239">
        <v>0</v>
      </c>
    </row>
    <row r="337" spans="1:4" x14ac:dyDescent="0.2">
      <c r="A337" s="243" t="s">
        <v>332</v>
      </c>
      <c r="B337" s="241">
        <f>B335+B330+B323</f>
        <v>35370270.830000006</v>
      </c>
      <c r="C337" s="241">
        <f t="shared" ref="C337:D337" si="77">C335+C330+C323</f>
        <v>27885742</v>
      </c>
      <c r="D337" s="241">
        <f t="shared" si="77"/>
        <v>28867218</v>
      </c>
    </row>
    <row r="338" spans="1:4" x14ac:dyDescent="0.2">
      <c r="A338" s="244" t="s">
        <v>389</v>
      </c>
    </row>
    <row r="339" spans="1:4" x14ac:dyDescent="0.2">
      <c r="A339" s="245" t="s">
        <v>390</v>
      </c>
    </row>
  </sheetData>
  <printOptions horizontalCentered="1"/>
  <pageMargins left="0.39370078740157483" right="0.39370078740157483" top="0.78740157480314965" bottom="0.78740157480314965" header="0.31496062992125984" footer="0.31496062992125984"/>
  <pageSetup paperSize="9" scale="96" fitToHeight="10" orientation="portrait" r:id="rId1"/>
  <headerFooter>
    <oddHeader>&amp;C&amp;"Arial,Negrita"&amp;18PROYECTO DE PRESUPUESTO 2021&amp;R&amp;P de &amp;N</oddHeader>
    <oddFooter>&amp;L&amp;"Arial,Negrita"&amp;8PROYECTO DE PRESUPUESTO PARA EL AÑO FISCAL 2021
INFORMACIÓN PARA LA COMISIÓN DE PRESUPUESTO Y CUENTA GENERAL DE LA REPÚBLICA DEL CONGRESO DE LA REPÚBLICA</oddFooter>
  </headerFooter>
  <rowBreaks count="5" manualBreakCount="5">
    <brk id="60" max="3" man="1"/>
    <brk id="116" max="3" man="1"/>
    <brk id="172" max="3" man="1"/>
    <brk id="228" max="3" man="1"/>
    <brk id="284" max="3" man="1"/>
  </rowBreaks>
  <ignoredErrors>
    <ignoredError sqref="B14:D19 B50:D55 B32:D37 C106 C162 C330 C111 C16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tabColor theme="9" tint="-0.249977111117893"/>
  </sheetPr>
  <dimension ref="A1:W115"/>
  <sheetViews>
    <sheetView showGridLines="0" view="pageBreakPreview" zoomScaleNormal="100" zoomScaleSheetLayoutView="100" workbookViewId="0"/>
  </sheetViews>
  <sheetFormatPr baseColWidth="10" defaultColWidth="11.28515625" defaultRowHeight="11.25" x14ac:dyDescent="0.2"/>
  <cols>
    <col min="1" max="1" width="22" style="251" customWidth="1"/>
    <col min="2" max="2" width="35.85546875" style="251" customWidth="1"/>
    <col min="3" max="3" width="5" style="251" customWidth="1"/>
    <col min="4" max="4" width="11" style="251" customWidth="1"/>
    <col min="5" max="5" width="10.140625" style="251" customWidth="1"/>
    <col min="6" max="6" width="11.28515625" style="251" customWidth="1"/>
    <col min="7" max="7" width="12" style="251" customWidth="1"/>
    <col min="8" max="8" width="9.5703125" style="251" customWidth="1"/>
    <col min="9" max="9" width="11.5703125" style="279" customWidth="1"/>
    <col min="10" max="10" width="6.42578125" style="251" customWidth="1"/>
    <col min="11" max="11" width="8.28515625" style="251" customWidth="1"/>
    <col min="12" max="12" width="11.5703125" style="251" customWidth="1"/>
    <col min="13" max="13" width="6.140625" style="251" customWidth="1"/>
    <col min="14" max="14" width="11.7109375" style="279" customWidth="1"/>
    <col min="15" max="15" width="6" style="251" customWidth="1"/>
    <col min="16" max="16" width="6.5703125" style="251" customWidth="1"/>
    <col min="17" max="17" width="12.85546875" style="279" customWidth="1"/>
    <col min="18" max="18" width="7.5703125" style="279" customWidth="1"/>
    <col min="19" max="16384" width="11.28515625" style="251"/>
  </cols>
  <sheetData>
    <row r="1" spans="1:23" ht="16.5" customHeight="1" x14ac:dyDescent="0.2">
      <c r="A1" s="246" t="s">
        <v>392</v>
      </c>
      <c r="B1" s="247"/>
      <c r="C1" s="248"/>
      <c r="D1" s="248"/>
      <c r="E1" s="248"/>
      <c r="F1" s="248"/>
      <c r="G1" s="248"/>
      <c r="H1" s="249"/>
      <c r="I1" s="250"/>
      <c r="J1" s="249"/>
      <c r="K1" s="249"/>
      <c r="L1" s="249"/>
      <c r="M1" s="249"/>
      <c r="N1" s="250"/>
      <c r="O1" s="249"/>
      <c r="P1" s="249"/>
      <c r="Q1" s="250"/>
      <c r="R1" s="250"/>
    </row>
    <row r="2" spans="1:23" ht="16.5" customHeight="1" x14ac:dyDescent="0.2">
      <c r="A2" s="252" t="s">
        <v>457</v>
      </c>
      <c r="B2" s="253"/>
      <c r="C2" s="253"/>
      <c r="D2" s="253"/>
      <c r="E2" s="253"/>
      <c r="F2" s="253"/>
      <c r="G2" s="253"/>
      <c r="H2" s="253"/>
      <c r="I2" s="253"/>
      <c r="J2" s="253"/>
      <c r="K2" s="253"/>
      <c r="L2" s="253"/>
      <c r="M2" s="253"/>
      <c r="N2" s="253"/>
      <c r="O2" s="253"/>
      <c r="P2" s="253"/>
      <c r="Q2" s="253"/>
      <c r="R2" s="253"/>
      <c r="S2" s="254"/>
      <c r="T2" s="254"/>
      <c r="U2" s="254"/>
      <c r="V2" s="254"/>
      <c r="W2" s="254"/>
    </row>
    <row r="3" spans="1:23" ht="7.5" customHeight="1" x14ac:dyDescent="0.2">
      <c r="A3" s="252"/>
      <c r="B3" s="253"/>
      <c r="C3" s="253"/>
      <c r="D3" s="253"/>
      <c r="E3" s="253"/>
      <c r="F3" s="253"/>
      <c r="G3" s="253"/>
      <c r="H3" s="253"/>
      <c r="I3" s="253"/>
      <c r="J3" s="253"/>
      <c r="K3" s="253"/>
      <c r="L3" s="253"/>
      <c r="M3" s="253"/>
      <c r="N3" s="253"/>
      <c r="O3" s="253"/>
      <c r="P3" s="253"/>
      <c r="Q3" s="253"/>
      <c r="R3" s="253"/>
      <c r="S3" s="254"/>
      <c r="T3" s="254"/>
      <c r="U3" s="254"/>
      <c r="V3" s="254"/>
      <c r="W3" s="254"/>
    </row>
    <row r="4" spans="1:23" ht="16.5" customHeight="1" thickBot="1" x14ac:dyDescent="0.25">
      <c r="A4" s="252" t="s">
        <v>458</v>
      </c>
      <c r="B4" s="253"/>
      <c r="C4" s="253"/>
      <c r="D4" s="253"/>
      <c r="E4" s="253"/>
      <c r="F4" s="253"/>
      <c r="G4" s="253"/>
      <c r="H4" s="253"/>
      <c r="I4" s="253"/>
      <c r="J4" s="253"/>
      <c r="K4" s="253"/>
      <c r="L4" s="253"/>
      <c r="M4" s="253"/>
      <c r="N4" s="253"/>
      <c r="O4" s="253"/>
      <c r="P4" s="253"/>
      <c r="Q4" s="253"/>
      <c r="R4" s="253"/>
      <c r="S4" s="254"/>
      <c r="T4" s="254"/>
      <c r="U4" s="254"/>
      <c r="V4" s="254"/>
      <c r="W4" s="254"/>
    </row>
    <row r="5" spans="1:23" s="91" customFormat="1" ht="28.35" customHeight="1" thickBot="1" x14ac:dyDescent="0.25">
      <c r="A5" s="1039" t="s">
        <v>299</v>
      </c>
      <c r="B5" s="1039" t="s">
        <v>286</v>
      </c>
      <c r="C5" s="1037" t="s">
        <v>131</v>
      </c>
      <c r="D5" s="1041"/>
      <c r="E5" s="1041"/>
      <c r="F5" s="1041"/>
      <c r="G5" s="1041"/>
      <c r="H5" s="1041"/>
      <c r="I5" s="1038"/>
      <c r="J5" s="1037" t="s">
        <v>119</v>
      </c>
      <c r="K5" s="1041"/>
      <c r="L5" s="1041"/>
      <c r="M5" s="1041"/>
      <c r="N5" s="1038"/>
      <c r="O5" s="1037" t="s">
        <v>107</v>
      </c>
      <c r="P5" s="1038"/>
      <c r="Q5" s="1037" t="s">
        <v>0</v>
      </c>
      <c r="R5" s="1038"/>
    </row>
    <row r="6" spans="1:23" s="91" customFormat="1" ht="109.5" customHeight="1" thickBot="1" x14ac:dyDescent="0.25">
      <c r="A6" s="1040"/>
      <c r="B6" s="1040"/>
      <c r="C6" s="147" t="s">
        <v>120</v>
      </c>
      <c r="D6" s="148" t="s">
        <v>121</v>
      </c>
      <c r="E6" s="148" t="s">
        <v>122</v>
      </c>
      <c r="F6" s="148" t="s">
        <v>123</v>
      </c>
      <c r="G6" s="148" t="s">
        <v>124</v>
      </c>
      <c r="H6" s="148" t="s">
        <v>125</v>
      </c>
      <c r="I6" s="255" t="s">
        <v>116</v>
      </c>
      <c r="J6" s="147" t="s">
        <v>126</v>
      </c>
      <c r="K6" s="148" t="s">
        <v>127</v>
      </c>
      <c r="L6" s="148" t="s">
        <v>128</v>
      </c>
      <c r="M6" s="148" t="s">
        <v>129</v>
      </c>
      <c r="N6" s="255" t="s">
        <v>117</v>
      </c>
      <c r="O6" s="147" t="s">
        <v>130</v>
      </c>
      <c r="P6" s="149" t="s">
        <v>118</v>
      </c>
      <c r="Q6" s="256" t="s">
        <v>151</v>
      </c>
      <c r="R6" s="150" t="s">
        <v>105</v>
      </c>
    </row>
    <row r="7" spans="1:23" ht="15" customHeight="1" x14ac:dyDescent="0.2">
      <c r="A7" s="257" t="s">
        <v>459</v>
      </c>
      <c r="B7" s="151"/>
      <c r="C7" s="258">
        <f>SUM(C8:C13)</f>
        <v>0</v>
      </c>
      <c r="D7" s="259">
        <f t="shared" ref="D7:Q7" si="0">SUM(D8:D13)</f>
        <v>115667112</v>
      </c>
      <c r="E7" s="259">
        <f t="shared" si="0"/>
        <v>75931659</v>
      </c>
      <c r="F7" s="259">
        <f t="shared" si="0"/>
        <v>2686582825</v>
      </c>
      <c r="G7" s="259">
        <f t="shared" si="0"/>
        <v>1031234881</v>
      </c>
      <c r="H7" s="259">
        <f t="shared" si="0"/>
        <v>67075676</v>
      </c>
      <c r="I7" s="260">
        <f t="shared" si="0"/>
        <v>3976492153</v>
      </c>
      <c r="J7" s="258">
        <f t="shared" si="0"/>
        <v>0</v>
      </c>
      <c r="K7" s="259">
        <f t="shared" si="0"/>
        <v>0</v>
      </c>
      <c r="L7" s="259">
        <f t="shared" si="0"/>
        <v>7242820777</v>
      </c>
      <c r="M7" s="259">
        <f t="shared" si="0"/>
        <v>0</v>
      </c>
      <c r="N7" s="260">
        <f t="shared" si="0"/>
        <v>7242820777</v>
      </c>
      <c r="O7" s="261">
        <f t="shared" si="0"/>
        <v>0</v>
      </c>
      <c r="P7" s="260">
        <f t="shared" si="0"/>
        <v>0</v>
      </c>
      <c r="Q7" s="258">
        <f t="shared" si="0"/>
        <v>11219312930</v>
      </c>
      <c r="R7" s="262">
        <f>Q7/Q20</f>
        <v>0.81623723666220882</v>
      </c>
    </row>
    <row r="8" spans="1:23" ht="15" customHeight="1" x14ac:dyDescent="0.2">
      <c r="A8" s="152"/>
      <c r="B8" s="152" t="s">
        <v>460</v>
      </c>
      <c r="C8" s="263">
        <f t="shared" ref="C8:C13" si="1">C27+C46+C65+C84+C103</f>
        <v>0</v>
      </c>
      <c r="D8" s="264">
        <f t="shared" ref="D8:H8" si="2">D27+D46+D65+D84+D103</f>
        <v>45757105</v>
      </c>
      <c r="E8" s="264">
        <f t="shared" si="2"/>
        <v>72179570</v>
      </c>
      <c r="F8" s="264">
        <f t="shared" si="2"/>
        <v>322640749</v>
      </c>
      <c r="G8" s="264">
        <f t="shared" si="2"/>
        <v>46942458</v>
      </c>
      <c r="H8" s="264">
        <f t="shared" si="2"/>
        <v>22929545</v>
      </c>
      <c r="I8" s="265">
        <f>SUM(C8:H8)</f>
        <v>510449427</v>
      </c>
      <c r="J8" s="263">
        <f t="shared" ref="J8:M13" si="3">J27+J46+J65+J84+J103</f>
        <v>0</v>
      </c>
      <c r="K8" s="264">
        <f t="shared" si="3"/>
        <v>0</v>
      </c>
      <c r="L8" s="264">
        <f t="shared" si="3"/>
        <v>1653320466</v>
      </c>
      <c r="M8" s="264">
        <f t="shared" si="3"/>
        <v>0</v>
      </c>
      <c r="N8" s="265">
        <f>SUM(J8:M8)</f>
        <v>1653320466</v>
      </c>
      <c r="O8" s="266">
        <f t="shared" ref="O8:O13" si="4">O27+O46+O65+O84+O103</f>
        <v>0</v>
      </c>
      <c r="P8" s="265">
        <f>O8</f>
        <v>0</v>
      </c>
      <c r="Q8" s="267">
        <f>I8+N8+P8</f>
        <v>2163769893</v>
      </c>
      <c r="R8" s="268">
        <f>Q8/Q20</f>
        <v>0.15742047389663133</v>
      </c>
    </row>
    <row r="9" spans="1:23" ht="15" customHeight="1" x14ac:dyDescent="0.2">
      <c r="A9" s="152"/>
      <c r="B9" s="152" t="s">
        <v>461</v>
      </c>
      <c r="C9" s="263">
        <f t="shared" si="1"/>
        <v>0</v>
      </c>
      <c r="D9" s="264">
        <f t="shared" ref="D9:H13" si="5">D28+D47+D66+D85+D104</f>
        <v>47495399</v>
      </c>
      <c r="E9" s="264">
        <f t="shared" si="5"/>
        <v>3752089</v>
      </c>
      <c r="F9" s="264">
        <f t="shared" si="5"/>
        <v>2152885226</v>
      </c>
      <c r="G9" s="264">
        <f t="shared" si="5"/>
        <v>3000000</v>
      </c>
      <c r="H9" s="264">
        <f t="shared" si="5"/>
        <v>0</v>
      </c>
      <c r="I9" s="265">
        <f t="shared" ref="I9:I19" si="6">SUM(C9:H9)</f>
        <v>2207132714</v>
      </c>
      <c r="J9" s="263">
        <f t="shared" si="3"/>
        <v>0</v>
      </c>
      <c r="K9" s="264">
        <f t="shared" si="3"/>
        <v>0</v>
      </c>
      <c r="L9" s="264">
        <f t="shared" si="3"/>
        <v>4542471863</v>
      </c>
      <c r="M9" s="264">
        <f t="shared" si="3"/>
        <v>0</v>
      </c>
      <c r="N9" s="269">
        <f t="shared" ref="N9:N13" si="7">SUM(J9:M9)</f>
        <v>4542471863</v>
      </c>
      <c r="O9" s="263">
        <f t="shared" si="4"/>
        <v>0</v>
      </c>
      <c r="P9" s="265">
        <f t="shared" ref="P9:P19" si="8">O9</f>
        <v>0</v>
      </c>
      <c r="Q9" s="266">
        <f t="shared" ref="Q9:Q13" si="9">I9+N9+P9</f>
        <v>6749604577</v>
      </c>
      <c r="R9" s="270">
        <f>Q9/Q20</f>
        <v>0.49105311732249513</v>
      </c>
    </row>
    <row r="10" spans="1:23" ht="15" customHeight="1" x14ac:dyDescent="0.2">
      <c r="A10" s="152"/>
      <c r="B10" s="152" t="s">
        <v>462</v>
      </c>
      <c r="C10" s="263">
        <f t="shared" si="1"/>
        <v>0</v>
      </c>
      <c r="D10" s="264">
        <f t="shared" si="5"/>
        <v>22414608</v>
      </c>
      <c r="E10" s="264">
        <f t="shared" si="5"/>
        <v>0</v>
      </c>
      <c r="F10" s="264">
        <f t="shared" si="5"/>
        <v>119692166</v>
      </c>
      <c r="G10" s="264">
        <f t="shared" si="5"/>
        <v>981292423</v>
      </c>
      <c r="H10" s="264">
        <f t="shared" si="5"/>
        <v>0</v>
      </c>
      <c r="I10" s="265">
        <f t="shared" si="6"/>
        <v>1123399197</v>
      </c>
      <c r="J10" s="263">
        <f t="shared" si="3"/>
        <v>0</v>
      </c>
      <c r="K10" s="264">
        <f t="shared" si="3"/>
        <v>0</v>
      </c>
      <c r="L10" s="264">
        <f t="shared" si="3"/>
        <v>717007061</v>
      </c>
      <c r="M10" s="264">
        <f t="shared" si="3"/>
        <v>0</v>
      </c>
      <c r="N10" s="269">
        <f t="shared" si="7"/>
        <v>717007061</v>
      </c>
      <c r="O10" s="263">
        <f t="shared" si="4"/>
        <v>0</v>
      </c>
      <c r="P10" s="265">
        <f t="shared" si="8"/>
        <v>0</v>
      </c>
      <c r="Q10" s="266">
        <f t="shared" si="9"/>
        <v>1840406258</v>
      </c>
      <c r="R10" s="270">
        <f>Q10/Q20</f>
        <v>0.13389484077486696</v>
      </c>
    </row>
    <row r="11" spans="1:23" ht="39" customHeight="1" x14ac:dyDescent="0.2">
      <c r="A11" s="152"/>
      <c r="B11" s="271" t="s">
        <v>463</v>
      </c>
      <c r="C11" s="263">
        <f t="shared" si="1"/>
        <v>0</v>
      </c>
      <c r="D11" s="264">
        <f t="shared" si="5"/>
        <v>0</v>
      </c>
      <c r="E11" s="264">
        <f t="shared" si="5"/>
        <v>0</v>
      </c>
      <c r="F11" s="264">
        <f t="shared" si="5"/>
        <v>0</v>
      </c>
      <c r="G11" s="264">
        <f t="shared" si="5"/>
        <v>0</v>
      </c>
      <c r="H11" s="264">
        <f t="shared" si="5"/>
        <v>0</v>
      </c>
      <c r="I11" s="265">
        <f t="shared" si="6"/>
        <v>0</v>
      </c>
      <c r="J11" s="263">
        <f t="shared" si="3"/>
        <v>0</v>
      </c>
      <c r="K11" s="264">
        <f t="shared" si="3"/>
        <v>0</v>
      </c>
      <c r="L11" s="264">
        <f t="shared" si="3"/>
        <v>0</v>
      </c>
      <c r="M11" s="264">
        <f t="shared" si="3"/>
        <v>0</v>
      </c>
      <c r="N11" s="265">
        <f t="shared" si="7"/>
        <v>0</v>
      </c>
      <c r="O11" s="266">
        <f t="shared" si="4"/>
        <v>0</v>
      </c>
      <c r="P11" s="265">
        <f t="shared" si="8"/>
        <v>0</v>
      </c>
      <c r="Q11" s="267">
        <f t="shared" si="9"/>
        <v>0</v>
      </c>
      <c r="R11" s="268">
        <f>Q11/Q20</f>
        <v>0</v>
      </c>
    </row>
    <row r="12" spans="1:23" ht="39" customHeight="1" x14ac:dyDescent="0.2">
      <c r="A12" s="152"/>
      <c r="B12" s="271" t="s">
        <v>464</v>
      </c>
      <c r="C12" s="263">
        <f t="shared" si="1"/>
        <v>0</v>
      </c>
      <c r="D12" s="264">
        <f t="shared" si="5"/>
        <v>0</v>
      </c>
      <c r="E12" s="264">
        <f t="shared" si="5"/>
        <v>0</v>
      </c>
      <c r="F12" s="264">
        <f t="shared" si="5"/>
        <v>62648608</v>
      </c>
      <c r="G12" s="264">
        <f t="shared" si="5"/>
        <v>0</v>
      </c>
      <c r="H12" s="264">
        <f t="shared" si="5"/>
        <v>0</v>
      </c>
      <c r="I12" s="265">
        <f t="shared" si="6"/>
        <v>62648608</v>
      </c>
      <c r="J12" s="263">
        <f t="shared" si="3"/>
        <v>0</v>
      </c>
      <c r="K12" s="264">
        <f t="shared" si="3"/>
        <v>0</v>
      </c>
      <c r="L12" s="264">
        <f t="shared" si="3"/>
        <v>30000000</v>
      </c>
      <c r="M12" s="264">
        <f t="shared" si="3"/>
        <v>0</v>
      </c>
      <c r="N12" s="265">
        <f t="shared" si="7"/>
        <v>30000000</v>
      </c>
      <c r="O12" s="263">
        <f t="shared" si="4"/>
        <v>0</v>
      </c>
      <c r="P12" s="265">
        <f t="shared" si="8"/>
        <v>0</v>
      </c>
      <c r="Q12" s="267">
        <f t="shared" si="9"/>
        <v>92648608</v>
      </c>
      <c r="R12" s="268">
        <f>Q12/Q20</f>
        <v>6.7404523116836009E-3</v>
      </c>
    </row>
    <row r="13" spans="1:23" ht="27.75" customHeight="1" x14ac:dyDescent="0.2">
      <c r="A13" s="152"/>
      <c r="B13" s="271" t="s">
        <v>465</v>
      </c>
      <c r="C13" s="263">
        <f t="shared" si="1"/>
        <v>0</v>
      </c>
      <c r="D13" s="264">
        <f t="shared" si="5"/>
        <v>0</v>
      </c>
      <c r="E13" s="264">
        <f t="shared" si="5"/>
        <v>0</v>
      </c>
      <c r="F13" s="264">
        <f t="shared" si="5"/>
        <v>28716076</v>
      </c>
      <c r="G13" s="264">
        <f t="shared" si="5"/>
        <v>0</v>
      </c>
      <c r="H13" s="264">
        <f t="shared" si="5"/>
        <v>44146131</v>
      </c>
      <c r="I13" s="265">
        <f t="shared" si="6"/>
        <v>72862207</v>
      </c>
      <c r="J13" s="263">
        <f t="shared" si="3"/>
        <v>0</v>
      </c>
      <c r="K13" s="264">
        <f t="shared" si="3"/>
        <v>0</v>
      </c>
      <c r="L13" s="264">
        <f t="shared" si="3"/>
        <v>300021387</v>
      </c>
      <c r="M13" s="264">
        <f t="shared" si="3"/>
        <v>0</v>
      </c>
      <c r="N13" s="265">
        <f t="shared" si="7"/>
        <v>300021387</v>
      </c>
      <c r="O13" s="263">
        <f t="shared" si="4"/>
        <v>0</v>
      </c>
      <c r="P13" s="265">
        <f t="shared" si="8"/>
        <v>0</v>
      </c>
      <c r="Q13" s="267">
        <f t="shared" si="9"/>
        <v>372883594</v>
      </c>
      <c r="R13" s="268">
        <f>Q13/Q20</f>
        <v>2.7128352356531781E-2</v>
      </c>
    </row>
    <row r="14" spans="1:23" s="279" customFormat="1" ht="15" customHeight="1" x14ac:dyDescent="0.2">
      <c r="A14" s="272" t="s">
        <v>466</v>
      </c>
      <c r="B14" s="273"/>
      <c r="C14" s="274">
        <f>C15</f>
        <v>0</v>
      </c>
      <c r="D14" s="275">
        <f t="shared" ref="D14:Q16" si="10">D15</f>
        <v>541374</v>
      </c>
      <c r="E14" s="275">
        <f t="shared" si="10"/>
        <v>0</v>
      </c>
      <c r="F14" s="275">
        <f t="shared" si="10"/>
        <v>80747487</v>
      </c>
      <c r="G14" s="275">
        <f t="shared" si="10"/>
        <v>75435</v>
      </c>
      <c r="H14" s="275">
        <f t="shared" si="10"/>
        <v>296984</v>
      </c>
      <c r="I14" s="276">
        <f t="shared" si="10"/>
        <v>81661280</v>
      </c>
      <c r="J14" s="274">
        <f t="shared" si="10"/>
        <v>0</v>
      </c>
      <c r="K14" s="275">
        <f t="shared" si="10"/>
        <v>0</v>
      </c>
      <c r="L14" s="275">
        <f t="shared" si="10"/>
        <v>0</v>
      </c>
      <c r="M14" s="275">
        <f t="shared" si="10"/>
        <v>0</v>
      </c>
      <c r="N14" s="276">
        <f t="shared" si="10"/>
        <v>0</v>
      </c>
      <c r="O14" s="277">
        <f t="shared" si="10"/>
        <v>0</v>
      </c>
      <c r="P14" s="276">
        <f t="shared" si="10"/>
        <v>0</v>
      </c>
      <c r="Q14" s="274">
        <f t="shared" si="10"/>
        <v>81661280</v>
      </c>
      <c r="R14" s="278">
        <f>Q14/Q20</f>
        <v>5.9410926449217864E-3</v>
      </c>
    </row>
    <row r="15" spans="1:23" ht="15" customHeight="1" x14ac:dyDescent="0.2">
      <c r="A15" s="280"/>
      <c r="B15" s="280" t="s">
        <v>467</v>
      </c>
      <c r="C15" s="281">
        <f>C34+C53+C72+C91+C110</f>
        <v>0</v>
      </c>
      <c r="D15" s="282">
        <f t="shared" ref="D15:H15" si="11">D34+D53+D72+D91+D110</f>
        <v>541374</v>
      </c>
      <c r="E15" s="282">
        <f t="shared" si="11"/>
        <v>0</v>
      </c>
      <c r="F15" s="282">
        <f t="shared" si="11"/>
        <v>80747487</v>
      </c>
      <c r="G15" s="282">
        <f t="shared" si="11"/>
        <v>75435</v>
      </c>
      <c r="H15" s="282">
        <f t="shared" si="11"/>
        <v>296984</v>
      </c>
      <c r="I15" s="276">
        <f t="shared" si="6"/>
        <v>81661280</v>
      </c>
      <c r="J15" s="281">
        <f>J34+J53+J72+J91+J110</f>
        <v>0</v>
      </c>
      <c r="K15" s="282">
        <f>K34+K53+K72+K91+K110</f>
        <v>0</v>
      </c>
      <c r="L15" s="282">
        <f>L34+L53+L72+L91+L110</f>
        <v>0</v>
      </c>
      <c r="M15" s="282">
        <f>M34+M53+M72+M91+M110</f>
        <v>0</v>
      </c>
      <c r="N15" s="276">
        <f>SUM(J15:M15)</f>
        <v>0</v>
      </c>
      <c r="O15" s="283">
        <f>O34+O53+O72+O91+O110</f>
        <v>0</v>
      </c>
      <c r="P15" s="284">
        <f t="shared" si="8"/>
        <v>0</v>
      </c>
      <c r="Q15" s="274">
        <f>I15+N15+P15</f>
        <v>81661280</v>
      </c>
      <c r="R15" s="278">
        <f>Q15/Q20</f>
        <v>5.9410926449217864E-3</v>
      </c>
    </row>
    <row r="16" spans="1:23" ht="15" customHeight="1" x14ac:dyDescent="0.2">
      <c r="A16" s="272" t="s">
        <v>489</v>
      </c>
      <c r="B16" s="273"/>
      <c r="C16" s="274">
        <f>C17</f>
        <v>0</v>
      </c>
      <c r="D16" s="275">
        <f t="shared" si="10"/>
        <v>1198048</v>
      </c>
      <c r="E16" s="275">
        <f t="shared" si="10"/>
        <v>0</v>
      </c>
      <c r="F16" s="275">
        <f t="shared" si="10"/>
        <v>467885287</v>
      </c>
      <c r="G16" s="275">
        <f t="shared" si="10"/>
        <v>0</v>
      </c>
      <c r="H16" s="275">
        <f t="shared" si="10"/>
        <v>0</v>
      </c>
      <c r="I16" s="276">
        <f t="shared" si="10"/>
        <v>469083335</v>
      </c>
      <c r="J16" s="274">
        <f t="shared" si="10"/>
        <v>0</v>
      </c>
      <c r="K16" s="275">
        <f t="shared" si="10"/>
        <v>0</v>
      </c>
      <c r="L16" s="275">
        <f t="shared" si="10"/>
        <v>1930984438</v>
      </c>
      <c r="M16" s="275">
        <f t="shared" si="10"/>
        <v>0</v>
      </c>
      <c r="N16" s="276">
        <f t="shared" si="10"/>
        <v>1930984438</v>
      </c>
      <c r="O16" s="277">
        <f t="shared" si="10"/>
        <v>0</v>
      </c>
      <c r="P16" s="276">
        <f t="shared" si="10"/>
        <v>0</v>
      </c>
      <c r="Q16" s="274">
        <f t="shared" si="10"/>
        <v>2400067773</v>
      </c>
      <c r="R16" s="278">
        <f>Q16/Q20</f>
        <v>0.17461182329598693</v>
      </c>
    </row>
    <row r="17" spans="1:18" ht="28.5" customHeight="1" x14ac:dyDescent="0.2">
      <c r="A17" s="280"/>
      <c r="B17" s="352" t="s">
        <v>490</v>
      </c>
      <c r="C17" s="281">
        <f>C36+C55+C74+C93+C112</f>
        <v>0</v>
      </c>
      <c r="D17" s="282">
        <f t="shared" ref="D17:H17" si="12">D36+D55+D74+D93+D112</f>
        <v>1198048</v>
      </c>
      <c r="E17" s="282">
        <f t="shared" si="12"/>
        <v>0</v>
      </c>
      <c r="F17" s="282">
        <f t="shared" si="12"/>
        <v>467885287</v>
      </c>
      <c r="G17" s="282">
        <f t="shared" si="12"/>
        <v>0</v>
      </c>
      <c r="H17" s="282">
        <f t="shared" si="12"/>
        <v>0</v>
      </c>
      <c r="I17" s="276">
        <f t="shared" ref="I17" si="13">SUM(C17:H17)</f>
        <v>469083335</v>
      </c>
      <c r="J17" s="281">
        <f>J36+J55+J74+J93+J112</f>
        <v>0</v>
      </c>
      <c r="K17" s="282">
        <f>K36+K55+K74+K93+K112</f>
        <v>0</v>
      </c>
      <c r="L17" s="282">
        <f>L36+L55+L74+L93+L112</f>
        <v>1930984438</v>
      </c>
      <c r="M17" s="282">
        <f>M36+M55+M74+M93+M112</f>
        <v>0</v>
      </c>
      <c r="N17" s="276">
        <f>SUM(J17:M17)</f>
        <v>1930984438</v>
      </c>
      <c r="O17" s="283">
        <f>O36+O55+O74+O93+O112</f>
        <v>0</v>
      </c>
      <c r="P17" s="284">
        <f t="shared" ref="P17" si="14">O17</f>
        <v>0</v>
      </c>
      <c r="Q17" s="274">
        <f>I17+N17+P17</f>
        <v>2400067773</v>
      </c>
      <c r="R17" s="278">
        <f>Q17/Q20</f>
        <v>0.17461182329598693</v>
      </c>
    </row>
    <row r="18" spans="1:18" s="279" customFormat="1" ht="15" customHeight="1" x14ac:dyDescent="0.2">
      <c r="A18" s="273" t="s">
        <v>468</v>
      </c>
      <c r="B18" s="273"/>
      <c r="C18" s="274">
        <f>C19</f>
        <v>0</v>
      </c>
      <c r="D18" s="275">
        <f t="shared" ref="D18:Q18" si="15">D19</f>
        <v>4270803</v>
      </c>
      <c r="E18" s="275">
        <f t="shared" si="15"/>
        <v>0</v>
      </c>
      <c r="F18" s="275">
        <f t="shared" si="15"/>
        <v>27199574</v>
      </c>
      <c r="G18" s="275">
        <f t="shared" si="15"/>
        <v>78404</v>
      </c>
      <c r="H18" s="275">
        <f t="shared" si="15"/>
        <v>42000</v>
      </c>
      <c r="I18" s="276">
        <f t="shared" si="15"/>
        <v>31590781</v>
      </c>
      <c r="J18" s="274">
        <f t="shared" si="15"/>
        <v>0</v>
      </c>
      <c r="K18" s="275">
        <f t="shared" si="15"/>
        <v>7513106</v>
      </c>
      <c r="L18" s="275">
        <f t="shared" si="15"/>
        <v>5015985</v>
      </c>
      <c r="M18" s="275">
        <f t="shared" si="15"/>
        <v>0</v>
      </c>
      <c r="N18" s="276">
        <f t="shared" si="15"/>
        <v>12529091</v>
      </c>
      <c r="O18" s="277">
        <f t="shared" si="15"/>
        <v>0</v>
      </c>
      <c r="P18" s="276">
        <f t="shared" si="15"/>
        <v>0</v>
      </c>
      <c r="Q18" s="274">
        <f t="shared" si="15"/>
        <v>44119872</v>
      </c>
      <c r="R18" s="278">
        <f>Q18/Q20</f>
        <v>3.2098473968824718E-3</v>
      </c>
    </row>
    <row r="19" spans="1:18" ht="15" customHeight="1" thickBot="1" x14ac:dyDescent="0.25">
      <c r="A19" s="280"/>
      <c r="B19" s="280" t="s">
        <v>469</v>
      </c>
      <c r="C19" s="281">
        <f>C38+C57+C76+C95+C114</f>
        <v>0</v>
      </c>
      <c r="D19" s="282">
        <f t="shared" ref="D19:H19" si="16">D38+D57+D76+D95+D114</f>
        <v>4270803</v>
      </c>
      <c r="E19" s="282">
        <f t="shared" si="16"/>
        <v>0</v>
      </c>
      <c r="F19" s="282">
        <f t="shared" si="16"/>
        <v>27199574</v>
      </c>
      <c r="G19" s="282">
        <f t="shared" si="16"/>
        <v>78404</v>
      </c>
      <c r="H19" s="282">
        <f t="shared" si="16"/>
        <v>42000</v>
      </c>
      <c r="I19" s="276">
        <f t="shared" si="6"/>
        <v>31590781</v>
      </c>
      <c r="J19" s="281">
        <f t="shared" ref="J19:O19" si="17">J38+J57+J76+J95+J114</f>
        <v>0</v>
      </c>
      <c r="K19" s="282">
        <f t="shared" si="17"/>
        <v>7513106</v>
      </c>
      <c r="L19" s="282">
        <f t="shared" si="17"/>
        <v>5015985</v>
      </c>
      <c r="M19" s="282">
        <f t="shared" si="17"/>
        <v>0</v>
      </c>
      <c r="N19" s="276">
        <f>SUM(J19:M19)</f>
        <v>12529091</v>
      </c>
      <c r="O19" s="283">
        <f t="shared" si="17"/>
        <v>0</v>
      </c>
      <c r="P19" s="284">
        <f t="shared" si="8"/>
        <v>0</v>
      </c>
      <c r="Q19" s="274">
        <f>I19+N19+P19</f>
        <v>44119872</v>
      </c>
      <c r="R19" s="278">
        <f>Q19/Q20</f>
        <v>3.2098473968824718E-3</v>
      </c>
    </row>
    <row r="20" spans="1:18" ht="15.75" customHeight="1" thickBot="1" x14ac:dyDescent="0.25">
      <c r="A20" s="1035" t="s">
        <v>98</v>
      </c>
      <c r="B20" s="1036"/>
      <c r="C20" s="285">
        <f>C18+C14+C7</f>
        <v>0</v>
      </c>
      <c r="D20" s="286">
        <f>D18+D16+D14+D7</f>
        <v>121677337</v>
      </c>
      <c r="E20" s="286">
        <f t="shared" ref="E20:Q20" si="18">E18+E16+E14+E7</f>
        <v>75931659</v>
      </c>
      <c r="F20" s="286">
        <f t="shared" si="18"/>
        <v>3262415173</v>
      </c>
      <c r="G20" s="286">
        <f t="shared" si="18"/>
        <v>1031388720</v>
      </c>
      <c r="H20" s="286">
        <f t="shared" si="18"/>
        <v>67414660</v>
      </c>
      <c r="I20" s="287">
        <f t="shared" si="18"/>
        <v>4558827549</v>
      </c>
      <c r="J20" s="285">
        <f t="shared" si="18"/>
        <v>0</v>
      </c>
      <c r="K20" s="286">
        <f t="shared" si="18"/>
        <v>7513106</v>
      </c>
      <c r="L20" s="286">
        <f t="shared" si="18"/>
        <v>9178821200</v>
      </c>
      <c r="M20" s="286">
        <f t="shared" si="18"/>
        <v>0</v>
      </c>
      <c r="N20" s="287">
        <f t="shared" si="18"/>
        <v>9186334306</v>
      </c>
      <c r="O20" s="285">
        <f t="shared" si="18"/>
        <v>0</v>
      </c>
      <c r="P20" s="287">
        <f t="shared" si="18"/>
        <v>0</v>
      </c>
      <c r="Q20" s="285">
        <f t="shared" si="18"/>
        <v>13745161855</v>
      </c>
      <c r="R20" s="288">
        <v>1</v>
      </c>
    </row>
    <row r="21" spans="1:18" x14ac:dyDescent="0.2">
      <c r="A21" s="289"/>
      <c r="B21" s="289"/>
      <c r="C21" s="92"/>
      <c r="D21" s="92"/>
      <c r="E21" s="93"/>
      <c r="F21" s="93"/>
      <c r="G21" s="93"/>
      <c r="H21" s="93"/>
      <c r="I21" s="290"/>
      <c r="J21" s="93"/>
      <c r="K21" s="93"/>
      <c r="L21" s="93"/>
      <c r="M21" s="93"/>
      <c r="N21" s="290"/>
      <c r="O21" s="93"/>
      <c r="P21" s="93"/>
      <c r="Q21" s="290"/>
      <c r="R21" s="290"/>
    </row>
    <row r="23" spans="1:18" ht="12.75" thickBot="1" x14ac:dyDescent="0.25">
      <c r="A23" s="252" t="s">
        <v>470</v>
      </c>
      <c r="B23" s="253"/>
      <c r="C23" s="253"/>
      <c r="D23" s="253"/>
      <c r="E23" s="253"/>
      <c r="F23" s="253"/>
      <c r="G23" s="253"/>
      <c r="H23" s="253"/>
      <c r="I23" s="253"/>
      <c r="J23" s="253"/>
      <c r="K23" s="253"/>
      <c r="L23" s="253"/>
      <c r="M23" s="253"/>
      <c r="N23" s="253"/>
      <c r="O23" s="253"/>
      <c r="P23" s="253"/>
      <c r="Q23" s="253"/>
      <c r="R23" s="253"/>
    </row>
    <row r="24" spans="1:18" ht="12" customHeight="1" thickBot="1" x14ac:dyDescent="0.25">
      <c r="A24" s="1039" t="s">
        <v>299</v>
      </c>
      <c r="B24" s="1039" t="s">
        <v>286</v>
      </c>
      <c r="C24" s="1037" t="s">
        <v>131</v>
      </c>
      <c r="D24" s="1041"/>
      <c r="E24" s="1041"/>
      <c r="F24" s="1041"/>
      <c r="G24" s="1041"/>
      <c r="H24" s="1041"/>
      <c r="I24" s="1038"/>
      <c r="J24" s="1037" t="s">
        <v>119</v>
      </c>
      <c r="K24" s="1041"/>
      <c r="L24" s="1041"/>
      <c r="M24" s="1041"/>
      <c r="N24" s="1038"/>
      <c r="O24" s="1037" t="s">
        <v>107</v>
      </c>
      <c r="P24" s="1038"/>
      <c r="Q24" s="1037" t="s">
        <v>0</v>
      </c>
      <c r="R24" s="1038"/>
    </row>
    <row r="25" spans="1:18" ht="124.5" customHeight="1" thickBot="1" x14ac:dyDescent="0.25">
      <c r="A25" s="1040"/>
      <c r="B25" s="1040"/>
      <c r="C25" s="147" t="s">
        <v>120</v>
      </c>
      <c r="D25" s="148" t="s">
        <v>121</v>
      </c>
      <c r="E25" s="148" t="s">
        <v>122</v>
      </c>
      <c r="F25" s="148" t="s">
        <v>123</v>
      </c>
      <c r="G25" s="148" t="s">
        <v>124</v>
      </c>
      <c r="H25" s="148" t="s">
        <v>125</v>
      </c>
      <c r="I25" s="255" t="s">
        <v>116</v>
      </c>
      <c r="J25" s="147" t="s">
        <v>126</v>
      </c>
      <c r="K25" s="148" t="s">
        <v>127</v>
      </c>
      <c r="L25" s="148" t="s">
        <v>128</v>
      </c>
      <c r="M25" s="148" t="s">
        <v>129</v>
      </c>
      <c r="N25" s="255" t="s">
        <v>117</v>
      </c>
      <c r="O25" s="147" t="s">
        <v>130</v>
      </c>
      <c r="P25" s="149" t="s">
        <v>118</v>
      </c>
      <c r="Q25" s="256" t="s">
        <v>151</v>
      </c>
      <c r="R25" s="150" t="s">
        <v>105</v>
      </c>
    </row>
    <row r="26" spans="1:18" ht="15" customHeight="1" x14ac:dyDescent="0.2">
      <c r="A26" s="257" t="s">
        <v>459</v>
      </c>
      <c r="B26" s="151"/>
      <c r="C26" s="258">
        <f>SUM(C27:C32)</f>
        <v>0</v>
      </c>
      <c r="D26" s="259">
        <f t="shared" ref="D26:Q26" si="19">SUM(D27:D32)</f>
        <v>81497146</v>
      </c>
      <c r="E26" s="259">
        <f t="shared" si="19"/>
        <v>73020032</v>
      </c>
      <c r="F26" s="259">
        <f t="shared" si="19"/>
        <v>2450379360</v>
      </c>
      <c r="G26" s="259">
        <f t="shared" si="19"/>
        <v>991967612</v>
      </c>
      <c r="H26" s="259">
        <f t="shared" si="19"/>
        <v>11386944</v>
      </c>
      <c r="I26" s="260">
        <f t="shared" si="19"/>
        <v>3608251094</v>
      </c>
      <c r="J26" s="258">
        <f t="shared" si="19"/>
        <v>0</v>
      </c>
      <c r="K26" s="259">
        <f t="shared" si="19"/>
        <v>0</v>
      </c>
      <c r="L26" s="259">
        <f t="shared" si="19"/>
        <v>296596952</v>
      </c>
      <c r="M26" s="259">
        <f t="shared" si="19"/>
        <v>0</v>
      </c>
      <c r="N26" s="260">
        <f t="shared" si="19"/>
        <v>296596952</v>
      </c>
      <c r="O26" s="261">
        <f t="shared" si="19"/>
        <v>0</v>
      </c>
      <c r="P26" s="260">
        <f t="shared" si="19"/>
        <v>0</v>
      </c>
      <c r="Q26" s="258">
        <f t="shared" si="19"/>
        <v>3904848046</v>
      </c>
      <c r="R26" s="262">
        <f>Q26/Q39</f>
        <v>0.92050290874691865</v>
      </c>
    </row>
    <row r="27" spans="1:18" ht="15" customHeight="1" x14ac:dyDescent="0.2">
      <c r="A27" s="152"/>
      <c r="B27" s="152" t="s">
        <v>460</v>
      </c>
      <c r="C27" s="263">
        <v>0</v>
      </c>
      <c r="D27" s="264">
        <v>45553104</v>
      </c>
      <c r="E27" s="264">
        <v>72179570</v>
      </c>
      <c r="F27" s="264">
        <v>214353444</v>
      </c>
      <c r="G27" s="264">
        <v>7675189</v>
      </c>
      <c r="H27" s="264">
        <v>11386944</v>
      </c>
      <c r="I27" s="265">
        <f>SUM(C27:H27)</f>
        <v>351148251</v>
      </c>
      <c r="J27" s="263">
        <v>0</v>
      </c>
      <c r="K27" s="264">
        <v>0</v>
      </c>
      <c r="L27" s="264">
        <v>91768955</v>
      </c>
      <c r="M27" s="264">
        <v>0</v>
      </c>
      <c r="N27" s="265">
        <f>SUM(J27:M27)</f>
        <v>91768955</v>
      </c>
      <c r="O27" s="266">
        <v>0</v>
      </c>
      <c r="P27" s="265">
        <f>O27</f>
        <v>0</v>
      </c>
      <c r="Q27" s="267">
        <f>I27+N27+P27</f>
        <v>442917206</v>
      </c>
      <c r="R27" s="268">
        <f>Q27/Q39</f>
        <v>0.10441035647333309</v>
      </c>
    </row>
    <row r="28" spans="1:18" ht="15" customHeight="1" x14ac:dyDescent="0.2">
      <c r="A28" s="152"/>
      <c r="B28" s="152" t="s">
        <v>461</v>
      </c>
      <c r="C28" s="263">
        <v>0</v>
      </c>
      <c r="D28" s="264">
        <v>13529434</v>
      </c>
      <c r="E28" s="264">
        <v>840462</v>
      </c>
      <c r="F28" s="264">
        <v>2064956501</v>
      </c>
      <c r="G28" s="264">
        <v>3000000</v>
      </c>
      <c r="H28" s="264">
        <v>0</v>
      </c>
      <c r="I28" s="265">
        <f t="shared" ref="I28:I32" si="20">SUM(C28:H28)</f>
        <v>2082326397</v>
      </c>
      <c r="J28" s="263">
        <v>0</v>
      </c>
      <c r="K28" s="264">
        <v>0</v>
      </c>
      <c r="L28" s="264">
        <v>162241625</v>
      </c>
      <c r="M28" s="264">
        <v>0</v>
      </c>
      <c r="N28" s="269">
        <f t="shared" ref="N28:N32" si="21">SUM(J28:M28)</f>
        <v>162241625</v>
      </c>
      <c r="O28" s="263">
        <v>0</v>
      </c>
      <c r="P28" s="265">
        <f t="shared" ref="P28:P38" si="22">O28</f>
        <v>0</v>
      </c>
      <c r="Q28" s="266">
        <f t="shared" ref="Q28:Q32" si="23">I28+N28+P28</f>
        <v>2244568022</v>
      </c>
      <c r="R28" s="270">
        <f>Q28/Q39</f>
        <v>0.52911953776224296</v>
      </c>
    </row>
    <row r="29" spans="1:18" ht="15" customHeight="1" x14ac:dyDescent="0.2">
      <c r="A29" s="152"/>
      <c r="B29" s="152" t="s">
        <v>462</v>
      </c>
      <c r="C29" s="263">
        <v>0</v>
      </c>
      <c r="D29" s="264">
        <v>22414608</v>
      </c>
      <c r="E29" s="264">
        <v>0</v>
      </c>
      <c r="F29" s="264">
        <v>119692166</v>
      </c>
      <c r="G29" s="264">
        <v>981292423</v>
      </c>
      <c r="H29" s="264">
        <v>0</v>
      </c>
      <c r="I29" s="265">
        <f t="shared" si="20"/>
        <v>1123399197</v>
      </c>
      <c r="J29" s="263">
        <v>0</v>
      </c>
      <c r="K29" s="264">
        <v>0</v>
      </c>
      <c r="L29" s="264">
        <v>42586372</v>
      </c>
      <c r="M29" s="264">
        <v>0</v>
      </c>
      <c r="N29" s="269">
        <f t="shared" si="21"/>
        <v>42586372</v>
      </c>
      <c r="O29" s="263">
        <v>0</v>
      </c>
      <c r="P29" s="265">
        <f t="shared" si="22"/>
        <v>0</v>
      </c>
      <c r="Q29" s="266">
        <f t="shared" si="23"/>
        <v>1165985569</v>
      </c>
      <c r="R29" s="270">
        <f>Q29/Q39</f>
        <v>0.27486168352207141</v>
      </c>
    </row>
    <row r="30" spans="1:18" ht="38.25" customHeight="1" x14ac:dyDescent="0.2">
      <c r="A30" s="152"/>
      <c r="B30" s="271" t="s">
        <v>463</v>
      </c>
      <c r="C30" s="263">
        <v>0</v>
      </c>
      <c r="D30" s="264">
        <v>0</v>
      </c>
      <c r="E30" s="264">
        <v>0</v>
      </c>
      <c r="F30" s="264">
        <v>0</v>
      </c>
      <c r="G30" s="264">
        <v>0</v>
      </c>
      <c r="H30" s="264">
        <v>0</v>
      </c>
      <c r="I30" s="265">
        <f t="shared" si="20"/>
        <v>0</v>
      </c>
      <c r="J30" s="263">
        <v>0</v>
      </c>
      <c r="K30" s="264">
        <v>0</v>
      </c>
      <c r="L30" s="264">
        <v>0</v>
      </c>
      <c r="M30" s="264">
        <v>0</v>
      </c>
      <c r="N30" s="265">
        <f t="shared" si="21"/>
        <v>0</v>
      </c>
      <c r="O30" s="266">
        <v>0</v>
      </c>
      <c r="P30" s="265">
        <f t="shared" si="22"/>
        <v>0</v>
      </c>
      <c r="Q30" s="267">
        <f t="shared" si="23"/>
        <v>0</v>
      </c>
      <c r="R30" s="268">
        <f>Q30/Q39</f>
        <v>0</v>
      </c>
    </row>
    <row r="31" spans="1:18" ht="38.25" customHeight="1" x14ac:dyDescent="0.2">
      <c r="A31" s="152"/>
      <c r="B31" s="271" t="s">
        <v>464</v>
      </c>
      <c r="C31" s="263">
        <v>0</v>
      </c>
      <c r="D31" s="264">
        <v>0</v>
      </c>
      <c r="E31" s="264">
        <v>0</v>
      </c>
      <c r="F31" s="264">
        <v>50435529</v>
      </c>
      <c r="G31" s="264">
        <v>0</v>
      </c>
      <c r="H31" s="264">
        <v>0</v>
      </c>
      <c r="I31" s="265">
        <f t="shared" si="20"/>
        <v>50435529</v>
      </c>
      <c r="J31" s="263">
        <v>0</v>
      </c>
      <c r="K31" s="264">
        <v>0</v>
      </c>
      <c r="L31" s="264">
        <v>0</v>
      </c>
      <c r="M31" s="264">
        <v>0</v>
      </c>
      <c r="N31" s="265">
        <f t="shared" si="21"/>
        <v>0</v>
      </c>
      <c r="O31" s="263">
        <v>0</v>
      </c>
      <c r="P31" s="265">
        <f t="shared" si="22"/>
        <v>0</v>
      </c>
      <c r="Q31" s="267">
        <f t="shared" si="23"/>
        <v>50435529</v>
      </c>
      <c r="R31" s="268">
        <f>Q31/Q39</f>
        <v>1.1889336179482558E-2</v>
      </c>
    </row>
    <row r="32" spans="1:18" ht="25.5" customHeight="1" x14ac:dyDescent="0.2">
      <c r="A32" s="152"/>
      <c r="B32" s="271" t="s">
        <v>465</v>
      </c>
      <c r="C32" s="263">
        <v>0</v>
      </c>
      <c r="D32" s="264">
        <v>0</v>
      </c>
      <c r="E32" s="264">
        <v>0</v>
      </c>
      <c r="F32" s="264">
        <v>941720</v>
      </c>
      <c r="G32" s="264">
        <v>0</v>
      </c>
      <c r="H32" s="264">
        <v>0</v>
      </c>
      <c r="I32" s="265">
        <f t="shared" si="20"/>
        <v>941720</v>
      </c>
      <c r="J32" s="263">
        <v>0</v>
      </c>
      <c r="K32" s="264">
        <v>0</v>
      </c>
      <c r="L32" s="264">
        <v>0</v>
      </c>
      <c r="M32" s="264">
        <v>0</v>
      </c>
      <c r="N32" s="265">
        <f t="shared" si="21"/>
        <v>0</v>
      </c>
      <c r="O32" s="263">
        <v>0</v>
      </c>
      <c r="P32" s="265">
        <f t="shared" si="22"/>
        <v>0</v>
      </c>
      <c r="Q32" s="267">
        <f t="shared" si="23"/>
        <v>941720</v>
      </c>
      <c r="R32" s="268">
        <f>Q32/Q39</f>
        <v>2.2199480978859793E-4</v>
      </c>
    </row>
    <row r="33" spans="1:18" ht="15" customHeight="1" x14ac:dyDescent="0.2">
      <c r="A33" s="272" t="s">
        <v>466</v>
      </c>
      <c r="B33" s="273"/>
      <c r="C33" s="274">
        <f>C34</f>
        <v>0</v>
      </c>
      <c r="D33" s="275">
        <f t="shared" ref="D33:Q35" si="24">D34</f>
        <v>541374</v>
      </c>
      <c r="E33" s="275">
        <f t="shared" si="24"/>
        <v>0</v>
      </c>
      <c r="F33" s="275">
        <f t="shared" si="24"/>
        <v>64598285</v>
      </c>
      <c r="G33" s="275">
        <f t="shared" si="24"/>
        <v>0</v>
      </c>
      <c r="H33" s="275">
        <f t="shared" si="24"/>
        <v>175965</v>
      </c>
      <c r="I33" s="276">
        <f t="shared" si="24"/>
        <v>65315624</v>
      </c>
      <c r="J33" s="274">
        <f t="shared" si="24"/>
        <v>0</v>
      </c>
      <c r="K33" s="275">
        <f t="shared" si="24"/>
        <v>0</v>
      </c>
      <c r="L33" s="275">
        <f t="shared" si="24"/>
        <v>0</v>
      </c>
      <c r="M33" s="275">
        <f t="shared" si="24"/>
        <v>0</v>
      </c>
      <c r="N33" s="276">
        <f t="shared" si="24"/>
        <v>0</v>
      </c>
      <c r="O33" s="277">
        <f t="shared" si="24"/>
        <v>0</v>
      </c>
      <c r="P33" s="276">
        <f t="shared" si="24"/>
        <v>0</v>
      </c>
      <c r="Q33" s="274">
        <f t="shared" si="24"/>
        <v>65315624</v>
      </c>
      <c r="R33" s="278">
        <f>Q33/Q39</f>
        <v>1.5397070813090495E-2</v>
      </c>
    </row>
    <row r="34" spans="1:18" ht="15" customHeight="1" x14ac:dyDescent="0.2">
      <c r="A34" s="280"/>
      <c r="B34" s="280" t="s">
        <v>467</v>
      </c>
      <c r="C34" s="281">
        <v>0</v>
      </c>
      <c r="D34" s="282">
        <v>541374</v>
      </c>
      <c r="E34" s="282">
        <v>0</v>
      </c>
      <c r="F34" s="282">
        <v>64598285</v>
      </c>
      <c r="G34" s="282">
        <v>0</v>
      </c>
      <c r="H34" s="282">
        <v>175965</v>
      </c>
      <c r="I34" s="276">
        <f t="shared" ref="I34" si="25">SUM(C34:H34)</f>
        <v>65315624</v>
      </c>
      <c r="J34" s="281">
        <v>0</v>
      </c>
      <c r="K34" s="282">
        <v>0</v>
      </c>
      <c r="L34" s="282">
        <v>0</v>
      </c>
      <c r="M34" s="282">
        <v>0</v>
      </c>
      <c r="N34" s="276">
        <f>SUM(J34:M34)</f>
        <v>0</v>
      </c>
      <c r="O34" s="283">
        <v>0</v>
      </c>
      <c r="P34" s="284">
        <f t="shared" si="22"/>
        <v>0</v>
      </c>
      <c r="Q34" s="274">
        <f>I34+N34+P34</f>
        <v>65315624</v>
      </c>
      <c r="R34" s="278">
        <f>Q34/Q39</f>
        <v>1.5397070813090495E-2</v>
      </c>
    </row>
    <row r="35" spans="1:18" ht="15" customHeight="1" x14ac:dyDescent="0.2">
      <c r="A35" s="272" t="s">
        <v>489</v>
      </c>
      <c r="B35" s="273"/>
      <c r="C35" s="274">
        <f>C36</f>
        <v>0</v>
      </c>
      <c r="D35" s="275">
        <f t="shared" si="24"/>
        <v>1166412</v>
      </c>
      <c r="E35" s="275">
        <f t="shared" si="24"/>
        <v>0</v>
      </c>
      <c r="F35" s="275">
        <f t="shared" si="24"/>
        <v>237279367</v>
      </c>
      <c r="G35" s="275">
        <f t="shared" si="24"/>
        <v>0</v>
      </c>
      <c r="H35" s="275">
        <f t="shared" si="24"/>
        <v>0</v>
      </c>
      <c r="I35" s="276">
        <f t="shared" si="24"/>
        <v>238445779</v>
      </c>
      <c r="J35" s="274">
        <f t="shared" si="24"/>
        <v>0</v>
      </c>
      <c r="K35" s="275">
        <f t="shared" si="24"/>
        <v>0</v>
      </c>
      <c r="L35" s="275">
        <f t="shared" si="24"/>
        <v>26629874</v>
      </c>
      <c r="M35" s="275">
        <f t="shared" si="24"/>
        <v>0</v>
      </c>
      <c r="N35" s="276">
        <f>N36</f>
        <v>26629874</v>
      </c>
      <c r="O35" s="277">
        <f t="shared" si="24"/>
        <v>0</v>
      </c>
      <c r="P35" s="276">
        <f t="shared" si="24"/>
        <v>0</v>
      </c>
      <c r="Q35" s="274">
        <f t="shared" si="24"/>
        <v>265075653</v>
      </c>
      <c r="R35" s="278">
        <f>Q35/Q39</f>
        <v>6.2487171523726147E-2</v>
      </c>
    </row>
    <row r="36" spans="1:18" ht="24.75" customHeight="1" x14ac:dyDescent="0.2">
      <c r="A36" s="280"/>
      <c r="B36" s="352" t="s">
        <v>490</v>
      </c>
      <c r="C36" s="281">
        <v>0</v>
      </c>
      <c r="D36" s="282">
        <v>1166412</v>
      </c>
      <c r="E36" s="282">
        <v>0</v>
      </c>
      <c r="F36" s="282">
        <v>237279367</v>
      </c>
      <c r="G36" s="282">
        <v>0</v>
      </c>
      <c r="H36" s="282">
        <v>0</v>
      </c>
      <c r="I36" s="276">
        <f>SUM(C36:H36)</f>
        <v>238445779</v>
      </c>
      <c r="J36" s="281">
        <v>0</v>
      </c>
      <c r="K36" s="282">
        <v>0</v>
      </c>
      <c r="L36" s="282">
        <v>26629874</v>
      </c>
      <c r="M36" s="282">
        <v>0</v>
      </c>
      <c r="N36" s="276">
        <f>SUM(J36:M36)</f>
        <v>26629874</v>
      </c>
      <c r="O36" s="283">
        <v>0</v>
      </c>
      <c r="P36" s="284">
        <f t="shared" ref="P36" si="26">O36</f>
        <v>0</v>
      </c>
      <c r="Q36" s="274">
        <f>I36+N36+P36</f>
        <v>265075653</v>
      </c>
      <c r="R36" s="278">
        <f>Q36/Q39</f>
        <v>6.2487171523726147E-2</v>
      </c>
    </row>
    <row r="37" spans="1:18" ht="15" customHeight="1" x14ac:dyDescent="0.2">
      <c r="A37" s="273" t="s">
        <v>468</v>
      </c>
      <c r="B37" s="273"/>
      <c r="C37" s="274">
        <f>C38</f>
        <v>0</v>
      </c>
      <c r="D37" s="275">
        <f t="shared" ref="D37:Q37" si="27">D38</f>
        <v>0</v>
      </c>
      <c r="E37" s="275">
        <f t="shared" si="27"/>
        <v>0</v>
      </c>
      <c r="F37" s="275">
        <f t="shared" si="27"/>
        <v>6841836</v>
      </c>
      <c r="G37" s="275">
        <f t="shared" si="27"/>
        <v>0</v>
      </c>
      <c r="H37" s="275">
        <f t="shared" si="27"/>
        <v>0</v>
      </c>
      <c r="I37" s="276">
        <f t="shared" si="27"/>
        <v>6841836</v>
      </c>
      <c r="J37" s="274">
        <f t="shared" si="27"/>
        <v>0</v>
      </c>
      <c r="K37" s="275">
        <f t="shared" si="27"/>
        <v>0</v>
      </c>
      <c r="L37" s="275">
        <f t="shared" si="27"/>
        <v>0</v>
      </c>
      <c r="M37" s="275">
        <f t="shared" si="27"/>
        <v>0</v>
      </c>
      <c r="N37" s="276">
        <f t="shared" si="27"/>
        <v>0</v>
      </c>
      <c r="O37" s="277">
        <f t="shared" si="27"/>
        <v>0</v>
      </c>
      <c r="P37" s="276">
        <f t="shared" si="27"/>
        <v>0</v>
      </c>
      <c r="Q37" s="274">
        <f t="shared" si="27"/>
        <v>6841836</v>
      </c>
      <c r="R37" s="278">
        <f>Q37/Q39</f>
        <v>1.6128489162646877E-3</v>
      </c>
    </row>
    <row r="38" spans="1:18" ht="15" customHeight="1" thickBot="1" x14ac:dyDescent="0.25">
      <c r="A38" s="280"/>
      <c r="B38" s="280" t="s">
        <v>469</v>
      </c>
      <c r="C38" s="281">
        <v>0</v>
      </c>
      <c r="D38" s="282">
        <v>0</v>
      </c>
      <c r="E38" s="282">
        <v>0</v>
      </c>
      <c r="F38" s="282">
        <v>6841836</v>
      </c>
      <c r="G38" s="282">
        <v>0</v>
      </c>
      <c r="H38" s="282">
        <v>0</v>
      </c>
      <c r="I38" s="276">
        <f t="shared" ref="I38" si="28">SUM(C38:H38)</f>
        <v>6841836</v>
      </c>
      <c r="J38" s="281">
        <v>0</v>
      </c>
      <c r="K38" s="282">
        <v>0</v>
      </c>
      <c r="L38" s="282">
        <v>0</v>
      </c>
      <c r="M38" s="282">
        <v>0</v>
      </c>
      <c r="N38" s="276">
        <f>SUM(J38:M38)</f>
        <v>0</v>
      </c>
      <c r="O38" s="283">
        <v>0</v>
      </c>
      <c r="P38" s="284">
        <f t="shared" si="22"/>
        <v>0</v>
      </c>
      <c r="Q38" s="274">
        <f>I38+N38+P38</f>
        <v>6841836</v>
      </c>
      <c r="R38" s="278">
        <f>Q38/Q39</f>
        <v>1.6128489162646877E-3</v>
      </c>
    </row>
    <row r="39" spans="1:18" ht="15.75" customHeight="1" thickBot="1" x14ac:dyDescent="0.25">
      <c r="A39" s="1035" t="s">
        <v>98</v>
      </c>
      <c r="B39" s="1036"/>
      <c r="C39" s="285">
        <f>C37+C35+C33+C26</f>
        <v>0</v>
      </c>
      <c r="D39" s="286">
        <f t="shared" ref="D39:H39" si="29">D37+D35+D33+D26</f>
        <v>83204932</v>
      </c>
      <c r="E39" s="286">
        <f t="shared" si="29"/>
        <v>73020032</v>
      </c>
      <c r="F39" s="286">
        <f t="shared" si="29"/>
        <v>2759098848</v>
      </c>
      <c r="G39" s="286">
        <f t="shared" si="29"/>
        <v>991967612</v>
      </c>
      <c r="H39" s="286">
        <f t="shared" si="29"/>
        <v>11562909</v>
      </c>
      <c r="I39" s="287">
        <f>I37+I35+I33+I26</f>
        <v>3918854333</v>
      </c>
      <c r="J39" s="285">
        <f t="shared" ref="J39:Q39" si="30">J37+J35+J33+J26</f>
        <v>0</v>
      </c>
      <c r="K39" s="286">
        <f t="shared" si="30"/>
        <v>0</v>
      </c>
      <c r="L39" s="286">
        <f t="shared" si="30"/>
        <v>323226826</v>
      </c>
      <c r="M39" s="286">
        <f t="shared" si="30"/>
        <v>0</v>
      </c>
      <c r="N39" s="287">
        <f t="shared" si="30"/>
        <v>323226826</v>
      </c>
      <c r="O39" s="285">
        <f t="shared" si="30"/>
        <v>0</v>
      </c>
      <c r="P39" s="287">
        <f t="shared" si="30"/>
        <v>0</v>
      </c>
      <c r="Q39" s="285">
        <f t="shared" si="30"/>
        <v>4242081159</v>
      </c>
      <c r="R39" s="288">
        <v>1</v>
      </c>
    </row>
    <row r="42" spans="1:18" ht="12.75" thickBot="1" x14ac:dyDescent="0.25">
      <c r="A42" s="252" t="s">
        <v>471</v>
      </c>
      <c r="B42" s="253"/>
      <c r="C42" s="253"/>
      <c r="D42" s="253"/>
      <c r="E42" s="253"/>
      <c r="F42" s="253"/>
      <c r="G42" s="253"/>
      <c r="H42" s="253"/>
      <c r="I42" s="253"/>
      <c r="J42" s="253"/>
      <c r="K42" s="253"/>
      <c r="L42" s="253"/>
      <c r="M42" s="253"/>
      <c r="N42" s="253"/>
      <c r="O42" s="253"/>
      <c r="P42" s="253"/>
      <c r="Q42" s="253"/>
      <c r="R42" s="253"/>
    </row>
    <row r="43" spans="1:18" ht="21.75" customHeight="1" thickBot="1" x14ac:dyDescent="0.25">
      <c r="A43" s="1039" t="s">
        <v>299</v>
      </c>
      <c r="B43" s="1039" t="s">
        <v>286</v>
      </c>
      <c r="C43" s="1037" t="s">
        <v>131</v>
      </c>
      <c r="D43" s="1041"/>
      <c r="E43" s="1041"/>
      <c r="F43" s="1041"/>
      <c r="G43" s="1041"/>
      <c r="H43" s="1041"/>
      <c r="I43" s="1038"/>
      <c r="J43" s="1037" t="s">
        <v>119</v>
      </c>
      <c r="K43" s="1041"/>
      <c r="L43" s="1041"/>
      <c r="M43" s="1041"/>
      <c r="N43" s="1038"/>
      <c r="O43" s="1037" t="s">
        <v>107</v>
      </c>
      <c r="P43" s="1038"/>
      <c r="Q43" s="1037" t="s">
        <v>0</v>
      </c>
      <c r="R43" s="1038"/>
    </row>
    <row r="44" spans="1:18" ht="124.5" customHeight="1" thickBot="1" x14ac:dyDescent="0.25">
      <c r="A44" s="1040"/>
      <c r="B44" s="1040"/>
      <c r="C44" s="147" t="s">
        <v>120</v>
      </c>
      <c r="D44" s="148" t="s">
        <v>121</v>
      </c>
      <c r="E44" s="148" t="s">
        <v>122</v>
      </c>
      <c r="F44" s="148" t="s">
        <v>123</v>
      </c>
      <c r="G44" s="148" t="s">
        <v>124</v>
      </c>
      <c r="H44" s="148" t="s">
        <v>125</v>
      </c>
      <c r="I44" s="255" t="s">
        <v>116</v>
      </c>
      <c r="J44" s="147" t="s">
        <v>126</v>
      </c>
      <c r="K44" s="148" t="s">
        <v>127</v>
      </c>
      <c r="L44" s="148" t="s">
        <v>128</v>
      </c>
      <c r="M44" s="148" t="s">
        <v>129</v>
      </c>
      <c r="N44" s="255" t="s">
        <v>117</v>
      </c>
      <c r="O44" s="147" t="s">
        <v>130</v>
      </c>
      <c r="P44" s="149" t="s">
        <v>118</v>
      </c>
      <c r="Q44" s="256" t="s">
        <v>151</v>
      </c>
      <c r="R44" s="150" t="s">
        <v>105</v>
      </c>
    </row>
    <row r="45" spans="1:18" ht="15" customHeight="1" x14ac:dyDescent="0.2">
      <c r="A45" s="257" t="s">
        <v>459</v>
      </c>
      <c r="B45" s="151"/>
      <c r="C45" s="258">
        <f>SUM(C46:C51)</f>
        <v>0</v>
      </c>
      <c r="D45" s="259">
        <f t="shared" ref="D45:Q45" si="31">SUM(D46:D51)</f>
        <v>34169966</v>
      </c>
      <c r="E45" s="259">
        <f t="shared" si="31"/>
        <v>2911627</v>
      </c>
      <c r="F45" s="259">
        <f t="shared" si="31"/>
        <v>236203465</v>
      </c>
      <c r="G45" s="259">
        <f t="shared" si="31"/>
        <v>29267269</v>
      </c>
      <c r="H45" s="259">
        <f t="shared" si="31"/>
        <v>55688732</v>
      </c>
      <c r="I45" s="260">
        <f t="shared" si="31"/>
        <v>358241059</v>
      </c>
      <c r="J45" s="258">
        <f t="shared" si="31"/>
        <v>0</v>
      </c>
      <c r="K45" s="259">
        <f t="shared" si="31"/>
        <v>0</v>
      </c>
      <c r="L45" s="259">
        <f t="shared" si="31"/>
        <v>396441553</v>
      </c>
      <c r="M45" s="259">
        <f t="shared" si="31"/>
        <v>0</v>
      </c>
      <c r="N45" s="260">
        <f t="shared" si="31"/>
        <v>396441553</v>
      </c>
      <c r="O45" s="261">
        <f t="shared" si="31"/>
        <v>0</v>
      </c>
      <c r="P45" s="260">
        <f t="shared" si="31"/>
        <v>0</v>
      </c>
      <c r="Q45" s="258">
        <f t="shared" si="31"/>
        <v>754682612</v>
      </c>
      <c r="R45" s="262">
        <f>Q45/Q58</f>
        <v>0.74356420646818377</v>
      </c>
    </row>
    <row r="46" spans="1:18" ht="15" customHeight="1" x14ac:dyDescent="0.2">
      <c r="A46" s="152"/>
      <c r="B46" s="152" t="s">
        <v>460</v>
      </c>
      <c r="C46" s="263">
        <v>0</v>
      </c>
      <c r="D46" s="264">
        <v>204001</v>
      </c>
      <c r="E46" s="264">
        <v>0</v>
      </c>
      <c r="F46" s="264">
        <v>108287305</v>
      </c>
      <c r="G46" s="264">
        <v>29267269</v>
      </c>
      <c r="H46" s="264">
        <v>11542601</v>
      </c>
      <c r="I46" s="265">
        <f>SUM(C46:H46)</f>
        <v>149301176</v>
      </c>
      <c r="J46" s="263">
        <v>0</v>
      </c>
      <c r="K46" s="264">
        <v>0</v>
      </c>
      <c r="L46" s="264">
        <v>98323929</v>
      </c>
      <c r="M46" s="264">
        <v>0</v>
      </c>
      <c r="N46" s="265">
        <f>SUM(J46:M46)</f>
        <v>98323929</v>
      </c>
      <c r="O46" s="266">
        <v>0</v>
      </c>
      <c r="P46" s="265">
        <f>O46</f>
        <v>0</v>
      </c>
      <c r="Q46" s="267">
        <f>I46+N46+P46</f>
        <v>247625105</v>
      </c>
      <c r="R46" s="268">
        <f>Q46/Q58</f>
        <v>0.24397695371961967</v>
      </c>
    </row>
    <row r="47" spans="1:18" ht="15" customHeight="1" x14ac:dyDescent="0.2">
      <c r="A47" s="152"/>
      <c r="B47" s="152" t="s">
        <v>461</v>
      </c>
      <c r="C47" s="263">
        <v>0</v>
      </c>
      <c r="D47" s="264">
        <v>33965965</v>
      </c>
      <c r="E47" s="264">
        <v>2911627</v>
      </c>
      <c r="F47" s="264">
        <v>87928725</v>
      </c>
      <c r="G47" s="264">
        <v>0</v>
      </c>
      <c r="H47" s="264">
        <v>0</v>
      </c>
      <c r="I47" s="265">
        <f t="shared" ref="I47:I51" si="32">SUM(C47:H47)</f>
        <v>124806317</v>
      </c>
      <c r="J47" s="263">
        <v>0</v>
      </c>
      <c r="K47" s="264">
        <v>0</v>
      </c>
      <c r="L47" s="264">
        <v>0</v>
      </c>
      <c r="M47" s="264">
        <v>0</v>
      </c>
      <c r="N47" s="269">
        <f t="shared" ref="N47:N51" si="33">SUM(J47:M47)</f>
        <v>0</v>
      </c>
      <c r="O47" s="263">
        <v>0</v>
      </c>
      <c r="P47" s="265">
        <f t="shared" ref="P47:P57" si="34">O47</f>
        <v>0</v>
      </c>
      <c r="Q47" s="266">
        <f t="shared" ref="Q47:Q51" si="35">I47+N47+P47</f>
        <v>124806317</v>
      </c>
      <c r="R47" s="270">
        <f>Q47/Q58</f>
        <v>0.12296760066643962</v>
      </c>
    </row>
    <row r="48" spans="1:18" ht="15" customHeight="1" x14ac:dyDescent="0.2">
      <c r="A48" s="152"/>
      <c r="B48" s="152" t="s">
        <v>462</v>
      </c>
      <c r="C48" s="263">
        <v>0</v>
      </c>
      <c r="D48" s="264">
        <v>0</v>
      </c>
      <c r="E48" s="264">
        <v>0</v>
      </c>
      <c r="F48" s="264">
        <v>0</v>
      </c>
      <c r="G48" s="264">
        <v>0</v>
      </c>
      <c r="H48" s="264">
        <v>0</v>
      </c>
      <c r="I48" s="265">
        <f t="shared" si="32"/>
        <v>0</v>
      </c>
      <c r="J48" s="263">
        <v>0</v>
      </c>
      <c r="K48" s="264">
        <v>0</v>
      </c>
      <c r="L48" s="264">
        <v>0</v>
      </c>
      <c r="M48" s="264">
        <v>0</v>
      </c>
      <c r="N48" s="269">
        <f t="shared" si="33"/>
        <v>0</v>
      </c>
      <c r="O48" s="263">
        <v>0</v>
      </c>
      <c r="P48" s="265">
        <f t="shared" si="34"/>
        <v>0</v>
      </c>
      <c r="Q48" s="266">
        <f t="shared" si="35"/>
        <v>0</v>
      </c>
      <c r="R48" s="270">
        <f>Q48/Q58</f>
        <v>0</v>
      </c>
    </row>
    <row r="49" spans="1:18" ht="36.75" customHeight="1" x14ac:dyDescent="0.2">
      <c r="A49" s="152"/>
      <c r="B49" s="271" t="s">
        <v>463</v>
      </c>
      <c r="C49" s="263">
        <v>0</v>
      </c>
      <c r="D49" s="264">
        <v>0</v>
      </c>
      <c r="E49" s="264">
        <v>0</v>
      </c>
      <c r="F49" s="264">
        <v>0</v>
      </c>
      <c r="G49" s="264">
        <v>0</v>
      </c>
      <c r="H49" s="264">
        <v>0</v>
      </c>
      <c r="I49" s="265">
        <f t="shared" si="32"/>
        <v>0</v>
      </c>
      <c r="J49" s="263">
        <v>0</v>
      </c>
      <c r="K49" s="264">
        <v>0</v>
      </c>
      <c r="L49" s="264">
        <v>0</v>
      </c>
      <c r="M49" s="264">
        <v>0</v>
      </c>
      <c r="N49" s="265">
        <f t="shared" si="33"/>
        <v>0</v>
      </c>
      <c r="O49" s="266">
        <v>0</v>
      </c>
      <c r="P49" s="265">
        <f t="shared" si="34"/>
        <v>0</v>
      </c>
      <c r="Q49" s="267">
        <f t="shared" si="35"/>
        <v>0</v>
      </c>
      <c r="R49" s="268">
        <f>Q49/Q58</f>
        <v>0</v>
      </c>
    </row>
    <row r="50" spans="1:18" ht="36.75" customHeight="1" x14ac:dyDescent="0.2">
      <c r="A50" s="152"/>
      <c r="B50" s="271" t="s">
        <v>464</v>
      </c>
      <c r="C50" s="263">
        <v>0</v>
      </c>
      <c r="D50" s="264">
        <v>0</v>
      </c>
      <c r="E50" s="264">
        <v>0</v>
      </c>
      <c r="F50" s="264">
        <v>12213079</v>
      </c>
      <c r="G50" s="264">
        <v>0</v>
      </c>
      <c r="H50" s="264">
        <v>0</v>
      </c>
      <c r="I50" s="265">
        <f t="shared" si="32"/>
        <v>12213079</v>
      </c>
      <c r="J50" s="263">
        <v>0</v>
      </c>
      <c r="K50" s="264">
        <v>0</v>
      </c>
      <c r="L50" s="264">
        <v>0</v>
      </c>
      <c r="M50" s="264">
        <v>0</v>
      </c>
      <c r="N50" s="265">
        <f t="shared" si="33"/>
        <v>0</v>
      </c>
      <c r="O50" s="263">
        <v>0</v>
      </c>
      <c r="P50" s="265">
        <f t="shared" si="34"/>
        <v>0</v>
      </c>
      <c r="Q50" s="267">
        <f t="shared" si="35"/>
        <v>12213079</v>
      </c>
      <c r="R50" s="268">
        <f>Q50/Q58</f>
        <v>1.2033149102378207E-2</v>
      </c>
    </row>
    <row r="51" spans="1:18" ht="26.25" customHeight="1" x14ac:dyDescent="0.2">
      <c r="A51" s="152"/>
      <c r="B51" s="271" t="s">
        <v>465</v>
      </c>
      <c r="C51" s="263">
        <v>0</v>
      </c>
      <c r="D51" s="264">
        <v>0</v>
      </c>
      <c r="E51" s="264">
        <v>0</v>
      </c>
      <c r="F51" s="264">
        <v>27774356</v>
      </c>
      <c r="G51" s="264">
        <v>0</v>
      </c>
      <c r="H51" s="264">
        <v>44146131</v>
      </c>
      <c r="I51" s="265">
        <f t="shared" si="32"/>
        <v>71920487</v>
      </c>
      <c r="J51" s="263">
        <v>0</v>
      </c>
      <c r="K51" s="264">
        <v>0</v>
      </c>
      <c r="L51" s="264">
        <v>298117624</v>
      </c>
      <c r="M51" s="264">
        <v>0</v>
      </c>
      <c r="N51" s="265">
        <f t="shared" si="33"/>
        <v>298117624</v>
      </c>
      <c r="O51" s="263">
        <v>0</v>
      </c>
      <c r="P51" s="265">
        <f t="shared" si="34"/>
        <v>0</v>
      </c>
      <c r="Q51" s="267">
        <f t="shared" si="35"/>
        <v>370038111</v>
      </c>
      <c r="R51" s="268">
        <f>Q51/Q58</f>
        <v>0.36458650297974632</v>
      </c>
    </row>
    <row r="52" spans="1:18" ht="15" customHeight="1" x14ac:dyDescent="0.2">
      <c r="A52" s="272" t="s">
        <v>466</v>
      </c>
      <c r="B52" s="273"/>
      <c r="C52" s="274">
        <f>C53</f>
        <v>0</v>
      </c>
      <c r="D52" s="275">
        <f t="shared" ref="D52:Q52" si="36">D53</f>
        <v>0</v>
      </c>
      <c r="E52" s="275">
        <f t="shared" si="36"/>
        <v>0</v>
      </c>
      <c r="F52" s="275">
        <f t="shared" si="36"/>
        <v>16149202</v>
      </c>
      <c r="G52" s="275">
        <f t="shared" si="36"/>
        <v>75435</v>
      </c>
      <c r="H52" s="275">
        <f t="shared" si="36"/>
        <v>121019</v>
      </c>
      <c r="I52" s="276">
        <f t="shared" si="36"/>
        <v>16345656</v>
      </c>
      <c r="J52" s="274">
        <f t="shared" si="36"/>
        <v>0</v>
      </c>
      <c r="K52" s="275">
        <f t="shared" si="36"/>
        <v>0</v>
      </c>
      <c r="L52" s="275">
        <f t="shared" si="36"/>
        <v>0</v>
      </c>
      <c r="M52" s="275">
        <f t="shared" si="36"/>
        <v>0</v>
      </c>
      <c r="N52" s="276">
        <f t="shared" si="36"/>
        <v>0</v>
      </c>
      <c r="O52" s="277">
        <f t="shared" si="36"/>
        <v>0</v>
      </c>
      <c r="P52" s="276">
        <f t="shared" si="36"/>
        <v>0</v>
      </c>
      <c r="Q52" s="274">
        <f t="shared" si="36"/>
        <v>16345656</v>
      </c>
      <c r="R52" s="278">
        <f>Q52/Q58</f>
        <v>1.610484267105641E-2</v>
      </c>
    </row>
    <row r="53" spans="1:18" ht="15" customHeight="1" x14ac:dyDescent="0.2">
      <c r="A53" s="280"/>
      <c r="B53" s="280" t="s">
        <v>467</v>
      </c>
      <c r="C53" s="281">
        <v>0</v>
      </c>
      <c r="D53" s="282">
        <v>0</v>
      </c>
      <c r="E53" s="282">
        <v>0</v>
      </c>
      <c r="F53" s="282">
        <v>16149202</v>
      </c>
      <c r="G53" s="282">
        <v>75435</v>
      </c>
      <c r="H53" s="282">
        <v>121019</v>
      </c>
      <c r="I53" s="276">
        <f t="shared" ref="I53" si="37">SUM(C53:H53)</f>
        <v>16345656</v>
      </c>
      <c r="J53" s="281">
        <v>0</v>
      </c>
      <c r="K53" s="282">
        <v>0</v>
      </c>
      <c r="L53" s="282">
        <v>0</v>
      </c>
      <c r="M53" s="282">
        <v>0</v>
      </c>
      <c r="N53" s="276">
        <f>SUM(J53:M53)</f>
        <v>0</v>
      </c>
      <c r="O53" s="283">
        <v>0</v>
      </c>
      <c r="P53" s="284">
        <f t="shared" si="34"/>
        <v>0</v>
      </c>
      <c r="Q53" s="274">
        <f>I53+N53+P53</f>
        <v>16345656</v>
      </c>
      <c r="R53" s="278">
        <f>Q53/Q58</f>
        <v>1.610484267105641E-2</v>
      </c>
    </row>
    <row r="54" spans="1:18" ht="15" customHeight="1" x14ac:dyDescent="0.2">
      <c r="A54" s="272" t="s">
        <v>489</v>
      </c>
      <c r="B54" s="273"/>
      <c r="C54" s="274">
        <f>C55</f>
        <v>0</v>
      </c>
      <c r="D54" s="275">
        <f t="shared" ref="D54:Q54" si="38">D55</f>
        <v>31636</v>
      </c>
      <c r="E54" s="275">
        <f t="shared" si="38"/>
        <v>0</v>
      </c>
      <c r="F54" s="275">
        <f t="shared" si="38"/>
        <v>230605920</v>
      </c>
      <c r="G54" s="275">
        <f t="shared" si="38"/>
        <v>0</v>
      </c>
      <c r="H54" s="275">
        <f t="shared" si="38"/>
        <v>0</v>
      </c>
      <c r="I54" s="276">
        <f t="shared" si="38"/>
        <v>230637556</v>
      </c>
      <c r="J54" s="274">
        <f t="shared" si="38"/>
        <v>0</v>
      </c>
      <c r="K54" s="275">
        <f t="shared" si="38"/>
        <v>0</v>
      </c>
      <c r="L54" s="275">
        <f t="shared" si="38"/>
        <v>12389316</v>
      </c>
      <c r="M54" s="275">
        <f t="shared" si="38"/>
        <v>0</v>
      </c>
      <c r="N54" s="276">
        <f>N55</f>
        <v>12389316</v>
      </c>
      <c r="O54" s="277">
        <f t="shared" si="38"/>
        <v>0</v>
      </c>
      <c r="P54" s="276">
        <f t="shared" si="38"/>
        <v>0</v>
      </c>
      <c r="Q54" s="274">
        <f t="shared" si="38"/>
        <v>243026872</v>
      </c>
      <c r="R54" s="278">
        <f>Q54/Q58</f>
        <v>0.23944646445507992</v>
      </c>
    </row>
    <row r="55" spans="1:18" ht="24.75" customHeight="1" x14ac:dyDescent="0.2">
      <c r="A55" s="280"/>
      <c r="B55" s="352" t="s">
        <v>490</v>
      </c>
      <c r="C55" s="281">
        <v>0</v>
      </c>
      <c r="D55" s="282">
        <v>31636</v>
      </c>
      <c r="E55" s="282">
        <v>0</v>
      </c>
      <c r="F55" s="282">
        <v>230605920</v>
      </c>
      <c r="G55" s="282">
        <v>0</v>
      </c>
      <c r="H55" s="282">
        <v>0</v>
      </c>
      <c r="I55" s="276">
        <f>SUM(C55:H55)</f>
        <v>230637556</v>
      </c>
      <c r="J55" s="281">
        <v>0</v>
      </c>
      <c r="K55" s="282">
        <v>0</v>
      </c>
      <c r="L55" s="282">
        <v>12389316</v>
      </c>
      <c r="M55" s="282">
        <v>0</v>
      </c>
      <c r="N55" s="276">
        <f>SUM(J55:M55)</f>
        <v>12389316</v>
      </c>
      <c r="O55" s="283">
        <v>0</v>
      </c>
      <c r="P55" s="284">
        <f t="shared" ref="P55" si="39">O55</f>
        <v>0</v>
      </c>
      <c r="Q55" s="274">
        <f>I55+N55+P55</f>
        <v>243026872</v>
      </c>
      <c r="R55" s="278">
        <f>Q55/Q58</f>
        <v>0.23944646445507992</v>
      </c>
    </row>
    <row r="56" spans="1:18" ht="15" customHeight="1" x14ac:dyDescent="0.2">
      <c r="A56" s="273" t="s">
        <v>468</v>
      </c>
      <c r="B56" s="273"/>
      <c r="C56" s="274">
        <f>C57</f>
        <v>0</v>
      </c>
      <c r="D56" s="275">
        <f t="shared" ref="D56:Q56" si="40">D57</f>
        <v>0</v>
      </c>
      <c r="E56" s="275">
        <f t="shared" si="40"/>
        <v>0</v>
      </c>
      <c r="F56" s="275">
        <f t="shared" si="40"/>
        <v>777308</v>
      </c>
      <c r="G56" s="275">
        <f t="shared" si="40"/>
        <v>78404</v>
      </c>
      <c r="H56" s="275">
        <f t="shared" si="40"/>
        <v>42000</v>
      </c>
      <c r="I56" s="276">
        <f t="shared" si="40"/>
        <v>897712</v>
      </c>
      <c r="J56" s="274">
        <f t="shared" si="40"/>
        <v>0</v>
      </c>
      <c r="K56" s="275">
        <f t="shared" si="40"/>
        <v>0</v>
      </c>
      <c r="L56" s="275">
        <f t="shared" si="40"/>
        <v>0</v>
      </c>
      <c r="M56" s="275">
        <f t="shared" si="40"/>
        <v>0</v>
      </c>
      <c r="N56" s="276">
        <f t="shared" si="40"/>
        <v>0</v>
      </c>
      <c r="O56" s="277">
        <f t="shared" si="40"/>
        <v>0</v>
      </c>
      <c r="P56" s="276">
        <f t="shared" si="40"/>
        <v>0</v>
      </c>
      <c r="Q56" s="274">
        <f t="shared" si="40"/>
        <v>897712</v>
      </c>
      <c r="R56" s="278">
        <f>Q56/Q58</f>
        <v>8.8448640567985709E-4</v>
      </c>
    </row>
    <row r="57" spans="1:18" ht="15" customHeight="1" thickBot="1" x14ac:dyDescent="0.25">
      <c r="A57" s="280"/>
      <c r="B57" s="280" t="s">
        <v>469</v>
      </c>
      <c r="C57" s="281">
        <v>0</v>
      </c>
      <c r="D57" s="282">
        <v>0</v>
      </c>
      <c r="E57" s="282">
        <v>0</v>
      </c>
      <c r="F57" s="282">
        <v>777308</v>
      </c>
      <c r="G57" s="282">
        <v>78404</v>
      </c>
      <c r="H57" s="282">
        <v>42000</v>
      </c>
      <c r="I57" s="276">
        <f t="shared" ref="I57" si="41">SUM(C57:H57)</f>
        <v>897712</v>
      </c>
      <c r="J57" s="281">
        <v>0</v>
      </c>
      <c r="K57" s="282">
        <v>0</v>
      </c>
      <c r="L57" s="282">
        <v>0</v>
      </c>
      <c r="M57" s="282">
        <v>0</v>
      </c>
      <c r="N57" s="276">
        <f>SUM(J57:M57)</f>
        <v>0</v>
      </c>
      <c r="O57" s="283">
        <v>0</v>
      </c>
      <c r="P57" s="284">
        <f t="shared" si="34"/>
        <v>0</v>
      </c>
      <c r="Q57" s="274">
        <f>I57+N57+P57</f>
        <v>897712</v>
      </c>
      <c r="R57" s="278">
        <f>Q57/Q58</f>
        <v>8.8448640567985709E-4</v>
      </c>
    </row>
    <row r="58" spans="1:18" ht="15.75" customHeight="1" thickBot="1" x14ac:dyDescent="0.25">
      <c r="A58" s="1035" t="s">
        <v>98</v>
      </c>
      <c r="B58" s="1036"/>
      <c r="C58" s="285">
        <f>C56+C54+C52+C45</f>
        <v>0</v>
      </c>
      <c r="D58" s="286">
        <f t="shared" ref="D58:Q58" si="42">D56+D54+D52+D45</f>
        <v>34201602</v>
      </c>
      <c r="E58" s="286">
        <f t="shared" si="42"/>
        <v>2911627</v>
      </c>
      <c r="F58" s="286">
        <f t="shared" si="42"/>
        <v>483735895</v>
      </c>
      <c r="G58" s="286">
        <f t="shared" si="42"/>
        <v>29421108</v>
      </c>
      <c r="H58" s="286">
        <f t="shared" si="42"/>
        <v>55851751</v>
      </c>
      <c r="I58" s="287">
        <f t="shared" si="42"/>
        <v>606121983</v>
      </c>
      <c r="J58" s="285">
        <f t="shared" si="42"/>
        <v>0</v>
      </c>
      <c r="K58" s="286">
        <f t="shared" si="42"/>
        <v>0</v>
      </c>
      <c r="L58" s="286">
        <f t="shared" si="42"/>
        <v>408830869</v>
      </c>
      <c r="M58" s="286">
        <f t="shared" si="42"/>
        <v>0</v>
      </c>
      <c r="N58" s="287">
        <f t="shared" si="42"/>
        <v>408830869</v>
      </c>
      <c r="O58" s="285">
        <f t="shared" si="42"/>
        <v>0</v>
      </c>
      <c r="P58" s="287">
        <f t="shared" si="42"/>
        <v>0</v>
      </c>
      <c r="Q58" s="285">
        <f t="shared" si="42"/>
        <v>1014952852</v>
      </c>
      <c r="R58" s="288">
        <v>1</v>
      </c>
    </row>
    <row r="61" spans="1:18" ht="12.75" thickBot="1" x14ac:dyDescent="0.25">
      <c r="A61" s="252" t="s">
        <v>472</v>
      </c>
      <c r="B61" s="253"/>
      <c r="C61" s="253"/>
      <c r="D61" s="253"/>
      <c r="E61" s="253"/>
      <c r="F61" s="253"/>
      <c r="G61" s="253"/>
      <c r="H61" s="253"/>
      <c r="I61" s="253"/>
      <c r="J61" s="253"/>
      <c r="K61" s="253"/>
      <c r="L61" s="253"/>
      <c r="M61" s="253"/>
      <c r="N61" s="253"/>
      <c r="O61" s="253"/>
      <c r="P61" s="253"/>
      <c r="Q61" s="253"/>
      <c r="R61" s="253"/>
    </row>
    <row r="62" spans="1:18" ht="12" customHeight="1" thickBot="1" x14ac:dyDescent="0.25">
      <c r="A62" s="1039" t="s">
        <v>299</v>
      </c>
      <c r="B62" s="1039" t="s">
        <v>286</v>
      </c>
      <c r="C62" s="1037" t="s">
        <v>131</v>
      </c>
      <c r="D62" s="1041"/>
      <c r="E62" s="1041"/>
      <c r="F62" s="1041"/>
      <c r="G62" s="1041"/>
      <c r="H62" s="1041"/>
      <c r="I62" s="1038"/>
      <c r="J62" s="1037" t="s">
        <v>119</v>
      </c>
      <c r="K62" s="1041"/>
      <c r="L62" s="1041"/>
      <c r="M62" s="1041"/>
      <c r="N62" s="1038"/>
      <c r="O62" s="1037" t="s">
        <v>107</v>
      </c>
      <c r="P62" s="1038"/>
      <c r="Q62" s="1037" t="s">
        <v>0</v>
      </c>
      <c r="R62" s="1038"/>
    </row>
    <row r="63" spans="1:18" ht="121.5" customHeight="1" thickBot="1" x14ac:dyDescent="0.25">
      <c r="A63" s="1040"/>
      <c r="B63" s="1040"/>
      <c r="C63" s="147" t="s">
        <v>120</v>
      </c>
      <c r="D63" s="148" t="s">
        <v>121</v>
      </c>
      <c r="E63" s="148" t="s">
        <v>122</v>
      </c>
      <c r="F63" s="148" t="s">
        <v>123</v>
      </c>
      <c r="G63" s="148" t="s">
        <v>124</v>
      </c>
      <c r="H63" s="148" t="s">
        <v>125</v>
      </c>
      <c r="I63" s="255" t="s">
        <v>116</v>
      </c>
      <c r="J63" s="147" t="s">
        <v>126</v>
      </c>
      <c r="K63" s="148" t="s">
        <v>127</v>
      </c>
      <c r="L63" s="148" t="s">
        <v>128</v>
      </c>
      <c r="M63" s="148" t="s">
        <v>129</v>
      </c>
      <c r="N63" s="255" t="s">
        <v>117</v>
      </c>
      <c r="O63" s="147" t="s">
        <v>130</v>
      </c>
      <c r="P63" s="149" t="s">
        <v>118</v>
      </c>
      <c r="Q63" s="256" t="s">
        <v>151</v>
      </c>
      <c r="R63" s="150" t="s">
        <v>105</v>
      </c>
    </row>
    <row r="64" spans="1:18" ht="15" customHeight="1" x14ac:dyDescent="0.2">
      <c r="A64" s="257" t="s">
        <v>459</v>
      </c>
      <c r="B64" s="151"/>
      <c r="C64" s="258">
        <f>SUM(C65:C70)</f>
        <v>0</v>
      </c>
      <c r="D64" s="259">
        <f t="shared" ref="D64:Q64" si="43">SUM(D65:D70)</f>
        <v>0</v>
      </c>
      <c r="E64" s="259">
        <f t="shared" si="43"/>
        <v>0</v>
      </c>
      <c r="F64" s="259">
        <f t="shared" si="43"/>
        <v>0</v>
      </c>
      <c r="G64" s="259">
        <f t="shared" si="43"/>
        <v>0</v>
      </c>
      <c r="H64" s="259">
        <f t="shared" si="43"/>
        <v>0</v>
      </c>
      <c r="I64" s="260">
        <f t="shared" si="43"/>
        <v>0</v>
      </c>
      <c r="J64" s="258">
        <f t="shared" si="43"/>
        <v>0</v>
      </c>
      <c r="K64" s="259">
        <f t="shared" si="43"/>
        <v>0</v>
      </c>
      <c r="L64" s="259">
        <f t="shared" si="43"/>
        <v>6549782272</v>
      </c>
      <c r="M64" s="259">
        <f t="shared" si="43"/>
        <v>0</v>
      </c>
      <c r="N64" s="260">
        <f t="shared" si="43"/>
        <v>6549782272</v>
      </c>
      <c r="O64" s="261">
        <f t="shared" si="43"/>
        <v>0</v>
      </c>
      <c r="P64" s="260">
        <f t="shared" si="43"/>
        <v>0</v>
      </c>
      <c r="Q64" s="258">
        <f t="shared" si="43"/>
        <v>6549782272</v>
      </c>
      <c r="R64" s="262">
        <f>Q64/Q77</f>
        <v>0.77587990596525214</v>
      </c>
    </row>
    <row r="65" spans="1:18" ht="15" customHeight="1" x14ac:dyDescent="0.2">
      <c r="A65" s="152"/>
      <c r="B65" s="152" t="s">
        <v>460</v>
      </c>
      <c r="C65" s="263">
        <v>0</v>
      </c>
      <c r="D65" s="264">
        <v>0</v>
      </c>
      <c r="E65" s="264">
        <v>0</v>
      </c>
      <c r="F65" s="264">
        <v>0</v>
      </c>
      <c r="G65" s="264">
        <v>0</v>
      </c>
      <c r="H65" s="264">
        <v>0</v>
      </c>
      <c r="I65" s="265">
        <f>SUM(C65:H65)</f>
        <v>0</v>
      </c>
      <c r="J65" s="263">
        <v>0</v>
      </c>
      <c r="K65" s="264">
        <v>0</v>
      </c>
      <c r="L65" s="264">
        <v>1463227582</v>
      </c>
      <c r="M65" s="264">
        <v>0</v>
      </c>
      <c r="N65" s="265">
        <f>SUM(J65:M65)</f>
        <v>1463227582</v>
      </c>
      <c r="O65" s="266">
        <v>0</v>
      </c>
      <c r="P65" s="265">
        <f>O65</f>
        <v>0</v>
      </c>
      <c r="Q65" s="267">
        <f>I65+N65+P65</f>
        <v>1463227582</v>
      </c>
      <c r="R65" s="268">
        <f>Q65/Q77</f>
        <v>0.17333230809537406</v>
      </c>
    </row>
    <row r="66" spans="1:18" ht="15" customHeight="1" x14ac:dyDescent="0.2">
      <c r="A66" s="152"/>
      <c r="B66" s="152" t="s">
        <v>461</v>
      </c>
      <c r="C66" s="263">
        <v>0</v>
      </c>
      <c r="D66" s="264">
        <v>0</v>
      </c>
      <c r="E66" s="264">
        <v>0</v>
      </c>
      <c r="F66" s="264">
        <v>0</v>
      </c>
      <c r="G66" s="264">
        <v>0</v>
      </c>
      <c r="H66" s="264">
        <v>0</v>
      </c>
      <c r="I66" s="265">
        <f t="shared" ref="I66:I70" si="44">SUM(C66:H66)</f>
        <v>0</v>
      </c>
      <c r="J66" s="263">
        <v>0</v>
      </c>
      <c r="K66" s="264">
        <v>0</v>
      </c>
      <c r="L66" s="264">
        <v>4380230238</v>
      </c>
      <c r="M66" s="264">
        <v>0</v>
      </c>
      <c r="N66" s="269">
        <f t="shared" ref="N66:N70" si="45">SUM(J66:M66)</f>
        <v>4380230238</v>
      </c>
      <c r="O66" s="263">
        <v>0</v>
      </c>
      <c r="P66" s="265">
        <f t="shared" ref="P66:P76" si="46">O66</f>
        <v>0</v>
      </c>
      <c r="Q66" s="266">
        <f t="shared" ref="Q66:Q70" si="47">I66+N66+P66</f>
        <v>4380230238</v>
      </c>
      <c r="R66" s="270">
        <f>Q66/Q77</f>
        <v>0.51887719072650018</v>
      </c>
    </row>
    <row r="67" spans="1:18" ht="15" customHeight="1" x14ac:dyDescent="0.2">
      <c r="A67" s="152"/>
      <c r="B67" s="152" t="s">
        <v>462</v>
      </c>
      <c r="C67" s="263">
        <v>0</v>
      </c>
      <c r="D67" s="264">
        <v>0</v>
      </c>
      <c r="E67" s="264">
        <v>0</v>
      </c>
      <c r="F67" s="264">
        <v>0</v>
      </c>
      <c r="G67" s="264">
        <v>0</v>
      </c>
      <c r="H67" s="264">
        <v>0</v>
      </c>
      <c r="I67" s="265">
        <f t="shared" si="44"/>
        <v>0</v>
      </c>
      <c r="J67" s="263">
        <v>0</v>
      </c>
      <c r="K67" s="264">
        <v>0</v>
      </c>
      <c r="L67" s="264">
        <v>674420689</v>
      </c>
      <c r="M67" s="264">
        <v>0</v>
      </c>
      <c r="N67" s="269">
        <f t="shared" si="45"/>
        <v>674420689</v>
      </c>
      <c r="O67" s="263">
        <v>0</v>
      </c>
      <c r="P67" s="265">
        <f t="shared" si="46"/>
        <v>0</v>
      </c>
      <c r="Q67" s="266">
        <f t="shared" si="47"/>
        <v>674420689</v>
      </c>
      <c r="R67" s="270">
        <f>Q67/Q77</f>
        <v>7.9891122946069815E-2</v>
      </c>
    </row>
    <row r="68" spans="1:18" ht="37.5" customHeight="1" x14ac:dyDescent="0.2">
      <c r="A68" s="152"/>
      <c r="B68" s="271" t="s">
        <v>463</v>
      </c>
      <c r="C68" s="263">
        <v>0</v>
      </c>
      <c r="D68" s="264">
        <v>0</v>
      </c>
      <c r="E68" s="264">
        <v>0</v>
      </c>
      <c r="F68" s="264">
        <v>0</v>
      </c>
      <c r="G68" s="264">
        <v>0</v>
      </c>
      <c r="H68" s="264">
        <v>0</v>
      </c>
      <c r="I68" s="265">
        <f t="shared" si="44"/>
        <v>0</v>
      </c>
      <c r="J68" s="263">
        <v>0</v>
      </c>
      <c r="K68" s="264">
        <v>0</v>
      </c>
      <c r="L68" s="264">
        <v>0</v>
      </c>
      <c r="M68" s="264">
        <v>0</v>
      </c>
      <c r="N68" s="265">
        <f t="shared" si="45"/>
        <v>0</v>
      </c>
      <c r="O68" s="266">
        <v>0</v>
      </c>
      <c r="P68" s="265">
        <f t="shared" si="46"/>
        <v>0</v>
      </c>
      <c r="Q68" s="267">
        <f t="shared" si="47"/>
        <v>0</v>
      </c>
      <c r="R68" s="268">
        <f>Q68/Q77</f>
        <v>0</v>
      </c>
    </row>
    <row r="69" spans="1:18" ht="37.5" customHeight="1" x14ac:dyDescent="0.2">
      <c r="A69" s="152"/>
      <c r="B69" s="271" t="s">
        <v>464</v>
      </c>
      <c r="C69" s="263">
        <v>0</v>
      </c>
      <c r="D69" s="264">
        <v>0</v>
      </c>
      <c r="E69" s="264">
        <v>0</v>
      </c>
      <c r="F69" s="264">
        <v>0</v>
      </c>
      <c r="G69" s="264">
        <v>0</v>
      </c>
      <c r="H69" s="264">
        <v>0</v>
      </c>
      <c r="I69" s="265">
        <f t="shared" si="44"/>
        <v>0</v>
      </c>
      <c r="J69" s="263">
        <v>0</v>
      </c>
      <c r="K69" s="264">
        <v>0</v>
      </c>
      <c r="L69" s="264">
        <v>30000000</v>
      </c>
      <c r="M69" s="264">
        <v>0</v>
      </c>
      <c r="N69" s="265">
        <f t="shared" si="45"/>
        <v>30000000</v>
      </c>
      <c r="O69" s="263">
        <v>0</v>
      </c>
      <c r="P69" s="265">
        <f t="shared" si="46"/>
        <v>0</v>
      </c>
      <c r="Q69" s="267">
        <f t="shared" si="47"/>
        <v>30000000</v>
      </c>
      <c r="R69" s="268">
        <f>Q69/Q77</f>
        <v>3.553766554723968E-3</v>
      </c>
    </row>
    <row r="70" spans="1:18" ht="27.75" customHeight="1" x14ac:dyDescent="0.2">
      <c r="A70" s="152"/>
      <c r="B70" s="271" t="s">
        <v>465</v>
      </c>
      <c r="C70" s="263">
        <v>0</v>
      </c>
      <c r="D70" s="264">
        <v>0</v>
      </c>
      <c r="E70" s="264">
        <v>0</v>
      </c>
      <c r="F70" s="264">
        <v>0</v>
      </c>
      <c r="G70" s="264">
        <v>0</v>
      </c>
      <c r="H70" s="264">
        <v>0</v>
      </c>
      <c r="I70" s="265">
        <f t="shared" si="44"/>
        <v>0</v>
      </c>
      <c r="J70" s="263">
        <v>0</v>
      </c>
      <c r="K70" s="264">
        <v>0</v>
      </c>
      <c r="L70" s="264">
        <v>1903763</v>
      </c>
      <c r="M70" s="264">
        <v>0</v>
      </c>
      <c r="N70" s="265">
        <f t="shared" si="45"/>
        <v>1903763</v>
      </c>
      <c r="O70" s="263">
        <v>0</v>
      </c>
      <c r="P70" s="265">
        <f t="shared" si="46"/>
        <v>0</v>
      </c>
      <c r="Q70" s="267">
        <f t="shared" si="47"/>
        <v>1903763</v>
      </c>
      <c r="R70" s="268">
        <f>Q70/Q77</f>
        <v>2.2551764258403218E-4</v>
      </c>
    </row>
    <row r="71" spans="1:18" ht="15" customHeight="1" x14ac:dyDescent="0.2">
      <c r="A71" s="272" t="s">
        <v>466</v>
      </c>
      <c r="B71" s="273"/>
      <c r="C71" s="274">
        <f>C72</f>
        <v>0</v>
      </c>
      <c r="D71" s="275">
        <f t="shared" ref="D71:Q71" si="48">D72</f>
        <v>0</v>
      </c>
      <c r="E71" s="275">
        <f t="shared" si="48"/>
        <v>0</v>
      </c>
      <c r="F71" s="275">
        <f t="shared" si="48"/>
        <v>0</v>
      </c>
      <c r="G71" s="275">
        <f t="shared" si="48"/>
        <v>0</v>
      </c>
      <c r="H71" s="275">
        <f t="shared" si="48"/>
        <v>0</v>
      </c>
      <c r="I71" s="276">
        <f t="shared" si="48"/>
        <v>0</v>
      </c>
      <c r="J71" s="274">
        <f t="shared" si="48"/>
        <v>0</v>
      </c>
      <c r="K71" s="275">
        <f t="shared" si="48"/>
        <v>0</v>
      </c>
      <c r="L71" s="275">
        <f t="shared" si="48"/>
        <v>0</v>
      </c>
      <c r="M71" s="275">
        <f t="shared" si="48"/>
        <v>0</v>
      </c>
      <c r="N71" s="276">
        <f t="shared" si="48"/>
        <v>0</v>
      </c>
      <c r="O71" s="277">
        <f t="shared" si="48"/>
        <v>0</v>
      </c>
      <c r="P71" s="276">
        <f t="shared" si="48"/>
        <v>0</v>
      </c>
      <c r="Q71" s="274">
        <f t="shared" si="48"/>
        <v>0</v>
      </c>
      <c r="R71" s="278">
        <f>Q71/Q77</f>
        <v>0</v>
      </c>
    </row>
    <row r="72" spans="1:18" ht="15" customHeight="1" x14ac:dyDescent="0.2">
      <c r="A72" s="280"/>
      <c r="B72" s="280" t="s">
        <v>467</v>
      </c>
      <c r="C72" s="281">
        <v>0</v>
      </c>
      <c r="D72" s="282">
        <v>0</v>
      </c>
      <c r="E72" s="282">
        <v>0</v>
      </c>
      <c r="F72" s="282">
        <v>0</v>
      </c>
      <c r="G72" s="282">
        <v>0</v>
      </c>
      <c r="H72" s="282">
        <v>0</v>
      </c>
      <c r="I72" s="276">
        <f t="shared" ref="I72" si="49">SUM(C72:H72)</f>
        <v>0</v>
      </c>
      <c r="J72" s="281">
        <v>0</v>
      </c>
      <c r="K72" s="282">
        <v>0</v>
      </c>
      <c r="L72" s="282">
        <v>0</v>
      </c>
      <c r="M72" s="282">
        <v>0</v>
      </c>
      <c r="N72" s="276">
        <f>SUM(J72:M72)</f>
        <v>0</v>
      </c>
      <c r="O72" s="283">
        <v>0</v>
      </c>
      <c r="P72" s="284">
        <f t="shared" si="46"/>
        <v>0</v>
      </c>
      <c r="Q72" s="274">
        <f>I72+N72+P72</f>
        <v>0</v>
      </c>
      <c r="R72" s="278">
        <f>Q72/Q77</f>
        <v>0</v>
      </c>
    </row>
    <row r="73" spans="1:18" ht="15" customHeight="1" x14ac:dyDescent="0.2">
      <c r="A73" s="272" t="s">
        <v>489</v>
      </c>
      <c r="B73" s="273"/>
      <c r="C73" s="274">
        <f>C74</f>
        <v>0</v>
      </c>
      <c r="D73" s="275">
        <f t="shared" ref="D73:Q73" si="50">D74</f>
        <v>0</v>
      </c>
      <c r="E73" s="275">
        <f t="shared" si="50"/>
        <v>0</v>
      </c>
      <c r="F73" s="275">
        <f t="shared" si="50"/>
        <v>0</v>
      </c>
      <c r="G73" s="275">
        <f t="shared" si="50"/>
        <v>0</v>
      </c>
      <c r="H73" s="275">
        <f t="shared" si="50"/>
        <v>0</v>
      </c>
      <c r="I73" s="276">
        <f t="shared" si="50"/>
        <v>0</v>
      </c>
      <c r="J73" s="274">
        <f t="shared" si="50"/>
        <v>0</v>
      </c>
      <c r="K73" s="275">
        <f t="shared" si="50"/>
        <v>0</v>
      </c>
      <c r="L73" s="275">
        <f t="shared" si="50"/>
        <v>1891965248</v>
      </c>
      <c r="M73" s="275">
        <f t="shared" si="50"/>
        <v>0</v>
      </c>
      <c r="N73" s="276">
        <f>N74</f>
        <v>1891965248</v>
      </c>
      <c r="O73" s="277">
        <f t="shared" si="50"/>
        <v>0</v>
      </c>
      <c r="P73" s="276">
        <f t="shared" si="50"/>
        <v>0</v>
      </c>
      <c r="Q73" s="274">
        <f t="shared" si="50"/>
        <v>1891965248</v>
      </c>
      <c r="R73" s="278">
        <f>Q73/Q77</f>
        <v>0.22412009403474792</v>
      </c>
    </row>
    <row r="74" spans="1:18" ht="24.75" customHeight="1" x14ac:dyDescent="0.2">
      <c r="A74" s="280"/>
      <c r="B74" s="352" t="s">
        <v>490</v>
      </c>
      <c r="C74" s="281">
        <v>0</v>
      </c>
      <c r="D74" s="282">
        <v>0</v>
      </c>
      <c r="E74" s="282">
        <v>0</v>
      </c>
      <c r="F74" s="282">
        <v>0</v>
      </c>
      <c r="G74" s="282">
        <v>0</v>
      </c>
      <c r="H74" s="282">
        <v>0</v>
      </c>
      <c r="I74" s="276">
        <f>SUM(C74:H74)</f>
        <v>0</v>
      </c>
      <c r="J74" s="281">
        <v>0</v>
      </c>
      <c r="K74" s="282">
        <v>0</v>
      </c>
      <c r="L74" s="282">
        <v>1891965248</v>
      </c>
      <c r="M74" s="282">
        <v>0</v>
      </c>
      <c r="N74" s="276">
        <f>SUM(J74:M74)</f>
        <v>1891965248</v>
      </c>
      <c r="O74" s="283">
        <v>0</v>
      </c>
      <c r="P74" s="284">
        <f t="shared" ref="P74" si="51">O74</f>
        <v>0</v>
      </c>
      <c r="Q74" s="274">
        <f>I74+N74+P74</f>
        <v>1891965248</v>
      </c>
      <c r="R74" s="278">
        <f>Q74/Q77</f>
        <v>0.22412009403474792</v>
      </c>
    </row>
    <row r="75" spans="1:18" ht="15" customHeight="1" x14ac:dyDescent="0.2">
      <c r="A75" s="273" t="s">
        <v>468</v>
      </c>
      <c r="B75" s="273"/>
      <c r="C75" s="274">
        <f>C76</f>
        <v>0</v>
      </c>
      <c r="D75" s="275">
        <f t="shared" ref="D75:Q75" si="52">D76</f>
        <v>0</v>
      </c>
      <c r="E75" s="275">
        <f t="shared" si="52"/>
        <v>0</v>
      </c>
      <c r="F75" s="275">
        <f t="shared" si="52"/>
        <v>0</v>
      </c>
      <c r="G75" s="275">
        <f t="shared" si="52"/>
        <v>0</v>
      </c>
      <c r="H75" s="275">
        <f t="shared" si="52"/>
        <v>0</v>
      </c>
      <c r="I75" s="276">
        <f t="shared" si="52"/>
        <v>0</v>
      </c>
      <c r="J75" s="274">
        <f t="shared" si="52"/>
        <v>0</v>
      </c>
      <c r="K75" s="275">
        <f t="shared" si="52"/>
        <v>0</v>
      </c>
      <c r="L75" s="275">
        <f t="shared" si="52"/>
        <v>0</v>
      </c>
      <c r="M75" s="275">
        <f t="shared" si="52"/>
        <v>0</v>
      </c>
      <c r="N75" s="276">
        <f t="shared" si="52"/>
        <v>0</v>
      </c>
      <c r="O75" s="277">
        <f t="shared" si="52"/>
        <v>0</v>
      </c>
      <c r="P75" s="276">
        <f t="shared" si="52"/>
        <v>0</v>
      </c>
      <c r="Q75" s="274">
        <f t="shared" si="52"/>
        <v>0</v>
      </c>
      <c r="R75" s="278">
        <f>Q75/Q77</f>
        <v>0</v>
      </c>
    </row>
    <row r="76" spans="1:18" ht="15" customHeight="1" thickBot="1" x14ac:dyDescent="0.25">
      <c r="A76" s="280"/>
      <c r="B76" s="280" t="s">
        <v>469</v>
      </c>
      <c r="C76" s="281">
        <v>0</v>
      </c>
      <c r="D76" s="282">
        <v>0</v>
      </c>
      <c r="E76" s="282">
        <v>0</v>
      </c>
      <c r="F76" s="282">
        <v>0</v>
      </c>
      <c r="G76" s="282">
        <v>0</v>
      </c>
      <c r="H76" s="282">
        <v>0</v>
      </c>
      <c r="I76" s="276">
        <f t="shared" ref="I76" si="53">SUM(C76:H76)</f>
        <v>0</v>
      </c>
      <c r="J76" s="281">
        <v>0</v>
      </c>
      <c r="K76" s="282">
        <v>0</v>
      </c>
      <c r="L76" s="282">
        <v>0</v>
      </c>
      <c r="M76" s="282">
        <v>0</v>
      </c>
      <c r="N76" s="276">
        <f>SUM(J76:M76)</f>
        <v>0</v>
      </c>
      <c r="O76" s="283">
        <v>0</v>
      </c>
      <c r="P76" s="284">
        <f t="shared" si="46"/>
        <v>0</v>
      </c>
      <c r="Q76" s="274">
        <f>I76+N76+P76</f>
        <v>0</v>
      </c>
      <c r="R76" s="278">
        <f>Q76/Q77</f>
        <v>0</v>
      </c>
    </row>
    <row r="77" spans="1:18" ht="15.75" customHeight="1" thickBot="1" x14ac:dyDescent="0.25">
      <c r="A77" s="1035" t="s">
        <v>98</v>
      </c>
      <c r="B77" s="1036"/>
      <c r="C77" s="285">
        <f>C75+C73+C71+C64</f>
        <v>0</v>
      </c>
      <c r="D77" s="286">
        <f t="shared" ref="D77:P77" si="54">D75+D73+D71+D64</f>
        <v>0</v>
      </c>
      <c r="E77" s="286">
        <f t="shared" si="54"/>
        <v>0</v>
      </c>
      <c r="F77" s="286">
        <f t="shared" si="54"/>
        <v>0</v>
      </c>
      <c r="G77" s="286">
        <f t="shared" si="54"/>
        <v>0</v>
      </c>
      <c r="H77" s="286">
        <f t="shared" si="54"/>
        <v>0</v>
      </c>
      <c r="I77" s="287">
        <f t="shared" si="54"/>
        <v>0</v>
      </c>
      <c r="J77" s="285">
        <f t="shared" si="54"/>
        <v>0</v>
      </c>
      <c r="K77" s="286">
        <f t="shared" si="54"/>
        <v>0</v>
      </c>
      <c r="L77" s="286">
        <f t="shared" si="54"/>
        <v>8441747520</v>
      </c>
      <c r="M77" s="286">
        <f t="shared" si="54"/>
        <v>0</v>
      </c>
      <c r="N77" s="287">
        <f t="shared" si="54"/>
        <v>8441747520</v>
      </c>
      <c r="O77" s="285">
        <f t="shared" si="54"/>
        <v>0</v>
      </c>
      <c r="P77" s="287">
        <f t="shared" si="54"/>
        <v>0</v>
      </c>
      <c r="Q77" s="285">
        <f>Q75+Q73+Q71+Q64</f>
        <v>8441747520</v>
      </c>
      <c r="R77" s="288">
        <v>1</v>
      </c>
    </row>
    <row r="80" spans="1:18" ht="12.75" thickBot="1" x14ac:dyDescent="0.25">
      <c r="A80" s="252" t="s">
        <v>473</v>
      </c>
      <c r="B80" s="253"/>
      <c r="C80" s="253"/>
      <c r="D80" s="253"/>
      <c r="E80" s="253"/>
      <c r="F80" s="253"/>
      <c r="G80" s="253"/>
      <c r="H80" s="253"/>
      <c r="I80" s="253"/>
      <c r="J80" s="253"/>
      <c r="K80" s="253"/>
      <c r="L80" s="253"/>
      <c r="M80" s="253"/>
      <c r="N80" s="253"/>
      <c r="O80" s="253"/>
      <c r="P80" s="253"/>
      <c r="Q80" s="253"/>
      <c r="R80" s="253"/>
    </row>
    <row r="81" spans="1:18" ht="12" customHeight="1" thickBot="1" x14ac:dyDescent="0.25">
      <c r="A81" s="1039" t="s">
        <v>299</v>
      </c>
      <c r="B81" s="1039" t="s">
        <v>286</v>
      </c>
      <c r="C81" s="1037" t="s">
        <v>131</v>
      </c>
      <c r="D81" s="1041"/>
      <c r="E81" s="1041"/>
      <c r="F81" s="1041"/>
      <c r="G81" s="1041"/>
      <c r="H81" s="1041"/>
      <c r="I81" s="1038"/>
      <c r="J81" s="1037" t="s">
        <v>119</v>
      </c>
      <c r="K81" s="1041"/>
      <c r="L81" s="1041"/>
      <c r="M81" s="1041"/>
      <c r="N81" s="1038"/>
      <c r="O81" s="1037" t="s">
        <v>107</v>
      </c>
      <c r="P81" s="1038"/>
      <c r="Q81" s="1037" t="s">
        <v>0</v>
      </c>
      <c r="R81" s="1038"/>
    </row>
    <row r="82" spans="1:18" ht="123" customHeight="1" thickBot="1" x14ac:dyDescent="0.25">
      <c r="A82" s="1040"/>
      <c r="B82" s="1040"/>
      <c r="C82" s="147" t="s">
        <v>120</v>
      </c>
      <c r="D82" s="148" t="s">
        <v>121</v>
      </c>
      <c r="E82" s="148" t="s">
        <v>122</v>
      </c>
      <c r="F82" s="148" t="s">
        <v>123</v>
      </c>
      <c r="G82" s="148" t="s">
        <v>124</v>
      </c>
      <c r="H82" s="148" t="s">
        <v>125</v>
      </c>
      <c r="I82" s="255" t="s">
        <v>116</v>
      </c>
      <c r="J82" s="147" t="s">
        <v>126</v>
      </c>
      <c r="K82" s="148" t="s">
        <v>127</v>
      </c>
      <c r="L82" s="148" t="s">
        <v>128</v>
      </c>
      <c r="M82" s="148" t="s">
        <v>129</v>
      </c>
      <c r="N82" s="255" t="s">
        <v>117</v>
      </c>
      <c r="O82" s="147" t="s">
        <v>130</v>
      </c>
      <c r="P82" s="149" t="s">
        <v>118</v>
      </c>
      <c r="Q82" s="256" t="s">
        <v>151</v>
      </c>
      <c r="R82" s="150" t="s">
        <v>105</v>
      </c>
    </row>
    <row r="83" spans="1:18" ht="15" customHeight="1" x14ac:dyDescent="0.2">
      <c r="A83" s="257" t="s">
        <v>459</v>
      </c>
      <c r="B83" s="151"/>
      <c r="C83" s="258">
        <f>SUM(C84:C89)</f>
        <v>0</v>
      </c>
      <c r="D83" s="259">
        <f t="shared" ref="D83:Q83" si="55">SUM(D84:D89)</f>
        <v>0</v>
      </c>
      <c r="E83" s="259">
        <f t="shared" si="55"/>
        <v>0</v>
      </c>
      <c r="F83" s="259">
        <f t="shared" si="55"/>
        <v>0</v>
      </c>
      <c r="G83" s="259">
        <f t="shared" si="55"/>
        <v>10000000</v>
      </c>
      <c r="H83" s="259">
        <f t="shared" si="55"/>
        <v>0</v>
      </c>
      <c r="I83" s="260">
        <f t="shared" si="55"/>
        <v>10000000</v>
      </c>
      <c r="J83" s="258">
        <f t="shared" si="55"/>
        <v>0</v>
      </c>
      <c r="K83" s="259">
        <f t="shared" si="55"/>
        <v>0</v>
      </c>
      <c r="L83" s="259">
        <f t="shared" si="55"/>
        <v>0</v>
      </c>
      <c r="M83" s="259">
        <f t="shared" si="55"/>
        <v>0</v>
      </c>
      <c r="N83" s="260">
        <f t="shared" si="55"/>
        <v>0</v>
      </c>
      <c r="O83" s="261">
        <f t="shared" si="55"/>
        <v>0</v>
      </c>
      <c r="P83" s="260">
        <f t="shared" si="55"/>
        <v>0</v>
      </c>
      <c r="Q83" s="258">
        <f t="shared" si="55"/>
        <v>10000000</v>
      </c>
      <c r="R83" s="262">
        <f>Q83/Q96</f>
        <v>0.57100094066694962</v>
      </c>
    </row>
    <row r="84" spans="1:18" ht="15" customHeight="1" x14ac:dyDescent="0.2">
      <c r="A84" s="152"/>
      <c r="B84" s="152" t="s">
        <v>460</v>
      </c>
      <c r="C84" s="263">
        <v>0</v>
      </c>
      <c r="D84" s="264">
        <v>0</v>
      </c>
      <c r="E84" s="264">
        <v>0</v>
      </c>
      <c r="F84" s="264">
        <v>0</v>
      </c>
      <c r="G84" s="264">
        <v>10000000</v>
      </c>
      <c r="H84" s="264">
        <v>0</v>
      </c>
      <c r="I84" s="265">
        <f>SUM(C84:H84)</f>
        <v>10000000</v>
      </c>
      <c r="J84" s="263">
        <v>0</v>
      </c>
      <c r="K84" s="264">
        <v>0</v>
      </c>
      <c r="L84" s="264">
        <v>0</v>
      </c>
      <c r="M84" s="264">
        <v>0</v>
      </c>
      <c r="N84" s="265">
        <f>SUM(J84:M84)</f>
        <v>0</v>
      </c>
      <c r="O84" s="266">
        <v>0</v>
      </c>
      <c r="P84" s="265">
        <f>O84</f>
        <v>0</v>
      </c>
      <c r="Q84" s="267">
        <f>I84+N84+P84</f>
        <v>10000000</v>
      </c>
      <c r="R84" s="268">
        <f>Q84/Q96</f>
        <v>0.57100094066694962</v>
      </c>
    </row>
    <row r="85" spans="1:18" ht="15" customHeight="1" x14ac:dyDescent="0.2">
      <c r="A85" s="152"/>
      <c r="B85" s="152" t="s">
        <v>461</v>
      </c>
      <c r="C85" s="263">
        <v>0</v>
      </c>
      <c r="D85" s="264">
        <v>0</v>
      </c>
      <c r="E85" s="264">
        <v>0</v>
      </c>
      <c r="F85" s="264">
        <v>0</v>
      </c>
      <c r="G85" s="264">
        <v>0</v>
      </c>
      <c r="H85" s="264">
        <v>0</v>
      </c>
      <c r="I85" s="265">
        <f t="shared" ref="I85:I89" si="56">SUM(C85:H85)</f>
        <v>0</v>
      </c>
      <c r="J85" s="263">
        <v>0</v>
      </c>
      <c r="K85" s="264">
        <v>0</v>
      </c>
      <c r="L85" s="264">
        <v>0</v>
      </c>
      <c r="M85" s="264">
        <v>0</v>
      </c>
      <c r="N85" s="269">
        <f t="shared" ref="N85:N89" si="57">SUM(J85:M85)</f>
        <v>0</v>
      </c>
      <c r="O85" s="263">
        <v>0</v>
      </c>
      <c r="P85" s="265">
        <f t="shared" ref="P85:P95" si="58">O85</f>
        <v>0</v>
      </c>
      <c r="Q85" s="266">
        <f t="shared" ref="Q85:Q89" si="59">I85+N85+P85</f>
        <v>0</v>
      </c>
      <c r="R85" s="270">
        <f>Q85/Q96</f>
        <v>0</v>
      </c>
    </row>
    <row r="86" spans="1:18" ht="15" customHeight="1" x14ac:dyDescent="0.2">
      <c r="A86" s="152"/>
      <c r="B86" s="152" t="s">
        <v>462</v>
      </c>
      <c r="C86" s="263">
        <v>0</v>
      </c>
      <c r="D86" s="264">
        <v>0</v>
      </c>
      <c r="E86" s="264">
        <v>0</v>
      </c>
      <c r="F86" s="264">
        <v>0</v>
      </c>
      <c r="G86" s="264">
        <v>0</v>
      </c>
      <c r="H86" s="264">
        <v>0</v>
      </c>
      <c r="I86" s="265">
        <f t="shared" si="56"/>
        <v>0</v>
      </c>
      <c r="J86" s="263">
        <v>0</v>
      </c>
      <c r="K86" s="264">
        <v>0</v>
      </c>
      <c r="L86" s="264">
        <v>0</v>
      </c>
      <c r="M86" s="264">
        <v>0</v>
      </c>
      <c r="N86" s="269">
        <f t="shared" si="57"/>
        <v>0</v>
      </c>
      <c r="O86" s="263">
        <v>0</v>
      </c>
      <c r="P86" s="265">
        <f t="shared" si="58"/>
        <v>0</v>
      </c>
      <c r="Q86" s="266">
        <f t="shared" si="59"/>
        <v>0</v>
      </c>
      <c r="R86" s="270">
        <f>Q86/Q96</f>
        <v>0</v>
      </c>
    </row>
    <row r="87" spans="1:18" ht="38.25" customHeight="1" x14ac:dyDescent="0.2">
      <c r="A87" s="152"/>
      <c r="B87" s="271" t="s">
        <v>463</v>
      </c>
      <c r="C87" s="263">
        <v>0</v>
      </c>
      <c r="D87" s="264">
        <v>0</v>
      </c>
      <c r="E87" s="264">
        <v>0</v>
      </c>
      <c r="F87" s="264">
        <v>0</v>
      </c>
      <c r="G87" s="264">
        <v>0</v>
      </c>
      <c r="H87" s="264">
        <v>0</v>
      </c>
      <c r="I87" s="265">
        <f t="shared" si="56"/>
        <v>0</v>
      </c>
      <c r="J87" s="263">
        <v>0</v>
      </c>
      <c r="K87" s="264">
        <v>0</v>
      </c>
      <c r="L87" s="264">
        <v>0</v>
      </c>
      <c r="M87" s="264">
        <v>0</v>
      </c>
      <c r="N87" s="265">
        <f t="shared" si="57"/>
        <v>0</v>
      </c>
      <c r="O87" s="266">
        <v>0</v>
      </c>
      <c r="P87" s="265">
        <f t="shared" si="58"/>
        <v>0</v>
      </c>
      <c r="Q87" s="267">
        <f t="shared" si="59"/>
        <v>0</v>
      </c>
      <c r="R87" s="268">
        <f>Q87/Q96</f>
        <v>0</v>
      </c>
    </row>
    <row r="88" spans="1:18" ht="38.25" customHeight="1" x14ac:dyDescent="0.2">
      <c r="A88" s="152"/>
      <c r="B88" s="271" t="s">
        <v>464</v>
      </c>
      <c r="C88" s="263">
        <v>0</v>
      </c>
      <c r="D88" s="264">
        <v>0</v>
      </c>
      <c r="E88" s="264">
        <v>0</v>
      </c>
      <c r="F88" s="264">
        <v>0</v>
      </c>
      <c r="G88" s="264">
        <v>0</v>
      </c>
      <c r="H88" s="264">
        <v>0</v>
      </c>
      <c r="I88" s="265">
        <f t="shared" si="56"/>
        <v>0</v>
      </c>
      <c r="J88" s="263">
        <v>0</v>
      </c>
      <c r="K88" s="264">
        <v>0</v>
      </c>
      <c r="L88" s="264">
        <v>0</v>
      </c>
      <c r="M88" s="264">
        <v>0</v>
      </c>
      <c r="N88" s="265">
        <f t="shared" si="57"/>
        <v>0</v>
      </c>
      <c r="O88" s="263">
        <v>0</v>
      </c>
      <c r="P88" s="265">
        <f t="shared" si="58"/>
        <v>0</v>
      </c>
      <c r="Q88" s="267">
        <f t="shared" si="59"/>
        <v>0</v>
      </c>
      <c r="R88" s="268">
        <f>Q88/Q96</f>
        <v>0</v>
      </c>
    </row>
    <row r="89" spans="1:18" ht="26.25" customHeight="1" x14ac:dyDescent="0.2">
      <c r="A89" s="152"/>
      <c r="B89" s="271" t="s">
        <v>465</v>
      </c>
      <c r="C89" s="263">
        <v>0</v>
      </c>
      <c r="D89" s="264">
        <v>0</v>
      </c>
      <c r="E89" s="264">
        <v>0</v>
      </c>
      <c r="F89" s="264">
        <v>0</v>
      </c>
      <c r="G89" s="264">
        <v>0</v>
      </c>
      <c r="H89" s="264">
        <v>0</v>
      </c>
      <c r="I89" s="265">
        <f t="shared" si="56"/>
        <v>0</v>
      </c>
      <c r="J89" s="263">
        <v>0</v>
      </c>
      <c r="K89" s="264">
        <v>0</v>
      </c>
      <c r="L89" s="264">
        <v>0</v>
      </c>
      <c r="M89" s="264">
        <v>0</v>
      </c>
      <c r="N89" s="265">
        <f t="shared" si="57"/>
        <v>0</v>
      </c>
      <c r="O89" s="263">
        <v>0</v>
      </c>
      <c r="P89" s="265">
        <f t="shared" si="58"/>
        <v>0</v>
      </c>
      <c r="Q89" s="267">
        <f t="shared" si="59"/>
        <v>0</v>
      </c>
      <c r="R89" s="268">
        <f>Q89/Q96</f>
        <v>0</v>
      </c>
    </row>
    <row r="90" spans="1:18" ht="15" customHeight="1" x14ac:dyDescent="0.2">
      <c r="A90" s="272" t="s">
        <v>466</v>
      </c>
      <c r="B90" s="273"/>
      <c r="C90" s="274">
        <f>C91</f>
        <v>0</v>
      </c>
      <c r="D90" s="275">
        <f t="shared" ref="D90:Q90" si="60">D91</f>
        <v>0</v>
      </c>
      <c r="E90" s="275">
        <f t="shared" si="60"/>
        <v>0</v>
      </c>
      <c r="F90" s="275">
        <f t="shared" si="60"/>
        <v>0</v>
      </c>
      <c r="G90" s="275">
        <f t="shared" si="60"/>
        <v>0</v>
      </c>
      <c r="H90" s="275">
        <f t="shared" si="60"/>
        <v>0</v>
      </c>
      <c r="I90" s="276">
        <f t="shared" si="60"/>
        <v>0</v>
      </c>
      <c r="J90" s="274">
        <f t="shared" si="60"/>
        <v>0</v>
      </c>
      <c r="K90" s="275">
        <f t="shared" si="60"/>
        <v>0</v>
      </c>
      <c r="L90" s="275">
        <f t="shared" si="60"/>
        <v>0</v>
      </c>
      <c r="M90" s="275">
        <f t="shared" si="60"/>
        <v>0</v>
      </c>
      <c r="N90" s="276">
        <f t="shared" si="60"/>
        <v>0</v>
      </c>
      <c r="O90" s="277">
        <f t="shared" si="60"/>
        <v>0</v>
      </c>
      <c r="P90" s="276">
        <f t="shared" si="60"/>
        <v>0</v>
      </c>
      <c r="Q90" s="274">
        <f t="shared" si="60"/>
        <v>0</v>
      </c>
      <c r="R90" s="278">
        <f>Q90/Q96</f>
        <v>0</v>
      </c>
    </row>
    <row r="91" spans="1:18" ht="15" customHeight="1" x14ac:dyDescent="0.2">
      <c r="A91" s="280"/>
      <c r="B91" s="280" t="s">
        <v>467</v>
      </c>
      <c r="C91" s="281">
        <v>0</v>
      </c>
      <c r="D91" s="282">
        <v>0</v>
      </c>
      <c r="E91" s="282">
        <v>0</v>
      </c>
      <c r="F91" s="282">
        <v>0</v>
      </c>
      <c r="G91" s="282">
        <v>0</v>
      </c>
      <c r="H91" s="282">
        <v>0</v>
      </c>
      <c r="I91" s="276">
        <f t="shared" ref="I91" si="61">SUM(C91:H91)</f>
        <v>0</v>
      </c>
      <c r="J91" s="281">
        <v>0</v>
      </c>
      <c r="K91" s="282">
        <v>0</v>
      </c>
      <c r="L91" s="282">
        <v>0</v>
      </c>
      <c r="M91" s="282">
        <v>0</v>
      </c>
      <c r="N91" s="276">
        <f>SUM(J91:M91)</f>
        <v>0</v>
      </c>
      <c r="O91" s="283">
        <v>0</v>
      </c>
      <c r="P91" s="284">
        <f t="shared" si="58"/>
        <v>0</v>
      </c>
      <c r="Q91" s="274">
        <f>I91+N91+P91</f>
        <v>0</v>
      </c>
      <c r="R91" s="278">
        <f>Q91/Q96</f>
        <v>0</v>
      </c>
    </row>
    <row r="92" spans="1:18" ht="15" customHeight="1" x14ac:dyDescent="0.2">
      <c r="A92" s="272" t="s">
        <v>489</v>
      </c>
      <c r="B92" s="273"/>
      <c r="C92" s="274">
        <f>C93</f>
        <v>0</v>
      </c>
      <c r="D92" s="275">
        <f t="shared" ref="D92:Q92" si="62">D93</f>
        <v>0</v>
      </c>
      <c r="E92" s="275">
        <f t="shared" si="62"/>
        <v>0</v>
      </c>
      <c r="F92" s="275">
        <f t="shared" si="62"/>
        <v>0</v>
      </c>
      <c r="G92" s="275">
        <f t="shared" si="62"/>
        <v>0</v>
      </c>
      <c r="H92" s="275">
        <f t="shared" si="62"/>
        <v>0</v>
      </c>
      <c r="I92" s="276">
        <f t="shared" si="62"/>
        <v>0</v>
      </c>
      <c r="J92" s="274">
        <f t="shared" si="62"/>
        <v>0</v>
      </c>
      <c r="K92" s="275">
        <f t="shared" si="62"/>
        <v>0</v>
      </c>
      <c r="L92" s="275">
        <f t="shared" si="62"/>
        <v>0</v>
      </c>
      <c r="M92" s="275">
        <f t="shared" si="62"/>
        <v>0</v>
      </c>
      <c r="N92" s="276">
        <f>N93</f>
        <v>0</v>
      </c>
      <c r="O92" s="277">
        <f t="shared" si="62"/>
        <v>0</v>
      </c>
      <c r="P92" s="276">
        <f t="shared" si="62"/>
        <v>0</v>
      </c>
      <c r="Q92" s="274">
        <f t="shared" si="62"/>
        <v>0</v>
      </c>
      <c r="R92" s="278">
        <f>Q92/Q96</f>
        <v>0</v>
      </c>
    </row>
    <row r="93" spans="1:18" ht="24.75" customHeight="1" x14ac:dyDescent="0.2">
      <c r="A93" s="280"/>
      <c r="B93" s="352" t="s">
        <v>490</v>
      </c>
      <c r="C93" s="281">
        <v>0</v>
      </c>
      <c r="D93" s="282">
        <v>0</v>
      </c>
      <c r="E93" s="282">
        <v>0</v>
      </c>
      <c r="F93" s="282">
        <v>0</v>
      </c>
      <c r="G93" s="282">
        <v>0</v>
      </c>
      <c r="H93" s="282">
        <v>0</v>
      </c>
      <c r="I93" s="276">
        <f>SUM(C93:H93)</f>
        <v>0</v>
      </c>
      <c r="J93" s="281">
        <v>0</v>
      </c>
      <c r="K93" s="282">
        <v>0</v>
      </c>
      <c r="L93" s="282">
        <v>0</v>
      </c>
      <c r="M93" s="282">
        <v>0</v>
      </c>
      <c r="N93" s="276">
        <f>SUM(J93:M93)</f>
        <v>0</v>
      </c>
      <c r="O93" s="283">
        <v>0</v>
      </c>
      <c r="P93" s="284">
        <f t="shared" ref="P93" si="63">O93</f>
        <v>0</v>
      </c>
      <c r="Q93" s="274">
        <f>I93+N93+P93</f>
        <v>0</v>
      </c>
      <c r="R93" s="278">
        <f>Q93/Q96</f>
        <v>0</v>
      </c>
    </row>
    <row r="94" spans="1:18" ht="15" customHeight="1" x14ac:dyDescent="0.2">
      <c r="A94" s="273" t="s">
        <v>468</v>
      </c>
      <c r="B94" s="273"/>
      <c r="C94" s="274">
        <f>C95</f>
        <v>0</v>
      </c>
      <c r="D94" s="275">
        <f t="shared" ref="D94:Q94" si="64">D95</f>
        <v>0</v>
      </c>
      <c r="E94" s="275">
        <f t="shared" si="64"/>
        <v>0</v>
      </c>
      <c r="F94" s="275">
        <f t="shared" si="64"/>
        <v>0</v>
      </c>
      <c r="G94" s="275">
        <f t="shared" si="64"/>
        <v>0</v>
      </c>
      <c r="H94" s="275">
        <f t="shared" si="64"/>
        <v>0</v>
      </c>
      <c r="I94" s="276">
        <f t="shared" si="64"/>
        <v>0</v>
      </c>
      <c r="J94" s="274">
        <f t="shared" si="64"/>
        <v>0</v>
      </c>
      <c r="K94" s="275">
        <f t="shared" si="64"/>
        <v>7513106</v>
      </c>
      <c r="L94" s="275">
        <f t="shared" si="64"/>
        <v>0</v>
      </c>
      <c r="M94" s="275">
        <f t="shared" si="64"/>
        <v>0</v>
      </c>
      <c r="N94" s="276">
        <f t="shared" si="64"/>
        <v>7513106</v>
      </c>
      <c r="O94" s="277">
        <f t="shared" si="64"/>
        <v>0</v>
      </c>
      <c r="P94" s="276">
        <f t="shared" si="64"/>
        <v>0</v>
      </c>
      <c r="Q94" s="274">
        <f t="shared" si="64"/>
        <v>7513106</v>
      </c>
      <c r="R94" s="278">
        <f>Q94/Q96</f>
        <v>0.42899905933305033</v>
      </c>
    </row>
    <row r="95" spans="1:18" ht="15" customHeight="1" thickBot="1" x14ac:dyDescent="0.25">
      <c r="A95" s="280"/>
      <c r="B95" s="280" t="s">
        <v>469</v>
      </c>
      <c r="C95" s="281">
        <v>0</v>
      </c>
      <c r="D95" s="282">
        <v>0</v>
      </c>
      <c r="E95" s="282">
        <v>0</v>
      </c>
      <c r="F95" s="282">
        <v>0</v>
      </c>
      <c r="G95" s="282">
        <v>0</v>
      </c>
      <c r="H95" s="282">
        <v>0</v>
      </c>
      <c r="I95" s="276">
        <f t="shared" ref="I95" si="65">SUM(C95:H95)</f>
        <v>0</v>
      </c>
      <c r="J95" s="281">
        <v>0</v>
      </c>
      <c r="K95" s="282">
        <v>7513106</v>
      </c>
      <c r="L95" s="282">
        <v>0</v>
      </c>
      <c r="M95" s="282">
        <v>0</v>
      </c>
      <c r="N95" s="276">
        <f>SUM(J95:M95)</f>
        <v>7513106</v>
      </c>
      <c r="O95" s="283">
        <v>0</v>
      </c>
      <c r="P95" s="284">
        <f t="shared" si="58"/>
        <v>0</v>
      </c>
      <c r="Q95" s="274">
        <f>I95+N95+P95</f>
        <v>7513106</v>
      </c>
      <c r="R95" s="278">
        <f>Q95/Q96</f>
        <v>0.42899905933305033</v>
      </c>
    </row>
    <row r="96" spans="1:18" ht="15.75" customHeight="1" thickBot="1" x14ac:dyDescent="0.25">
      <c r="A96" s="1035" t="s">
        <v>98</v>
      </c>
      <c r="B96" s="1036"/>
      <c r="C96" s="285">
        <f>C94+C92+C90+C83</f>
        <v>0</v>
      </c>
      <c r="D96" s="286">
        <f t="shared" ref="D96:Q96" si="66">D94+D92+D90+D83</f>
        <v>0</v>
      </c>
      <c r="E96" s="286">
        <f t="shared" si="66"/>
        <v>0</v>
      </c>
      <c r="F96" s="286">
        <f t="shared" si="66"/>
        <v>0</v>
      </c>
      <c r="G96" s="286">
        <f t="shared" si="66"/>
        <v>10000000</v>
      </c>
      <c r="H96" s="286">
        <f t="shared" si="66"/>
        <v>0</v>
      </c>
      <c r="I96" s="287">
        <f t="shared" si="66"/>
        <v>10000000</v>
      </c>
      <c r="J96" s="285">
        <f t="shared" si="66"/>
        <v>0</v>
      </c>
      <c r="K96" s="286">
        <f t="shared" si="66"/>
        <v>7513106</v>
      </c>
      <c r="L96" s="286">
        <f t="shared" si="66"/>
        <v>0</v>
      </c>
      <c r="M96" s="286">
        <f t="shared" si="66"/>
        <v>0</v>
      </c>
      <c r="N96" s="287">
        <f t="shared" si="66"/>
        <v>7513106</v>
      </c>
      <c r="O96" s="285">
        <f t="shared" si="66"/>
        <v>0</v>
      </c>
      <c r="P96" s="287">
        <f t="shared" si="66"/>
        <v>0</v>
      </c>
      <c r="Q96" s="285">
        <f t="shared" si="66"/>
        <v>17513106</v>
      </c>
      <c r="R96" s="288">
        <v>1</v>
      </c>
    </row>
    <row r="99" spans="1:18" ht="12.75" thickBot="1" x14ac:dyDescent="0.25">
      <c r="A99" s="252" t="s">
        <v>474</v>
      </c>
      <c r="B99" s="253"/>
      <c r="C99" s="253"/>
      <c r="D99" s="253"/>
      <c r="E99" s="253"/>
      <c r="F99" s="253"/>
      <c r="G99" s="253"/>
      <c r="H99" s="253"/>
      <c r="I99" s="253"/>
      <c r="J99" s="253"/>
      <c r="K99" s="253"/>
      <c r="L99" s="253"/>
      <c r="M99" s="253"/>
      <c r="N99" s="253"/>
      <c r="O99" s="253"/>
      <c r="P99" s="253"/>
      <c r="Q99" s="253"/>
      <c r="R99" s="253"/>
    </row>
    <row r="100" spans="1:18" ht="12" customHeight="1" thickBot="1" x14ac:dyDescent="0.25">
      <c r="A100" s="1039" t="s">
        <v>299</v>
      </c>
      <c r="B100" s="1039" t="s">
        <v>286</v>
      </c>
      <c r="C100" s="1037" t="s">
        <v>131</v>
      </c>
      <c r="D100" s="1041"/>
      <c r="E100" s="1041"/>
      <c r="F100" s="1041"/>
      <c r="G100" s="1041"/>
      <c r="H100" s="1041"/>
      <c r="I100" s="1038"/>
      <c r="J100" s="1037" t="s">
        <v>119</v>
      </c>
      <c r="K100" s="1041"/>
      <c r="L100" s="1041"/>
      <c r="M100" s="1041"/>
      <c r="N100" s="1038"/>
      <c r="O100" s="1037" t="s">
        <v>107</v>
      </c>
      <c r="P100" s="1038"/>
      <c r="Q100" s="1037" t="s">
        <v>0</v>
      </c>
      <c r="R100" s="1038"/>
    </row>
    <row r="101" spans="1:18" ht="123.75" customHeight="1" thickBot="1" x14ac:dyDescent="0.25">
      <c r="A101" s="1040"/>
      <c r="B101" s="1040"/>
      <c r="C101" s="147" t="s">
        <v>120</v>
      </c>
      <c r="D101" s="148" t="s">
        <v>121</v>
      </c>
      <c r="E101" s="148" t="s">
        <v>122</v>
      </c>
      <c r="F101" s="148" t="s">
        <v>123</v>
      </c>
      <c r="G101" s="148" t="s">
        <v>124</v>
      </c>
      <c r="H101" s="148" t="s">
        <v>125</v>
      </c>
      <c r="I101" s="255" t="s">
        <v>116</v>
      </c>
      <c r="J101" s="147" t="s">
        <v>126</v>
      </c>
      <c r="K101" s="148" t="s">
        <v>127</v>
      </c>
      <c r="L101" s="148" t="s">
        <v>128</v>
      </c>
      <c r="M101" s="148" t="s">
        <v>129</v>
      </c>
      <c r="N101" s="255" t="s">
        <v>117</v>
      </c>
      <c r="O101" s="147" t="s">
        <v>130</v>
      </c>
      <c r="P101" s="149" t="s">
        <v>118</v>
      </c>
      <c r="Q101" s="256" t="s">
        <v>151</v>
      </c>
      <c r="R101" s="150" t="s">
        <v>105</v>
      </c>
    </row>
    <row r="102" spans="1:18" ht="15" customHeight="1" x14ac:dyDescent="0.2">
      <c r="A102" s="257" t="s">
        <v>459</v>
      </c>
      <c r="B102" s="151"/>
      <c r="C102" s="258">
        <f>SUM(C103:C108)</f>
        <v>0</v>
      </c>
      <c r="D102" s="259">
        <f t="shared" ref="D102:Q102" si="67">SUM(D103:D108)</f>
        <v>0</v>
      </c>
      <c r="E102" s="259">
        <f t="shared" si="67"/>
        <v>0</v>
      </c>
      <c r="F102" s="259">
        <f t="shared" si="67"/>
        <v>0</v>
      </c>
      <c r="G102" s="259">
        <f t="shared" si="67"/>
        <v>0</v>
      </c>
      <c r="H102" s="259">
        <f t="shared" si="67"/>
        <v>0</v>
      </c>
      <c r="I102" s="260">
        <f t="shared" si="67"/>
        <v>0</v>
      </c>
      <c r="J102" s="258">
        <f t="shared" si="67"/>
        <v>0</v>
      </c>
      <c r="K102" s="259">
        <f t="shared" si="67"/>
        <v>0</v>
      </c>
      <c r="L102" s="259">
        <f t="shared" si="67"/>
        <v>0</v>
      </c>
      <c r="M102" s="259">
        <f t="shared" si="67"/>
        <v>0</v>
      </c>
      <c r="N102" s="260">
        <f t="shared" si="67"/>
        <v>0</v>
      </c>
      <c r="O102" s="261">
        <f t="shared" si="67"/>
        <v>0</v>
      </c>
      <c r="P102" s="260">
        <f t="shared" si="67"/>
        <v>0</v>
      </c>
      <c r="Q102" s="258">
        <f t="shared" si="67"/>
        <v>0</v>
      </c>
      <c r="R102" s="262">
        <f>Q102/Q115</f>
        <v>0</v>
      </c>
    </row>
    <row r="103" spans="1:18" ht="15" customHeight="1" x14ac:dyDescent="0.2">
      <c r="A103" s="152"/>
      <c r="B103" s="152" t="s">
        <v>460</v>
      </c>
      <c r="C103" s="263">
        <v>0</v>
      </c>
      <c r="D103" s="264">
        <v>0</v>
      </c>
      <c r="E103" s="264">
        <v>0</v>
      </c>
      <c r="F103" s="264">
        <v>0</v>
      </c>
      <c r="G103" s="264">
        <v>0</v>
      </c>
      <c r="H103" s="264">
        <v>0</v>
      </c>
      <c r="I103" s="265">
        <f>SUM(C103:H103)</f>
        <v>0</v>
      </c>
      <c r="J103" s="263">
        <v>0</v>
      </c>
      <c r="K103" s="264">
        <v>0</v>
      </c>
      <c r="L103" s="264">
        <v>0</v>
      </c>
      <c r="M103" s="264">
        <v>0</v>
      </c>
      <c r="N103" s="265">
        <f>SUM(J103:M103)</f>
        <v>0</v>
      </c>
      <c r="O103" s="266">
        <v>0</v>
      </c>
      <c r="P103" s="265">
        <f>O103</f>
        <v>0</v>
      </c>
      <c r="Q103" s="267">
        <f>I103+N103+P103</f>
        <v>0</v>
      </c>
      <c r="R103" s="268">
        <f>Q103/Q115</f>
        <v>0</v>
      </c>
    </row>
    <row r="104" spans="1:18" ht="15" customHeight="1" x14ac:dyDescent="0.2">
      <c r="A104" s="152"/>
      <c r="B104" s="152" t="s">
        <v>461</v>
      </c>
      <c r="C104" s="263">
        <v>0</v>
      </c>
      <c r="D104" s="264">
        <v>0</v>
      </c>
      <c r="E104" s="264">
        <v>0</v>
      </c>
      <c r="F104" s="264">
        <v>0</v>
      </c>
      <c r="G104" s="264">
        <v>0</v>
      </c>
      <c r="H104" s="264">
        <v>0</v>
      </c>
      <c r="I104" s="265">
        <f t="shared" ref="I104:I108" si="68">SUM(C104:H104)</f>
        <v>0</v>
      </c>
      <c r="J104" s="263">
        <v>0</v>
      </c>
      <c r="K104" s="264">
        <v>0</v>
      </c>
      <c r="L104" s="264">
        <v>0</v>
      </c>
      <c r="M104" s="264">
        <v>0</v>
      </c>
      <c r="N104" s="269">
        <f t="shared" ref="N104:N108" si="69">SUM(J104:M104)</f>
        <v>0</v>
      </c>
      <c r="O104" s="263">
        <v>0</v>
      </c>
      <c r="P104" s="265">
        <f t="shared" ref="P104:P114" si="70">O104</f>
        <v>0</v>
      </c>
      <c r="Q104" s="266">
        <f t="shared" ref="Q104:Q108" si="71">I104+N104+P104</f>
        <v>0</v>
      </c>
      <c r="R104" s="270">
        <f>Q104/Q115</f>
        <v>0</v>
      </c>
    </row>
    <row r="105" spans="1:18" ht="15" customHeight="1" x14ac:dyDescent="0.2">
      <c r="A105" s="152"/>
      <c r="B105" s="152" t="s">
        <v>462</v>
      </c>
      <c r="C105" s="263">
        <v>0</v>
      </c>
      <c r="D105" s="264">
        <v>0</v>
      </c>
      <c r="E105" s="264">
        <v>0</v>
      </c>
      <c r="F105" s="264">
        <v>0</v>
      </c>
      <c r="G105" s="264">
        <v>0</v>
      </c>
      <c r="H105" s="264">
        <v>0</v>
      </c>
      <c r="I105" s="265">
        <f t="shared" si="68"/>
        <v>0</v>
      </c>
      <c r="J105" s="263">
        <v>0</v>
      </c>
      <c r="K105" s="264">
        <v>0</v>
      </c>
      <c r="L105" s="264">
        <v>0</v>
      </c>
      <c r="M105" s="264">
        <v>0</v>
      </c>
      <c r="N105" s="269">
        <f t="shared" si="69"/>
        <v>0</v>
      </c>
      <c r="O105" s="263">
        <v>0</v>
      </c>
      <c r="P105" s="265">
        <f t="shared" si="70"/>
        <v>0</v>
      </c>
      <c r="Q105" s="266">
        <f t="shared" si="71"/>
        <v>0</v>
      </c>
      <c r="R105" s="270">
        <f>Q105/Q115</f>
        <v>0</v>
      </c>
    </row>
    <row r="106" spans="1:18" ht="37.5" customHeight="1" x14ac:dyDescent="0.2">
      <c r="A106" s="152"/>
      <c r="B106" s="271" t="s">
        <v>463</v>
      </c>
      <c r="C106" s="263">
        <v>0</v>
      </c>
      <c r="D106" s="264">
        <v>0</v>
      </c>
      <c r="E106" s="264">
        <v>0</v>
      </c>
      <c r="F106" s="264">
        <v>0</v>
      </c>
      <c r="G106" s="264">
        <v>0</v>
      </c>
      <c r="H106" s="264">
        <v>0</v>
      </c>
      <c r="I106" s="265">
        <f t="shared" si="68"/>
        <v>0</v>
      </c>
      <c r="J106" s="263">
        <v>0</v>
      </c>
      <c r="K106" s="264">
        <v>0</v>
      </c>
      <c r="L106" s="264">
        <v>0</v>
      </c>
      <c r="M106" s="264">
        <v>0</v>
      </c>
      <c r="N106" s="265">
        <f t="shared" si="69"/>
        <v>0</v>
      </c>
      <c r="O106" s="266">
        <v>0</v>
      </c>
      <c r="P106" s="265">
        <f t="shared" si="70"/>
        <v>0</v>
      </c>
      <c r="Q106" s="267">
        <f t="shared" si="71"/>
        <v>0</v>
      </c>
      <c r="R106" s="268">
        <f>Q106/Q115</f>
        <v>0</v>
      </c>
    </row>
    <row r="107" spans="1:18" ht="37.5" customHeight="1" x14ac:dyDescent="0.2">
      <c r="A107" s="152"/>
      <c r="B107" s="271" t="s">
        <v>464</v>
      </c>
      <c r="C107" s="263">
        <v>0</v>
      </c>
      <c r="D107" s="264">
        <v>0</v>
      </c>
      <c r="E107" s="264">
        <v>0</v>
      </c>
      <c r="F107" s="264">
        <v>0</v>
      </c>
      <c r="G107" s="264">
        <v>0</v>
      </c>
      <c r="H107" s="264">
        <v>0</v>
      </c>
      <c r="I107" s="265">
        <f t="shared" si="68"/>
        <v>0</v>
      </c>
      <c r="J107" s="263">
        <v>0</v>
      </c>
      <c r="K107" s="264">
        <v>0</v>
      </c>
      <c r="L107" s="264">
        <v>0</v>
      </c>
      <c r="M107" s="264">
        <v>0</v>
      </c>
      <c r="N107" s="265">
        <f t="shared" si="69"/>
        <v>0</v>
      </c>
      <c r="O107" s="263">
        <v>0</v>
      </c>
      <c r="P107" s="265">
        <f t="shared" si="70"/>
        <v>0</v>
      </c>
      <c r="Q107" s="267">
        <f t="shared" si="71"/>
        <v>0</v>
      </c>
      <c r="R107" s="268">
        <f>Q107/Q115</f>
        <v>0</v>
      </c>
    </row>
    <row r="108" spans="1:18" ht="27.75" customHeight="1" x14ac:dyDescent="0.2">
      <c r="A108" s="152"/>
      <c r="B108" s="271" t="s">
        <v>465</v>
      </c>
      <c r="C108" s="263">
        <v>0</v>
      </c>
      <c r="D108" s="264">
        <v>0</v>
      </c>
      <c r="E108" s="264">
        <v>0</v>
      </c>
      <c r="F108" s="264">
        <v>0</v>
      </c>
      <c r="G108" s="264">
        <v>0</v>
      </c>
      <c r="H108" s="264">
        <v>0</v>
      </c>
      <c r="I108" s="265">
        <f t="shared" si="68"/>
        <v>0</v>
      </c>
      <c r="J108" s="263">
        <v>0</v>
      </c>
      <c r="K108" s="264">
        <v>0</v>
      </c>
      <c r="L108" s="264">
        <v>0</v>
      </c>
      <c r="M108" s="264">
        <v>0</v>
      </c>
      <c r="N108" s="265">
        <f t="shared" si="69"/>
        <v>0</v>
      </c>
      <c r="O108" s="263">
        <v>0</v>
      </c>
      <c r="P108" s="265">
        <f t="shared" si="70"/>
        <v>0</v>
      </c>
      <c r="Q108" s="267">
        <f t="shared" si="71"/>
        <v>0</v>
      </c>
      <c r="R108" s="268">
        <f>Q108/Q115</f>
        <v>0</v>
      </c>
    </row>
    <row r="109" spans="1:18" ht="15" customHeight="1" x14ac:dyDescent="0.2">
      <c r="A109" s="272" t="s">
        <v>466</v>
      </c>
      <c r="B109" s="273"/>
      <c r="C109" s="274">
        <f>C110</f>
        <v>0</v>
      </c>
      <c r="D109" s="275">
        <f t="shared" ref="D109:Q109" si="72">D110</f>
        <v>0</v>
      </c>
      <c r="E109" s="275">
        <f t="shared" si="72"/>
        <v>0</v>
      </c>
      <c r="F109" s="275">
        <f t="shared" si="72"/>
        <v>0</v>
      </c>
      <c r="G109" s="275">
        <f t="shared" si="72"/>
        <v>0</v>
      </c>
      <c r="H109" s="275">
        <f t="shared" si="72"/>
        <v>0</v>
      </c>
      <c r="I109" s="276">
        <f t="shared" si="72"/>
        <v>0</v>
      </c>
      <c r="J109" s="274">
        <f t="shared" si="72"/>
        <v>0</v>
      </c>
      <c r="K109" s="275">
        <f t="shared" si="72"/>
        <v>0</v>
      </c>
      <c r="L109" s="275">
        <f t="shared" si="72"/>
        <v>0</v>
      </c>
      <c r="M109" s="275">
        <f t="shared" si="72"/>
        <v>0</v>
      </c>
      <c r="N109" s="276">
        <f t="shared" si="72"/>
        <v>0</v>
      </c>
      <c r="O109" s="277">
        <f t="shared" si="72"/>
        <v>0</v>
      </c>
      <c r="P109" s="276">
        <f t="shared" si="72"/>
        <v>0</v>
      </c>
      <c r="Q109" s="274">
        <f t="shared" si="72"/>
        <v>0</v>
      </c>
      <c r="R109" s="278">
        <f>Q109/Q115</f>
        <v>0</v>
      </c>
    </row>
    <row r="110" spans="1:18" ht="15" customHeight="1" x14ac:dyDescent="0.2">
      <c r="A110" s="280"/>
      <c r="B110" s="280" t="s">
        <v>467</v>
      </c>
      <c r="C110" s="281">
        <v>0</v>
      </c>
      <c r="D110" s="282">
        <v>0</v>
      </c>
      <c r="E110" s="282">
        <v>0</v>
      </c>
      <c r="F110" s="282">
        <v>0</v>
      </c>
      <c r="G110" s="282">
        <v>0</v>
      </c>
      <c r="H110" s="282">
        <v>0</v>
      </c>
      <c r="I110" s="276">
        <f t="shared" ref="I110" si="73">SUM(C110:H110)</f>
        <v>0</v>
      </c>
      <c r="J110" s="281">
        <v>0</v>
      </c>
      <c r="K110" s="282">
        <v>0</v>
      </c>
      <c r="L110" s="282">
        <v>0</v>
      </c>
      <c r="M110" s="282">
        <v>0</v>
      </c>
      <c r="N110" s="276">
        <f>SUM(J110:M110)</f>
        <v>0</v>
      </c>
      <c r="O110" s="283">
        <v>0</v>
      </c>
      <c r="P110" s="284">
        <f t="shared" si="70"/>
        <v>0</v>
      </c>
      <c r="Q110" s="274">
        <f>I110+N110+P110</f>
        <v>0</v>
      </c>
      <c r="R110" s="278">
        <f>Q110/Q115</f>
        <v>0</v>
      </c>
    </row>
    <row r="111" spans="1:18" ht="15" customHeight="1" x14ac:dyDescent="0.2">
      <c r="A111" s="272" t="s">
        <v>489</v>
      </c>
      <c r="B111" s="273"/>
      <c r="C111" s="274">
        <f>C112</f>
        <v>0</v>
      </c>
      <c r="D111" s="275">
        <f t="shared" ref="D111:Q111" si="74">D112</f>
        <v>0</v>
      </c>
      <c r="E111" s="275">
        <f t="shared" si="74"/>
        <v>0</v>
      </c>
      <c r="F111" s="275">
        <f t="shared" si="74"/>
        <v>0</v>
      </c>
      <c r="G111" s="275">
        <f t="shared" si="74"/>
        <v>0</v>
      </c>
      <c r="H111" s="275">
        <f t="shared" si="74"/>
        <v>0</v>
      </c>
      <c r="I111" s="276">
        <f t="shared" si="74"/>
        <v>0</v>
      </c>
      <c r="J111" s="274">
        <f t="shared" si="74"/>
        <v>0</v>
      </c>
      <c r="K111" s="275">
        <f t="shared" si="74"/>
        <v>0</v>
      </c>
      <c r="L111" s="275">
        <f t="shared" si="74"/>
        <v>0</v>
      </c>
      <c r="M111" s="275">
        <f t="shared" si="74"/>
        <v>0</v>
      </c>
      <c r="N111" s="276">
        <f>N112</f>
        <v>0</v>
      </c>
      <c r="O111" s="277">
        <f t="shared" si="74"/>
        <v>0</v>
      </c>
      <c r="P111" s="276">
        <f t="shared" si="74"/>
        <v>0</v>
      </c>
      <c r="Q111" s="274">
        <f t="shared" si="74"/>
        <v>0</v>
      </c>
      <c r="R111" s="278">
        <f>Q111/Q115</f>
        <v>0</v>
      </c>
    </row>
    <row r="112" spans="1:18" ht="24.75" customHeight="1" x14ac:dyDescent="0.2">
      <c r="A112" s="280"/>
      <c r="B112" s="352" t="s">
        <v>490</v>
      </c>
      <c r="C112" s="281">
        <v>0</v>
      </c>
      <c r="D112" s="282">
        <v>0</v>
      </c>
      <c r="E112" s="282">
        <v>0</v>
      </c>
      <c r="F112" s="282">
        <v>0</v>
      </c>
      <c r="G112" s="282">
        <v>0</v>
      </c>
      <c r="H112" s="282">
        <v>0</v>
      </c>
      <c r="I112" s="276">
        <f>SUM(C112:H112)</f>
        <v>0</v>
      </c>
      <c r="J112" s="281">
        <v>0</v>
      </c>
      <c r="K112" s="282">
        <v>0</v>
      </c>
      <c r="L112" s="282">
        <v>0</v>
      </c>
      <c r="M112" s="282">
        <v>0</v>
      </c>
      <c r="N112" s="276">
        <f>SUM(J112:M112)</f>
        <v>0</v>
      </c>
      <c r="O112" s="283">
        <v>0</v>
      </c>
      <c r="P112" s="284">
        <f t="shared" ref="P112" si="75">O112</f>
        <v>0</v>
      </c>
      <c r="Q112" s="274">
        <f>I112+N112+P112</f>
        <v>0</v>
      </c>
      <c r="R112" s="278">
        <f>Q112/Q115</f>
        <v>0</v>
      </c>
    </row>
    <row r="113" spans="1:18" ht="15" customHeight="1" x14ac:dyDescent="0.2">
      <c r="A113" s="273" t="s">
        <v>468</v>
      </c>
      <c r="B113" s="273"/>
      <c r="C113" s="274">
        <f>C114</f>
        <v>0</v>
      </c>
      <c r="D113" s="275">
        <f t="shared" ref="D113:Q113" si="76">D114</f>
        <v>4270803</v>
      </c>
      <c r="E113" s="275">
        <f t="shared" si="76"/>
        <v>0</v>
      </c>
      <c r="F113" s="275">
        <f t="shared" si="76"/>
        <v>19580430</v>
      </c>
      <c r="G113" s="275">
        <f t="shared" si="76"/>
        <v>0</v>
      </c>
      <c r="H113" s="275">
        <f t="shared" si="76"/>
        <v>0</v>
      </c>
      <c r="I113" s="276">
        <f t="shared" si="76"/>
        <v>23851233</v>
      </c>
      <c r="J113" s="274">
        <f t="shared" si="76"/>
        <v>0</v>
      </c>
      <c r="K113" s="275">
        <f t="shared" si="76"/>
        <v>0</v>
      </c>
      <c r="L113" s="275">
        <f t="shared" si="76"/>
        <v>5015985</v>
      </c>
      <c r="M113" s="275">
        <f t="shared" si="76"/>
        <v>0</v>
      </c>
      <c r="N113" s="276">
        <f t="shared" si="76"/>
        <v>5015985</v>
      </c>
      <c r="O113" s="277">
        <f t="shared" si="76"/>
        <v>0</v>
      </c>
      <c r="P113" s="276">
        <f t="shared" si="76"/>
        <v>0</v>
      </c>
      <c r="Q113" s="274">
        <f t="shared" si="76"/>
        <v>28867218</v>
      </c>
      <c r="R113" s="278">
        <f>Q113/Q115</f>
        <v>1</v>
      </c>
    </row>
    <row r="114" spans="1:18" ht="15" customHeight="1" thickBot="1" x14ac:dyDescent="0.25">
      <c r="A114" s="280"/>
      <c r="B114" s="280" t="s">
        <v>469</v>
      </c>
      <c r="C114" s="281">
        <v>0</v>
      </c>
      <c r="D114" s="282">
        <v>4270803</v>
      </c>
      <c r="E114" s="282">
        <v>0</v>
      </c>
      <c r="F114" s="282">
        <v>19580430</v>
      </c>
      <c r="G114" s="282">
        <v>0</v>
      </c>
      <c r="H114" s="282">
        <v>0</v>
      </c>
      <c r="I114" s="276">
        <f t="shared" ref="I114" si="77">SUM(C114:H114)</f>
        <v>23851233</v>
      </c>
      <c r="J114" s="281">
        <v>0</v>
      </c>
      <c r="K114" s="282">
        <v>0</v>
      </c>
      <c r="L114" s="282">
        <v>5015985</v>
      </c>
      <c r="M114" s="282">
        <v>0</v>
      </c>
      <c r="N114" s="276">
        <f>SUM(J114:M114)</f>
        <v>5015985</v>
      </c>
      <c r="O114" s="283">
        <v>0</v>
      </c>
      <c r="P114" s="284">
        <f t="shared" si="70"/>
        <v>0</v>
      </c>
      <c r="Q114" s="274">
        <f>I114+N114+P114</f>
        <v>28867218</v>
      </c>
      <c r="R114" s="278">
        <f>Q114/Q115</f>
        <v>1</v>
      </c>
    </row>
    <row r="115" spans="1:18" ht="15.75" customHeight="1" thickBot="1" x14ac:dyDescent="0.25">
      <c r="A115" s="1035" t="s">
        <v>98</v>
      </c>
      <c r="B115" s="1036"/>
      <c r="C115" s="285">
        <f t="shared" ref="C115:Q115" si="78">C113+C111+C109+C102</f>
        <v>0</v>
      </c>
      <c r="D115" s="286">
        <f t="shared" si="78"/>
        <v>4270803</v>
      </c>
      <c r="E115" s="286">
        <f t="shared" si="78"/>
        <v>0</v>
      </c>
      <c r="F115" s="286">
        <f t="shared" si="78"/>
        <v>19580430</v>
      </c>
      <c r="G115" s="286">
        <f t="shared" si="78"/>
        <v>0</v>
      </c>
      <c r="H115" s="286">
        <f t="shared" si="78"/>
        <v>0</v>
      </c>
      <c r="I115" s="287">
        <f t="shared" si="78"/>
        <v>23851233</v>
      </c>
      <c r="J115" s="285">
        <f t="shared" si="78"/>
        <v>0</v>
      </c>
      <c r="K115" s="286">
        <f t="shared" si="78"/>
        <v>0</v>
      </c>
      <c r="L115" s="286">
        <f t="shared" si="78"/>
        <v>5015985</v>
      </c>
      <c r="M115" s="286">
        <f t="shared" si="78"/>
        <v>0</v>
      </c>
      <c r="N115" s="287">
        <f t="shared" si="78"/>
        <v>5015985</v>
      </c>
      <c r="O115" s="285">
        <f t="shared" si="78"/>
        <v>0</v>
      </c>
      <c r="P115" s="287">
        <f t="shared" si="78"/>
        <v>0</v>
      </c>
      <c r="Q115" s="285">
        <f t="shared" si="78"/>
        <v>28867218</v>
      </c>
      <c r="R115" s="288">
        <v>1</v>
      </c>
    </row>
  </sheetData>
  <mergeCells count="42">
    <mergeCell ref="Q5:R5"/>
    <mergeCell ref="A20:B20"/>
    <mergeCell ref="A24:A25"/>
    <mergeCell ref="B24:B25"/>
    <mergeCell ref="C24:I24"/>
    <mergeCell ref="J24:N24"/>
    <mergeCell ref="O24:P24"/>
    <mergeCell ref="Q24:R24"/>
    <mergeCell ref="A5:A6"/>
    <mergeCell ref="B5:B6"/>
    <mergeCell ref="C5:I5"/>
    <mergeCell ref="J5:N5"/>
    <mergeCell ref="O5:P5"/>
    <mergeCell ref="A39:B39"/>
    <mergeCell ref="A43:A44"/>
    <mergeCell ref="B43:B44"/>
    <mergeCell ref="C43:I43"/>
    <mergeCell ref="J43:N43"/>
    <mergeCell ref="O43:P43"/>
    <mergeCell ref="Q43:R43"/>
    <mergeCell ref="A58:B58"/>
    <mergeCell ref="A62:A63"/>
    <mergeCell ref="B62:B63"/>
    <mergeCell ref="C62:I62"/>
    <mergeCell ref="J62:N62"/>
    <mergeCell ref="O62:P62"/>
    <mergeCell ref="Q62:R62"/>
    <mergeCell ref="A77:B77"/>
    <mergeCell ref="A81:A82"/>
    <mergeCell ref="B81:B82"/>
    <mergeCell ref="C81:I81"/>
    <mergeCell ref="J81:N81"/>
    <mergeCell ref="A115:B115"/>
    <mergeCell ref="O81:P81"/>
    <mergeCell ref="Q81:R81"/>
    <mergeCell ref="A96:B96"/>
    <mergeCell ref="A100:A101"/>
    <mergeCell ref="B100:B101"/>
    <mergeCell ref="C100:I100"/>
    <mergeCell ref="J100:N100"/>
    <mergeCell ref="O100:P100"/>
    <mergeCell ref="Q100:R100"/>
  </mergeCells>
  <phoneticPr fontId="0" type="noConversion"/>
  <printOptions horizontalCentered="1"/>
  <pageMargins left="0.39370078740157483" right="0.39370078740157483" top="0.78740157480314965" bottom="0.78740157480314965" header="0.31496062992125984" footer="0.31496062992125984"/>
  <pageSetup paperSize="9" scale="69" fitToHeight="5"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REPÚBLICA&amp;R&amp;P de &amp;N</oddFooter>
  </headerFooter>
  <rowBreaks count="5" manualBreakCount="5">
    <brk id="22" max="17" man="1"/>
    <brk id="41" max="17" man="1"/>
    <brk id="60" max="17" man="1"/>
    <brk id="79" max="17" man="1"/>
    <brk id="98" max="17" man="1"/>
  </rowBreaks>
  <ignoredErrors>
    <ignoredError sqref="I110 I91 N94:Q94 I72 I53 N56:Q56 N37:Q37 O8:Q13 O18:Q18 C18:N19 C15:H15 N33:Q33 N52:Q52 P71:Q72 N71:N72 N90:Q90 N109:Q109 C14:H14 I34:I37 N35:Q35 P36:Q36 N36 C16:H16 O15:Q15 O14:Q14 I16:N16 I14:N14 I15:N15 N8:N13 I8:M13 I17:N17 O16:Q16 O17:Q17 C17:H17 N34 P34:Q34 N53 P53:Q53 N91 P91:Q91 N110 P110:Q110 N113:Q113 I111:Q112 I113:M113 I93:Q93 Q92 P75:Q75 N75 I73:Q74 I75:M75 O75 I54:I56 N54:Q54"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pageSetUpPr fitToPage="1"/>
  </sheetPr>
  <dimension ref="A1:G30"/>
  <sheetViews>
    <sheetView showGridLines="0" view="pageBreakPreview" zoomScale="60" zoomScaleNormal="100" workbookViewId="0">
      <selection sqref="A1:D30"/>
    </sheetView>
  </sheetViews>
  <sheetFormatPr baseColWidth="10" defaultColWidth="11.28515625" defaultRowHeight="12.75" x14ac:dyDescent="0.2"/>
  <cols>
    <col min="1" max="1" width="64" customWidth="1"/>
    <col min="2" max="4" width="14.5703125" customWidth="1"/>
    <col min="6" max="6" width="11.28515625" style="982"/>
    <col min="7" max="7" width="11.28515625" style="986"/>
  </cols>
  <sheetData>
    <row r="1" spans="1:7" x14ac:dyDescent="0.2">
      <c r="A1" s="230" t="s">
        <v>393</v>
      </c>
    </row>
    <row r="2" spans="1:7" x14ac:dyDescent="0.2">
      <c r="A2" s="227" t="s">
        <v>457</v>
      </c>
    </row>
    <row r="3" spans="1:7" s="95" customFormat="1" ht="28.35" customHeight="1" x14ac:dyDescent="0.2">
      <c r="A3" s="100" t="s">
        <v>339</v>
      </c>
      <c r="B3" s="101">
        <v>2019</v>
      </c>
      <c r="C3" s="101">
        <v>2020</v>
      </c>
      <c r="D3" s="101">
        <v>2021</v>
      </c>
      <c r="F3" s="987" t="s">
        <v>487</v>
      </c>
      <c r="G3" s="984" t="s">
        <v>492</v>
      </c>
    </row>
    <row r="4" spans="1:7" s="96" customFormat="1" ht="30" customHeight="1" x14ac:dyDescent="0.2">
      <c r="A4" s="291" t="s">
        <v>475</v>
      </c>
      <c r="B4" s="355">
        <v>935857715</v>
      </c>
      <c r="C4" s="355">
        <v>1232640732</v>
      </c>
      <c r="D4" s="355">
        <v>374158962</v>
      </c>
      <c r="F4" s="982"/>
      <c r="G4" s="986"/>
    </row>
    <row r="5" spans="1:7" s="96" customFormat="1" ht="30" customHeight="1" x14ac:dyDescent="0.2">
      <c r="A5" s="291" t="s">
        <v>491</v>
      </c>
      <c r="B5" s="355">
        <v>0</v>
      </c>
      <c r="C5" s="355">
        <v>0</v>
      </c>
      <c r="D5" s="355">
        <v>3400000</v>
      </c>
      <c r="F5" s="982"/>
      <c r="G5" s="986"/>
    </row>
    <row r="6" spans="1:7" s="96" customFormat="1" ht="30" customHeight="1" x14ac:dyDescent="0.2">
      <c r="A6" s="291" t="s">
        <v>476</v>
      </c>
      <c r="B6" s="350">
        <v>7782674302</v>
      </c>
      <c r="C6" s="350">
        <v>9140655999</v>
      </c>
      <c r="D6" s="350">
        <v>9482724114</v>
      </c>
      <c r="F6" s="982"/>
      <c r="G6" s="986"/>
    </row>
    <row r="7" spans="1:7" s="96" customFormat="1" ht="30" customHeight="1" x14ac:dyDescent="0.2">
      <c r="A7" s="291" t="s">
        <v>477</v>
      </c>
      <c r="B7" s="350">
        <v>1113196551</v>
      </c>
      <c r="C7" s="350">
        <v>2029480992</v>
      </c>
      <c r="D7" s="350">
        <v>3089654186</v>
      </c>
      <c r="F7" s="982"/>
      <c r="G7" s="986"/>
    </row>
    <row r="8" spans="1:7" s="96" customFormat="1" ht="30" customHeight="1" x14ac:dyDescent="0.2">
      <c r="A8" s="291" t="s">
        <v>478</v>
      </c>
      <c r="B8" s="350">
        <v>483152440</v>
      </c>
      <c r="C8" s="350">
        <v>345620089</v>
      </c>
      <c r="D8" s="350">
        <v>339158407</v>
      </c>
      <c r="F8" s="982"/>
      <c r="G8" s="986"/>
    </row>
    <row r="9" spans="1:7" s="96" customFormat="1" ht="30" customHeight="1" x14ac:dyDescent="0.2">
      <c r="A9" s="291" t="s">
        <v>479</v>
      </c>
      <c r="B9" s="350">
        <v>2624957202</v>
      </c>
      <c r="C9" s="350">
        <v>511869318</v>
      </c>
      <c r="D9" s="350">
        <v>456066186</v>
      </c>
      <c r="F9" s="982"/>
      <c r="G9" s="986"/>
    </row>
    <row r="10" spans="1:7" s="98" customFormat="1" ht="22.5" customHeight="1" x14ac:dyDescent="0.2">
      <c r="A10" s="240" t="s">
        <v>330</v>
      </c>
      <c r="B10" s="241">
        <f>SUM(B4:B9)</f>
        <v>12939838210</v>
      </c>
      <c r="C10" s="241">
        <f t="shared" ref="C10" si="0">SUM(C4:C9)</f>
        <v>13260267130</v>
      </c>
      <c r="D10" s="241">
        <f t="shared" ref="D10" si="1">SUM(D4:D9)</f>
        <v>13745161855</v>
      </c>
      <c r="F10" s="982"/>
      <c r="G10" s="982"/>
    </row>
    <row r="12" spans="1:7" s="95" customFormat="1" ht="28.35" customHeight="1" x14ac:dyDescent="0.2">
      <c r="A12" s="100" t="s">
        <v>340</v>
      </c>
      <c r="B12" s="101">
        <v>2019</v>
      </c>
      <c r="C12" s="101" t="s">
        <v>387</v>
      </c>
      <c r="D12" s="101" t="s">
        <v>388</v>
      </c>
      <c r="F12" s="988"/>
      <c r="G12" s="984"/>
    </row>
    <row r="13" spans="1:7" ht="30" customHeight="1" x14ac:dyDescent="0.2">
      <c r="A13" s="291" t="s">
        <v>475</v>
      </c>
      <c r="B13" s="355">
        <v>1332101619</v>
      </c>
      <c r="C13" s="355">
        <v>878580691</v>
      </c>
      <c r="D13" s="355">
        <v>374158962</v>
      </c>
      <c r="F13" s="985"/>
    </row>
    <row r="14" spans="1:7" ht="30" customHeight="1" x14ac:dyDescent="0.2">
      <c r="A14" s="291" t="s">
        <v>491</v>
      </c>
      <c r="B14" s="355">
        <v>0</v>
      </c>
      <c r="C14" s="355">
        <v>2465346</v>
      </c>
      <c r="D14" s="355">
        <v>3400000</v>
      </c>
      <c r="F14" s="985"/>
    </row>
    <row r="15" spans="1:7" s="96" customFormat="1" ht="30" customHeight="1" x14ac:dyDescent="0.2">
      <c r="A15" s="291" t="s">
        <v>476</v>
      </c>
      <c r="B15" s="350">
        <v>8893167178</v>
      </c>
      <c r="C15" s="350">
        <f>8400168440-161248892</f>
        <v>8238919548</v>
      </c>
      <c r="D15" s="350">
        <v>9482724114</v>
      </c>
      <c r="F15" s="985">
        <v>161248892</v>
      </c>
      <c r="G15" s="986"/>
    </row>
    <row r="16" spans="1:7" s="96" customFormat="1" ht="30" customHeight="1" x14ac:dyDescent="0.2">
      <c r="A16" s="291" t="s">
        <v>477</v>
      </c>
      <c r="B16" s="350">
        <v>1413433313</v>
      </c>
      <c r="C16" s="350">
        <v>2021978024</v>
      </c>
      <c r="D16" s="350">
        <v>3089654186</v>
      </c>
      <c r="F16" s="985"/>
      <c r="G16" s="986"/>
    </row>
    <row r="17" spans="1:7" s="96" customFormat="1" ht="30" customHeight="1" x14ac:dyDescent="0.2">
      <c r="A17" s="291" t="s">
        <v>478</v>
      </c>
      <c r="B17" s="350">
        <v>300569799</v>
      </c>
      <c r="C17" s="350">
        <v>341660816</v>
      </c>
      <c r="D17" s="350">
        <v>339158407</v>
      </c>
      <c r="F17" s="985"/>
      <c r="G17" s="986"/>
    </row>
    <row r="18" spans="1:7" s="96" customFormat="1" ht="30" customHeight="1" x14ac:dyDescent="0.2">
      <c r="A18" s="291" t="s">
        <v>479</v>
      </c>
      <c r="B18" s="350">
        <v>2408819042</v>
      </c>
      <c r="C18" s="350">
        <f>932517007-490307610</f>
        <v>442209397</v>
      </c>
      <c r="D18" s="350">
        <v>456066186</v>
      </c>
      <c r="F18" s="985">
        <v>490307610</v>
      </c>
      <c r="G18" s="986"/>
    </row>
    <row r="19" spans="1:7" s="98" customFormat="1" ht="22.5" customHeight="1" x14ac:dyDescent="0.2">
      <c r="A19" s="240" t="s">
        <v>331</v>
      </c>
      <c r="B19" s="241">
        <f>SUM(B13:B18)</f>
        <v>14348090951</v>
      </c>
      <c r="C19" s="241">
        <f t="shared" ref="C19:D19" si="2">SUM(C13:C18)</f>
        <v>11925813822</v>
      </c>
      <c r="D19" s="241">
        <f t="shared" si="2"/>
        <v>13745161855</v>
      </c>
      <c r="F19" s="982"/>
      <c r="G19" s="982"/>
    </row>
    <row r="21" spans="1:7" s="95" customFormat="1" ht="28.35" customHeight="1" x14ac:dyDescent="0.2">
      <c r="A21" s="100" t="s">
        <v>341</v>
      </c>
      <c r="B21" s="101">
        <v>2019</v>
      </c>
      <c r="C21" s="101" t="s">
        <v>387</v>
      </c>
      <c r="D21" s="101" t="s">
        <v>388</v>
      </c>
      <c r="F21" s="988"/>
      <c r="G21" s="984"/>
    </row>
    <row r="22" spans="1:7" s="96" customFormat="1" ht="30" customHeight="1" x14ac:dyDescent="0.2">
      <c r="A22" s="291" t="s">
        <v>475</v>
      </c>
      <c r="B22" s="355">
        <v>711962757.77999997</v>
      </c>
      <c r="C22" s="355">
        <v>878580691</v>
      </c>
      <c r="D22" s="355">
        <v>374158962</v>
      </c>
      <c r="F22" s="982"/>
      <c r="G22" s="989"/>
    </row>
    <row r="23" spans="1:7" s="96" customFormat="1" ht="30" customHeight="1" x14ac:dyDescent="0.2">
      <c r="A23" s="291" t="s">
        <v>491</v>
      </c>
      <c r="B23" s="355">
        <v>0</v>
      </c>
      <c r="C23" s="355">
        <v>2465346</v>
      </c>
      <c r="D23" s="355">
        <v>3400000</v>
      </c>
      <c r="F23" s="982"/>
      <c r="G23" s="989"/>
    </row>
    <row r="24" spans="1:7" s="96" customFormat="1" ht="30" customHeight="1" x14ac:dyDescent="0.2">
      <c r="A24" s="291" t="s">
        <v>476</v>
      </c>
      <c r="B24" s="350">
        <v>7495193882.1000042</v>
      </c>
      <c r="C24" s="355">
        <f>8238919548-823143714</f>
        <v>7415775834</v>
      </c>
      <c r="D24" s="350">
        <v>9482724114</v>
      </c>
      <c r="F24" s="982"/>
      <c r="G24" s="989">
        <v>823143714</v>
      </c>
    </row>
    <row r="25" spans="1:7" s="96" customFormat="1" ht="30" customHeight="1" x14ac:dyDescent="0.2">
      <c r="A25" s="291" t="s">
        <v>477</v>
      </c>
      <c r="B25" s="350">
        <v>1093954267.7000003</v>
      </c>
      <c r="C25" s="355">
        <f>2021978024-498100794</f>
        <v>1523877230</v>
      </c>
      <c r="D25" s="350">
        <v>3089654186</v>
      </c>
      <c r="F25" s="982"/>
      <c r="G25" s="989">
        <v>498100794</v>
      </c>
    </row>
    <row r="26" spans="1:7" s="96" customFormat="1" ht="30" customHeight="1" x14ac:dyDescent="0.2">
      <c r="A26" s="291" t="s">
        <v>478</v>
      </c>
      <c r="B26" s="350">
        <v>263314487.26000011</v>
      </c>
      <c r="C26" s="355">
        <f>341660816-945</f>
        <v>341659871</v>
      </c>
      <c r="D26" s="350">
        <v>339158407</v>
      </c>
      <c r="F26" s="982"/>
      <c r="G26" s="989">
        <v>945</v>
      </c>
    </row>
    <row r="27" spans="1:7" s="96" customFormat="1" ht="30" customHeight="1" x14ac:dyDescent="0.2">
      <c r="A27" s="291" t="s">
        <v>479</v>
      </c>
      <c r="B27" s="350">
        <v>2189924148.3900018</v>
      </c>
      <c r="C27" s="355">
        <f>442209397-20705528</f>
        <v>421503869</v>
      </c>
      <c r="D27" s="350">
        <v>456066186</v>
      </c>
      <c r="F27" s="982"/>
      <c r="G27" s="989">
        <v>20705528</v>
      </c>
    </row>
    <row r="28" spans="1:7" s="98" customFormat="1" ht="22.5" customHeight="1" x14ac:dyDescent="0.2">
      <c r="A28" s="240" t="s">
        <v>332</v>
      </c>
      <c r="B28" s="241">
        <f>SUM(B22:B27)</f>
        <v>11754349543.230005</v>
      </c>
      <c r="C28" s="241">
        <f t="shared" ref="C28" si="3">SUM(C22:C27)</f>
        <v>10583862841</v>
      </c>
      <c r="D28" s="241">
        <f t="shared" ref="D28" si="4">SUM(D22:D27)</f>
        <v>13745161855</v>
      </c>
      <c r="F28" s="982"/>
      <c r="G28" s="982"/>
    </row>
    <row r="29" spans="1:7" x14ac:dyDescent="0.2">
      <c r="A29" s="353" t="s">
        <v>389</v>
      </c>
    </row>
    <row r="30" spans="1:7" x14ac:dyDescent="0.2">
      <c r="A30" s="354" t="s">
        <v>390</v>
      </c>
    </row>
  </sheetData>
  <printOptions horizontalCentered="1"/>
  <pageMargins left="0.39370078740157483" right="0.39370078740157483" top="0.78740157480314965" bottom="0.78740157480314965" header="0.31496062992125984" footer="0.31496062992125984"/>
  <pageSetup paperSize="9" scale="90" fitToHeight="10" orientation="portrait"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ignoredErrors>
    <ignoredError sqref="B19:D19 B28 B10:D10"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9" tint="-0.249977111117893"/>
    <pageSetUpPr fitToPage="1"/>
  </sheetPr>
  <dimension ref="A1:N51"/>
  <sheetViews>
    <sheetView showGridLines="0" view="pageBreakPreview" zoomScale="70" zoomScaleNormal="100" zoomScaleSheetLayoutView="70" zoomScalePageLayoutView="90" workbookViewId="0">
      <selection activeCell="S37" sqref="S37"/>
    </sheetView>
  </sheetViews>
  <sheetFormatPr baseColWidth="10" defaultColWidth="11.28515625" defaultRowHeight="11.25" x14ac:dyDescent="0.2"/>
  <cols>
    <col min="1" max="1" width="30.7109375" style="89" customWidth="1"/>
    <col min="2" max="3" width="8.7109375" style="89" customWidth="1"/>
    <col min="4" max="5" width="8.7109375" style="99" customWidth="1"/>
    <col min="6" max="14" width="8.7109375" style="89" customWidth="1"/>
    <col min="15" max="16384" width="11.28515625" style="89"/>
  </cols>
  <sheetData>
    <row r="1" spans="1:14" s="87" customFormat="1" ht="14.25" customHeight="1" x14ac:dyDescent="0.2">
      <c r="A1" s="153" t="s">
        <v>394</v>
      </c>
      <c r="B1" s="154"/>
      <c r="C1" s="154"/>
      <c r="D1" s="154"/>
      <c r="E1" s="154"/>
      <c r="F1" s="154"/>
      <c r="G1" s="154"/>
      <c r="H1" s="154"/>
      <c r="I1" s="154"/>
      <c r="J1" s="154"/>
      <c r="K1" s="154"/>
      <c r="L1" s="154"/>
      <c r="M1" s="154"/>
      <c r="N1" s="154"/>
    </row>
    <row r="2" spans="1:14" s="88" customFormat="1" ht="12" thickBot="1" x14ac:dyDescent="0.25">
      <c r="A2" s="83" t="s">
        <v>175</v>
      </c>
      <c r="B2" s="83"/>
      <c r="C2" s="83"/>
      <c r="D2" s="83"/>
      <c r="E2" s="83"/>
      <c r="F2" s="83"/>
      <c r="G2" s="83"/>
      <c r="H2" s="83"/>
      <c r="I2" s="83"/>
      <c r="J2" s="83"/>
      <c r="K2" s="83"/>
      <c r="L2" s="83"/>
      <c r="M2" s="83"/>
      <c r="N2" s="83"/>
    </row>
    <row r="3" spans="1:14" s="90" customFormat="1" ht="12.75" customHeight="1" thickBot="1" x14ac:dyDescent="0.25">
      <c r="A3" s="1047" t="s">
        <v>217</v>
      </c>
      <c r="B3" s="1045" t="s">
        <v>250</v>
      </c>
      <c r="C3" s="1046"/>
      <c r="D3" s="1046"/>
      <c r="E3" s="1046"/>
      <c r="F3" s="1042" t="s">
        <v>251</v>
      </c>
      <c r="G3" s="1043"/>
      <c r="H3" s="1044"/>
      <c r="I3" s="1042" t="s">
        <v>249</v>
      </c>
      <c r="J3" s="1043"/>
      <c r="K3" s="1043"/>
      <c r="L3" s="1043"/>
      <c r="M3" s="1043"/>
      <c r="N3" s="1044"/>
    </row>
    <row r="4" spans="1:14" s="94" customFormat="1" ht="84.95" customHeight="1" thickBot="1" x14ac:dyDescent="0.25">
      <c r="A4" s="1048"/>
      <c r="B4" s="155">
        <v>2019</v>
      </c>
      <c r="C4" s="156">
        <v>2020</v>
      </c>
      <c r="D4" s="156" t="s">
        <v>395</v>
      </c>
      <c r="E4" s="158" t="s">
        <v>396</v>
      </c>
      <c r="F4" s="155">
        <v>2019</v>
      </c>
      <c r="G4" s="156">
        <v>2020</v>
      </c>
      <c r="H4" s="156" t="s">
        <v>395</v>
      </c>
      <c r="I4" s="155">
        <v>2019</v>
      </c>
      <c r="J4" s="156" t="s">
        <v>387</v>
      </c>
      <c r="K4" s="156" t="s">
        <v>395</v>
      </c>
      <c r="L4" s="157" t="s">
        <v>397</v>
      </c>
      <c r="M4" s="157" t="s">
        <v>396</v>
      </c>
      <c r="N4" s="158" t="s">
        <v>398</v>
      </c>
    </row>
    <row r="5" spans="1:14" x14ac:dyDescent="0.2">
      <c r="A5" s="159"/>
      <c r="B5" s="160"/>
      <c r="C5" s="161"/>
      <c r="D5" s="161"/>
      <c r="E5" s="162"/>
      <c r="F5" s="160"/>
      <c r="G5" s="161"/>
      <c r="H5" s="163"/>
      <c r="I5" s="160"/>
      <c r="J5" s="161"/>
      <c r="K5" s="163"/>
      <c r="L5" s="162"/>
      <c r="M5" s="162"/>
      <c r="N5" s="163"/>
    </row>
    <row r="6" spans="1:14" ht="22.5" x14ac:dyDescent="0.2">
      <c r="A6" s="164" t="s">
        <v>248</v>
      </c>
      <c r="B6" s="165"/>
      <c r="C6" s="166"/>
      <c r="D6" s="166"/>
      <c r="E6" s="167"/>
      <c r="F6" s="165"/>
      <c r="G6" s="166"/>
      <c r="H6" s="168"/>
      <c r="I6" s="165"/>
      <c r="J6" s="166"/>
      <c r="K6" s="168"/>
      <c r="L6" s="167"/>
      <c r="M6" s="167"/>
      <c r="N6" s="168"/>
    </row>
    <row r="7" spans="1:14" x14ac:dyDescent="0.2">
      <c r="A7" s="169" t="s">
        <v>218</v>
      </c>
      <c r="B7" s="170"/>
      <c r="C7" s="171"/>
      <c r="D7" s="171"/>
      <c r="E7" s="172"/>
      <c r="F7" s="170"/>
      <c r="G7" s="171"/>
      <c r="H7" s="173"/>
      <c r="I7" s="170"/>
      <c r="J7" s="171"/>
      <c r="K7" s="173"/>
      <c r="L7" s="172"/>
      <c r="M7" s="172"/>
      <c r="N7" s="173"/>
    </row>
    <row r="8" spans="1:14" s="90" customFormat="1" x14ac:dyDescent="0.2">
      <c r="A8" s="174"/>
      <c r="B8" s="170"/>
      <c r="C8" s="171"/>
      <c r="D8" s="171"/>
      <c r="E8" s="172"/>
      <c r="F8" s="170"/>
      <c r="G8" s="171"/>
      <c r="H8" s="173"/>
      <c r="I8" s="170"/>
      <c r="J8" s="171"/>
      <c r="K8" s="173"/>
      <c r="L8" s="172"/>
      <c r="M8" s="172"/>
      <c r="N8" s="173"/>
    </row>
    <row r="9" spans="1:14" x14ac:dyDescent="0.2">
      <c r="A9" s="164" t="s">
        <v>223</v>
      </c>
      <c r="B9" s="170"/>
      <c r="C9" s="171"/>
      <c r="D9" s="171"/>
      <c r="E9" s="172"/>
      <c r="F9" s="170"/>
      <c r="G9" s="171"/>
      <c r="H9" s="173"/>
      <c r="I9" s="170"/>
      <c r="J9" s="171"/>
      <c r="K9" s="173"/>
      <c r="L9" s="172"/>
      <c r="M9" s="172"/>
      <c r="N9" s="173"/>
    </row>
    <row r="10" spans="1:14" x14ac:dyDescent="0.2">
      <c r="A10" s="175" t="s">
        <v>219</v>
      </c>
      <c r="B10" s="170"/>
      <c r="C10" s="171"/>
      <c r="D10" s="171"/>
      <c r="E10" s="172"/>
      <c r="F10" s="170"/>
      <c r="G10" s="171"/>
      <c r="H10" s="173"/>
      <c r="I10" s="170"/>
      <c r="J10" s="171"/>
      <c r="K10" s="173"/>
      <c r="L10" s="172"/>
      <c r="M10" s="172"/>
      <c r="N10" s="173"/>
    </row>
    <row r="11" spans="1:14" x14ac:dyDescent="0.2">
      <c r="A11" s="175" t="s">
        <v>220</v>
      </c>
      <c r="B11" s="170"/>
      <c r="C11" s="171"/>
      <c r="D11" s="171"/>
      <c r="E11" s="172"/>
      <c r="F11" s="170"/>
      <c r="G11" s="171"/>
      <c r="H11" s="173"/>
      <c r="I11" s="170"/>
      <c r="J11" s="171"/>
      <c r="K11" s="173"/>
      <c r="L11" s="172"/>
      <c r="M11" s="172"/>
      <c r="N11" s="173"/>
    </row>
    <row r="12" spans="1:14" x14ac:dyDescent="0.2">
      <c r="A12" s="175" t="s">
        <v>221</v>
      </c>
      <c r="B12" s="170"/>
      <c r="C12" s="171"/>
      <c r="D12" s="171"/>
      <c r="E12" s="172"/>
      <c r="F12" s="170"/>
      <c r="G12" s="171"/>
      <c r="H12" s="173"/>
      <c r="I12" s="170"/>
      <c r="J12" s="171"/>
      <c r="K12" s="173"/>
      <c r="L12" s="172"/>
      <c r="M12" s="172"/>
      <c r="N12" s="173"/>
    </row>
    <row r="13" spans="1:14" x14ac:dyDescent="0.2">
      <c r="A13" s="175" t="s">
        <v>222</v>
      </c>
      <c r="B13" s="170"/>
      <c r="C13" s="171"/>
      <c r="D13" s="171"/>
      <c r="E13" s="172"/>
      <c r="F13" s="170"/>
      <c r="G13" s="171"/>
      <c r="H13" s="173"/>
      <c r="I13" s="170"/>
      <c r="J13" s="171"/>
      <c r="K13" s="173"/>
      <c r="L13" s="172"/>
      <c r="M13" s="172"/>
      <c r="N13" s="173"/>
    </row>
    <row r="14" spans="1:14" x14ac:dyDescent="0.2">
      <c r="A14" s="175"/>
      <c r="B14" s="165"/>
      <c r="C14" s="166"/>
      <c r="D14" s="166"/>
      <c r="E14" s="167"/>
      <c r="F14" s="165"/>
      <c r="G14" s="166"/>
      <c r="H14" s="168"/>
      <c r="I14" s="165"/>
      <c r="J14" s="166"/>
      <c r="K14" s="168"/>
      <c r="L14" s="167"/>
      <c r="M14" s="167"/>
      <c r="N14" s="168"/>
    </row>
    <row r="15" spans="1:14" x14ac:dyDescent="0.2">
      <c r="A15" s="164" t="s">
        <v>242</v>
      </c>
      <c r="B15" s="170"/>
      <c r="C15" s="171"/>
      <c r="D15" s="171"/>
      <c r="E15" s="172"/>
      <c r="F15" s="170"/>
      <c r="G15" s="171"/>
      <c r="H15" s="173"/>
      <c r="I15" s="170"/>
      <c r="J15" s="171"/>
      <c r="K15" s="173"/>
      <c r="L15" s="172"/>
      <c r="M15" s="172"/>
      <c r="N15" s="173"/>
    </row>
    <row r="16" spans="1:14" x14ac:dyDescent="0.2">
      <c r="A16" s="175" t="s">
        <v>224</v>
      </c>
      <c r="B16" s="170"/>
      <c r="C16" s="171"/>
      <c r="D16" s="171"/>
      <c r="E16" s="172"/>
      <c r="F16" s="170"/>
      <c r="G16" s="171"/>
      <c r="H16" s="173"/>
      <c r="I16" s="170"/>
      <c r="J16" s="171"/>
      <c r="K16" s="173"/>
      <c r="L16" s="172"/>
      <c r="M16" s="172"/>
      <c r="N16" s="173"/>
    </row>
    <row r="17" spans="1:14" x14ac:dyDescent="0.2">
      <c r="A17" s="175" t="s">
        <v>225</v>
      </c>
      <c r="B17" s="170"/>
      <c r="C17" s="171"/>
      <c r="D17" s="171"/>
      <c r="E17" s="172"/>
      <c r="F17" s="170"/>
      <c r="G17" s="171"/>
      <c r="H17" s="173"/>
      <c r="I17" s="170"/>
      <c r="J17" s="171"/>
      <c r="K17" s="173"/>
      <c r="L17" s="172"/>
      <c r="M17" s="172"/>
      <c r="N17" s="173"/>
    </row>
    <row r="18" spans="1:14" x14ac:dyDescent="0.2">
      <c r="A18" s="175" t="s">
        <v>226</v>
      </c>
      <c r="B18" s="170"/>
      <c r="C18" s="171"/>
      <c r="D18" s="171"/>
      <c r="E18" s="172"/>
      <c r="F18" s="170"/>
      <c r="G18" s="171"/>
      <c r="H18" s="173"/>
      <c r="I18" s="170"/>
      <c r="J18" s="171"/>
      <c r="K18" s="173"/>
      <c r="L18" s="172"/>
      <c r="M18" s="172"/>
      <c r="N18" s="173"/>
    </row>
    <row r="19" spans="1:14" x14ac:dyDescent="0.2">
      <c r="A19" s="175" t="s">
        <v>227</v>
      </c>
      <c r="B19" s="170"/>
      <c r="C19" s="171"/>
      <c r="D19" s="171"/>
      <c r="E19" s="172"/>
      <c r="F19" s="170"/>
      <c r="G19" s="171"/>
      <c r="H19" s="173"/>
      <c r="I19" s="170"/>
      <c r="J19" s="171"/>
      <c r="K19" s="173"/>
      <c r="L19" s="172"/>
      <c r="M19" s="172"/>
      <c r="N19" s="173"/>
    </row>
    <row r="20" spans="1:14" ht="22.5" x14ac:dyDescent="0.2">
      <c r="A20" s="175" t="s">
        <v>228</v>
      </c>
      <c r="B20" s="170"/>
      <c r="C20" s="171"/>
      <c r="D20" s="171"/>
      <c r="E20" s="172"/>
      <c r="F20" s="170"/>
      <c r="G20" s="171"/>
      <c r="H20" s="173"/>
      <c r="I20" s="170"/>
      <c r="J20" s="171"/>
      <c r="K20" s="173"/>
      <c r="L20" s="172"/>
      <c r="M20" s="172"/>
      <c r="N20" s="173"/>
    </row>
    <row r="21" spans="1:14" x14ac:dyDescent="0.2">
      <c r="A21" s="176"/>
      <c r="B21" s="170"/>
      <c r="C21" s="171"/>
      <c r="D21" s="171"/>
      <c r="E21" s="172"/>
      <c r="F21" s="170"/>
      <c r="G21" s="171"/>
      <c r="H21" s="173"/>
      <c r="I21" s="170"/>
      <c r="J21" s="171"/>
      <c r="K21" s="173"/>
      <c r="L21" s="172"/>
      <c r="M21" s="172"/>
      <c r="N21" s="173"/>
    </row>
    <row r="22" spans="1:14" x14ac:dyDescent="0.2">
      <c r="A22" s="177" t="s">
        <v>243</v>
      </c>
      <c r="B22" s="170"/>
      <c r="C22" s="171"/>
      <c r="D22" s="171"/>
      <c r="E22" s="172"/>
      <c r="F22" s="170"/>
      <c r="G22" s="171"/>
      <c r="H22" s="173"/>
      <c r="I22" s="170"/>
      <c r="J22" s="171"/>
      <c r="K22" s="173"/>
      <c r="L22" s="172"/>
      <c r="M22" s="172"/>
      <c r="N22" s="173"/>
    </row>
    <row r="23" spans="1:14" x14ac:dyDescent="0.2">
      <c r="A23" s="175" t="s">
        <v>229</v>
      </c>
      <c r="B23" s="170"/>
      <c r="C23" s="171"/>
      <c r="D23" s="171"/>
      <c r="E23" s="172"/>
      <c r="F23" s="170"/>
      <c r="G23" s="171"/>
      <c r="H23" s="173"/>
      <c r="I23" s="170"/>
      <c r="J23" s="171"/>
      <c r="K23" s="173"/>
      <c r="L23" s="172"/>
      <c r="M23" s="172"/>
      <c r="N23" s="173"/>
    </row>
    <row r="24" spans="1:14" x14ac:dyDescent="0.2">
      <c r="A24" s="175" t="s">
        <v>230</v>
      </c>
      <c r="B24" s="170"/>
      <c r="C24" s="171"/>
      <c r="D24" s="171"/>
      <c r="E24" s="172"/>
      <c r="F24" s="170"/>
      <c r="G24" s="171"/>
      <c r="H24" s="173"/>
      <c r="I24" s="170"/>
      <c r="J24" s="171"/>
      <c r="K24" s="173"/>
      <c r="L24" s="172"/>
      <c r="M24" s="172"/>
      <c r="N24" s="173"/>
    </row>
    <row r="25" spans="1:14" x14ac:dyDescent="0.2">
      <c r="A25" s="175" t="s">
        <v>231</v>
      </c>
      <c r="B25" s="170"/>
      <c r="C25" s="171"/>
      <c r="D25" s="171"/>
      <c r="E25" s="172"/>
      <c r="F25" s="170"/>
      <c r="G25" s="171"/>
      <c r="H25" s="173"/>
      <c r="I25" s="170"/>
      <c r="J25" s="171"/>
      <c r="K25" s="173"/>
      <c r="L25" s="172"/>
      <c r="M25" s="172"/>
      <c r="N25" s="173"/>
    </row>
    <row r="26" spans="1:14" x14ac:dyDescent="0.2">
      <c r="A26" s="175"/>
      <c r="B26" s="170"/>
      <c r="C26" s="171"/>
      <c r="D26" s="171"/>
      <c r="E26" s="172"/>
      <c r="F26" s="170"/>
      <c r="G26" s="171"/>
      <c r="H26" s="173"/>
      <c r="I26" s="170"/>
      <c r="J26" s="171"/>
      <c r="K26" s="173"/>
      <c r="L26" s="172"/>
      <c r="M26" s="172"/>
      <c r="N26" s="173"/>
    </row>
    <row r="27" spans="1:14" x14ac:dyDescent="0.2">
      <c r="A27" s="177" t="s">
        <v>244</v>
      </c>
      <c r="B27" s="170"/>
      <c r="C27" s="171"/>
      <c r="D27" s="171"/>
      <c r="E27" s="172"/>
      <c r="F27" s="170"/>
      <c r="G27" s="171"/>
      <c r="H27" s="173"/>
      <c r="I27" s="170"/>
      <c r="J27" s="171"/>
      <c r="K27" s="173"/>
      <c r="L27" s="172"/>
      <c r="M27" s="172"/>
      <c r="N27" s="173"/>
    </row>
    <row r="28" spans="1:14" x14ac:dyDescent="0.2">
      <c r="A28" s="175" t="s">
        <v>232</v>
      </c>
      <c r="B28" s="170"/>
      <c r="C28" s="171"/>
      <c r="D28" s="171"/>
      <c r="E28" s="172"/>
      <c r="F28" s="170"/>
      <c r="G28" s="171"/>
      <c r="H28" s="173"/>
      <c r="I28" s="170"/>
      <c r="J28" s="171"/>
      <c r="K28" s="173"/>
      <c r="L28" s="172"/>
      <c r="M28" s="172"/>
      <c r="N28" s="173"/>
    </row>
    <row r="29" spans="1:14" x14ac:dyDescent="0.2">
      <c r="A29" s="175" t="s">
        <v>230</v>
      </c>
      <c r="B29" s="170"/>
      <c r="C29" s="171"/>
      <c r="D29" s="171"/>
      <c r="E29" s="172"/>
      <c r="F29" s="170"/>
      <c r="G29" s="171"/>
      <c r="H29" s="173"/>
      <c r="I29" s="170"/>
      <c r="J29" s="171"/>
      <c r="K29" s="173"/>
      <c r="L29" s="172"/>
      <c r="M29" s="172"/>
      <c r="N29" s="173"/>
    </row>
    <row r="30" spans="1:14" x14ac:dyDescent="0.2">
      <c r="A30" s="175"/>
      <c r="B30" s="170"/>
      <c r="C30" s="171"/>
      <c r="D30" s="171"/>
      <c r="E30" s="172"/>
      <c r="F30" s="170"/>
      <c r="G30" s="171"/>
      <c r="H30" s="173"/>
      <c r="I30" s="170"/>
      <c r="J30" s="171"/>
      <c r="K30" s="173"/>
      <c r="L30" s="172"/>
      <c r="M30" s="172"/>
      <c r="N30" s="173"/>
    </row>
    <row r="31" spans="1:14" x14ac:dyDescent="0.2">
      <c r="A31" s="177" t="s">
        <v>245</v>
      </c>
      <c r="B31" s="170"/>
      <c r="C31" s="171"/>
      <c r="D31" s="171"/>
      <c r="E31" s="172"/>
      <c r="F31" s="170"/>
      <c r="G31" s="171"/>
      <c r="H31" s="173"/>
      <c r="I31" s="170"/>
      <c r="J31" s="171"/>
      <c r="K31" s="173"/>
      <c r="L31" s="172"/>
      <c r="M31" s="172"/>
      <c r="N31" s="173"/>
    </row>
    <row r="32" spans="1:14" x14ac:dyDescent="0.2">
      <c r="A32" s="175" t="s">
        <v>233</v>
      </c>
      <c r="B32" s="170"/>
      <c r="C32" s="171"/>
      <c r="D32" s="171"/>
      <c r="E32" s="172"/>
      <c r="F32" s="170"/>
      <c r="G32" s="171"/>
      <c r="H32" s="173"/>
      <c r="I32" s="170"/>
      <c r="J32" s="171"/>
      <c r="K32" s="173"/>
      <c r="L32" s="172"/>
      <c r="M32" s="172"/>
      <c r="N32" s="173"/>
    </row>
    <row r="33" spans="1:14" x14ac:dyDescent="0.2">
      <c r="A33" s="175" t="s">
        <v>231</v>
      </c>
      <c r="B33" s="170"/>
      <c r="C33" s="171"/>
      <c r="D33" s="171"/>
      <c r="E33" s="172"/>
      <c r="F33" s="170"/>
      <c r="G33" s="171"/>
      <c r="H33" s="173"/>
      <c r="I33" s="170"/>
      <c r="J33" s="171"/>
      <c r="K33" s="173"/>
      <c r="L33" s="172"/>
      <c r="M33" s="172"/>
      <c r="N33" s="173"/>
    </row>
    <row r="34" spans="1:14" x14ac:dyDescent="0.2">
      <c r="A34" s="175" t="s">
        <v>234</v>
      </c>
      <c r="B34" s="170"/>
      <c r="C34" s="171"/>
      <c r="D34" s="171"/>
      <c r="E34" s="172"/>
      <c r="F34" s="170"/>
      <c r="G34" s="171"/>
      <c r="H34" s="173"/>
      <c r="I34" s="170"/>
      <c r="J34" s="171"/>
      <c r="K34" s="173"/>
      <c r="L34" s="172"/>
      <c r="M34" s="172"/>
      <c r="N34" s="173"/>
    </row>
    <row r="35" spans="1:14" x14ac:dyDescent="0.2">
      <c r="A35" s="175" t="s">
        <v>235</v>
      </c>
      <c r="B35" s="170"/>
      <c r="C35" s="171"/>
      <c r="D35" s="171"/>
      <c r="E35" s="172"/>
      <c r="F35" s="170"/>
      <c r="G35" s="171"/>
      <c r="H35" s="173"/>
      <c r="I35" s="170"/>
      <c r="J35" s="171"/>
      <c r="K35" s="173"/>
      <c r="L35" s="172"/>
      <c r="M35" s="172"/>
      <c r="N35" s="173"/>
    </row>
    <row r="36" spans="1:14" x14ac:dyDescent="0.2">
      <c r="A36" s="175"/>
      <c r="B36" s="170"/>
      <c r="C36" s="171"/>
      <c r="D36" s="171"/>
      <c r="E36" s="172"/>
      <c r="F36" s="170"/>
      <c r="G36" s="171"/>
      <c r="H36" s="173"/>
      <c r="I36" s="170"/>
      <c r="J36" s="171"/>
      <c r="K36" s="173"/>
      <c r="L36" s="172"/>
      <c r="M36" s="172"/>
      <c r="N36" s="173"/>
    </row>
    <row r="37" spans="1:14" x14ac:dyDescent="0.2">
      <c r="A37" s="177" t="s">
        <v>246</v>
      </c>
      <c r="B37" s="170"/>
      <c r="C37" s="171"/>
      <c r="D37" s="171"/>
      <c r="E37" s="172"/>
      <c r="F37" s="170"/>
      <c r="G37" s="171"/>
      <c r="H37" s="173"/>
      <c r="I37" s="170"/>
      <c r="J37" s="171"/>
      <c r="K37" s="173"/>
      <c r="L37" s="172"/>
      <c r="M37" s="172"/>
      <c r="N37" s="173"/>
    </row>
    <row r="38" spans="1:14" x14ac:dyDescent="0.2">
      <c r="A38" s="175" t="s">
        <v>236</v>
      </c>
      <c r="B38" s="170"/>
      <c r="C38" s="171"/>
      <c r="D38" s="171"/>
      <c r="E38" s="172"/>
      <c r="F38" s="170"/>
      <c r="G38" s="171"/>
      <c r="H38" s="173"/>
      <c r="I38" s="170"/>
      <c r="J38" s="171"/>
      <c r="K38" s="173"/>
      <c r="L38" s="172"/>
      <c r="M38" s="172"/>
      <c r="N38" s="173"/>
    </row>
    <row r="39" spans="1:14" x14ac:dyDescent="0.2">
      <c r="A39" s="175" t="s">
        <v>237</v>
      </c>
      <c r="B39" s="170"/>
      <c r="C39" s="171"/>
      <c r="D39" s="171"/>
      <c r="E39" s="172"/>
      <c r="F39" s="170"/>
      <c r="G39" s="171"/>
      <c r="H39" s="173"/>
      <c r="I39" s="170"/>
      <c r="J39" s="171"/>
      <c r="K39" s="173"/>
      <c r="L39" s="172"/>
      <c r="M39" s="172"/>
      <c r="N39" s="173"/>
    </row>
    <row r="40" spans="1:14" ht="22.5" x14ac:dyDescent="0.2">
      <c r="A40" s="175" t="s">
        <v>238</v>
      </c>
      <c r="B40" s="170"/>
      <c r="C40" s="171"/>
      <c r="D40" s="171"/>
      <c r="E40" s="172"/>
      <c r="F40" s="170"/>
      <c r="G40" s="171"/>
      <c r="H40" s="173"/>
      <c r="I40" s="170"/>
      <c r="J40" s="171"/>
      <c r="K40" s="173"/>
      <c r="L40" s="172"/>
      <c r="M40" s="172"/>
      <c r="N40" s="173"/>
    </row>
    <row r="41" spans="1:14" ht="22.5" x14ac:dyDescent="0.2">
      <c r="A41" s="175" t="s">
        <v>239</v>
      </c>
      <c r="B41" s="170"/>
      <c r="C41" s="171"/>
      <c r="D41" s="171"/>
      <c r="E41" s="172"/>
      <c r="F41" s="170"/>
      <c r="G41" s="171"/>
      <c r="H41" s="173"/>
      <c r="I41" s="170"/>
      <c r="J41" s="171"/>
      <c r="K41" s="173"/>
      <c r="L41" s="172"/>
      <c r="M41" s="172"/>
      <c r="N41" s="173"/>
    </row>
    <row r="42" spans="1:14" x14ac:dyDescent="0.2">
      <c r="A42" s="175"/>
      <c r="B42" s="170"/>
      <c r="C42" s="171"/>
      <c r="D42" s="171"/>
      <c r="E42" s="172"/>
      <c r="F42" s="170"/>
      <c r="G42" s="171"/>
      <c r="H42" s="173"/>
      <c r="I42" s="170"/>
      <c r="J42" s="171"/>
      <c r="K42" s="173"/>
      <c r="L42" s="172"/>
      <c r="M42" s="172"/>
      <c r="N42" s="173"/>
    </row>
    <row r="43" spans="1:14" x14ac:dyDescent="0.2">
      <c r="A43" s="177" t="s">
        <v>247</v>
      </c>
      <c r="B43" s="170"/>
      <c r="C43" s="171"/>
      <c r="D43" s="171"/>
      <c r="E43" s="172"/>
      <c r="F43" s="170"/>
      <c r="G43" s="171"/>
      <c r="H43" s="173"/>
      <c r="I43" s="170"/>
      <c r="J43" s="171"/>
      <c r="K43" s="173"/>
      <c r="L43" s="172"/>
      <c r="M43" s="172"/>
      <c r="N43" s="173"/>
    </row>
    <row r="44" spans="1:14" x14ac:dyDescent="0.2">
      <c r="A44" s="175" t="s">
        <v>240</v>
      </c>
      <c r="B44" s="170"/>
      <c r="C44" s="171"/>
      <c r="D44" s="171"/>
      <c r="E44" s="172"/>
      <c r="F44" s="170"/>
      <c r="G44" s="171"/>
      <c r="H44" s="173"/>
      <c r="I44" s="170"/>
      <c r="J44" s="171"/>
      <c r="K44" s="173"/>
      <c r="L44" s="172"/>
      <c r="M44" s="172"/>
      <c r="N44" s="173"/>
    </row>
    <row r="45" spans="1:14" s="90" customFormat="1" ht="22.5" x14ac:dyDescent="0.2">
      <c r="A45" s="175" t="s">
        <v>241</v>
      </c>
      <c r="B45" s="170"/>
      <c r="C45" s="171"/>
      <c r="D45" s="171"/>
      <c r="E45" s="172"/>
      <c r="F45" s="170"/>
      <c r="G45" s="171"/>
      <c r="H45" s="173"/>
      <c r="I45" s="170"/>
      <c r="J45" s="171"/>
      <c r="K45" s="173"/>
      <c r="L45" s="172"/>
      <c r="M45" s="172"/>
      <c r="N45" s="173"/>
    </row>
    <row r="46" spans="1:14" ht="12" thickBot="1" x14ac:dyDescent="0.25">
      <c r="A46" s="178"/>
      <c r="B46" s="170"/>
      <c r="C46" s="171"/>
      <c r="D46" s="171"/>
      <c r="E46" s="172"/>
      <c r="F46" s="170"/>
      <c r="G46" s="171"/>
      <c r="H46" s="173"/>
      <c r="I46" s="170"/>
      <c r="J46" s="171"/>
      <c r="K46" s="173"/>
      <c r="L46" s="172"/>
      <c r="M46" s="172"/>
      <c r="N46" s="173"/>
    </row>
    <row r="47" spans="1:14" s="88" customFormat="1" x14ac:dyDescent="0.2">
      <c r="A47" s="179"/>
      <c r="B47" s="191"/>
      <c r="C47" s="192"/>
      <c r="D47" s="198"/>
      <c r="E47" s="195"/>
      <c r="F47" s="191"/>
      <c r="G47" s="194"/>
      <c r="H47" s="195"/>
      <c r="I47" s="191"/>
      <c r="J47" s="192"/>
      <c r="K47" s="193"/>
      <c r="L47" s="194"/>
      <c r="M47" s="194"/>
      <c r="N47" s="195"/>
    </row>
    <row r="48" spans="1:14" s="88" customFormat="1" ht="12" thickBot="1" x14ac:dyDescent="0.25">
      <c r="A48" s="180" t="s">
        <v>0</v>
      </c>
      <c r="B48" s="181"/>
      <c r="C48" s="182"/>
      <c r="D48" s="197"/>
      <c r="E48" s="184"/>
      <c r="F48" s="181"/>
      <c r="G48" s="183"/>
      <c r="H48" s="184"/>
      <c r="I48" s="181"/>
      <c r="J48" s="182"/>
      <c r="K48" s="190"/>
      <c r="L48" s="183"/>
      <c r="M48" s="183"/>
      <c r="N48" s="184"/>
    </row>
    <row r="49" spans="1:14" s="88" customFormat="1" ht="12.75" thickTop="1" thickBot="1" x14ac:dyDescent="0.25">
      <c r="A49" s="185" t="s">
        <v>19</v>
      </c>
      <c r="B49" s="186"/>
      <c r="C49" s="187"/>
      <c r="D49" s="199"/>
      <c r="E49" s="189"/>
      <c r="F49" s="186"/>
      <c r="G49" s="188"/>
      <c r="H49" s="189"/>
      <c r="I49" s="186"/>
      <c r="J49" s="187"/>
      <c r="K49" s="196"/>
      <c r="L49" s="188"/>
      <c r="M49" s="188"/>
      <c r="N49" s="189"/>
    </row>
    <row r="50" spans="1:14" x14ac:dyDescent="0.2">
      <c r="A50" s="44" t="s">
        <v>399</v>
      </c>
      <c r="B50" s="44"/>
      <c r="C50" s="44"/>
      <c r="D50" s="44"/>
      <c r="E50" s="44"/>
      <c r="F50" s="44"/>
      <c r="G50" s="44"/>
      <c r="H50" s="44"/>
      <c r="I50" s="44"/>
      <c r="J50" s="44"/>
      <c r="K50" s="44"/>
      <c r="L50" s="44"/>
      <c r="M50" s="44"/>
      <c r="N50" s="44"/>
    </row>
    <row r="51" spans="1:14" x14ac:dyDescent="0.2">
      <c r="A51" s="44" t="s">
        <v>400</v>
      </c>
      <c r="B51" s="44"/>
      <c r="C51" s="44"/>
      <c r="D51" s="44"/>
      <c r="E51" s="44"/>
      <c r="F51" s="44"/>
      <c r="G51" s="44"/>
      <c r="H51" s="44"/>
      <c r="I51" s="44"/>
      <c r="J51" s="44"/>
      <c r="K51" s="44"/>
      <c r="L51" s="44"/>
      <c r="M51" s="44"/>
      <c r="N51" s="44"/>
    </row>
  </sheetData>
  <mergeCells count="4">
    <mergeCell ref="I3:N3"/>
    <mergeCell ref="B3:E3"/>
    <mergeCell ref="F3:H3"/>
    <mergeCell ref="A3:A4"/>
  </mergeCells>
  <printOptions horizontalCentered="1"/>
  <pageMargins left="0.23622047244094491" right="0.23622047244094491" top="0.74803149606299213" bottom="0.74803149606299213" header="0.31496062992125984" footer="0.31496062992125984"/>
  <pageSetup paperSize="9" scale="70" orientation="portrait"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9" tint="-0.249977111117893"/>
    <pageSetUpPr fitToPage="1"/>
  </sheetPr>
  <dimension ref="A1:V25"/>
  <sheetViews>
    <sheetView showGridLines="0" zoomScaleNormal="100" zoomScaleSheetLayoutView="90" workbookViewId="0">
      <selection activeCell="B4" sqref="B4"/>
    </sheetView>
  </sheetViews>
  <sheetFormatPr baseColWidth="10" defaultColWidth="11.28515625" defaultRowHeight="11.25" x14ac:dyDescent="0.2"/>
  <cols>
    <col min="1" max="1" width="27.85546875" style="99" customWidth="1"/>
    <col min="2" max="2" width="5.5703125" style="99" customWidth="1"/>
    <col min="3" max="3" width="10.85546875" style="99" customWidth="1"/>
    <col min="4" max="4" width="10" style="99" customWidth="1"/>
    <col min="5" max="5" width="12" style="99" customWidth="1"/>
    <col min="6" max="6" width="11.85546875" style="99" customWidth="1"/>
    <col min="7" max="7" width="9.5703125" style="99" customWidth="1"/>
    <col min="8" max="8" width="12" style="90" customWidth="1"/>
    <col min="9" max="9" width="9.85546875" style="99" customWidth="1"/>
    <col min="10" max="10" width="9.140625" style="99" customWidth="1"/>
    <col min="11" max="11" width="12" style="99" customWidth="1"/>
    <col min="12" max="12" width="7.28515625" style="99" customWidth="1"/>
    <col min="13" max="13" width="12.28515625" style="90" customWidth="1"/>
    <col min="14" max="15" width="9" style="99" customWidth="1"/>
    <col min="16" max="16" width="12.7109375" style="90" customWidth="1"/>
    <col min="17" max="17" width="7" style="99" customWidth="1"/>
    <col min="18" max="16384" width="11.28515625" style="99"/>
  </cols>
  <sheetData>
    <row r="1" spans="1:22" ht="15" x14ac:dyDescent="0.25">
      <c r="A1" s="307" t="s">
        <v>401</v>
      </c>
      <c r="B1" s="292"/>
      <c r="C1" s="292"/>
      <c r="D1" s="292"/>
      <c r="E1" s="292"/>
    </row>
    <row r="2" spans="1:22" ht="15.75" thickBot="1" x14ac:dyDescent="0.25">
      <c r="A2" s="308" t="s">
        <v>457</v>
      </c>
      <c r="B2" s="254"/>
      <c r="C2" s="254"/>
      <c r="D2" s="254"/>
      <c r="E2" s="254"/>
      <c r="F2" s="254"/>
      <c r="G2" s="254"/>
      <c r="H2" s="254"/>
      <c r="I2" s="254"/>
      <c r="J2" s="254"/>
      <c r="K2" s="254"/>
      <c r="L2" s="254"/>
      <c r="M2" s="254"/>
      <c r="N2" s="254"/>
      <c r="O2" s="254"/>
      <c r="P2" s="254"/>
      <c r="Q2" s="254"/>
      <c r="R2" s="254"/>
      <c r="S2" s="254"/>
      <c r="T2" s="254"/>
      <c r="U2" s="254"/>
      <c r="V2" s="254"/>
    </row>
    <row r="3" spans="1:22" ht="12" thickBot="1" x14ac:dyDescent="0.25">
      <c r="A3" s="1053" t="s">
        <v>1</v>
      </c>
      <c r="B3" s="1051" t="s">
        <v>402</v>
      </c>
      <c r="C3" s="1052"/>
      <c r="D3" s="1052"/>
      <c r="E3" s="1052"/>
      <c r="F3" s="1052"/>
      <c r="G3" s="1052"/>
      <c r="H3" s="1050"/>
      <c r="I3" s="1049" t="s">
        <v>403</v>
      </c>
      <c r="J3" s="1052"/>
      <c r="K3" s="1052"/>
      <c r="L3" s="1052"/>
      <c r="M3" s="1050"/>
      <c r="N3" s="1049" t="s">
        <v>404</v>
      </c>
      <c r="O3" s="1050"/>
      <c r="P3" s="1049" t="s">
        <v>0</v>
      </c>
      <c r="Q3" s="1050"/>
    </row>
    <row r="4" spans="1:22" s="293" customFormat="1" ht="80.25" customHeight="1" thickBot="1" x14ac:dyDescent="0.25">
      <c r="A4" s="1054"/>
      <c r="B4" s="105" t="s">
        <v>287</v>
      </c>
      <c r="C4" s="106" t="s">
        <v>288</v>
      </c>
      <c r="D4" s="105" t="s">
        <v>289</v>
      </c>
      <c r="E4" s="105" t="s">
        <v>290</v>
      </c>
      <c r="F4" s="105" t="s">
        <v>291</v>
      </c>
      <c r="G4" s="104" t="s">
        <v>292</v>
      </c>
      <c r="H4" s="104" t="s">
        <v>480</v>
      </c>
      <c r="I4" s="105" t="s">
        <v>293</v>
      </c>
      <c r="J4" s="104" t="s">
        <v>292</v>
      </c>
      <c r="K4" s="104" t="s">
        <v>294</v>
      </c>
      <c r="L4" s="104" t="s">
        <v>295</v>
      </c>
      <c r="M4" s="104" t="s">
        <v>481</v>
      </c>
      <c r="N4" s="104" t="s">
        <v>296</v>
      </c>
      <c r="O4" s="106" t="s">
        <v>297</v>
      </c>
      <c r="P4" s="105" t="s">
        <v>18</v>
      </c>
      <c r="Q4" s="104" t="s">
        <v>20</v>
      </c>
    </row>
    <row r="5" spans="1:22" s="251" customFormat="1" x14ac:dyDescent="0.2">
      <c r="A5" s="294"/>
      <c r="B5" s="295"/>
      <c r="C5" s="296"/>
      <c r="D5" s="295"/>
      <c r="E5" s="297"/>
      <c r="F5" s="297"/>
      <c r="G5" s="297"/>
      <c r="H5" s="298"/>
      <c r="I5" s="297"/>
      <c r="J5" s="297"/>
      <c r="K5" s="297"/>
      <c r="L5" s="297"/>
      <c r="M5" s="298"/>
      <c r="N5" s="297"/>
      <c r="O5" s="297"/>
      <c r="P5" s="299"/>
      <c r="Q5" s="294"/>
    </row>
    <row r="6" spans="1:22" s="251" customFormat="1" ht="15.75" customHeight="1" x14ac:dyDescent="0.2">
      <c r="A6" s="294" t="s">
        <v>45</v>
      </c>
      <c r="B6" s="295">
        <v>0</v>
      </c>
      <c r="C6" s="296">
        <v>83204932</v>
      </c>
      <c r="D6" s="295">
        <v>73020032</v>
      </c>
      <c r="E6" s="297">
        <v>2759098848</v>
      </c>
      <c r="F6" s="297">
        <v>991967612</v>
      </c>
      <c r="G6" s="297">
        <v>11562909</v>
      </c>
      <c r="H6" s="298">
        <f>SUM(B6:G6)</f>
        <v>3918854333</v>
      </c>
      <c r="I6" s="297">
        <v>0</v>
      </c>
      <c r="J6" s="297">
        <v>0</v>
      </c>
      <c r="K6" s="297">
        <v>323226826</v>
      </c>
      <c r="L6" s="297">
        <v>0</v>
      </c>
      <c r="M6" s="298">
        <f>SUM(I6:L6)</f>
        <v>323226826</v>
      </c>
      <c r="N6" s="297">
        <v>0</v>
      </c>
      <c r="O6" s="297">
        <v>0</v>
      </c>
      <c r="P6" s="299">
        <f>M6+H6</f>
        <v>4242081159</v>
      </c>
      <c r="Q6" s="300">
        <f>P6/P24</f>
        <v>0.30862358724840205</v>
      </c>
    </row>
    <row r="7" spans="1:22" s="251" customFormat="1" x14ac:dyDescent="0.2">
      <c r="A7" s="294"/>
      <c r="B7" s="295"/>
      <c r="C7" s="296"/>
      <c r="D7" s="295"/>
      <c r="E7" s="297"/>
      <c r="F7" s="297"/>
      <c r="G7" s="297"/>
      <c r="H7" s="298"/>
      <c r="I7" s="297"/>
      <c r="J7" s="297"/>
      <c r="K7" s="297"/>
      <c r="L7" s="297"/>
      <c r="M7" s="298"/>
      <c r="N7" s="297"/>
      <c r="O7" s="297"/>
      <c r="P7" s="299"/>
      <c r="Q7" s="294"/>
    </row>
    <row r="8" spans="1:22" s="251" customFormat="1" ht="15.75" customHeight="1" x14ac:dyDescent="0.2">
      <c r="A8" s="294" t="s">
        <v>46</v>
      </c>
      <c r="B8" s="295">
        <v>0</v>
      </c>
      <c r="C8" s="296">
        <v>34201602</v>
      </c>
      <c r="D8" s="295">
        <v>2911627</v>
      </c>
      <c r="E8" s="297">
        <v>483735895</v>
      </c>
      <c r="F8" s="297">
        <v>29421108</v>
      </c>
      <c r="G8" s="297">
        <v>55851751</v>
      </c>
      <c r="H8" s="298">
        <f>SUM(B8:G8)</f>
        <v>606121983</v>
      </c>
      <c r="I8" s="297">
        <v>0</v>
      </c>
      <c r="J8" s="297">
        <v>0</v>
      </c>
      <c r="K8" s="297">
        <v>408830869</v>
      </c>
      <c r="L8" s="297">
        <v>0</v>
      </c>
      <c r="M8" s="298">
        <f>SUM(I8:L8)</f>
        <v>408830869</v>
      </c>
      <c r="N8" s="297">
        <v>0</v>
      </c>
      <c r="O8" s="297">
        <v>0</v>
      </c>
      <c r="P8" s="299">
        <f>M8+H8</f>
        <v>1014952852</v>
      </c>
      <c r="Q8" s="300">
        <f>P8/$P$24</f>
        <v>7.3840734849607931E-2</v>
      </c>
    </row>
    <row r="9" spans="1:22" s="251" customFormat="1" x14ac:dyDescent="0.2">
      <c r="A9" s="294"/>
      <c r="B9" s="295"/>
      <c r="C9" s="296"/>
      <c r="D9" s="295"/>
      <c r="E9" s="297"/>
      <c r="F9" s="297"/>
      <c r="G9" s="297"/>
      <c r="H9" s="298"/>
      <c r="I9" s="297"/>
      <c r="J9" s="297"/>
      <c r="K9" s="297"/>
      <c r="L9" s="297"/>
      <c r="M9" s="298"/>
      <c r="N9" s="297"/>
      <c r="O9" s="297"/>
      <c r="P9" s="299"/>
      <c r="Q9" s="294"/>
    </row>
    <row r="10" spans="1:22" s="251" customFormat="1" ht="15.75" customHeight="1" x14ac:dyDescent="0.2">
      <c r="A10" s="294" t="s">
        <v>47</v>
      </c>
      <c r="B10" s="295">
        <v>0</v>
      </c>
      <c r="C10" s="296">
        <v>0</v>
      </c>
      <c r="D10" s="295">
        <v>0</v>
      </c>
      <c r="E10" s="297">
        <v>0</v>
      </c>
      <c r="F10" s="297">
        <v>0</v>
      </c>
      <c r="G10" s="297">
        <v>0</v>
      </c>
      <c r="H10" s="298">
        <f>SUM(B10:G10)</f>
        <v>0</v>
      </c>
      <c r="I10" s="297">
        <v>0</v>
      </c>
      <c r="J10" s="297">
        <v>0</v>
      </c>
      <c r="K10" s="297">
        <v>8441747520</v>
      </c>
      <c r="L10" s="297">
        <v>0</v>
      </c>
      <c r="M10" s="298">
        <f>SUM(I10:L10)</f>
        <v>8441747520</v>
      </c>
      <c r="N10" s="297">
        <v>0</v>
      </c>
      <c r="O10" s="297">
        <v>0</v>
      </c>
      <c r="P10" s="299">
        <f>M10+H10</f>
        <v>8441747520</v>
      </c>
      <c r="Q10" s="300">
        <f>P10/$P$24</f>
        <v>0.61416137613026311</v>
      </c>
    </row>
    <row r="11" spans="1:22" s="251" customFormat="1" ht="15.75" customHeight="1" x14ac:dyDescent="0.2">
      <c r="A11" s="294" t="s">
        <v>106</v>
      </c>
      <c r="B11" s="295"/>
      <c r="C11" s="296"/>
      <c r="D11" s="295"/>
      <c r="E11" s="297"/>
      <c r="F11" s="297"/>
      <c r="G11" s="297"/>
      <c r="H11" s="298"/>
      <c r="I11" s="297"/>
      <c r="J11" s="297"/>
      <c r="K11" s="297"/>
      <c r="L11" s="297"/>
      <c r="M11" s="298"/>
      <c r="N11" s="297"/>
      <c r="O11" s="297"/>
      <c r="P11" s="299"/>
      <c r="Q11" s="294"/>
    </row>
    <row r="12" spans="1:22" s="251" customFormat="1" x14ac:dyDescent="0.2">
      <c r="A12" s="301"/>
      <c r="B12" s="295"/>
      <c r="C12" s="296"/>
      <c r="D12" s="295"/>
      <c r="E12" s="297"/>
      <c r="F12" s="297"/>
      <c r="G12" s="297"/>
      <c r="H12" s="298"/>
      <c r="I12" s="297"/>
      <c r="J12" s="297"/>
      <c r="K12" s="297"/>
      <c r="L12" s="297"/>
      <c r="M12" s="298"/>
      <c r="N12" s="297"/>
      <c r="O12" s="297"/>
      <c r="P12" s="299"/>
      <c r="Q12" s="294"/>
    </row>
    <row r="13" spans="1:22" s="251" customFormat="1" ht="16.5" customHeight="1" x14ac:dyDescent="0.2">
      <c r="A13" s="294" t="s">
        <v>48</v>
      </c>
      <c r="B13" s="295">
        <v>0</v>
      </c>
      <c r="C13" s="296">
        <v>0</v>
      </c>
      <c r="D13" s="295">
        <v>0</v>
      </c>
      <c r="E13" s="297">
        <v>0</v>
      </c>
      <c r="F13" s="297">
        <v>10000000</v>
      </c>
      <c r="G13" s="297">
        <v>0</v>
      </c>
      <c r="H13" s="298">
        <f>SUM(B13:G13)</f>
        <v>10000000</v>
      </c>
      <c r="I13" s="297">
        <v>0</v>
      </c>
      <c r="J13" s="297">
        <v>7513106</v>
      </c>
      <c r="K13" s="297">
        <v>0</v>
      </c>
      <c r="L13" s="297">
        <v>0</v>
      </c>
      <c r="M13" s="298">
        <f>SUM(I13:L13)</f>
        <v>7513106</v>
      </c>
      <c r="N13" s="297">
        <v>0</v>
      </c>
      <c r="O13" s="297">
        <v>0</v>
      </c>
      <c r="P13" s="299">
        <f>M13+H13</f>
        <v>17513106</v>
      </c>
      <c r="Q13" s="300">
        <f>P13/$P$24</f>
        <v>1.2741287577948278E-3</v>
      </c>
    </row>
    <row r="14" spans="1:22" s="251" customFormat="1" x14ac:dyDescent="0.2">
      <c r="A14" s="294"/>
      <c r="B14" s="295"/>
      <c r="C14" s="296"/>
      <c r="D14" s="295"/>
      <c r="E14" s="297"/>
      <c r="F14" s="297"/>
      <c r="G14" s="297"/>
      <c r="H14" s="298"/>
      <c r="I14" s="297"/>
      <c r="J14" s="297"/>
      <c r="K14" s="297"/>
      <c r="L14" s="297"/>
      <c r="M14" s="298"/>
      <c r="N14" s="297"/>
      <c r="O14" s="297"/>
      <c r="P14" s="299"/>
      <c r="Q14" s="294"/>
    </row>
    <row r="15" spans="1:22" s="251" customFormat="1" ht="16.5" customHeight="1" x14ac:dyDescent="0.2">
      <c r="A15" s="294" t="s">
        <v>49</v>
      </c>
      <c r="B15" s="295">
        <v>0</v>
      </c>
      <c r="C15" s="296">
        <v>4270803</v>
      </c>
      <c r="D15" s="295">
        <v>0</v>
      </c>
      <c r="E15" s="297">
        <v>19580430</v>
      </c>
      <c r="F15" s="297">
        <v>0</v>
      </c>
      <c r="G15" s="297">
        <v>0</v>
      </c>
      <c r="H15" s="298">
        <f>SUM(B15:G15)</f>
        <v>23851233</v>
      </c>
      <c r="I15" s="297">
        <v>0</v>
      </c>
      <c r="J15" s="297">
        <v>0</v>
      </c>
      <c r="K15" s="297">
        <v>5015985</v>
      </c>
      <c r="L15" s="297">
        <v>0</v>
      </c>
      <c r="M15" s="298">
        <f>SUM(I15:L15)</f>
        <v>5015985</v>
      </c>
      <c r="N15" s="297">
        <v>0</v>
      </c>
      <c r="O15" s="297">
        <v>0</v>
      </c>
      <c r="P15" s="299">
        <f>M15+H15</f>
        <v>28867218</v>
      </c>
      <c r="Q15" s="300">
        <f>P15/$P$24</f>
        <v>2.1001730139321084E-3</v>
      </c>
    </row>
    <row r="16" spans="1:22" s="251" customFormat="1" x14ac:dyDescent="0.2">
      <c r="A16" s="294"/>
      <c r="B16" s="295"/>
      <c r="C16" s="296"/>
      <c r="D16" s="295"/>
      <c r="E16" s="297"/>
      <c r="F16" s="297"/>
      <c r="G16" s="297"/>
      <c r="H16" s="298"/>
      <c r="I16" s="297"/>
      <c r="J16" s="297"/>
      <c r="K16" s="297"/>
      <c r="L16" s="297"/>
      <c r="M16" s="298"/>
      <c r="N16" s="297"/>
      <c r="O16" s="297"/>
      <c r="P16" s="299"/>
      <c r="Q16" s="294"/>
    </row>
    <row r="17" spans="1:17" s="251" customFormat="1" x14ac:dyDescent="0.2">
      <c r="A17" s="294" t="s">
        <v>53</v>
      </c>
      <c r="B17" s="295">
        <v>0</v>
      </c>
      <c r="C17" s="296">
        <v>4270803</v>
      </c>
      <c r="D17" s="295">
        <v>0</v>
      </c>
      <c r="E17" s="297">
        <v>19580430</v>
      </c>
      <c r="F17" s="297">
        <v>0</v>
      </c>
      <c r="G17" s="297">
        <v>0</v>
      </c>
      <c r="H17" s="298">
        <f>SUM(B17:G17)</f>
        <v>23851233</v>
      </c>
      <c r="I17" s="297">
        <v>0</v>
      </c>
      <c r="J17" s="297">
        <v>0</v>
      </c>
      <c r="K17" s="297">
        <v>5015985</v>
      </c>
      <c r="L17" s="297">
        <v>0</v>
      </c>
      <c r="M17" s="298">
        <f>SUM(I17:L17)</f>
        <v>5015985</v>
      </c>
      <c r="N17" s="297">
        <v>0</v>
      </c>
      <c r="O17" s="297">
        <v>0</v>
      </c>
      <c r="P17" s="299">
        <f>M17+H17</f>
        <v>28867218</v>
      </c>
      <c r="Q17" s="300">
        <f>P17/$P$24</f>
        <v>2.1001730139321084E-3</v>
      </c>
    </row>
    <row r="18" spans="1:17" s="251" customFormat="1" x14ac:dyDescent="0.2">
      <c r="A18" s="294" t="s">
        <v>54</v>
      </c>
      <c r="B18" s="295"/>
      <c r="C18" s="296"/>
      <c r="D18" s="295"/>
      <c r="E18" s="297"/>
      <c r="F18" s="297"/>
      <c r="G18" s="297"/>
      <c r="H18" s="298"/>
      <c r="I18" s="297"/>
      <c r="J18" s="297"/>
      <c r="K18" s="297"/>
      <c r="L18" s="297"/>
      <c r="M18" s="298"/>
      <c r="N18" s="297"/>
      <c r="O18" s="297"/>
      <c r="P18" s="299"/>
      <c r="Q18" s="294"/>
    </row>
    <row r="19" spans="1:17" s="251" customFormat="1" x14ac:dyDescent="0.2">
      <c r="A19" s="294" t="s">
        <v>50</v>
      </c>
      <c r="B19" s="295"/>
      <c r="C19" s="296"/>
      <c r="D19" s="295"/>
      <c r="E19" s="297"/>
      <c r="F19" s="297"/>
      <c r="G19" s="297"/>
      <c r="H19" s="298"/>
      <c r="I19" s="297"/>
      <c r="J19" s="297"/>
      <c r="K19" s="297"/>
      <c r="L19" s="297"/>
      <c r="M19" s="298"/>
      <c r="N19" s="297"/>
      <c r="O19" s="297"/>
      <c r="P19" s="299"/>
      <c r="Q19" s="294"/>
    </row>
    <row r="20" spans="1:17" s="251" customFormat="1" x14ac:dyDescent="0.2">
      <c r="A20" s="294" t="s">
        <v>51</v>
      </c>
      <c r="B20" s="295"/>
      <c r="C20" s="296"/>
      <c r="D20" s="295"/>
      <c r="E20" s="297"/>
      <c r="F20" s="297"/>
      <c r="G20" s="297"/>
      <c r="H20" s="298"/>
      <c r="I20" s="297"/>
      <c r="J20" s="297"/>
      <c r="K20" s="297"/>
      <c r="L20" s="297"/>
      <c r="M20" s="298"/>
      <c r="N20" s="297"/>
      <c r="O20" s="297"/>
      <c r="P20" s="299"/>
      <c r="Q20" s="294"/>
    </row>
    <row r="21" spans="1:17" s="251" customFormat="1" x14ac:dyDescent="0.2">
      <c r="A21" s="294" t="s">
        <v>52</v>
      </c>
      <c r="B21" s="295"/>
      <c r="C21" s="296"/>
      <c r="D21" s="295"/>
      <c r="E21" s="297"/>
      <c r="F21" s="297"/>
      <c r="G21" s="297"/>
      <c r="H21" s="298"/>
      <c r="I21" s="297"/>
      <c r="J21" s="297"/>
      <c r="K21" s="297"/>
      <c r="L21" s="297"/>
      <c r="M21" s="298"/>
      <c r="N21" s="297"/>
      <c r="O21" s="297"/>
      <c r="P21" s="299"/>
      <c r="Q21" s="294"/>
    </row>
    <row r="22" spans="1:17" s="251" customFormat="1" x14ac:dyDescent="0.2">
      <c r="A22" s="294" t="s">
        <v>97</v>
      </c>
      <c r="B22" s="295"/>
      <c r="C22" s="296"/>
      <c r="D22" s="295"/>
      <c r="E22" s="297"/>
      <c r="F22" s="297"/>
      <c r="G22" s="297"/>
      <c r="H22" s="298"/>
      <c r="I22" s="297"/>
      <c r="J22" s="297"/>
      <c r="K22" s="297"/>
      <c r="L22" s="297"/>
      <c r="M22" s="298"/>
      <c r="N22" s="297"/>
      <c r="O22" s="297"/>
      <c r="P22" s="299"/>
      <c r="Q22" s="294"/>
    </row>
    <row r="23" spans="1:17" s="251" customFormat="1" ht="12" thickBot="1" x14ac:dyDescent="0.25">
      <c r="A23" s="302"/>
      <c r="B23" s="303"/>
      <c r="C23" s="296"/>
      <c r="D23" s="295"/>
      <c r="E23" s="297"/>
      <c r="F23" s="297"/>
      <c r="G23" s="297"/>
      <c r="H23" s="298"/>
      <c r="I23" s="297"/>
      <c r="J23" s="297"/>
      <c r="K23" s="297"/>
      <c r="L23" s="297"/>
      <c r="M23" s="298"/>
      <c r="N23" s="297"/>
      <c r="O23" s="297"/>
      <c r="P23" s="299"/>
      <c r="Q23" s="294"/>
    </row>
    <row r="24" spans="1:17" s="251" customFormat="1" ht="20.25" customHeight="1" thickBot="1" x14ac:dyDescent="0.25">
      <c r="A24" s="304" t="s">
        <v>0</v>
      </c>
      <c r="B24" s="305">
        <f>B15+B13+B10+B8+B6</f>
        <v>0</v>
      </c>
      <c r="C24" s="305">
        <f>C15+C13+C10+C8+C6</f>
        <v>121677337</v>
      </c>
      <c r="D24" s="305">
        <f t="shared" ref="D24:O24" si="0">D15+D13+D10+D8+D6</f>
        <v>75931659</v>
      </c>
      <c r="E24" s="305">
        <f t="shared" si="0"/>
        <v>3262415173</v>
      </c>
      <c r="F24" s="305">
        <f t="shared" si="0"/>
        <v>1031388720</v>
      </c>
      <c r="G24" s="305">
        <f t="shared" si="0"/>
        <v>67414660</v>
      </c>
      <c r="H24" s="305">
        <f t="shared" si="0"/>
        <v>4558827549</v>
      </c>
      <c r="I24" s="305">
        <f t="shared" si="0"/>
        <v>0</v>
      </c>
      <c r="J24" s="305">
        <f t="shared" si="0"/>
        <v>7513106</v>
      </c>
      <c r="K24" s="305">
        <f t="shared" si="0"/>
        <v>9178821200</v>
      </c>
      <c r="L24" s="305">
        <f t="shared" si="0"/>
        <v>0</v>
      </c>
      <c r="M24" s="305">
        <f t="shared" si="0"/>
        <v>9186334306</v>
      </c>
      <c r="N24" s="305">
        <f t="shared" si="0"/>
        <v>0</v>
      </c>
      <c r="O24" s="305">
        <f t="shared" si="0"/>
        <v>0</v>
      </c>
      <c r="P24" s="305">
        <f>P15+P13+P10+P8+P6</f>
        <v>13745161855</v>
      </c>
      <c r="Q24" s="306">
        <f>P24/$P$24</f>
        <v>1</v>
      </c>
    </row>
    <row r="25" spans="1:17" x14ac:dyDescent="0.2">
      <c r="A25" s="289"/>
    </row>
  </sheetData>
  <mergeCells count="5">
    <mergeCell ref="P3:Q3"/>
    <mergeCell ref="B3:H3"/>
    <mergeCell ref="I3:M3"/>
    <mergeCell ref="A3:A4"/>
    <mergeCell ref="N3:O3"/>
  </mergeCells>
  <phoneticPr fontId="0" type="noConversion"/>
  <printOptions horizontalCentered="1"/>
  <pageMargins left="0.39370078740157483" right="0.39370078740157483" top="0.78740157480314965" bottom="0.78740157480314965" header="0.31496062992125984" footer="0.31496062992125984"/>
  <pageSetup paperSize="9" scale="75" orientation="landscape" r:id="rId1"/>
  <headerFooter alignWithMargins="0">
    <oddHeader xml:space="preserve">&amp;C&amp;"Arial,Negrita"&amp;18PROYECTO DEL PRESUPUESTO 2021
</oddHeader>
    <oddFooter>&amp;L&amp;"Arial,Negrita"&amp;8PROYECTO DE PRESUPUESTO PARA EL AÑO FISCAL 2020
INFORMACIÓN PARA LA COMISIÓN DE PRESUPUESTO Y CUENTA GENERAL DE LA REPÚBLICA DEL CONGRESO DE LA REPÚBLICA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6">
    <tabColor theme="9" tint="-0.249977111117893"/>
    <pageSetUpPr fitToPage="1"/>
  </sheetPr>
  <dimension ref="A1:V32"/>
  <sheetViews>
    <sheetView showGridLines="0" view="pageBreakPreview" zoomScale="70" zoomScaleNormal="100" zoomScaleSheetLayoutView="70" zoomScalePageLayoutView="90" workbookViewId="0">
      <selection sqref="A1:R32"/>
    </sheetView>
  </sheetViews>
  <sheetFormatPr baseColWidth="10" defaultRowHeight="12" x14ac:dyDescent="0.2"/>
  <cols>
    <col min="1" max="1" width="22.5703125" style="73" customWidth="1"/>
    <col min="2" max="2" width="16.28515625" style="73" bestFit="1" customWidth="1"/>
    <col min="3" max="3" width="7" style="73" customWidth="1"/>
    <col min="4" max="4" width="11.28515625" style="73" customWidth="1"/>
    <col min="5" max="5" width="10" style="73" customWidth="1"/>
    <col min="6" max="6" width="13" style="73" customWidth="1"/>
    <col min="7" max="7" width="12" style="73" customWidth="1"/>
    <col min="8" max="8" width="11.140625" style="73" customWidth="1"/>
    <col min="9" max="9" width="13.140625" style="12" customWidth="1"/>
    <col min="10" max="10" width="10.85546875" style="73" bestFit="1" customWidth="1"/>
    <col min="11" max="11" width="9.5703125" style="73" customWidth="1"/>
    <col min="12" max="12" width="13.5703125" style="73" customWidth="1"/>
    <col min="13" max="13" width="7.42578125" style="73" customWidth="1"/>
    <col min="14" max="14" width="13.28515625" style="12" customWidth="1"/>
    <col min="15" max="16" width="6.7109375" style="73" customWidth="1"/>
    <col min="17" max="17" width="13.85546875" style="12" customWidth="1"/>
    <col min="18" max="18" width="8.7109375" style="12" customWidth="1"/>
    <col min="19" max="16384" width="11.42578125" style="73"/>
  </cols>
  <sheetData>
    <row r="1" spans="1:22" ht="15" x14ac:dyDescent="0.25">
      <c r="A1" s="349" t="s">
        <v>405</v>
      </c>
      <c r="B1" s="309"/>
      <c r="C1" s="309"/>
      <c r="D1" s="309"/>
      <c r="E1" s="309"/>
      <c r="F1" s="309"/>
      <c r="G1" s="309"/>
      <c r="H1" s="309"/>
      <c r="I1" s="309"/>
      <c r="J1" s="309"/>
      <c r="K1" s="309"/>
      <c r="L1" s="309"/>
      <c r="M1" s="309"/>
      <c r="N1" s="309"/>
      <c r="O1" s="309"/>
      <c r="P1" s="309"/>
      <c r="Q1" s="309"/>
      <c r="R1" s="309"/>
    </row>
    <row r="2" spans="1:22" ht="15" customHeight="1" thickBot="1" x14ac:dyDescent="0.25">
      <c r="A2" s="229" t="s">
        <v>457</v>
      </c>
      <c r="B2" s="227"/>
      <c r="C2" s="227"/>
      <c r="D2" s="227"/>
      <c r="E2" s="227"/>
      <c r="F2" s="227"/>
      <c r="G2" s="227"/>
      <c r="H2" s="227"/>
      <c r="I2" s="227"/>
      <c r="J2" s="227"/>
      <c r="K2" s="227"/>
      <c r="L2" s="227"/>
      <c r="M2" s="227"/>
      <c r="N2" s="227"/>
      <c r="O2" s="227"/>
      <c r="P2" s="227"/>
      <c r="Q2" s="227"/>
      <c r="R2" s="227"/>
      <c r="S2" s="227"/>
      <c r="T2" s="227"/>
      <c r="U2" s="227"/>
      <c r="V2" s="227"/>
    </row>
    <row r="3" spans="1:22" ht="27" customHeight="1" x14ac:dyDescent="0.2">
      <c r="A3" s="1057" t="s">
        <v>137</v>
      </c>
      <c r="B3" s="1064" t="s">
        <v>138</v>
      </c>
      <c r="C3" s="1059" t="s">
        <v>21</v>
      </c>
      <c r="D3" s="1060"/>
      <c r="E3" s="1060"/>
      <c r="F3" s="1060"/>
      <c r="G3" s="1060"/>
      <c r="H3" s="1060"/>
      <c r="I3" s="1061"/>
      <c r="J3" s="1062" t="s">
        <v>119</v>
      </c>
      <c r="K3" s="1055"/>
      <c r="L3" s="1055"/>
      <c r="M3" s="1055"/>
      <c r="N3" s="1056"/>
      <c r="O3" s="1063" t="s">
        <v>107</v>
      </c>
      <c r="P3" s="1055"/>
      <c r="Q3" s="1055" t="s">
        <v>0</v>
      </c>
      <c r="R3" s="1056"/>
    </row>
    <row r="4" spans="1:22" ht="99" customHeight="1" thickBot="1" x14ac:dyDescent="0.25">
      <c r="A4" s="1058"/>
      <c r="B4" s="1065"/>
      <c r="C4" s="107" t="s">
        <v>253</v>
      </c>
      <c r="D4" s="108" t="s">
        <v>254</v>
      </c>
      <c r="E4" s="108" t="s">
        <v>255</v>
      </c>
      <c r="F4" s="108" t="s">
        <v>256</v>
      </c>
      <c r="G4" s="108" t="s">
        <v>257</v>
      </c>
      <c r="H4" s="108" t="s">
        <v>258</v>
      </c>
      <c r="I4" s="310" t="s">
        <v>116</v>
      </c>
      <c r="J4" s="107" t="s">
        <v>257</v>
      </c>
      <c r="K4" s="108" t="s">
        <v>258</v>
      </c>
      <c r="L4" s="108" t="s">
        <v>259</v>
      </c>
      <c r="M4" s="108" t="s">
        <v>260</v>
      </c>
      <c r="N4" s="310" t="s">
        <v>117</v>
      </c>
      <c r="O4" s="109" t="s">
        <v>261</v>
      </c>
      <c r="P4" s="108" t="s">
        <v>118</v>
      </c>
      <c r="Q4" s="110" t="s">
        <v>41</v>
      </c>
      <c r="R4" s="111" t="s">
        <v>105</v>
      </c>
    </row>
    <row r="5" spans="1:22" s="319" customFormat="1" ht="17.25" customHeight="1" x14ac:dyDescent="0.2">
      <c r="A5" s="311" t="s">
        <v>493</v>
      </c>
      <c r="B5" s="312">
        <v>2019</v>
      </c>
      <c r="C5" s="313">
        <v>0</v>
      </c>
      <c r="D5" s="314">
        <v>0</v>
      </c>
      <c r="E5" s="314">
        <v>0</v>
      </c>
      <c r="F5" s="314">
        <v>0</v>
      </c>
      <c r="G5" s="314">
        <v>0</v>
      </c>
      <c r="H5" s="314">
        <v>0</v>
      </c>
      <c r="I5" s="315">
        <f>SUM(C5:H5)</f>
        <v>0</v>
      </c>
      <c r="J5" s="313">
        <v>0</v>
      </c>
      <c r="K5" s="314">
        <v>0</v>
      </c>
      <c r="L5" s="314">
        <v>0</v>
      </c>
      <c r="M5" s="314">
        <v>0</v>
      </c>
      <c r="N5" s="315">
        <f>SUM(J5:M5)</f>
        <v>0</v>
      </c>
      <c r="O5" s="316">
        <v>0</v>
      </c>
      <c r="P5" s="314">
        <v>0</v>
      </c>
      <c r="Q5" s="317">
        <f>P5+N5+I5</f>
        <v>0</v>
      </c>
      <c r="R5" s="318">
        <f>Q5/$Q$29</f>
        <v>0</v>
      </c>
    </row>
    <row r="6" spans="1:22" s="319" customFormat="1" ht="17.25" customHeight="1" x14ac:dyDescent="0.2">
      <c r="A6" s="320"/>
      <c r="B6" s="321">
        <v>2020</v>
      </c>
      <c r="C6" s="322">
        <v>0</v>
      </c>
      <c r="D6" s="323">
        <v>0</v>
      </c>
      <c r="E6" s="323">
        <v>0</v>
      </c>
      <c r="F6" s="323">
        <v>0</v>
      </c>
      <c r="G6" s="323">
        <v>0</v>
      </c>
      <c r="H6" s="323">
        <v>0</v>
      </c>
      <c r="I6" s="324">
        <f t="shared" ref="I6:I7" si="0">SUM(C6:H6)</f>
        <v>0</v>
      </c>
      <c r="J6" s="322">
        <v>0</v>
      </c>
      <c r="K6" s="323">
        <v>0</v>
      </c>
      <c r="L6" s="323">
        <v>0</v>
      </c>
      <c r="M6" s="323">
        <v>0</v>
      </c>
      <c r="N6" s="324">
        <f t="shared" ref="N6:N7" si="1">SUM(J6:M6)</f>
        <v>0</v>
      </c>
      <c r="O6" s="325">
        <v>0</v>
      </c>
      <c r="P6" s="323">
        <v>0</v>
      </c>
      <c r="Q6" s="326">
        <f t="shared" ref="Q6:Q7" si="2">P6+N6+I6</f>
        <v>0</v>
      </c>
      <c r="R6" s="327">
        <f>Q6/$Q$30</f>
        <v>0</v>
      </c>
    </row>
    <row r="7" spans="1:22" s="319" customFormat="1" ht="17.25" customHeight="1" x14ac:dyDescent="0.2">
      <c r="A7" s="320"/>
      <c r="B7" s="321">
        <v>2021</v>
      </c>
      <c r="C7" s="322">
        <v>0</v>
      </c>
      <c r="D7" s="323">
        <v>0</v>
      </c>
      <c r="E7" s="323">
        <v>0</v>
      </c>
      <c r="F7" s="323">
        <v>0</v>
      </c>
      <c r="G7" s="323">
        <v>0</v>
      </c>
      <c r="H7" s="323">
        <v>0</v>
      </c>
      <c r="I7" s="324">
        <f t="shared" si="0"/>
        <v>0</v>
      </c>
      <c r="J7" s="322">
        <v>0</v>
      </c>
      <c r="K7" s="323">
        <v>0</v>
      </c>
      <c r="L7" s="323">
        <v>3168627</v>
      </c>
      <c r="M7" s="323">
        <v>0</v>
      </c>
      <c r="N7" s="324">
        <f t="shared" si="1"/>
        <v>3168627</v>
      </c>
      <c r="O7" s="325">
        <v>0</v>
      </c>
      <c r="P7" s="323">
        <v>0</v>
      </c>
      <c r="Q7" s="326">
        <f t="shared" si="2"/>
        <v>3168627</v>
      </c>
      <c r="R7" s="327">
        <f>Q7/$Q$31</f>
        <v>2.305267143032853E-4</v>
      </c>
    </row>
    <row r="8" spans="1:22" s="319" customFormat="1" ht="17.25" customHeight="1" thickBot="1" x14ac:dyDescent="0.25">
      <c r="A8" s="328"/>
      <c r="B8" s="329" t="s">
        <v>406</v>
      </c>
      <c r="C8" s="332">
        <v>0</v>
      </c>
      <c r="D8" s="330">
        <v>0</v>
      </c>
      <c r="E8" s="330">
        <v>0</v>
      </c>
      <c r="F8" s="330">
        <v>0</v>
      </c>
      <c r="G8" s="330">
        <v>0</v>
      </c>
      <c r="H8" s="330">
        <v>0</v>
      </c>
      <c r="I8" s="331">
        <v>0</v>
      </c>
      <c r="J8" s="332">
        <v>0</v>
      </c>
      <c r="K8" s="330">
        <v>0</v>
      </c>
      <c r="L8" s="330">
        <v>1</v>
      </c>
      <c r="M8" s="330">
        <v>0</v>
      </c>
      <c r="N8" s="331">
        <v>1</v>
      </c>
      <c r="O8" s="333">
        <v>0</v>
      </c>
      <c r="P8" s="330">
        <v>0</v>
      </c>
      <c r="Q8" s="334">
        <v>1</v>
      </c>
      <c r="R8" s="331"/>
    </row>
    <row r="9" spans="1:22" s="319" customFormat="1" ht="17.25" customHeight="1" x14ac:dyDescent="0.2">
      <c r="A9" s="311" t="s">
        <v>482</v>
      </c>
      <c r="B9" s="312">
        <v>2019</v>
      </c>
      <c r="C9" s="313">
        <v>0</v>
      </c>
      <c r="D9" s="314">
        <v>134153104</v>
      </c>
      <c r="E9" s="314">
        <v>6901141</v>
      </c>
      <c r="F9" s="314">
        <v>2702859978</v>
      </c>
      <c r="G9" s="314">
        <v>29433581</v>
      </c>
      <c r="H9" s="314">
        <v>34467937</v>
      </c>
      <c r="I9" s="315">
        <f>SUM(C9:H9)</f>
        <v>2907815741</v>
      </c>
      <c r="J9" s="313">
        <v>51378751</v>
      </c>
      <c r="K9" s="314">
        <v>4000000</v>
      </c>
      <c r="L9" s="314">
        <v>6795941493</v>
      </c>
      <c r="M9" s="314">
        <v>0</v>
      </c>
      <c r="N9" s="315">
        <f>SUM(J9:M9)</f>
        <v>6851320244</v>
      </c>
      <c r="O9" s="316">
        <v>0</v>
      </c>
      <c r="P9" s="314">
        <v>0</v>
      </c>
      <c r="Q9" s="317">
        <f>P9+N9+I9</f>
        <v>9759135985</v>
      </c>
      <c r="R9" s="318">
        <f>Q9/$Q$29</f>
        <v>0.7541930452776503</v>
      </c>
    </row>
    <row r="10" spans="1:22" s="319" customFormat="1" ht="17.25" customHeight="1" x14ac:dyDescent="0.2">
      <c r="A10" s="320"/>
      <c r="B10" s="321">
        <v>2020</v>
      </c>
      <c r="C10" s="322">
        <v>0</v>
      </c>
      <c r="D10" s="323">
        <v>130291058</v>
      </c>
      <c r="E10" s="323">
        <v>8672089</v>
      </c>
      <c r="F10" s="323">
        <v>2917057649</v>
      </c>
      <c r="G10" s="323">
        <v>22830749</v>
      </c>
      <c r="H10" s="323">
        <v>45798700</v>
      </c>
      <c r="I10" s="324">
        <f t="shared" ref="I10:I11" si="3">SUM(C10:H10)</f>
        <v>3124650245</v>
      </c>
      <c r="J10" s="322">
        <v>102000000</v>
      </c>
      <c r="K10" s="323">
        <v>6031938</v>
      </c>
      <c r="L10" s="323">
        <v>8411748047</v>
      </c>
      <c r="M10" s="323">
        <v>0</v>
      </c>
      <c r="N10" s="324">
        <f t="shared" ref="N10:N11" si="4">SUM(J10:M10)</f>
        <v>8519779985</v>
      </c>
      <c r="O10" s="325">
        <v>0</v>
      </c>
      <c r="P10" s="323">
        <v>0</v>
      </c>
      <c r="Q10" s="326">
        <f t="shared" ref="Q10:Q11" si="5">P10+N10+I10</f>
        <v>11644430230</v>
      </c>
      <c r="R10" s="327">
        <f>Q10/$Q$30</f>
        <v>0.87814446842142913</v>
      </c>
    </row>
    <row r="11" spans="1:22" s="319" customFormat="1" ht="17.25" customHeight="1" x14ac:dyDescent="0.2">
      <c r="A11" s="320"/>
      <c r="B11" s="321">
        <v>2021</v>
      </c>
      <c r="C11" s="322">
        <v>0</v>
      </c>
      <c r="D11" s="323">
        <v>121677337</v>
      </c>
      <c r="E11" s="323">
        <v>8252089</v>
      </c>
      <c r="F11" s="323">
        <v>3064922352</v>
      </c>
      <c r="G11" s="323">
        <v>1005775569</v>
      </c>
      <c r="H11" s="323">
        <v>23268529</v>
      </c>
      <c r="I11" s="324">
        <f t="shared" si="3"/>
        <v>4223895876</v>
      </c>
      <c r="J11" s="322"/>
      <c r="K11" s="323">
        <v>7513106</v>
      </c>
      <c r="L11" s="323">
        <v>8747307257</v>
      </c>
      <c r="M11" s="323">
        <v>0</v>
      </c>
      <c r="N11" s="324">
        <f t="shared" si="4"/>
        <v>8754820363</v>
      </c>
      <c r="O11" s="325">
        <v>0</v>
      </c>
      <c r="P11" s="323">
        <v>0</v>
      </c>
      <c r="Q11" s="326">
        <f t="shared" si="5"/>
        <v>12978716239</v>
      </c>
      <c r="R11" s="327">
        <f>Q11/$Q$31</f>
        <v>0.94423888026308</v>
      </c>
    </row>
    <row r="12" spans="1:22" s="319" customFormat="1" ht="17.25" customHeight="1" thickBot="1" x14ac:dyDescent="0.25">
      <c r="A12" s="328"/>
      <c r="B12" s="329" t="s">
        <v>406</v>
      </c>
      <c r="C12" s="332">
        <v>0</v>
      </c>
      <c r="D12" s="330">
        <f>(D11-D10)/D10</f>
        <v>-6.6111375041562712E-2</v>
      </c>
      <c r="E12" s="330">
        <f t="shared" ref="E12:L12" si="6">(E11-E10)/E10</f>
        <v>-4.8431237271665456E-2</v>
      </c>
      <c r="F12" s="330">
        <f t="shared" si="6"/>
        <v>5.0689674594086159E-2</v>
      </c>
      <c r="G12" s="330">
        <f t="shared" si="6"/>
        <v>43.053551155943239</v>
      </c>
      <c r="H12" s="330">
        <f t="shared" si="6"/>
        <v>-0.49193909434110578</v>
      </c>
      <c r="I12" s="331">
        <f t="shared" si="6"/>
        <v>0.35179797571231847</v>
      </c>
      <c r="J12" s="332">
        <f t="shared" si="6"/>
        <v>-1</v>
      </c>
      <c r="K12" s="330">
        <f t="shared" si="6"/>
        <v>0.24555424807085219</v>
      </c>
      <c r="L12" s="330">
        <f t="shared" si="6"/>
        <v>3.9891733338313098E-2</v>
      </c>
      <c r="M12" s="330">
        <v>0</v>
      </c>
      <c r="N12" s="331">
        <f t="shared" ref="N12" si="7">(N11-N10)/N10</f>
        <v>2.7587611231019365E-2</v>
      </c>
      <c r="O12" s="333">
        <v>0</v>
      </c>
      <c r="P12" s="330">
        <v>0</v>
      </c>
      <c r="Q12" s="334">
        <f t="shared" ref="Q12" si="8">(Q11-Q10)/Q10</f>
        <v>0.11458577041944285</v>
      </c>
      <c r="R12" s="331"/>
    </row>
    <row r="13" spans="1:22" s="319" customFormat="1" ht="17.25" customHeight="1" x14ac:dyDescent="0.2">
      <c r="A13" s="335" t="s">
        <v>483</v>
      </c>
      <c r="B13" s="312">
        <v>2019</v>
      </c>
      <c r="C13" s="336">
        <v>0</v>
      </c>
      <c r="D13" s="337">
        <v>0</v>
      </c>
      <c r="E13" s="337">
        <v>0</v>
      </c>
      <c r="F13" s="337">
        <v>137480579</v>
      </c>
      <c r="G13" s="337">
        <v>23701773</v>
      </c>
      <c r="H13" s="337">
        <v>5878394</v>
      </c>
      <c r="I13" s="338">
        <f t="shared" ref="I13:I15" si="9">SUM(C13:H13)</f>
        <v>167060746</v>
      </c>
      <c r="J13" s="336">
        <v>0</v>
      </c>
      <c r="K13" s="337">
        <v>0</v>
      </c>
      <c r="L13" s="337">
        <v>1048689785</v>
      </c>
      <c r="M13" s="337">
        <v>0</v>
      </c>
      <c r="N13" s="338">
        <f t="shared" ref="N13:N15" si="10">SUM(J13:M13)</f>
        <v>1048689785</v>
      </c>
      <c r="O13" s="339">
        <v>0</v>
      </c>
      <c r="P13" s="337">
        <v>0</v>
      </c>
      <c r="Q13" s="340">
        <f t="shared" ref="Q13:Q15" si="11">P13+N13+I13</f>
        <v>1215750531</v>
      </c>
      <c r="R13" s="341">
        <f>Q13/$Q$29</f>
        <v>9.3954075102767459E-2</v>
      </c>
    </row>
    <row r="14" spans="1:22" s="319" customFormat="1" ht="17.25" customHeight="1" x14ac:dyDescent="0.2">
      <c r="A14" s="320"/>
      <c r="B14" s="321">
        <v>2020</v>
      </c>
      <c r="C14" s="322">
        <v>0</v>
      </c>
      <c r="D14" s="323">
        <v>0</v>
      </c>
      <c r="E14" s="323">
        <v>0</v>
      </c>
      <c r="F14" s="323">
        <v>311574702</v>
      </c>
      <c r="G14" s="323">
        <v>758264</v>
      </c>
      <c r="H14" s="323">
        <v>5849983</v>
      </c>
      <c r="I14" s="324">
        <f t="shared" si="9"/>
        <v>318182949</v>
      </c>
      <c r="J14" s="322">
        <v>0</v>
      </c>
      <c r="K14" s="323">
        <v>0</v>
      </c>
      <c r="L14" s="323">
        <v>1207624433</v>
      </c>
      <c r="M14" s="323">
        <v>0</v>
      </c>
      <c r="N14" s="324">
        <f t="shared" si="10"/>
        <v>1207624433</v>
      </c>
      <c r="O14" s="325">
        <v>0</v>
      </c>
      <c r="P14" s="323">
        <v>0</v>
      </c>
      <c r="Q14" s="326">
        <f t="shared" si="11"/>
        <v>1525807382</v>
      </c>
      <c r="R14" s="327">
        <f>Q14/$Q$30</f>
        <v>0.11506611194491072</v>
      </c>
    </row>
    <row r="15" spans="1:22" s="319" customFormat="1" ht="17.25" customHeight="1" x14ac:dyDescent="0.2">
      <c r="A15" s="320"/>
      <c r="B15" s="321">
        <v>2021</v>
      </c>
      <c r="C15" s="322">
        <v>0</v>
      </c>
      <c r="D15" s="323">
        <v>0</v>
      </c>
      <c r="E15" s="323">
        <v>0</v>
      </c>
      <c r="F15" s="323">
        <v>134844213</v>
      </c>
      <c r="G15" s="323">
        <v>25613151</v>
      </c>
      <c r="H15" s="323">
        <v>44146131</v>
      </c>
      <c r="I15" s="324">
        <f t="shared" si="9"/>
        <v>204603495</v>
      </c>
      <c r="J15" s="322">
        <v>0</v>
      </c>
      <c r="K15" s="323">
        <v>0</v>
      </c>
      <c r="L15" s="323">
        <v>398345316</v>
      </c>
      <c r="M15" s="323">
        <v>0</v>
      </c>
      <c r="N15" s="324">
        <f t="shared" si="10"/>
        <v>398345316</v>
      </c>
      <c r="O15" s="325">
        <v>0</v>
      </c>
      <c r="P15" s="323">
        <v>0</v>
      </c>
      <c r="Q15" s="326">
        <f t="shared" si="11"/>
        <v>602948811</v>
      </c>
      <c r="R15" s="327">
        <f>Q15/$Q$31</f>
        <v>4.3866257622908147E-2</v>
      </c>
    </row>
    <row r="16" spans="1:22" s="319" customFormat="1" ht="17.25" customHeight="1" thickBot="1" x14ac:dyDescent="0.25">
      <c r="A16" s="328"/>
      <c r="B16" s="329" t="s">
        <v>406</v>
      </c>
      <c r="C16" s="332">
        <v>0</v>
      </c>
      <c r="D16" s="330">
        <v>0</v>
      </c>
      <c r="E16" s="330">
        <v>0</v>
      </c>
      <c r="F16" s="330">
        <f t="shared" ref="F16:Q16" si="12">(F15-F14)/F14</f>
        <v>-0.56721706822012785</v>
      </c>
      <c r="G16" s="330">
        <f t="shared" si="12"/>
        <v>32.778672071996034</v>
      </c>
      <c r="H16" s="330">
        <f t="shared" si="12"/>
        <v>6.5463691091068128</v>
      </c>
      <c r="I16" s="331">
        <f t="shared" si="12"/>
        <v>-0.35696272964017317</v>
      </c>
      <c r="J16" s="332">
        <v>0</v>
      </c>
      <c r="K16" s="330">
        <v>0</v>
      </c>
      <c r="L16" s="330">
        <f t="shared" si="12"/>
        <v>-0.67014139072159695</v>
      </c>
      <c r="M16" s="330">
        <v>0</v>
      </c>
      <c r="N16" s="331">
        <f t="shared" si="12"/>
        <v>-0.67014139072159695</v>
      </c>
      <c r="O16" s="333">
        <v>0</v>
      </c>
      <c r="P16" s="330">
        <v>0</v>
      </c>
      <c r="Q16" s="334">
        <f t="shared" si="12"/>
        <v>-0.60483294411011046</v>
      </c>
      <c r="R16" s="331"/>
    </row>
    <row r="17" spans="1:18" s="319" customFormat="1" ht="17.25" customHeight="1" x14ac:dyDescent="0.2">
      <c r="A17" s="335" t="s">
        <v>484</v>
      </c>
      <c r="B17" s="312">
        <v>2019</v>
      </c>
      <c r="C17" s="336">
        <v>0</v>
      </c>
      <c r="D17" s="337">
        <v>0</v>
      </c>
      <c r="E17" s="337">
        <v>0</v>
      </c>
      <c r="F17" s="337">
        <v>3606106</v>
      </c>
      <c r="G17" s="337">
        <v>0</v>
      </c>
      <c r="H17" s="337">
        <v>0</v>
      </c>
      <c r="I17" s="338">
        <f t="shared" ref="I17:I19" si="13">SUM(C17:H17)</f>
        <v>3606106</v>
      </c>
      <c r="J17" s="336">
        <v>0</v>
      </c>
      <c r="K17" s="337">
        <v>0</v>
      </c>
      <c r="L17" s="337">
        <v>0</v>
      </c>
      <c r="M17" s="337">
        <v>0</v>
      </c>
      <c r="N17" s="338">
        <f t="shared" ref="N17:N19" si="14">SUM(J17:M17)</f>
        <v>0</v>
      </c>
      <c r="O17" s="339">
        <v>0</v>
      </c>
      <c r="P17" s="337">
        <v>0</v>
      </c>
      <c r="Q17" s="340">
        <f t="shared" ref="Q17:Q19" si="15">P17+N17+I17</f>
        <v>3606106</v>
      </c>
      <c r="R17" s="341">
        <f>Q17/$Q$29</f>
        <v>2.786824642995285E-4</v>
      </c>
    </row>
    <row r="18" spans="1:18" s="319" customFormat="1" ht="17.25" customHeight="1" x14ac:dyDescent="0.2">
      <c r="A18" s="320"/>
      <c r="B18" s="321">
        <v>2020</v>
      </c>
      <c r="C18" s="322">
        <v>0</v>
      </c>
      <c r="D18" s="323">
        <v>0</v>
      </c>
      <c r="E18" s="323">
        <v>0</v>
      </c>
      <c r="F18" s="323">
        <v>2574288</v>
      </c>
      <c r="G18" s="323">
        <v>0</v>
      </c>
      <c r="H18" s="323">
        <v>0</v>
      </c>
      <c r="I18" s="324">
        <f t="shared" si="13"/>
        <v>2574288</v>
      </c>
      <c r="J18" s="322">
        <v>0</v>
      </c>
      <c r="K18" s="323">
        <v>0</v>
      </c>
      <c r="L18" s="323">
        <v>0</v>
      </c>
      <c r="M18" s="323">
        <v>0</v>
      </c>
      <c r="N18" s="324">
        <f t="shared" si="14"/>
        <v>0</v>
      </c>
      <c r="O18" s="325">
        <v>0</v>
      </c>
      <c r="P18" s="323">
        <v>0</v>
      </c>
      <c r="Q18" s="326">
        <f t="shared" si="15"/>
        <v>2574288</v>
      </c>
      <c r="R18" s="327">
        <f>Q18/$Q$30</f>
        <v>1.9413545555020805E-4</v>
      </c>
    </row>
    <row r="19" spans="1:18" s="319" customFormat="1" ht="17.25" customHeight="1" x14ac:dyDescent="0.2">
      <c r="A19" s="320"/>
      <c r="B19" s="321">
        <v>2021</v>
      </c>
      <c r="C19" s="322">
        <v>0</v>
      </c>
      <c r="D19" s="323">
        <v>0</v>
      </c>
      <c r="E19" s="323">
        <v>0</v>
      </c>
      <c r="F19" s="323">
        <v>0</v>
      </c>
      <c r="G19" s="323">
        <v>0</v>
      </c>
      <c r="H19" s="323">
        <v>0</v>
      </c>
      <c r="I19" s="324">
        <f t="shared" si="13"/>
        <v>0</v>
      </c>
      <c r="J19" s="322">
        <v>0</v>
      </c>
      <c r="K19" s="323">
        <v>0</v>
      </c>
      <c r="L19" s="323">
        <v>0</v>
      </c>
      <c r="M19" s="323">
        <v>0</v>
      </c>
      <c r="N19" s="324">
        <f t="shared" si="14"/>
        <v>0</v>
      </c>
      <c r="O19" s="325">
        <v>0</v>
      </c>
      <c r="P19" s="323">
        <v>0</v>
      </c>
      <c r="Q19" s="326">
        <f t="shared" si="15"/>
        <v>0</v>
      </c>
      <c r="R19" s="327">
        <f>Q19/$Q$31</f>
        <v>0</v>
      </c>
    </row>
    <row r="20" spans="1:18" s="319" customFormat="1" ht="17.25" customHeight="1" thickBot="1" x14ac:dyDescent="0.25">
      <c r="A20" s="328"/>
      <c r="B20" s="329" t="s">
        <v>406</v>
      </c>
      <c r="C20" s="332">
        <v>0</v>
      </c>
      <c r="D20" s="330">
        <v>0</v>
      </c>
      <c r="E20" s="330">
        <v>0</v>
      </c>
      <c r="F20" s="330">
        <f t="shared" ref="F20:Q20" si="16">(F19-F18)/F18</f>
        <v>-1</v>
      </c>
      <c r="G20" s="330">
        <v>0</v>
      </c>
      <c r="H20" s="330">
        <v>0</v>
      </c>
      <c r="I20" s="331">
        <f t="shared" si="16"/>
        <v>-1</v>
      </c>
      <c r="J20" s="332">
        <v>0</v>
      </c>
      <c r="K20" s="330">
        <v>0</v>
      </c>
      <c r="L20" s="330">
        <v>0</v>
      </c>
      <c r="M20" s="330">
        <v>0</v>
      </c>
      <c r="N20" s="331">
        <v>0</v>
      </c>
      <c r="O20" s="333">
        <v>0</v>
      </c>
      <c r="P20" s="330">
        <v>0</v>
      </c>
      <c r="Q20" s="334">
        <f t="shared" si="16"/>
        <v>-1</v>
      </c>
      <c r="R20" s="331"/>
    </row>
    <row r="21" spans="1:18" s="319" customFormat="1" ht="17.25" customHeight="1" x14ac:dyDescent="0.2">
      <c r="A21" s="335" t="s">
        <v>485</v>
      </c>
      <c r="B21" s="312">
        <v>2019</v>
      </c>
      <c r="C21" s="336">
        <v>0</v>
      </c>
      <c r="D21" s="337">
        <v>0</v>
      </c>
      <c r="E21" s="337">
        <v>0</v>
      </c>
      <c r="F21" s="337">
        <v>902444841</v>
      </c>
      <c r="G21" s="337">
        <v>50518150</v>
      </c>
      <c r="H21" s="337">
        <v>880000</v>
      </c>
      <c r="I21" s="338">
        <f t="shared" ref="I21:I23" si="17">SUM(C21:H21)</f>
        <v>953842991</v>
      </c>
      <c r="J21" s="336">
        <v>0</v>
      </c>
      <c r="K21" s="337">
        <v>0</v>
      </c>
      <c r="L21" s="337">
        <v>931726660</v>
      </c>
      <c r="M21" s="337"/>
      <c r="N21" s="338">
        <f t="shared" ref="N21:N23" si="18">SUM(J21:M21)</f>
        <v>931726660</v>
      </c>
      <c r="O21" s="339">
        <v>0</v>
      </c>
      <c r="P21" s="337">
        <v>0</v>
      </c>
      <c r="Q21" s="340">
        <f t="shared" ref="Q21:Q23" si="19">P21+N21+I21</f>
        <v>1885569651</v>
      </c>
      <c r="R21" s="341">
        <f>Q21/$Q$29</f>
        <v>0.14571817826461061</v>
      </c>
    </row>
    <row r="22" spans="1:18" s="319" customFormat="1" ht="17.25" customHeight="1" x14ac:dyDescent="0.2">
      <c r="A22" s="320"/>
      <c r="B22" s="321">
        <v>2020</v>
      </c>
      <c r="C22" s="322">
        <v>0</v>
      </c>
      <c r="D22" s="323">
        <v>0</v>
      </c>
      <c r="E22" s="323">
        <v>0</v>
      </c>
      <c r="F22" s="323">
        <v>18136000</v>
      </c>
      <c r="G22" s="323">
        <v>0</v>
      </c>
      <c r="H22" s="323">
        <v>0</v>
      </c>
      <c r="I22" s="324">
        <f t="shared" si="17"/>
        <v>18136000</v>
      </c>
      <c r="J22" s="322">
        <v>0</v>
      </c>
      <c r="K22" s="323">
        <v>0</v>
      </c>
      <c r="L22" s="323">
        <v>0</v>
      </c>
      <c r="M22" s="323">
        <v>0</v>
      </c>
      <c r="N22" s="324">
        <f t="shared" si="18"/>
        <v>0</v>
      </c>
      <c r="O22" s="325">
        <v>0</v>
      </c>
      <c r="P22" s="323">
        <v>0</v>
      </c>
      <c r="Q22" s="326">
        <f t="shared" si="19"/>
        <v>18136000</v>
      </c>
      <c r="R22" s="327">
        <f>Q22/$Q$30</f>
        <v>1.3676949206376961E-3</v>
      </c>
    </row>
    <row r="23" spans="1:18" s="319" customFormat="1" ht="17.25" customHeight="1" x14ac:dyDescent="0.2">
      <c r="A23" s="320"/>
      <c r="B23" s="321">
        <v>2021</v>
      </c>
      <c r="C23" s="322">
        <v>0</v>
      </c>
      <c r="D23" s="323">
        <v>0</v>
      </c>
      <c r="E23" s="323">
        <v>0</v>
      </c>
      <c r="F23" s="323">
        <v>62648608</v>
      </c>
      <c r="G23" s="323">
        <v>0</v>
      </c>
      <c r="H23" s="323">
        <v>0</v>
      </c>
      <c r="I23" s="324">
        <f t="shared" si="17"/>
        <v>62648608</v>
      </c>
      <c r="J23" s="322">
        <v>0</v>
      </c>
      <c r="K23" s="323">
        <v>0</v>
      </c>
      <c r="L23" s="323">
        <v>30000000</v>
      </c>
      <c r="M23" s="323"/>
      <c r="N23" s="324">
        <f t="shared" si="18"/>
        <v>30000000</v>
      </c>
      <c r="O23" s="325">
        <v>0</v>
      </c>
      <c r="P23" s="323">
        <v>0</v>
      </c>
      <c r="Q23" s="326">
        <f t="shared" si="19"/>
        <v>92648608</v>
      </c>
      <c r="R23" s="327">
        <f>Q23/$Q$31</f>
        <v>6.7404523116836009E-3</v>
      </c>
    </row>
    <row r="24" spans="1:18" s="319" customFormat="1" ht="17.25" customHeight="1" thickBot="1" x14ac:dyDescent="0.25">
      <c r="A24" s="328"/>
      <c r="B24" s="329" t="s">
        <v>406</v>
      </c>
      <c r="C24" s="332">
        <v>0</v>
      </c>
      <c r="D24" s="330">
        <v>0</v>
      </c>
      <c r="E24" s="330">
        <v>0</v>
      </c>
      <c r="F24" s="330">
        <f t="shared" ref="F24:Q24" si="20">(F23-F22)/F22</f>
        <v>2.4543784737538599</v>
      </c>
      <c r="G24" s="330">
        <v>0</v>
      </c>
      <c r="H24" s="330">
        <v>0</v>
      </c>
      <c r="I24" s="331">
        <f t="shared" si="20"/>
        <v>2.4543784737538599</v>
      </c>
      <c r="J24" s="332">
        <v>0</v>
      </c>
      <c r="K24" s="330">
        <v>0</v>
      </c>
      <c r="L24" s="330">
        <v>1</v>
      </c>
      <c r="M24" s="330">
        <v>0</v>
      </c>
      <c r="N24" s="331">
        <v>1</v>
      </c>
      <c r="O24" s="333">
        <v>0</v>
      </c>
      <c r="P24" s="330">
        <v>0</v>
      </c>
      <c r="Q24" s="334">
        <f t="shared" si="20"/>
        <v>4.1085469783855313</v>
      </c>
      <c r="R24" s="331"/>
    </row>
    <row r="25" spans="1:18" s="319" customFormat="1" ht="17.25" customHeight="1" x14ac:dyDescent="0.2">
      <c r="A25" s="335" t="s">
        <v>486</v>
      </c>
      <c r="B25" s="312">
        <v>2019</v>
      </c>
      <c r="C25" s="336">
        <v>0</v>
      </c>
      <c r="D25" s="337">
        <v>0</v>
      </c>
      <c r="E25" s="337">
        <v>75585398</v>
      </c>
      <c r="F25" s="337">
        <v>0</v>
      </c>
      <c r="G25" s="337">
        <v>46000</v>
      </c>
      <c r="H25" s="337">
        <v>144539</v>
      </c>
      <c r="I25" s="338">
        <f t="shared" ref="I25:I27" si="21">SUM(C25:H25)</f>
        <v>75775937</v>
      </c>
      <c r="J25" s="336">
        <v>0</v>
      </c>
      <c r="K25" s="337">
        <v>0</v>
      </c>
      <c r="L25" s="337">
        <v>0</v>
      </c>
      <c r="M25" s="337">
        <v>0</v>
      </c>
      <c r="N25" s="338">
        <f t="shared" ref="N25:N27" si="22">SUM(J25:M25)</f>
        <v>0</v>
      </c>
      <c r="O25" s="339">
        <v>0</v>
      </c>
      <c r="P25" s="337">
        <v>0</v>
      </c>
      <c r="Q25" s="340">
        <f t="shared" ref="Q25:Q27" si="23">P25+N25+I25</f>
        <v>75775937</v>
      </c>
      <c r="R25" s="341">
        <f>Q25/$Q$29</f>
        <v>5.8560188906720493E-3</v>
      </c>
    </row>
    <row r="26" spans="1:18" s="319" customFormat="1" ht="17.25" customHeight="1" x14ac:dyDescent="0.2">
      <c r="A26" s="320"/>
      <c r="B26" s="321">
        <v>2020</v>
      </c>
      <c r="C26" s="322">
        <v>0</v>
      </c>
      <c r="D26" s="323">
        <v>0</v>
      </c>
      <c r="E26" s="323">
        <v>69275735</v>
      </c>
      <c r="F26" s="323">
        <v>0</v>
      </c>
      <c r="G26" s="323">
        <v>43495</v>
      </c>
      <c r="H26" s="323">
        <v>0</v>
      </c>
      <c r="I26" s="324">
        <f t="shared" si="21"/>
        <v>69319230</v>
      </c>
      <c r="J26" s="322">
        <v>0</v>
      </c>
      <c r="K26" s="323">
        <v>0</v>
      </c>
      <c r="L26" s="323">
        <v>0</v>
      </c>
      <c r="M26" s="323">
        <v>0</v>
      </c>
      <c r="N26" s="324">
        <f t="shared" si="22"/>
        <v>0</v>
      </c>
      <c r="O26" s="325">
        <v>0</v>
      </c>
      <c r="P26" s="323">
        <v>0</v>
      </c>
      <c r="Q26" s="326">
        <f t="shared" si="23"/>
        <v>69319230</v>
      </c>
      <c r="R26" s="327">
        <f>Q26/$Q$30</f>
        <v>5.227589257472221E-3</v>
      </c>
    </row>
    <row r="27" spans="1:18" s="319" customFormat="1" ht="17.25" customHeight="1" x14ac:dyDescent="0.2">
      <c r="A27" s="320"/>
      <c r="B27" s="321">
        <v>2021</v>
      </c>
      <c r="C27" s="322">
        <v>0</v>
      </c>
      <c r="D27" s="323">
        <v>0</v>
      </c>
      <c r="E27" s="323">
        <v>67679570</v>
      </c>
      <c r="F27" s="323">
        <v>0</v>
      </c>
      <c r="G27" s="323">
        <v>0</v>
      </c>
      <c r="H27" s="323">
        <v>0</v>
      </c>
      <c r="I27" s="324">
        <f t="shared" si="21"/>
        <v>67679570</v>
      </c>
      <c r="J27" s="322">
        <v>0</v>
      </c>
      <c r="K27" s="323">
        <v>0</v>
      </c>
      <c r="L27" s="323">
        <v>0</v>
      </c>
      <c r="M27" s="323">
        <v>0</v>
      </c>
      <c r="N27" s="324">
        <f t="shared" si="22"/>
        <v>0</v>
      </c>
      <c r="O27" s="325">
        <v>0</v>
      </c>
      <c r="P27" s="323">
        <v>0</v>
      </c>
      <c r="Q27" s="326">
        <f t="shared" si="23"/>
        <v>67679570</v>
      </c>
      <c r="R27" s="327">
        <f>Q27/$Q$31</f>
        <v>4.9238830880249393E-3</v>
      </c>
    </row>
    <row r="28" spans="1:18" s="319" customFormat="1" ht="17.25" customHeight="1" thickBot="1" x14ac:dyDescent="0.25">
      <c r="A28" s="328"/>
      <c r="B28" s="329" t="s">
        <v>406</v>
      </c>
      <c r="C28" s="332">
        <v>0</v>
      </c>
      <c r="D28" s="330">
        <v>0</v>
      </c>
      <c r="E28" s="330">
        <f t="shared" ref="E28:Q28" si="24">(E27-E26)/E26</f>
        <v>-2.3040751570517441E-2</v>
      </c>
      <c r="F28" s="330">
        <v>0</v>
      </c>
      <c r="G28" s="330">
        <f t="shared" si="24"/>
        <v>-1</v>
      </c>
      <c r="H28" s="330">
        <v>0</v>
      </c>
      <c r="I28" s="331">
        <f t="shared" si="24"/>
        <v>-2.3653753799631069E-2</v>
      </c>
      <c r="J28" s="332">
        <v>0</v>
      </c>
      <c r="K28" s="330">
        <v>0</v>
      </c>
      <c r="L28" s="330">
        <v>0</v>
      </c>
      <c r="M28" s="330">
        <v>0</v>
      </c>
      <c r="N28" s="331">
        <v>0</v>
      </c>
      <c r="O28" s="333">
        <v>0</v>
      </c>
      <c r="P28" s="330">
        <v>0</v>
      </c>
      <c r="Q28" s="334">
        <f t="shared" si="24"/>
        <v>-2.3653753799631069E-2</v>
      </c>
      <c r="R28" s="331"/>
    </row>
    <row r="29" spans="1:18" s="319" customFormat="1" ht="17.25" customHeight="1" x14ac:dyDescent="0.2">
      <c r="A29" s="342" t="s">
        <v>0</v>
      </c>
      <c r="B29" s="312">
        <v>2019</v>
      </c>
      <c r="C29" s="313">
        <v>0</v>
      </c>
      <c r="D29" s="314">
        <f>D25+D21+D17+D13+D9+D5</f>
        <v>134153104</v>
      </c>
      <c r="E29" s="314">
        <f t="shared" ref="E29:H29" si="25">E25+E21+E17+E13+E9+E5</f>
        <v>82486539</v>
      </c>
      <c r="F29" s="314">
        <f t="shared" si="25"/>
        <v>3746391504</v>
      </c>
      <c r="G29" s="314">
        <f t="shared" si="25"/>
        <v>103699504</v>
      </c>
      <c r="H29" s="314">
        <f t="shared" si="25"/>
        <v>41370870</v>
      </c>
      <c r="I29" s="315">
        <f t="shared" ref="I29:I31" si="26">SUM(C29:H29)</f>
        <v>4108101521</v>
      </c>
      <c r="J29" s="313">
        <f t="shared" ref="J29:M29" si="27">J25+J21+J17+J13+J9+J5</f>
        <v>51378751</v>
      </c>
      <c r="K29" s="314">
        <f t="shared" si="27"/>
        <v>4000000</v>
      </c>
      <c r="L29" s="314">
        <f t="shared" si="27"/>
        <v>8776357938</v>
      </c>
      <c r="M29" s="314">
        <f t="shared" si="27"/>
        <v>0</v>
      </c>
      <c r="N29" s="315">
        <f t="shared" ref="N29:N31" si="28">SUM(J29:M29)</f>
        <v>8831736689</v>
      </c>
      <c r="O29" s="316">
        <v>0</v>
      </c>
      <c r="P29" s="314">
        <v>0</v>
      </c>
      <c r="Q29" s="317">
        <f t="shared" ref="Q29:Q31" si="29">P29+N29+I29</f>
        <v>12939838210</v>
      </c>
      <c r="R29" s="318">
        <f>Q29/$Q$29</f>
        <v>1</v>
      </c>
    </row>
    <row r="30" spans="1:18" s="319" customFormat="1" ht="17.25" customHeight="1" x14ac:dyDescent="0.2">
      <c r="A30" s="343"/>
      <c r="B30" s="321">
        <v>2020</v>
      </c>
      <c r="C30" s="322">
        <v>0</v>
      </c>
      <c r="D30" s="323">
        <f t="shared" ref="D30:H30" si="30">D26+D22+D18+D14+D10+D6</f>
        <v>130291058</v>
      </c>
      <c r="E30" s="323">
        <f t="shared" si="30"/>
        <v>77947824</v>
      </c>
      <c r="F30" s="323">
        <f t="shared" si="30"/>
        <v>3249342639</v>
      </c>
      <c r="G30" s="323">
        <f t="shared" si="30"/>
        <v>23632508</v>
      </c>
      <c r="H30" s="323">
        <f t="shared" si="30"/>
        <v>51648683</v>
      </c>
      <c r="I30" s="324">
        <f t="shared" si="26"/>
        <v>3532862712</v>
      </c>
      <c r="J30" s="322">
        <f t="shared" ref="J30:M30" si="31">J26+J22+J18+J14+J10+J6</f>
        <v>102000000</v>
      </c>
      <c r="K30" s="323">
        <f t="shared" si="31"/>
        <v>6031938</v>
      </c>
      <c r="L30" s="323">
        <f t="shared" si="31"/>
        <v>9619372480</v>
      </c>
      <c r="M30" s="323">
        <f t="shared" si="31"/>
        <v>0</v>
      </c>
      <c r="N30" s="324">
        <f t="shared" si="28"/>
        <v>9727404418</v>
      </c>
      <c r="O30" s="325">
        <v>0</v>
      </c>
      <c r="P30" s="323">
        <v>0</v>
      </c>
      <c r="Q30" s="326">
        <f t="shared" si="29"/>
        <v>13260267130</v>
      </c>
      <c r="R30" s="327">
        <f>Q30/$Q$30</f>
        <v>1</v>
      </c>
    </row>
    <row r="31" spans="1:18" s="319" customFormat="1" ht="17.25" customHeight="1" x14ac:dyDescent="0.2">
      <c r="A31" s="343"/>
      <c r="B31" s="321">
        <v>2021</v>
      </c>
      <c r="C31" s="322">
        <v>0</v>
      </c>
      <c r="D31" s="323">
        <f>D27+D23+D19+D15+D11+D7</f>
        <v>121677337</v>
      </c>
      <c r="E31" s="323">
        <f t="shared" ref="E31:H31" si="32">E27+E23+E19+E15+E11+E7</f>
        <v>75931659</v>
      </c>
      <c r="F31" s="323">
        <f t="shared" si="32"/>
        <v>3262415173</v>
      </c>
      <c r="G31" s="323">
        <f t="shared" si="32"/>
        <v>1031388720</v>
      </c>
      <c r="H31" s="323">
        <f t="shared" si="32"/>
        <v>67414660</v>
      </c>
      <c r="I31" s="324">
        <f t="shared" si="26"/>
        <v>4558827549</v>
      </c>
      <c r="J31" s="322">
        <f t="shared" ref="J31:M31" si="33">J27+J23+J19+J15+J11+J7</f>
        <v>0</v>
      </c>
      <c r="K31" s="323">
        <f t="shared" si="33"/>
        <v>7513106</v>
      </c>
      <c r="L31" s="323">
        <f t="shared" si="33"/>
        <v>9178821200</v>
      </c>
      <c r="M31" s="323">
        <f t="shared" si="33"/>
        <v>0</v>
      </c>
      <c r="N31" s="324">
        <f t="shared" si="28"/>
        <v>9186334306</v>
      </c>
      <c r="O31" s="325">
        <v>0</v>
      </c>
      <c r="P31" s="323">
        <v>0</v>
      </c>
      <c r="Q31" s="326">
        <f t="shared" si="29"/>
        <v>13745161855</v>
      </c>
      <c r="R31" s="327">
        <f>Q31/$Q$31</f>
        <v>1</v>
      </c>
    </row>
    <row r="32" spans="1:18" s="348" customFormat="1" ht="17.25" customHeight="1" thickBot="1" x14ac:dyDescent="0.25">
      <c r="A32" s="344"/>
      <c r="B32" s="345" t="s">
        <v>406</v>
      </c>
      <c r="C32" s="346">
        <v>0</v>
      </c>
      <c r="D32" s="334">
        <f>(D31-D30)/D30</f>
        <v>-6.6111375041562712E-2</v>
      </c>
      <c r="E32" s="334">
        <f t="shared" ref="E32:L32" si="34">(E31-E30)/E30</f>
        <v>-2.5865571308315162E-2</v>
      </c>
      <c r="F32" s="334">
        <f t="shared" si="34"/>
        <v>4.0231318923088797E-3</v>
      </c>
      <c r="G32" s="334">
        <f t="shared" si="34"/>
        <v>42.642795762514922</v>
      </c>
      <c r="H32" s="334">
        <f t="shared" si="34"/>
        <v>0.30525419205752063</v>
      </c>
      <c r="I32" s="331">
        <f t="shared" si="34"/>
        <v>0.29040608725471467</v>
      </c>
      <c r="J32" s="346">
        <f t="shared" si="34"/>
        <v>-1</v>
      </c>
      <c r="K32" s="334">
        <f t="shared" si="34"/>
        <v>0.24555424807085219</v>
      </c>
      <c r="L32" s="334">
        <f t="shared" si="34"/>
        <v>-4.5798338812221562E-2</v>
      </c>
      <c r="M32" s="334">
        <v>0</v>
      </c>
      <c r="N32" s="331">
        <f t="shared" ref="N32" si="35">(N31-N30)/N30</f>
        <v>-5.5623277161046272E-2</v>
      </c>
      <c r="O32" s="347">
        <v>0</v>
      </c>
      <c r="P32" s="334">
        <v>0</v>
      </c>
      <c r="Q32" s="334">
        <f t="shared" ref="Q32" si="36">(Q31-Q30)/Q30</f>
        <v>3.6567492965731828E-2</v>
      </c>
      <c r="R32" s="331"/>
    </row>
  </sheetData>
  <mergeCells count="6">
    <mergeCell ref="Q3:R3"/>
    <mergeCell ref="A3:A4"/>
    <mergeCell ref="C3:I3"/>
    <mergeCell ref="J3:N3"/>
    <mergeCell ref="O3:P3"/>
    <mergeCell ref="B3:B4"/>
  </mergeCells>
  <phoneticPr fontId="0" type="noConversion"/>
  <printOptions horizontalCentered="1"/>
  <pageMargins left="0.39370078740157483" right="0.39370078740157483" top="0.78740157480314965" bottom="0.78740157480314965" header="0.31496062992125984" footer="0.31496062992125984"/>
  <pageSetup paperSize="9" scale="68" orientation="landscape"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oddFooter>
  </headerFooter>
  <ignoredErrors>
    <ignoredError sqref="I13:I15 I5:I7 I9:I11" formulaRange="1"/>
    <ignoredError sqref="I16:I31" formula="1" formulaRange="1"/>
    <ignoredError sqref="N16:N23 Q12:Q28"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30</vt:i4>
      </vt:variant>
    </vt:vector>
  </HeadingPairs>
  <TitlesOfParts>
    <vt:vector size="50" baseType="lpstr">
      <vt:lpstr>Índice</vt:lpstr>
      <vt:lpstr>F-01</vt:lpstr>
      <vt:lpstr>F-02</vt:lpstr>
      <vt:lpstr>F-03</vt:lpstr>
      <vt:lpstr>F-04</vt:lpstr>
      <vt:lpstr>F-05</vt:lpstr>
      <vt:lpstr>F-06</vt:lpstr>
      <vt:lpstr>F-07</vt:lpstr>
      <vt:lpstr>F-08</vt:lpstr>
      <vt:lpstr>F-09</vt:lpstr>
      <vt:lpstr>F-10</vt:lpstr>
      <vt:lpstr>F-11</vt:lpstr>
      <vt:lpstr>F-12</vt:lpstr>
      <vt:lpstr>F-13</vt:lpstr>
      <vt:lpstr>F-14</vt:lpstr>
      <vt:lpstr>F-15</vt:lpstr>
      <vt:lpstr>F-16</vt:lpstr>
      <vt:lpstr>F-17</vt:lpstr>
      <vt:lpstr>F-18</vt:lpstr>
      <vt:lpstr>Hoja1</vt:lpstr>
      <vt:lpstr>'F-01'!Área_de_impresión</vt:lpstr>
      <vt:lpstr>'F-02'!Área_de_impresión</vt:lpstr>
      <vt:lpstr>'F-03'!Área_de_impresión</vt:lpstr>
      <vt:lpstr>'F-04'!Área_de_impresión</vt:lpstr>
      <vt:lpstr>'F-05'!Área_de_impresión</vt:lpstr>
      <vt:lpstr>'F-06'!Área_de_impresión</vt:lpstr>
      <vt:lpstr>'F-07'!Área_de_impresión</vt:lpstr>
      <vt:lpstr>'F-08'!Área_de_impresión</vt:lpstr>
      <vt:lpstr>'F-09'!Área_de_impresión</vt:lpstr>
      <vt:lpstr>'F-10'!Área_de_impresión</vt:lpstr>
      <vt:lpstr>'F-11'!Área_de_impresión</vt:lpstr>
      <vt:lpstr>'F-12'!Área_de_impresión</vt:lpstr>
      <vt:lpstr>'F-13'!Área_de_impresión</vt:lpstr>
      <vt:lpstr>'F-14'!Área_de_impresión</vt:lpstr>
      <vt:lpstr>'F-15'!Área_de_impresión</vt:lpstr>
      <vt:lpstr>'F-16'!Área_de_impresión</vt:lpstr>
      <vt:lpstr>'F-17'!Área_de_impresión</vt:lpstr>
      <vt:lpstr>'F-18'!Área_de_impresión</vt:lpstr>
      <vt:lpstr>Índice!Área_de_impresión</vt:lpstr>
      <vt:lpstr>'F-01'!Títulos_a_imprimir</vt:lpstr>
      <vt:lpstr>'F-04'!Títulos_a_imprimir</vt:lpstr>
      <vt:lpstr>'F-11'!Títulos_a_imprimir</vt:lpstr>
      <vt:lpstr>'F-12'!Títulos_a_imprimir</vt:lpstr>
      <vt:lpstr>'F-13'!Títulos_a_imprimir</vt:lpstr>
      <vt:lpstr>'F-14'!Títulos_a_imprimir</vt:lpstr>
      <vt:lpstr>'F-15'!Títulos_a_imprimir</vt:lpstr>
      <vt:lpstr>'F-16'!Títulos_a_imprimir</vt:lpstr>
      <vt:lpstr>'F-17'!Títulos_a_imprimir</vt:lpstr>
      <vt:lpstr>'F-18'!Títulos_a_imprimir</vt:lpstr>
      <vt:lpstr>Índice!Títulos_a_imprimir</vt:lpstr>
    </vt:vector>
  </TitlesOfParts>
  <Company>Congreso de la República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Directiva Formulaicón de Presupuesto (V 2008)</dc:title>
  <dc:creator>Asesoria de Presupuesto</dc:creator>
  <cp:lastModifiedBy>pined</cp:lastModifiedBy>
  <cp:lastPrinted>2020-10-05T16:55:48Z</cp:lastPrinted>
  <dcterms:created xsi:type="dcterms:W3CDTF">1998-08-20T20:27:58Z</dcterms:created>
  <dcterms:modified xsi:type="dcterms:W3CDTF">2020-10-06T20:15:03Z</dcterms:modified>
</cp:coreProperties>
</file>